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EstaPasta_de_trabalho"/>
  <mc:AlternateContent xmlns:mc="http://schemas.openxmlformats.org/markup-compatibility/2006">
    <mc:Choice Requires="x15">
      <x15ac:absPath xmlns:x15ac="http://schemas.microsoft.com/office/spreadsheetml/2010/11/ac" url="D:\Repositorio\Sistema\00_GESTAO_GERAL\05_ORDEM_SERVICO\03_OS4776\01_GESTAO\"/>
    </mc:Choice>
  </mc:AlternateContent>
  <bookViews>
    <workbookView xWindow="0" yWindow="0" windowWidth="19200" windowHeight="7500" tabRatio="810" activeTab="1"/>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Dados'!$B$1:$N$72</definedName>
    <definedName name="_xlnm.Print_Area" localSheetId="3">'Funções de Transações'!$A$1:$N$123</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I5" i="9" l="1"/>
  <c r="D4" i="11" l="1"/>
  <c r="D5" i="11"/>
  <c r="K5" i="4" l="1"/>
  <c r="J5" i="4"/>
  <c r="S5" i="4" s="1"/>
  <c r="I5" i="4"/>
  <c r="R5" i="4" s="1"/>
  <c r="I4" i="4"/>
  <c r="R4" i="4" s="1"/>
  <c r="J4" i="4"/>
  <c r="S4" i="4" s="1"/>
  <c r="K4" i="4"/>
  <c r="T4" i="4" s="1"/>
  <c r="I6" i="4"/>
  <c r="R6" i="4" s="1"/>
  <c r="J6" i="4"/>
  <c r="K6" i="4"/>
  <c r="T6" i="4" s="1"/>
  <c r="I7" i="4"/>
  <c r="R7" i="4" s="1"/>
  <c r="J7" i="4"/>
  <c r="K7" i="4"/>
  <c r="T7" i="4" s="1"/>
  <c r="I8" i="4"/>
  <c r="J8" i="4"/>
  <c r="S8" i="4" s="1"/>
  <c r="K8" i="4"/>
  <c r="I9" i="4"/>
  <c r="R9" i="4" s="1"/>
  <c r="J9" i="4"/>
  <c r="S9" i="4" s="1"/>
  <c r="K9" i="4"/>
  <c r="T9" i="4" s="1"/>
  <c r="B2" i="11"/>
  <c r="I4" i="9"/>
  <c r="O4" i="9" s="1"/>
  <c r="J4" i="9"/>
  <c r="X4" i="9" s="1"/>
  <c r="K4" i="9"/>
  <c r="Q4" i="9" s="1"/>
  <c r="W5" i="9"/>
  <c r="J5" i="9"/>
  <c r="X5" i="9" s="1"/>
  <c r="K5" i="9"/>
  <c r="Y5" i="9" s="1"/>
  <c r="I6" i="9"/>
  <c r="O6" i="9" s="1"/>
  <c r="J6" i="9"/>
  <c r="X6" i="9" s="1"/>
  <c r="K6" i="9"/>
  <c r="Q6" i="9" s="1"/>
  <c r="I15" i="9"/>
  <c r="W15" i="9" s="1"/>
  <c r="I16" i="9"/>
  <c r="W16" i="9" s="1"/>
  <c r="I17" i="9"/>
  <c r="I18" i="9"/>
  <c r="I19" i="9"/>
  <c r="I20" i="9"/>
  <c r="I21" i="9"/>
  <c r="I22" i="9"/>
  <c r="I23" i="9"/>
  <c r="I24" i="9"/>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I52" i="9"/>
  <c r="W52" i="9" s="1"/>
  <c r="I53" i="9"/>
  <c r="W53" i="9" s="1"/>
  <c r="I54" i="9"/>
  <c r="W54" i="9" s="1"/>
  <c r="I55" i="9"/>
  <c r="W55" i="9" s="1"/>
  <c r="I56" i="9"/>
  <c r="W56" i="9" s="1"/>
  <c r="I57" i="9"/>
  <c r="W57" i="9" s="1"/>
  <c r="I58" i="9"/>
  <c r="I59" i="9"/>
  <c r="W59" i="9" s="1"/>
  <c r="I60" i="9"/>
  <c r="W60" i="9" s="1"/>
  <c r="I61" i="9"/>
  <c r="W61" i="9" s="1"/>
  <c r="I62" i="9"/>
  <c r="W62" i="9" s="1"/>
  <c r="I63" i="9"/>
  <c r="W63" i="9" s="1"/>
  <c r="I64" i="9"/>
  <c r="W64" i="9" s="1"/>
  <c r="L64" i="9"/>
  <c r="M64" i="9"/>
  <c r="I65" i="9"/>
  <c r="W65" i="9" s="1"/>
  <c r="I66" i="9"/>
  <c r="W66" i="9" s="1"/>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I87" i="9"/>
  <c r="I88" i="9"/>
  <c r="W88" i="9" s="1"/>
  <c r="I89" i="9"/>
  <c r="I90" i="9"/>
  <c r="W90" i="9" s="1"/>
  <c r="I91" i="9"/>
  <c r="W91" i="9" s="1"/>
  <c r="I92" i="9"/>
  <c r="W92" i="9" s="1"/>
  <c r="L92" i="9"/>
  <c r="M92" i="9"/>
  <c r="I93" i="9"/>
  <c r="W93" i="9" s="1"/>
  <c r="I94" i="9"/>
  <c r="W94" i="9" s="1"/>
  <c r="I95" i="9"/>
  <c r="W95" i="9" s="1"/>
  <c r="I96" i="9"/>
  <c r="W96" i="9" s="1"/>
  <c r="I97" i="9"/>
  <c r="W97" i="9" s="1"/>
  <c r="I98" i="9"/>
  <c r="W98" i="9" s="1"/>
  <c r="I99" i="9"/>
  <c r="W99"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J88" i="9"/>
  <c r="X88" i="9" s="1"/>
  <c r="J89" i="9"/>
  <c r="J90" i="9"/>
  <c r="X90" i="9" s="1"/>
  <c r="J91" i="9"/>
  <c r="X91" i="9" s="1"/>
  <c r="J92" i="9"/>
  <c r="X92" i="9" s="1"/>
  <c r="J93" i="9"/>
  <c r="X93" i="9" s="1"/>
  <c r="J94" i="9"/>
  <c r="X94" i="9" s="1"/>
  <c r="J95" i="9"/>
  <c r="X95" i="9" s="1"/>
  <c r="J96" i="9"/>
  <c r="X96" i="9" s="1"/>
  <c r="J97" i="9"/>
  <c r="X97" i="9" s="1"/>
  <c r="J98" i="9"/>
  <c r="X98" i="9" s="1"/>
  <c r="J99" i="9"/>
  <c r="X99" i="9" s="1"/>
  <c r="L99" i="9"/>
  <c r="M99" i="9"/>
  <c r="J100" i="9"/>
  <c r="X100" i="9" s="1"/>
  <c r="J101" i="9"/>
  <c r="X101" i="9" s="1"/>
  <c r="J102" i="9"/>
  <c r="X102" i="9" s="1"/>
  <c r="J103" i="9"/>
  <c r="X103" i="9" s="1"/>
  <c r="J104" i="9"/>
  <c r="X104" i="9" s="1"/>
  <c r="J105" i="9"/>
  <c r="X105" i="9" s="1"/>
  <c r="J106" i="9"/>
  <c r="X106" i="9" s="1"/>
  <c r="J107" i="9"/>
  <c r="X107" i="9" s="1"/>
  <c r="J108" i="9"/>
  <c r="X108"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L87" i="9"/>
  <c r="L89" i="9"/>
  <c r="M89" i="9"/>
  <c r="L91" i="9"/>
  <c r="M87" i="9"/>
  <c r="M91" i="9"/>
  <c r="B5" i="11"/>
  <c r="B4" i="11"/>
  <c r="D6" i="11"/>
  <c r="B6" i="11"/>
  <c r="B3" i="11"/>
  <c r="M113" i="9"/>
  <c r="M114"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L80" i="9"/>
  <c r="M80" i="9"/>
  <c r="L113" i="9"/>
  <c r="L114"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K7" i="9"/>
  <c r="Y7" i="9" s="1"/>
  <c r="K8" i="9"/>
  <c r="Y8" i="9" s="1"/>
  <c r="K9" i="9"/>
  <c r="Y9" i="9" s="1"/>
  <c r="K10" i="9"/>
  <c r="Y10" i="9" s="1"/>
  <c r="K11" i="9"/>
  <c r="Y11" i="9" s="1"/>
  <c r="K12" i="9"/>
  <c r="Y12" i="9" s="1"/>
  <c r="K13" i="9"/>
  <c r="Y13" i="9" s="1"/>
  <c r="K14" i="9"/>
  <c r="Y14" i="9" s="1"/>
  <c r="K49" i="9"/>
  <c r="Y49" i="9" s="1"/>
  <c r="K50" i="9"/>
  <c r="Y50"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L69" i="9"/>
  <c r="M69" i="9"/>
  <c r="K70" i="9"/>
  <c r="Y70" i="9" s="1"/>
  <c r="K71" i="9"/>
  <c r="Y71" i="9" s="1"/>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8" i="9"/>
  <c r="Y88" i="9" s="1"/>
  <c r="K90" i="9"/>
  <c r="Y90" i="9" s="1"/>
  <c r="K91" i="9"/>
  <c r="Y91"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J7" i="9"/>
  <c r="X7" i="9" s="1"/>
  <c r="J8" i="9"/>
  <c r="X8" i="9" s="1"/>
  <c r="J9" i="9"/>
  <c r="X9" i="9" s="1"/>
  <c r="J10" i="9"/>
  <c r="X10" i="9" s="1"/>
  <c r="J11" i="9"/>
  <c r="X11" i="9" s="1"/>
  <c r="J12" i="9"/>
  <c r="X12" i="9" s="1"/>
  <c r="J13" i="9"/>
  <c r="X13" i="9" s="1"/>
  <c r="J14" i="9"/>
  <c r="X14" i="9" s="1"/>
  <c r="J109" i="9"/>
  <c r="X109" i="9" s="1"/>
  <c r="J110" i="9"/>
  <c r="X110"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I7" i="9"/>
  <c r="W7" i="9" s="1"/>
  <c r="I8" i="9"/>
  <c r="W8" i="9" s="1"/>
  <c r="I9" i="9"/>
  <c r="W9" i="9" s="1"/>
  <c r="I10" i="9"/>
  <c r="W10" i="9" s="1"/>
  <c r="I11" i="9"/>
  <c r="W11" i="9" s="1"/>
  <c r="I12" i="9"/>
  <c r="W12" i="9" s="1"/>
  <c r="I13" i="9"/>
  <c r="W13" i="9" s="1"/>
  <c r="I14" i="9"/>
  <c r="W14" i="9" s="1"/>
  <c r="I100" i="9"/>
  <c r="W100" i="9" s="1"/>
  <c r="I101" i="9"/>
  <c r="W101" i="9" s="1"/>
  <c r="L101" i="9"/>
  <c r="M101" i="9"/>
  <c r="I102" i="9"/>
  <c r="W102" i="9" s="1"/>
  <c r="L102" i="9"/>
  <c r="M102" i="9"/>
  <c r="I103" i="9"/>
  <c r="W103" i="9" s="1"/>
  <c r="I104" i="9"/>
  <c r="W104" i="9" s="1"/>
  <c r="I105" i="9"/>
  <c r="W105" i="9" s="1"/>
  <c r="I106" i="9"/>
  <c r="W106" i="9" s="1"/>
  <c r="L106" i="9"/>
  <c r="M106" i="9"/>
  <c r="I107" i="9"/>
  <c r="W107" i="9" s="1"/>
  <c r="I108" i="9"/>
  <c r="W108" i="9" s="1"/>
  <c r="I109" i="9"/>
  <c r="W109" i="9" s="1"/>
  <c r="I110" i="9"/>
  <c r="W110" i="9" s="1"/>
  <c r="I111" i="9"/>
  <c r="W111" i="9" s="1"/>
  <c r="I112" i="9"/>
  <c r="W112" i="9" s="1"/>
  <c r="I113" i="9"/>
  <c r="W113" i="9" s="1"/>
  <c r="I114" i="9"/>
  <c r="W114" i="9" s="1"/>
  <c r="I115" i="9"/>
  <c r="W115" i="9" s="1"/>
  <c r="L115" i="9"/>
  <c r="M115" i="9"/>
  <c r="I116" i="9"/>
  <c r="W116" i="9" s="1"/>
  <c r="I117" i="9"/>
  <c r="W117" i="9" s="1"/>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c r="I857" i="9"/>
  <c r="W857" i="9" s="1"/>
  <c r="I858" i="9"/>
  <c r="W858" i="9" s="1"/>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K22" i="4"/>
  <c r="T22" i="4" s="1"/>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K154" i="4"/>
  <c r="T154" i="4" s="1"/>
  <c r="K155" i="4"/>
  <c r="T155" i="4" s="1"/>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J22" i="4"/>
  <c r="S22" i="4" s="1"/>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S64" i="4" s="1"/>
  <c r="J65" i="4"/>
  <c r="J66" i="4"/>
  <c r="S66" i="4" s="1"/>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J134" i="4"/>
  <c r="S134" i="4" s="1"/>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I22" i="4"/>
  <c r="R22" i="4" s="1"/>
  <c r="I23" i="4"/>
  <c r="I24" i="4"/>
  <c r="R24" i="4" s="1"/>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I38" i="4"/>
  <c r="R38" i="4" s="1"/>
  <c r="I39" i="4"/>
  <c r="R39" i="4" s="1"/>
  <c r="I40" i="4"/>
  <c r="R40" i="4" s="1"/>
  <c r="I41" i="4"/>
  <c r="R41" i="4" s="1"/>
  <c r="I42" i="4"/>
  <c r="R42" i="4" s="1"/>
  <c r="I43" i="4"/>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I57" i="4"/>
  <c r="R57" i="4" s="1"/>
  <c r="I58" i="4"/>
  <c r="R58" i="4" s="1"/>
  <c r="I59" i="4"/>
  <c r="R59" i="4" s="1"/>
  <c r="I60" i="4"/>
  <c r="R60" i="4" s="1"/>
  <c r="I61" i="4"/>
  <c r="R61" i="4" s="1"/>
  <c r="I62" i="4"/>
  <c r="R62" i="4" s="1"/>
  <c r="I63" i="4"/>
  <c r="I64" i="4"/>
  <c r="R64" i="4" s="1"/>
  <c r="I65" i="4"/>
  <c r="R65" i="4" s="1"/>
  <c r="I66" i="4"/>
  <c r="R66" i="4" s="1"/>
  <c r="I67" i="4"/>
  <c r="R67" i="4" s="1"/>
  <c r="I68" i="4"/>
  <c r="R68" i="4" s="1"/>
  <c r="I69" i="4"/>
  <c r="I70" i="4"/>
  <c r="R70" i="4" s="1"/>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R111" i="4" s="1"/>
  <c r="I112" i="4"/>
  <c r="R112" i="4" s="1"/>
  <c r="I113" i="4"/>
  <c r="I114" i="4"/>
  <c r="R114" i="4" s="1"/>
  <c r="I115" i="4"/>
  <c r="I116" i="4"/>
  <c r="L116" i="4" s="1"/>
  <c r="I117" i="4"/>
  <c r="R117" i="4" s="1"/>
  <c r="I118" i="4"/>
  <c r="R118" i="4" s="1"/>
  <c r="I119" i="4"/>
  <c r="I120" i="4"/>
  <c r="R120" i="4" s="1"/>
  <c r="I121" i="4"/>
  <c r="R121" i="4" s="1"/>
  <c r="I122" i="4"/>
  <c r="R122" i="4" s="1"/>
  <c r="I123" i="4"/>
  <c r="I124" i="4"/>
  <c r="R124" i="4" s="1"/>
  <c r="I125" i="4"/>
  <c r="R125" i="4" s="1"/>
  <c r="I126" i="4"/>
  <c r="I127" i="4"/>
  <c r="R127" i="4" s="1"/>
  <c r="I128" i="4"/>
  <c r="R128" i="4" s="1"/>
  <c r="I129" i="4"/>
  <c r="R129" i="4" s="1"/>
  <c r="I130" i="4"/>
  <c r="R130" i="4" s="1"/>
  <c r="I131" i="4"/>
  <c r="R131" i="4" s="1"/>
  <c r="I132" i="4"/>
  <c r="R132" i="4" s="1"/>
  <c r="I133" i="4"/>
  <c r="R133" i="4" s="1"/>
  <c r="I134" i="4"/>
  <c r="R134" i="4" s="1"/>
  <c r="I135" i="4"/>
  <c r="R135" i="4" s="1"/>
  <c r="I136" i="4"/>
  <c r="R136" i="4" s="1"/>
  <c r="I137" i="4"/>
  <c r="R137" i="4" s="1"/>
  <c r="I138" i="4"/>
  <c r="R138" i="4" s="1"/>
  <c r="I139" i="4"/>
  <c r="R139" i="4" s="1"/>
  <c r="I140" i="4"/>
  <c r="R140" i="4" s="1"/>
  <c r="I141" i="4"/>
  <c r="R141" i="4" s="1"/>
  <c r="I142" i="4"/>
  <c r="I143" i="4"/>
  <c r="R143" i="4" s="1"/>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R156" i="4"/>
  <c r="R157" i="4"/>
  <c r="R159" i="4"/>
  <c r="R160" i="4"/>
  <c r="R161" i="4"/>
  <c r="R163" i="4"/>
  <c r="R164" i="4"/>
  <c r="R165" i="4"/>
  <c r="R167" i="4"/>
  <c r="R168" i="4"/>
  <c r="R169" i="4"/>
  <c r="R171" i="4"/>
  <c r="R172" i="4"/>
  <c r="R173" i="4"/>
  <c r="R175" i="4"/>
  <c r="R176" i="4"/>
  <c r="R177" i="4"/>
  <c r="R179" i="4"/>
  <c r="R180" i="4"/>
  <c r="R181" i="4"/>
  <c r="R183" i="4"/>
  <c r="R184" i="4"/>
  <c r="R185" i="4"/>
  <c r="R187" i="4"/>
  <c r="R188" i="4"/>
  <c r="R189" i="4"/>
  <c r="R191" i="4"/>
  <c r="R192" i="4"/>
  <c r="R193" i="4"/>
  <c r="R195" i="4"/>
  <c r="R196" i="4"/>
  <c r="R197" i="4"/>
  <c r="R199" i="4"/>
  <c r="R200" i="4"/>
  <c r="R201" i="4"/>
  <c r="R203" i="4"/>
  <c r="R204" i="4"/>
  <c r="R205" i="4"/>
  <c r="R207" i="4"/>
  <c r="R208" i="4"/>
  <c r="R209" i="4"/>
  <c r="R211" i="4"/>
  <c r="R212" i="4"/>
  <c r="R213" i="4"/>
  <c r="R215" i="4"/>
  <c r="R216" i="4"/>
  <c r="R217" i="4"/>
  <c r="R219" i="4"/>
  <c r="R220" i="4"/>
  <c r="R221" i="4"/>
  <c r="R223" i="4"/>
  <c r="R224" i="4"/>
  <c r="R225" i="4"/>
  <c r="R227" i="4"/>
  <c r="R228" i="4"/>
  <c r="R229" i="4"/>
  <c r="R231" i="4"/>
  <c r="R232" i="4"/>
  <c r="R233" i="4"/>
  <c r="R235" i="4"/>
  <c r="R236" i="4"/>
  <c r="R237" i="4"/>
  <c r="R239" i="4"/>
  <c r="R240" i="4"/>
  <c r="R241" i="4"/>
  <c r="R243" i="4"/>
  <c r="R244" i="4"/>
  <c r="R245" i="4"/>
  <c r="R247" i="4"/>
  <c r="R248" i="4"/>
  <c r="R249" i="4"/>
  <c r="R251" i="4"/>
  <c r="R252" i="4"/>
  <c r="R253" i="4"/>
  <c r="R255" i="4"/>
  <c r="R256" i="4"/>
  <c r="R257" i="4"/>
  <c r="R259" i="4"/>
  <c r="R260" i="4"/>
  <c r="R261" i="4"/>
  <c r="R263" i="4"/>
  <c r="R264" i="4"/>
  <c r="R265" i="4"/>
  <c r="R267" i="4"/>
  <c r="R268" i="4"/>
  <c r="R269" i="4"/>
  <c r="R271" i="4"/>
  <c r="R272" i="4"/>
  <c r="R273" i="4"/>
  <c r="R275" i="4"/>
  <c r="R276" i="4"/>
  <c r="R277" i="4"/>
  <c r="R279" i="4"/>
  <c r="R280" i="4"/>
  <c r="R281" i="4"/>
  <c r="R283" i="4"/>
  <c r="R284" i="4"/>
  <c r="R285" i="4"/>
  <c r="M18" i="4"/>
  <c r="M19" i="4"/>
  <c r="M20" i="4"/>
  <c r="M21" i="4"/>
  <c r="T5" i="4"/>
  <c r="T8" i="4"/>
  <c r="K10" i="4"/>
  <c r="T10" i="4" s="1"/>
  <c r="K11" i="4"/>
  <c r="T11" i="4" s="1"/>
  <c r="K12" i="4"/>
  <c r="T12" i="4" s="1"/>
  <c r="K13" i="4"/>
  <c r="T13" i="4" s="1"/>
  <c r="K14" i="4"/>
  <c r="T14" i="4" s="1"/>
  <c r="K15" i="4"/>
  <c r="T15" i="4" s="1"/>
  <c r="K16" i="4"/>
  <c r="T16" i="4" s="1"/>
  <c r="K17" i="4"/>
  <c r="T17" i="4" s="1"/>
  <c r="K18" i="4"/>
  <c r="T18" i="4" s="1"/>
  <c r="K19" i="4"/>
  <c r="T19" i="4" s="1"/>
  <c r="K20" i="4"/>
  <c r="T20" i="4" s="1"/>
  <c r="K21" i="4"/>
  <c r="T21" i="4" s="1"/>
  <c r="S6" i="4"/>
  <c r="S7" i="4"/>
  <c r="J10" i="4"/>
  <c r="S10" i="4" s="1"/>
  <c r="J11" i="4"/>
  <c r="S11" i="4" s="1"/>
  <c r="J12" i="4"/>
  <c r="S12" i="4" s="1"/>
  <c r="J13" i="4"/>
  <c r="S13" i="4" s="1"/>
  <c r="J14" i="4"/>
  <c r="S14" i="4" s="1"/>
  <c r="J15" i="4"/>
  <c r="S15" i="4" s="1"/>
  <c r="J16" i="4"/>
  <c r="S16" i="4" s="1"/>
  <c r="J17" i="4"/>
  <c r="S17" i="4" s="1"/>
  <c r="J18" i="4"/>
  <c r="S18" i="4" s="1"/>
  <c r="J19" i="4"/>
  <c r="S19" i="4" s="1"/>
  <c r="J20" i="4"/>
  <c r="S20" i="4" s="1"/>
  <c r="J21" i="4"/>
  <c r="S21" i="4" s="1"/>
  <c r="C11" i="11"/>
  <c r="I10" i="4"/>
  <c r="R10" i="4" s="1"/>
  <c r="I11" i="4"/>
  <c r="R11" i="4" s="1"/>
  <c r="I12" i="4"/>
  <c r="R12" i="4" s="1"/>
  <c r="I13" i="4"/>
  <c r="R13" i="4" s="1"/>
  <c r="M13" i="4"/>
  <c r="I14" i="4"/>
  <c r="R14" i="4" s="1"/>
  <c r="I15" i="4"/>
  <c r="R15" i="4" s="1"/>
  <c r="I16" i="4"/>
  <c r="R16" i="4" s="1"/>
  <c r="M16" i="4"/>
  <c r="I17" i="4"/>
  <c r="R17" i="4" s="1"/>
  <c r="I18" i="4"/>
  <c r="R18" i="4" s="1"/>
  <c r="I19" i="4"/>
  <c r="R19" i="4" s="1"/>
  <c r="I20" i="4"/>
  <c r="R20" i="4" s="1"/>
  <c r="I21" i="4"/>
  <c r="R21" i="4" s="1"/>
  <c r="R286" i="4"/>
  <c r="R282" i="4"/>
  <c r="R278" i="4"/>
  <c r="R274" i="4"/>
  <c r="R270" i="4"/>
  <c r="R266" i="4"/>
  <c r="R262" i="4"/>
  <c r="R258" i="4"/>
  <c r="R254" i="4"/>
  <c r="R250" i="4"/>
  <c r="R246" i="4"/>
  <c r="R242" i="4"/>
  <c r="R238" i="4"/>
  <c r="R234" i="4"/>
  <c r="R230" i="4"/>
  <c r="R226" i="4"/>
  <c r="R222" i="4"/>
  <c r="R218" i="4"/>
  <c r="R214" i="4"/>
  <c r="R210" i="4"/>
  <c r="R206" i="4"/>
  <c r="R202" i="4"/>
  <c r="R198" i="4"/>
  <c r="R194" i="4"/>
  <c r="R190" i="4"/>
  <c r="R186" i="4"/>
  <c r="R182" i="4"/>
  <c r="R178" i="4"/>
  <c r="R174" i="4"/>
  <c r="R170" i="4"/>
  <c r="R166" i="4"/>
  <c r="R162" i="4"/>
  <c r="R158" i="4"/>
  <c r="R115" i="4"/>
  <c r="R126" i="4"/>
  <c r="R119" i="4"/>
  <c r="L119" i="4"/>
  <c r="R142" i="4"/>
  <c r="M17" i="4"/>
  <c r="R37" i="4"/>
  <c r="R123" i="4"/>
  <c r="R43" i="4"/>
  <c r="L65" i="9"/>
  <c r="M65" i="9"/>
  <c r="L62" i="9"/>
  <c r="M62" i="9"/>
  <c r="L61" i="9"/>
  <c r="M61" i="9"/>
  <c r="L60" i="9"/>
  <c r="M60" i="9"/>
  <c r="L71" i="9"/>
  <c r="M71" i="9"/>
  <c r="W51" i="9"/>
  <c r="L51" i="9"/>
  <c r="M51" i="9" s="1"/>
  <c r="L59" i="9"/>
  <c r="M59" i="9"/>
  <c r="L57" i="9"/>
  <c r="M57" i="9" s="1"/>
  <c r="L75" i="9"/>
  <c r="M75" i="9"/>
  <c r="L73" i="9"/>
  <c r="M73" i="9"/>
  <c r="L76" i="9"/>
  <c r="M76" i="9"/>
  <c r="L85" i="9"/>
  <c r="M85" i="9"/>
  <c r="L63" i="9"/>
  <c r="M63" i="9"/>
  <c r="L79" i="9"/>
  <c r="M79" i="9"/>
  <c r="L74" i="9"/>
  <c r="M74" i="9"/>
  <c r="L78" i="9"/>
  <c r="L68" i="9"/>
  <c r="M68" i="9"/>
  <c r="L90" i="9"/>
  <c r="M90" i="9"/>
  <c r="Y69" i="9"/>
  <c r="L67" i="9"/>
  <c r="M67" i="9"/>
  <c r="L81" i="9"/>
  <c r="M81" i="9"/>
  <c r="L77" i="9"/>
  <c r="M77" i="9"/>
  <c r="M78" i="9"/>
  <c r="L83" i="9"/>
  <c r="M83" i="9"/>
  <c r="L66" i="9"/>
  <c r="M66" i="9"/>
  <c r="L70" i="9"/>
  <c r="M70" i="9"/>
  <c r="L84" i="9"/>
  <c r="M84" i="9"/>
  <c r="L47" i="9"/>
  <c r="M47" i="9" s="1"/>
  <c r="L43" i="9"/>
  <c r="M43" i="9" s="1"/>
  <c r="L82" i="9"/>
  <c r="M82" i="9"/>
  <c r="W58" i="9"/>
  <c r="L58" i="9"/>
  <c r="M58" i="9"/>
  <c r="L56" i="9"/>
  <c r="M56" i="9" s="1"/>
  <c r="L94" i="9"/>
  <c r="M94" i="9"/>
  <c r="L96" i="9"/>
  <c r="M96" i="9"/>
  <c r="L98" i="9"/>
  <c r="M98" i="9"/>
  <c r="L97" i="9"/>
  <c r="M97" i="9"/>
  <c r="L95" i="9"/>
  <c r="M95" i="9"/>
  <c r="M15" i="4"/>
  <c r="L88" i="9"/>
  <c r="M88" i="9"/>
  <c r="L112" i="9"/>
  <c r="M112" i="9"/>
  <c r="L110" i="9"/>
  <c r="M110" i="9"/>
  <c r="L103" i="9"/>
  <c r="M103" i="9"/>
  <c r="L116" i="9"/>
  <c r="M116" i="9"/>
  <c r="L108" i="9"/>
  <c r="M108" i="9"/>
  <c r="L109" i="9"/>
  <c r="M109" i="9"/>
  <c r="M14" i="4"/>
  <c r="L104" i="9"/>
  <c r="M104" i="9"/>
  <c r="L93" i="9"/>
  <c r="M93" i="9"/>
  <c r="L100" i="9"/>
  <c r="M100" i="9"/>
  <c r="L111" i="9"/>
  <c r="M111" i="9"/>
  <c r="L27" i="9"/>
  <c r="M27" i="9" s="1"/>
  <c r="L55" i="9"/>
  <c r="M55" i="9" s="1"/>
  <c r="W86" i="9"/>
  <c r="L86" i="9"/>
  <c r="M86" i="9"/>
  <c r="L72" i="9"/>
  <c r="M72" i="9"/>
  <c r="L105" i="9"/>
  <c r="M105" i="9"/>
  <c r="L107" i="9"/>
  <c r="M107" i="9"/>
  <c r="L25" i="9"/>
  <c r="M25" i="9" s="1"/>
  <c r="L41" i="9"/>
  <c r="M41" i="9" s="1"/>
  <c r="L21" i="9"/>
  <c r="M21" i="9" s="1"/>
  <c r="L33" i="9"/>
  <c r="M33" i="9" s="1"/>
  <c r="L34" i="9"/>
  <c r="M34" i="9" s="1"/>
  <c r="L19" i="9"/>
  <c r="M19" i="9" s="1"/>
  <c r="L22" i="9"/>
  <c r="M22" i="9" s="1"/>
  <c r="L37" i="9"/>
  <c r="M37" i="9" s="1"/>
  <c r="L15" i="9"/>
  <c r="M15" i="9" s="1"/>
  <c r="L36" i="9"/>
  <c r="M36" i="9" s="1"/>
  <c r="L38" i="9"/>
  <c r="M38" i="9" s="1"/>
  <c r="L31" i="9"/>
  <c r="M31" i="9" s="1"/>
  <c r="L28" i="9"/>
  <c r="M28" i="9" s="1"/>
  <c r="L32" i="9"/>
  <c r="M32" i="9" s="1"/>
  <c r="B23" i="11"/>
  <c r="D23" i="11" s="1"/>
  <c r="Y4" i="9"/>
  <c r="L6" i="9"/>
  <c r="M6" i="9" s="1"/>
  <c r="W4" i="9"/>
  <c r="L4" i="9"/>
  <c r="M4" i="9" s="1"/>
  <c r="D11" i="11"/>
  <c r="B22" i="11"/>
  <c r="D22" i="11" s="1"/>
  <c r="E11" i="11"/>
  <c r="L51" i="4" l="1"/>
  <c r="L115" i="4"/>
  <c r="L84" i="4"/>
  <c r="L70" i="4"/>
  <c r="L42" i="4"/>
  <c r="R116" i="4"/>
  <c r="L7" i="9"/>
  <c r="M7" i="9" s="1"/>
  <c r="L23" i="9"/>
  <c r="M23" i="9" s="1"/>
  <c r="L24" i="9"/>
  <c r="M24" i="9" s="1"/>
  <c r="L20" i="9"/>
  <c r="M20" i="9" s="1"/>
  <c r="L114" i="4"/>
  <c r="L77" i="4"/>
  <c r="L67" i="4"/>
  <c r="L110" i="4"/>
  <c r="L65" i="4"/>
  <c r="L146" i="4"/>
  <c r="AC5" i="9"/>
  <c r="L6" i="4"/>
  <c r="M6" i="4" s="1"/>
  <c r="L8" i="4"/>
  <c r="M8" i="4" s="1"/>
  <c r="L4" i="4"/>
  <c r="M4" i="4" s="1"/>
  <c r="L8" i="9"/>
  <c r="M8" i="9" s="1"/>
  <c r="L10" i="9"/>
  <c r="M10" i="9" s="1"/>
  <c r="L17" i="9"/>
  <c r="M17" i="9" s="1"/>
  <c r="L30" i="9"/>
  <c r="M30" i="9" s="1"/>
  <c r="L46" i="9"/>
  <c r="M46" i="9" s="1"/>
  <c r="L14" i="9"/>
  <c r="M14" i="9" s="1"/>
  <c r="L12" i="9"/>
  <c r="M12" i="9" s="1"/>
  <c r="W6" i="9"/>
  <c r="L16" i="9"/>
  <c r="M16" i="9" s="1"/>
  <c r="L42" i="9"/>
  <c r="M42" i="9" s="1"/>
  <c r="L26" i="9"/>
  <c r="M26" i="9" s="1"/>
  <c r="L5" i="9"/>
  <c r="S5" i="9" s="1"/>
  <c r="L87" i="4"/>
  <c r="L103" i="4"/>
  <c r="L23" i="4"/>
  <c r="L100" i="4"/>
  <c r="L112" i="4"/>
  <c r="L127" i="4"/>
  <c r="L117" i="4"/>
  <c r="L113" i="4"/>
  <c r="L66" i="4"/>
  <c r="L133" i="4"/>
  <c r="L136" i="4"/>
  <c r="L152" i="4"/>
  <c r="L145" i="4"/>
  <c r="L128" i="4"/>
  <c r="L32" i="4"/>
  <c r="L97" i="4"/>
  <c r="L142" i="4"/>
  <c r="L90" i="4"/>
  <c r="L78" i="4"/>
  <c r="L138" i="4"/>
  <c r="L69" i="4"/>
  <c r="L41" i="4"/>
  <c r="L37" i="4"/>
  <c r="L111" i="4"/>
  <c r="L56" i="4"/>
  <c r="L25" i="4"/>
  <c r="L27" i="4"/>
  <c r="L148" i="4"/>
  <c r="L93" i="4"/>
  <c r="L143" i="4"/>
  <c r="L137" i="4"/>
  <c r="R23" i="4"/>
  <c r="L80" i="4"/>
  <c r="L17" i="4"/>
  <c r="L149" i="4"/>
  <c r="L131" i="4"/>
  <c r="L82" i="4"/>
  <c r="L52" i="4"/>
  <c r="L95" i="4"/>
  <c r="L144" i="4"/>
  <c r="L88" i="4"/>
  <c r="L151" i="4"/>
  <c r="L91" i="4"/>
  <c r="L85" i="4"/>
  <c r="L83" i="4"/>
  <c r="L63" i="4"/>
  <c r="L59" i="4"/>
  <c r="L35" i="4"/>
  <c r="L33" i="4"/>
  <c r="L140" i="4"/>
  <c r="L122" i="4"/>
  <c r="L121" i="4"/>
  <c r="L124" i="4"/>
  <c r="L79" i="4"/>
  <c r="L102" i="4"/>
  <c r="L29" i="4"/>
  <c r="L24" i="4"/>
  <c r="L15" i="4"/>
  <c r="L62" i="4"/>
  <c r="L105" i="4"/>
  <c r="L12" i="4"/>
  <c r="M12" i="4" s="1"/>
  <c r="L96" i="4"/>
  <c r="L68" i="4"/>
  <c r="R113" i="4"/>
  <c r="L130" i="4"/>
  <c r="L76" i="4"/>
  <c r="L92" i="4"/>
  <c r="L132" i="4"/>
  <c r="L36" i="4"/>
  <c r="L64" i="4"/>
  <c r="L86" i="4"/>
  <c r="L109" i="4"/>
  <c r="L141" i="4"/>
  <c r="L31" i="4"/>
  <c r="L48" i="4"/>
  <c r="L72" i="4"/>
  <c r="L104" i="4"/>
  <c r="L135" i="4"/>
  <c r="L40" i="4"/>
  <c r="L34" i="4"/>
  <c r="L18" i="4"/>
  <c r="L147" i="4"/>
  <c r="L118" i="4"/>
  <c r="L98" i="4"/>
  <c r="L74" i="4"/>
  <c r="L58" i="4"/>
  <c r="R56" i="4"/>
  <c r="L39" i="4"/>
  <c r="S133" i="4"/>
  <c r="S65" i="4"/>
  <c r="L11" i="9"/>
  <c r="M11" i="9" s="1"/>
  <c r="L14" i="4"/>
  <c r="L49" i="4"/>
  <c r="L19" i="4"/>
  <c r="L101" i="4"/>
  <c r="L44" i="4"/>
  <c r="R63" i="4"/>
  <c r="L134" i="4"/>
  <c r="L10" i="4"/>
  <c r="M10" i="4" s="1"/>
  <c r="R69" i="4"/>
  <c r="L54" i="4"/>
  <c r="L125" i="4"/>
  <c r="L45" i="4"/>
  <c r="L99" i="4"/>
  <c r="L129" i="4"/>
  <c r="L50" i="4"/>
  <c r="L155" i="4"/>
  <c r="L123" i="4"/>
  <c r="L75" i="4"/>
  <c r="L73" i="4"/>
  <c r="L57" i="4"/>
  <c r="L55" i="4"/>
  <c r="L18" i="9"/>
  <c r="M18" i="9" s="1"/>
  <c r="L89" i="4"/>
  <c r="L60" i="4"/>
  <c r="L28" i="4"/>
  <c r="L61" i="4"/>
  <c r="L47" i="4"/>
  <c r="L71" i="4"/>
  <c r="L126" i="4"/>
  <c r="L43" i="4"/>
  <c r="L50" i="9"/>
  <c r="M50" i="9" s="1"/>
  <c r="L39" i="9"/>
  <c r="M39" i="9" s="1"/>
  <c r="L54" i="9"/>
  <c r="M54" i="9" s="1"/>
  <c r="L40" i="9"/>
  <c r="M40" i="9" s="1"/>
  <c r="L52" i="9"/>
  <c r="M52" i="9" s="1"/>
  <c r="L48" i="9"/>
  <c r="M48" i="9" s="1"/>
  <c r="L35" i="9"/>
  <c r="M35" i="9" s="1"/>
  <c r="L9" i="9"/>
  <c r="M9" i="9" s="1"/>
  <c r="L13" i="9"/>
  <c r="M13" i="9" s="1"/>
  <c r="P6" i="9"/>
  <c r="L29" i="9"/>
  <c r="M29" i="9" s="1"/>
  <c r="L49" i="9"/>
  <c r="M49" i="9" s="1"/>
  <c r="L44" i="9"/>
  <c r="M44" i="9" s="1"/>
  <c r="L53" i="9"/>
  <c r="M53" i="9" s="1"/>
  <c r="L45" i="9"/>
  <c r="M45" i="9" s="1"/>
  <c r="R8" i="4"/>
  <c r="W4" i="4" s="1"/>
  <c r="Y6" i="9"/>
  <c r="AD5" i="9" s="1"/>
  <c r="P5" i="9"/>
  <c r="L7" i="4"/>
  <c r="M7" i="4" s="1"/>
  <c r="L13" i="4"/>
  <c r="L11" i="4"/>
  <c r="M11" i="4" s="1"/>
  <c r="L9" i="4"/>
  <c r="M9" i="4" s="1"/>
  <c r="L20" i="4"/>
  <c r="L16" i="4"/>
  <c r="L139" i="4"/>
  <c r="L108" i="4"/>
  <c r="L106" i="4"/>
  <c r="L53" i="4"/>
  <c r="L26" i="4"/>
  <c r="L46" i="4"/>
  <c r="L154" i="4"/>
  <c r="L153" i="4"/>
  <c r="L120" i="4"/>
  <c r="L107" i="4"/>
  <c r="L94" i="4"/>
  <c r="L81" i="4"/>
  <c r="L38" i="4"/>
  <c r="L22" i="4"/>
  <c r="L21" i="4"/>
  <c r="L150" i="4"/>
  <c r="L30" i="4"/>
  <c r="L5" i="4"/>
  <c r="M5" i="4" s="1"/>
  <c r="S6" i="9"/>
  <c r="S4" i="9"/>
  <c r="AC4" i="9"/>
  <c r="AC6" i="9"/>
  <c r="D14" i="11" s="1"/>
  <c r="W5" i="4"/>
  <c r="AB6" i="9"/>
  <c r="C14" i="11" s="1"/>
  <c r="X5" i="4"/>
  <c r="Y5" i="4"/>
  <c r="Y4" i="4"/>
  <c r="X4" i="4"/>
  <c r="AD6" i="9"/>
  <c r="E13" i="11" s="1"/>
  <c r="P4" i="9"/>
  <c r="O5" i="9"/>
  <c r="Q5" i="9"/>
  <c r="D10" i="11" l="1"/>
  <c r="AD4" i="9"/>
  <c r="AB4" i="9"/>
  <c r="AB5" i="9"/>
  <c r="C13" i="11" s="1"/>
  <c r="B13" i="11"/>
  <c r="D13" i="11"/>
  <c r="M5" i="9"/>
  <c r="D12" i="11"/>
  <c r="B12" i="11"/>
  <c r="C10" i="11"/>
  <c r="B10" i="11"/>
  <c r="B21" i="11"/>
  <c r="D21" i="11" s="1"/>
  <c r="B24" i="11" s="1"/>
  <c r="B26" i="11" s="1"/>
  <c r="B14" i="11"/>
  <c r="B11" i="11"/>
  <c r="E10" i="11"/>
  <c r="E14" i="11"/>
  <c r="E12" i="11"/>
  <c r="C12" i="11" l="1"/>
  <c r="C15" i="11" s="1"/>
  <c r="D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<sst xmlns="http://schemas.openxmlformats.org/spreadsheetml/2006/main" count="305" uniqueCount="162">
  <si>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</si>
  <si>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</si>
  <si>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</si>
  <si>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</si>
  <si>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</si>
  <si>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</si>
  <si>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</si>
  <si>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</si>
  <si>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</si>
  <si>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</si>
  <si>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</si>
  <si>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</si>
  <si>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</si>
  <si>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</si>
  <si>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</si>
  <si>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</si>
  <si>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</si>
  <si>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</si>
  <si>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</si>
  <si>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</si>
  <si>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</si>
  <si>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</si>
  <si>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</si>
  <si>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</si>
  <si>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</si>
  <si>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</si>
  <si>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</si>
  <si>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</si>
  <si>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</si>
  <si>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</si>
  <si>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</si>
  <si>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</si>
  <si>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</si>
  <si>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</si>
  <si>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</si>
  <si>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</si>
  <si>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</si>
  <si>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</si>
  <si>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</si>
  <si>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</si>
  <si>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</si>
  <si>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</si>
  <si>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</si>
  <si>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</si>
  <si>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</si>
  <si>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</si>
  <si>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</si>
  <si>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</si>
  <si>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</si>
  <si>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</si>
  <si>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</si>
  <si>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</si>
  <si>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</si>
  <si>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</si>
  <si>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</si>
  <si>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</si>
  <si>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</si>
  <si>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</si>
  <si>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</si>
  <si>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</si>
  <si>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</si>
  <si>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</si>
  <si>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</si>
  <si>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</si>
  <si>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</si>
  <si>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</si>
  <si>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</si>
  <si>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</si>
  <si>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</si>
  <si>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</si>
  <si>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</si>
  <si>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</si>
  <si>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</si>
  <si>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</si>
  <si>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</si>
  <si>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</si>
  <si>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</si>
  <si>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</si>
  <si>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</si>
  <si>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</si>
  <si>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</si>
  <si>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</si>
  <si>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</si>
  <si>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</si>
  <si>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</si>
  <si>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</si>
  <si>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</si>
  <si>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</si>
  <si>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</si>
  <si>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</si>
  <si>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</si>
  <si>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</si>
  <si>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</si>
  <si>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</si>
  <si>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</si>
  <si>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</si>
  <si>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</si>
  <si>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</si>
  <si>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</si>
  <si>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</si>
  <si>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</si>
  <si>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</si>
  <si>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</si>
  <si>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</si>
  <si>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</si>
  <si>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</si>
  <si>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</si>
  <si>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</si>
  <si>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</si>
  <si>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Claudia Hazan</t>
  </si>
  <si>
    <t>SEFAZ Tocantins</t>
  </si>
  <si>
    <t>ARRUC0110 - Receber os Arquivos da Arrecadação</t>
  </si>
  <si>
    <t>ARRUC0120 - Processar Arquivo da Arrecadação</t>
  </si>
  <si>
    <t>ARRUC0121 - Controlar BDAR E TPAR</t>
  </si>
  <si>
    <t>ARRUC0122 - Gerar Pagamentos DARE</t>
  </si>
  <si>
    <t>ARRUC0123 - Implementar Erros de Linhas Detalhes</t>
  </si>
  <si>
    <t>ARRUC0124 - Gravar Linha Detalhada do DARE</t>
  </si>
  <si>
    <t>ARRUC0125 - Gerar Pagamento do Simples Nacional</t>
  </si>
  <si>
    <t>ARRUC0160 - Processar Arquivo do STR20</t>
  </si>
  <si>
    <t>ARRUC0161 - Conciliar Arquivos da Arrecadação</t>
  </si>
  <si>
    <t>Dados de Controle Processamento Arquivo</t>
  </si>
  <si>
    <t>Id Arquivo, Nome do Arquivo, Status, Arquivo</t>
  </si>
  <si>
    <t>Receber Arquivos Arrecadação</t>
  </si>
  <si>
    <t>• Código do Convênio, Sequencial do Arquivo-NSA, Banco, Agência Bancária vinculada ao Convênio e cadastrada no sistema, Data da Geração do Arquivo,  Tipo do Arquivo, Sequencial do Arquivo, Número de autenticação ou NSU, Data do pagamento, Código de Barras , Valor Autenticado, Forma de Arrecadação, Forma de Pagamento, data da transação, data de Crédito, tarifa.</t>
  </si>
  <si>
    <t>Processar Arquivos Arrecadação</t>
  </si>
  <si>
    <t>TABELA – TA_ARQUIVO_RECEPCAO</t>
  </si>
  <si>
    <t>IConvênio, Banco, Nome do Arquivo, Características do Arquivo, Data do Arquivo, Cabeçalho do Arquivo, Última linha do Arquivo, Data do Processamento, Situação, Quantidade de documentos do Arquivo, Valor Total dos documentos, Conteúdo do Arquivo no formato CLOB, Motivo da rejeição do Arquivo, Quantidade de documentos rejeitados, Valor Total dos documentos rejeitados, Sequencial do Arquivo</t>
  </si>
  <si>
    <t>TABELA – TA_ARQUIVO_ERRO</t>
  </si>
  <si>
    <t>Dados de Controle Erro</t>
  </si>
  <si>
    <t>Sequencial do detalhe do Arquivo, Linha do Arquivo, Motivo da Rejeição</t>
  </si>
  <si>
    <t>Sequencial de Detalhe do Arquivo,Sequencial do Arquivo,Número da linha no arquivo,Número de autenticação, Data do pagamento, Valor da Barra, Código de Barras, Valor Autenticado, Valor da Tarifa</t>
  </si>
  <si>
    <t>Dados de Controle Pagamento</t>
  </si>
  <si>
    <t>TABELA – TA_ARQUIVO_DETALHE_PAGOS</t>
  </si>
  <si>
    <t>Convênios, Recepção, Erro, Pagamento</t>
  </si>
  <si>
    <t>Gerar BDAR</t>
  </si>
  <si>
    <t>Gerar TPAR</t>
  </si>
  <si>
    <t>ORDEM_TPAR, QUANTIDADE DE DOCUMENTOS,QUANTIDADE REJEITADA, VALOR TOTAL DOS DOCUMENTOS, VALOR TOTAL REJEITADOS, Situação do TPAR para Fechado</t>
  </si>
  <si>
    <t>banco, agência, convenio, data de arrecadação, situação, valores BDAR</t>
  </si>
  <si>
    <t>Receitas, Erro, Dados de Controle Pagamentos, Dados de Controle Lotes</t>
  </si>
  <si>
    <t>Dados de Controle Lotes</t>
  </si>
  <si>
    <t>TABELA – TA_LOTES_PAGOS_ARREC</t>
  </si>
  <si>
    <t>ID_BDAR_TPAR,TIPO,DATA_RECEPCAO,ID_CONVENIO,ID_BANCO,ID_AGENCIA,DATA_PROCESSAMENTO,QUANTIDADE_RECEPCIONADO,VALOR_RECEPCIONADO,QUANTIDADE_DOCS,VALOR_LOTE,ESTADO_LOTE, QUANTIDADE_ERROS, VALOR_ERROS</t>
  </si>
  <si>
    <t>Gerar Pagamentos DARE</t>
  </si>
  <si>
    <t>Valor Total Pago na Barra, tipo de Órgão, Origem do pagamento, NSU, Data e Hora da Transação, Forma de Pagamento, valor da barra do DARE</t>
  </si>
  <si>
    <t>A Tabela TABELA – TA_CONVENIOS_ARREC será contada como ALI no momento da contagem da funcionalidade de manutenção de dados de Convênio. O caso de Uso ARRUC0123 - Implementar Erros de Linhas Detalhes faz parte de outros processos elementares já contados. O caso de Uso ARRUC0124 - Gravar Linha Detalhada do DARE faz parte de outros processos elementares já contados.</t>
  </si>
  <si>
    <t xml:space="preserve"> Gerar Pagamento do Simples Nacional</t>
  </si>
  <si>
    <t xml:space="preserve">• Ordem do lote, Inscrição Estadual/CPF/CNPJ, Tipo de Pessoa, Período de Referência do Débito, Código da Receita, Número do Documento e Número da Parcela, Data do Vencimento do Pagamento, Valor Total, Valor Principal, Valor Multa, Valor Juros, Valor da Correção Monetária, Origem do Pagamento, Situação do Pagamento, No caso, de CNPJ não localizado o campo da situação do pagamento é sinalizado com a indicação de erro, Data da Transação no Banco, Nº de Autenticação ou Código da Transação, Nº de Controle da SEFAZ, Código do Município, Pagamento Restituído </t>
  </si>
  <si>
    <t>Efetuar Conciliação Bancária</t>
  </si>
  <si>
    <t>Processar Arquivo do STR20</t>
  </si>
  <si>
    <t>TABELA – TA_ARQUIVO_ERROS_STR</t>
  </si>
  <si>
    <t>Dados Erro Arquivo STR</t>
  </si>
  <si>
    <t>ID_ARQUIVO_STR, ID_CODIGO_REJEICAO</t>
  </si>
  <si>
    <t>TABELA – TA_ARQUIVO_STR/TABELA – TA_DETALHE_STR</t>
  </si>
  <si>
    <t>TIPO_VALOR, VALOR_INFORMATIVO,ID_ARQUIVO_STR, NUMERO_CONTROLE_STR, DATA_ARRECADACAO, ID_CONVENIO, ID_BANCO_DEBITADO, ID_BANCO_CREDITADO, ID_AGENCIA_CREDITADA, CONTA_CREDITADA, TIPO_RECEITA, TIPO_RECOLHIMENTO, VALOR_TOTAL_LANCAMENTO,DATA_BACEN, DATA_MOVIMENTO,HISTORICO_MOVIMENTO,SITUACAO,ARQUIVO_STR,DATA_PROCESSAMENTO</t>
  </si>
  <si>
    <t>Convenio, Arquivo STR, Erro STR, Bancos</t>
  </si>
  <si>
    <t>agente debitado, agente creditado, agencia creditada, conta creditada, código da SEFAZ, tipo da Receita, tipo de recolhimento, data da arrecadação, Valor Total de Lançamento, data e hora do BACEN, Histórico do Movimento e Data do Movimento;</t>
  </si>
  <si>
    <t>Recepção, Pagamento, Arquivo STR, Resumo STR</t>
  </si>
  <si>
    <t>DATA_ARRECADACAO,ID_BANCO, ID_CONVÊNIO, VALOR_LANCAMENTO_STR, DATA_CONSOLIDADO, QUANTIDADE_RECEPCAO_PARCIAL, VALOR_RECEPCIONADO_PARCIAL, QUANTIDADE_RECEPCAO,VALOR_RECEPCIONADO, VALOR_ARRECADADO_PARCIAL, QUANTIDADE_ARRECADADO_PARCIAL, VALOR_ARRECADADO,QUANTIDADE_ARRECADADO, SITUACAO, DATA_PROCESSAMENTO</t>
  </si>
  <si>
    <t>TABELA – TA_RESUMO_STR</t>
  </si>
  <si>
    <t>Conciliação STR</t>
  </si>
  <si>
    <t>Sistema Tributário - Módulo Arrecação - Pacote Processamento da Arrecadação</t>
  </si>
  <si>
    <t>Estabelecer o tamanho funcional do Pacote Processamento da Arrecadação. O escopo da contagem são as funcionalidades descritas nos Casos de Uso do Pacote.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</si>
</sst>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7"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rgb="FF000000"/>
      <name val="Arial"/>
      <family val="2"/>
    </font>
    <font>
      <sz val="11"/>
      <name val="Calibri"/>
      <family val="2"/>
    </font>
    <font>
      <sz val="12"/>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5">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7" xfId="0" applyFont="1" applyFill="1" applyBorder="1" applyAlignment="1"/>
    <xf numFmtId="0" fontId="0" fillId="0" borderId="1" xfId="0" quotePrefix="1" applyFill="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4" fillId="0" borderId="1" xfId="0" applyFont="1" applyBorder="1" applyAlignment="1"/>
    <xf numFmtId="0" fontId="14" fillId="0" borderId="1" xfId="0" applyFont="1" applyBorder="1" applyAlignment="1">
      <alignment horizontal="left" wrapText="1"/>
    </xf>
    <xf numFmtId="0" fontId="14"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wrapText="1"/>
    </xf>
    <xf numFmtId="0" fontId="0" fillId="0" borderId="1" xfId="0" applyBorder="1" applyAlignment="1">
      <alignment horizontal="left" vertical="top"/>
    </xf>
    <xf numFmtId="0" fontId="0" fillId="0" borderId="1" xfId="0" applyBorder="1" applyAlignment="1">
      <alignment vertical="top"/>
    </xf>
    <xf numFmtId="0" fontId="15" fillId="0" borderId="0" xfId="0" applyFont="1"/>
    <xf numFmtId="0" fontId="5" fillId="0" borderId="1" xfId="0" applyFont="1" applyBorder="1" applyAlignment="1">
      <alignment horizontal="center"/>
    </xf>
    <xf numFmtId="0" fontId="16" fillId="0" borderId="0" xfId="0" applyFont="1"/>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0" fillId="0" borderId="0" xfId="0"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0</xdr:row>
      <xdr:rowOff>57150</xdr:rowOff>
    </xdr:from>
    <xdr:to>
      <xdr:col>0</xdr:col>
      <xdr:colOff>866775</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zoomScaleNormal="100" workbookViewId="0">
      <pane ySplit="1" topLeftCell="A49" activePane="bottomLeft" state="frozen"/>
      <selection pane="bottomLeft" activeCell="A41" sqref="A41:D41"/>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5" t="s">
        <v>72</v>
      </c>
      <c r="C1" s="115"/>
      <c r="D1" s="116"/>
    </row>
    <row r="2" spans="1:4" ht="15.95" customHeight="1" x14ac:dyDescent="0.2">
      <c r="A2" s="37" t="s">
        <v>62</v>
      </c>
      <c r="B2" s="138">
        <v>122</v>
      </c>
      <c r="C2" s="139"/>
      <c r="D2" s="140"/>
    </row>
    <row r="3" spans="1:4" ht="15.95" customHeight="1" x14ac:dyDescent="0.2">
      <c r="A3" s="37" t="s">
        <v>87</v>
      </c>
      <c r="B3" s="141" t="s">
        <v>110</v>
      </c>
      <c r="C3" s="139"/>
      <c r="D3" s="140"/>
    </row>
    <row r="4" spans="1:4" ht="15.95" customHeight="1" x14ac:dyDescent="0.2">
      <c r="A4" s="37" t="s">
        <v>61</v>
      </c>
      <c r="B4" s="117" t="s">
        <v>160</v>
      </c>
      <c r="C4" s="118"/>
      <c r="D4" s="119"/>
    </row>
    <row r="5" spans="1:4" ht="15.95" customHeight="1" x14ac:dyDescent="0.2">
      <c r="A5" s="40" t="s">
        <v>71</v>
      </c>
      <c r="B5" s="57">
        <v>4776</v>
      </c>
      <c r="C5" s="43" t="s">
        <v>91</v>
      </c>
      <c r="D5" s="58">
        <v>20160524</v>
      </c>
    </row>
    <row r="6" spans="1:4" ht="15.95" customHeight="1" x14ac:dyDescent="0.2">
      <c r="A6" s="40" t="s">
        <v>63</v>
      </c>
      <c r="B6" s="81" t="s">
        <v>65</v>
      </c>
      <c r="C6" s="42" t="s">
        <v>67</v>
      </c>
      <c r="D6" s="44" t="s">
        <v>59</v>
      </c>
    </row>
    <row r="7" spans="1:4" ht="15.95" customHeight="1" x14ac:dyDescent="0.2">
      <c r="A7" s="40" t="s">
        <v>70</v>
      </c>
      <c r="B7" s="106" t="s">
        <v>74</v>
      </c>
      <c r="C7" s="42" t="s">
        <v>96</v>
      </c>
      <c r="D7" s="44" t="s">
        <v>99</v>
      </c>
    </row>
    <row r="8" spans="1:4" ht="15.95" customHeight="1" x14ac:dyDescent="0.2">
      <c r="A8" s="99"/>
      <c r="B8" s="100"/>
      <c r="C8" s="101"/>
      <c r="D8" s="102"/>
    </row>
    <row r="9" spans="1:4" ht="24" customHeight="1" x14ac:dyDescent="0.2">
      <c r="A9" s="120" t="s">
        <v>89</v>
      </c>
      <c r="B9" s="121"/>
      <c r="C9" s="121"/>
      <c r="D9" s="122"/>
    </row>
    <row r="10" spans="1:4" ht="61.5" customHeight="1" x14ac:dyDescent="0.2">
      <c r="A10" s="135" t="s">
        <v>161</v>
      </c>
      <c r="B10" s="136"/>
      <c r="C10" s="136"/>
      <c r="D10" s="137"/>
    </row>
    <row r="11" spans="1:4" ht="22.5" customHeight="1" x14ac:dyDescent="0.2">
      <c r="A11" s="126" t="s">
        <v>104</v>
      </c>
      <c r="B11" s="127"/>
      <c r="C11" s="127"/>
      <c r="D11" s="128"/>
    </row>
    <row r="12" spans="1:4" ht="20.25" customHeight="1" x14ac:dyDescent="0.2">
      <c r="A12" s="91" t="s">
        <v>105</v>
      </c>
      <c r="B12" s="91" t="s">
        <v>106</v>
      </c>
      <c r="C12" s="92" t="s">
        <v>56</v>
      </c>
      <c r="D12" s="91" t="s">
        <v>107</v>
      </c>
    </row>
    <row r="13" spans="1:4" ht="12.75" customHeight="1" x14ac:dyDescent="0.2">
      <c r="A13" s="93" t="s">
        <v>111</v>
      </c>
      <c r="B13" s="93"/>
      <c r="C13" s="94"/>
      <c r="D13" s="95"/>
    </row>
    <row r="14" spans="1:4" x14ac:dyDescent="0.2">
      <c r="A14" s="93" t="s">
        <v>112</v>
      </c>
      <c r="B14" s="93"/>
      <c r="C14" s="94"/>
      <c r="D14" s="95"/>
    </row>
    <row r="15" spans="1:4" x14ac:dyDescent="0.2">
      <c r="A15" s="93" t="s">
        <v>113</v>
      </c>
      <c r="B15" s="93"/>
      <c r="C15" s="94"/>
      <c r="D15" s="95"/>
    </row>
    <row r="16" spans="1:4" x14ac:dyDescent="0.2">
      <c r="A16" s="93" t="s">
        <v>114</v>
      </c>
      <c r="B16" s="93"/>
      <c r="C16" s="94"/>
      <c r="D16" s="95"/>
    </row>
    <row r="17" spans="1:4" ht="12.75" customHeight="1" x14ac:dyDescent="0.2">
      <c r="A17" s="93" t="s">
        <v>115</v>
      </c>
      <c r="B17" s="93"/>
      <c r="C17" s="94"/>
      <c r="D17" s="95"/>
    </row>
    <row r="18" spans="1:4" x14ac:dyDescent="0.2">
      <c r="A18" s="93" t="s">
        <v>116</v>
      </c>
      <c r="B18" s="93"/>
      <c r="C18" s="94"/>
      <c r="D18" s="95"/>
    </row>
    <row r="19" spans="1:4" x14ac:dyDescent="0.2">
      <c r="A19" s="93" t="s">
        <v>117</v>
      </c>
      <c r="B19" s="93"/>
      <c r="C19" s="94"/>
      <c r="D19" s="95"/>
    </row>
    <row r="20" spans="1:4" ht="12.75" customHeight="1" x14ac:dyDescent="0.2">
      <c r="A20" s="93" t="s">
        <v>118</v>
      </c>
      <c r="B20" s="93"/>
      <c r="C20" s="94"/>
      <c r="D20" s="95"/>
    </row>
    <row r="21" spans="1:4" x14ac:dyDescent="0.2">
      <c r="A21" s="93" t="s">
        <v>119</v>
      </c>
      <c r="B21" s="93"/>
      <c r="C21" s="94"/>
      <c r="D21" s="95"/>
    </row>
    <row r="22" spans="1:4" ht="12.75" customHeight="1" x14ac:dyDescent="0.2">
      <c r="A22" s="93"/>
      <c r="B22" s="93"/>
      <c r="C22" s="94"/>
      <c r="D22" s="95"/>
    </row>
    <row r="23" spans="1:4" x14ac:dyDescent="0.2">
      <c r="A23" s="93"/>
      <c r="B23" s="93"/>
      <c r="C23" s="94"/>
      <c r="D23" s="95"/>
    </row>
    <row r="24" spans="1:4" ht="12.75" customHeight="1" x14ac:dyDescent="0.2">
      <c r="A24" s="93"/>
      <c r="B24" s="93"/>
      <c r="C24" s="94"/>
      <c r="D24" s="95"/>
    </row>
    <row r="25" spans="1:4" x14ac:dyDescent="0.2">
      <c r="A25" s="93"/>
      <c r="B25" s="93"/>
      <c r="C25" s="94"/>
      <c r="D25" s="95"/>
    </row>
    <row r="26" spans="1:4" x14ac:dyDescent="0.2">
      <c r="A26" s="93"/>
      <c r="B26" s="93"/>
      <c r="C26" s="94"/>
      <c r="D26" s="95"/>
    </row>
    <row r="27" spans="1:4" x14ac:dyDescent="0.2">
      <c r="A27" s="93"/>
      <c r="B27" s="93"/>
      <c r="C27" s="94"/>
      <c r="D27" s="95"/>
    </row>
    <row r="28" spans="1:4" x14ac:dyDescent="0.2">
      <c r="A28" s="93"/>
      <c r="B28" s="93"/>
      <c r="C28" s="94"/>
      <c r="D28" s="95"/>
    </row>
    <row r="29" spans="1:4" ht="12.75" customHeight="1" x14ac:dyDescent="0.2">
      <c r="A29" s="93"/>
      <c r="B29" s="93"/>
      <c r="C29" s="94"/>
      <c r="D29" s="95"/>
    </row>
    <row r="30" spans="1:4" x14ac:dyDescent="0.2">
      <c r="A30" s="93"/>
      <c r="B30" s="93"/>
      <c r="C30" s="94"/>
      <c r="D30" s="95"/>
    </row>
    <row r="31" spans="1:4" x14ac:dyDescent="0.2">
      <c r="A31" s="93"/>
      <c r="B31" s="93"/>
      <c r="C31" s="94"/>
      <c r="D31" s="95"/>
    </row>
    <row r="32" spans="1:4" ht="12.75" customHeight="1" x14ac:dyDescent="0.2">
      <c r="A32" s="93"/>
      <c r="B32" s="93"/>
      <c r="C32" s="94"/>
      <c r="D32" s="95"/>
    </row>
    <row r="33" spans="1:4" x14ac:dyDescent="0.2">
      <c r="A33" s="93"/>
      <c r="B33" s="93"/>
      <c r="C33" s="94"/>
      <c r="D33" s="95"/>
    </row>
    <row r="34" spans="1:4" x14ac:dyDescent="0.2">
      <c r="A34" s="93"/>
      <c r="B34" s="93"/>
      <c r="C34" s="94"/>
      <c r="D34" s="95"/>
    </row>
    <row r="35" spans="1:4" ht="12.75" customHeight="1" x14ac:dyDescent="0.2">
      <c r="A35" s="93"/>
      <c r="B35" s="93"/>
      <c r="C35" s="94"/>
      <c r="D35" s="95"/>
    </row>
    <row r="36" spans="1:4" ht="12.75" customHeight="1" x14ac:dyDescent="0.2">
      <c r="A36" s="93"/>
      <c r="B36" s="96"/>
      <c r="C36" s="94"/>
      <c r="D36" s="96"/>
    </row>
    <row r="37" spans="1:4" ht="12.75" customHeight="1" x14ac:dyDescent="0.2">
      <c r="A37" s="93"/>
      <c r="B37" s="96"/>
      <c r="C37" s="97"/>
      <c r="D37" s="98"/>
    </row>
    <row r="38" spans="1:4" x14ac:dyDescent="0.2">
      <c r="A38" s="129" t="s">
        <v>108</v>
      </c>
      <c r="B38" s="130"/>
      <c r="C38" s="130"/>
      <c r="D38" s="131"/>
    </row>
    <row r="39" spans="1:4" ht="59.25" customHeight="1" x14ac:dyDescent="0.2">
      <c r="A39" s="132"/>
      <c r="B39" s="133"/>
      <c r="C39" s="133"/>
      <c r="D39" s="134"/>
    </row>
    <row r="40" spans="1:4" ht="27" customHeight="1" x14ac:dyDescent="0.2">
      <c r="A40" s="120" t="s">
        <v>92</v>
      </c>
      <c r="B40" s="121"/>
      <c r="C40" s="121"/>
      <c r="D40" s="122"/>
    </row>
    <row r="41" spans="1:4" ht="143.25" customHeight="1" x14ac:dyDescent="0.2">
      <c r="A41" s="123" t="s">
        <v>144</v>
      </c>
      <c r="B41" s="124"/>
      <c r="C41" s="124"/>
      <c r="D41" s="125"/>
    </row>
    <row r="42" spans="1:4" ht="15.95" customHeight="1" x14ac:dyDescent="0.2">
      <c r="A42" s="38" t="s">
        <v>88</v>
      </c>
      <c r="B42" s="75" t="s">
        <v>109</v>
      </c>
      <c r="C42" s="39" t="s">
        <v>90</v>
      </c>
      <c r="D42" s="87">
        <v>42514</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tabSelected="1" zoomScaleNormal="100" workbookViewId="0">
      <pane ySplit="1" topLeftCell="A4" activePane="bottomLeft" state="frozen"/>
      <selection pane="bottomLeft" activeCell="B4" sqref="B4"/>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2" t="s">
        <v>85</v>
      </c>
      <c r="C1" s="142"/>
      <c r="D1" s="142"/>
      <c r="E1" s="142"/>
    </row>
    <row r="2" spans="1:6" ht="15.95" customHeight="1" x14ac:dyDescent="0.2">
      <c r="A2" s="37" t="s">
        <v>87</v>
      </c>
      <c r="B2" s="141" t="str">
        <f>Identificação!B3</f>
        <v>SEFAZ Tocantins</v>
      </c>
      <c r="C2" s="139"/>
      <c r="D2" s="139"/>
      <c r="E2" s="140"/>
    </row>
    <row r="3" spans="1:6" ht="15.95" customHeight="1" x14ac:dyDescent="0.2">
      <c r="A3" s="37" t="s">
        <v>61</v>
      </c>
      <c r="B3" s="117" t="str">
        <f>Identificação!B4</f>
        <v>Sistema Tributário - Módulo Arrecação - Pacote Processamento da Arrecadação</v>
      </c>
      <c r="C3" s="118"/>
      <c r="D3" s="118"/>
      <c r="E3" s="119"/>
    </row>
    <row r="4" spans="1:6" ht="15.95" customHeight="1" x14ac:dyDescent="0.2">
      <c r="A4" s="40" t="s">
        <v>71</v>
      </c>
      <c r="B4" s="57">
        <f>Identificação!B5</f>
        <v>4776</v>
      </c>
      <c r="C4" s="56" t="s">
        <v>91</v>
      </c>
      <c r="D4" s="153">
        <f>Identificação!D5</f>
        <v>20160524</v>
      </c>
      <c r="E4" s="153"/>
    </row>
    <row r="5" spans="1:6" ht="15.95" customHeight="1" x14ac:dyDescent="0.2">
      <c r="A5" s="40" t="s">
        <v>63</v>
      </c>
      <c r="B5" s="41" t="str">
        <f>Identificação!B6</f>
        <v>Contagem de Pontos de Função</v>
      </c>
      <c r="C5" s="55" t="s">
        <v>67</v>
      </c>
      <c r="D5" s="154" t="str">
        <f>Identificação!D6</f>
        <v>Projeto de Desenvolvimento</v>
      </c>
      <c r="E5" s="154"/>
    </row>
    <row r="6" spans="1:6" ht="15.95" customHeight="1" x14ac:dyDescent="0.2">
      <c r="A6" s="40" t="s">
        <v>70</v>
      </c>
      <c r="B6" s="45" t="str">
        <f>Identificação!B7</f>
        <v>Contagem Detalhada</v>
      </c>
      <c r="C6" s="55" t="s">
        <v>96</v>
      </c>
      <c r="D6" s="154" t="str">
        <f>Identificação!D7</f>
        <v>IFPUG v.4.3</v>
      </c>
      <c r="E6" s="154"/>
    </row>
    <row r="7" spans="1:6" ht="15.95" customHeight="1" x14ac:dyDescent="0.2">
      <c r="A7" s="59"/>
      <c r="B7" s="59"/>
      <c r="C7" s="59"/>
      <c r="D7" s="59"/>
      <c r="E7" s="59"/>
    </row>
    <row r="8" spans="1:6" ht="27" customHeight="1" x14ac:dyDescent="0.2">
      <c r="A8" s="143" t="s">
        <v>93</v>
      </c>
      <c r="B8" s="144"/>
      <c r="C8" s="144"/>
      <c r="D8" s="144"/>
      <c r="E8" s="145"/>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Dados'!D4:D155,ALI,'Funções de Dados'!L4:L155)</f>
        <v>49</v>
      </c>
      <c r="C10" s="34">
        <f ca="1">SUMIF('Funções de Dados'!$D$4:$D$155,"ALI",'Funções de Dados'!W4)</f>
        <v>7</v>
      </c>
      <c r="D10" s="34">
        <f ca="1">SUMIF('Funções de Dados'!$D$4:$D$155,"ALI",'Funções de Dados'!X4)</f>
        <v>0</v>
      </c>
      <c r="E10" s="34">
        <f ca="1">SUMIF('Funções de Dados'!$D$4:$D$155,"ALI",'Funções de Dados'!Y4)</f>
        <v>0</v>
      </c>
      <c r="F10" s="24"/>
    </row>
    <row r="11" spans="1:6" ht="15" customHeight="1" x14ac:dyDescent="0.2">
      <c r="A11" s="34" t="s">
        <v>44</v>
      </c>
      <c r="B11" s="34">
        <f>SUMIF('Funções de Dados'!D4:D155,AIE,'Funções de Dados'!L4:L155)</f>
        <v>0</v>
      </c>
      <c r="C11" s="34">
        <f ca="1">SUMIF('Funções de Dados'!$D$4:$D$155,"AIE",'Funções de Dados'!W5)</f>
        <v>0</v>
      </c>
      <c r="D11" s="34">
        <f ca="1">SUMIF('Funções de Dados'!$D$4:$D$155,"AIE",'Funções de Dados'!X5)</f>
        <v>0</v>
      </c>
      <c r="E11" s="34">
        <f ca="1">SUMIF('Funções de Dados'!$D$4:$D$155,"AIE",'Funções de Dados'!Y5)</f>
        <v>0</v>
      </c>
      <c r="F11" s="24"/>
    </row>
    <row r="12" spans="1:6" ht="15" customHeight="1" x14ac:dyDescent="0.2">
      <c r="A12" s="34" t="s">
        <v>39</v>
      </c>
      <c r="B12" s="34">
        <f>SUMIF('Funções de Transações'!D4:D951,EE,'Funções de Transações'!L4:L951)</f>
        <v>45</v>
      </c>
      <c r="C12" s="34">
        <f ca="1">SUMIF('Funções de Transações'!$D$4:$D$928,"EE",'Funções de Transações'!AB4)</f>
        <v>1</v>
      </c>
      <c r="D12" s="34">
        <f ca="1">SUMIF('Funções de Transações'!$D$4:$D$928,"EE",'Funções de Transações'!AC4)</f>
        <v>0</v>
      </c>
      <c r="E12" s="34">
        <f ca="1">SUMIF('Funções de Transações'!$D$4:$D$928,"EE",'Funções de Transações'!AD4)</f>
        <v>7</v>
      </c>
      <c r="F12" s="24"/>
    </row>
    <row r="13" spans="1:6" ht="15" customHeight="1" x14ac:dyDescent="0.2">
      <c r="A13" s="34" t="s">
        <v>41</v>
      </c>
      <c r="B13" s="34">
        <f>SUMIF('Funções de Transações'!D4:D951,SE,'Funções de Transações'!L4:L951)</f>
        <v>0</v>
      </c>
      <c r="C13" s="34">
        <f ca="1">SUMIF('Funções de Transações'!$D$4:$D$928,"SE",'Funções de Transações'!AB5)</f>
        <v>0</v>
      </c>
      <c r="D13" s="34">
        <f ca="1">SUMIF('Funções de Transações'!$D$4:$D$928,"SE",'Funções de Transações'!AC5)</f>
        <v>0</v>
      </c>
      <c r="E13" s="34">
        <f ca="1">SUMIF('Funções de Transações'!$D$4:$D$928,"SE",'Funções de Transações'!AD5)</f>
        <v>0</v>
      </c>
      <c r="F13" s="24"/>
    </row>
    <row r="14" spans="1:6" ht="15" customHeight="1" x14ac:dyDescent="0.2">
      <c r="A14" s="34" t="s">
        <v>40</v>
      </c>
      <c r="B14" s="34">
        <f>SUMIF('Funções de Transações'!D4:D951,CE,'Funções de Transações'!L4:L951)</f>
        <v>0</v>
      </c>
      <c r="C14" s="34">
        <f ca="1">SUMIF('Funções de Transações'!$D$4:$D$928,"CE",'Funções de Transações'!AB6)</f>
        <v>0</v>
      </c>
      <c r="D14" s="34">
        <f ca="1">SUMIF('Funções de Transações'!$D$4:$D$928,"CE",'Funções de Transações'!AC6)</f>
        <v>0</v>
      </c>
      <c r="E14" s="34">
        <f ca="1">SUMIF('Funções de Transações'!$D$4:$D$928,"CE",'Funções de Transações'!AD6)</f>
        <v>0</v>
      </c>
      <c r="F14" s="24"/>
    </row>
    <row r="15" spans="1:6" ht="15" customHeight="1" x14ac:dyDescent="0.2">
      <c r="A15" s="51" t="s">
        <v>36</v>
      </c>
      <c r="B15" s="51">
        <f>SUM(B10:B14)</f>
        <v>94</v>
      </c>
      <c r="C15" s="51">
        <f ca="1">SUM(C10:C14)</f>
        <v>8</v>
      </c>
      <c r="D15" s="51">
        <f ca="1">SUM(D10:D14)</f>
        <v>0</v>
      </c>
      <c r="E15" s="51">
        <f ca="1">SUM(E10:E14)</f>
        <v>7</v>
      </c>
      <c r="F15" s="24"/>
    </row>
    <row r="16" spans="1:6" ht="15" customHeight="1" x14ac:dyDescent="0.2">
      <c r="A16" s="48"/>
      <c r="B16" s="49"/>
      <c r="C16" s="49"/>
      <c r="D16" s="49"/>
      <c r="E16" s="50"/>
      <c r="F16" s="24"/>
    </row>
    <row r="17" spans="1:6" ht="15" customHeight="1" x14ac:dyDescent="0.2">
      <c r="A17" s="52" t="s">
        <v>101</v>
      </c>
      <c r="B17" s="70">
        <f>B15</f>
        <v>94</v>
      </c>
      <c r="C17" s="35"/>
      <c r="D17" s="35"/>
      <c r="E17" s="47"/>
      <c r="F17" s="24"/>
    </row>
    <row r="18" spans="1:6" ht="20.25" customHeight="1" x14ac:dyDescent="0.2">
      <c r="A18" s="52"/>
      <c r="B18" s="35"/>
      <c r="C18" s="35"/>
      <c r="D18" s="35"/>
      <c r="E18" s="47"/>
      <c r="F18" s="24"/>
    </row>
    <row r="19" spans="1:6" ht="27" customHeight="1" x14ac:dyDescent="0.2">
      <c r="A19" s="143" t="s">
        <v>95</v>
      </c>
      <c r="B19" s="144"/>
      <c r="C19" s="144"/>
      <c r="D19" s="144"/>
      <c r="E19" s="145"/>
      <c r="F19" s="24"/>
    </row>
    <row r="20" spans="1:6" ht="25.5" customHeight="1" x14ac:dyDescent="0.2">
      <c r="A20" s="63" t="s">
        <v>94</v>
      </c>
      <c r="B20" s="63" t="s">
        <v>103</v>
      </c>
      <c r="C20" s="62" t="s">
        <v>78</v>
      </c>
      <c r="D20" s="149" t="s">
        <v>84</v>
      </c>
      <c r="E20" s="149"/>
      <c r="F20" s="24"/>
    </row>
    <row r="21" spans="1:6" ht="15" customHeight="1" x14ac:dyDescent="0.2">
      <c r="A21" s="36" t="s">
        <v>80</v>
      </c>
      <c r="B21" s="36">
        <f>SUMIF('Funções de Dados'!$C$4:$C$155,"I", 'Funções de Dados'!$L$4:$L$155) + SUMIF('Funções de Transações'!$C$4:$C$951,"I",'Funções de Transações'!$L$4:$L$951)</f>
        <v>94</v>
      </c>
      <c r="C21" s="36">
        <v>1</v>
      </c>
      <c r="D21" s="148">
        <f>C21*B21</f>
        <v>94</v>
      </c>
      <c r="E21" s="148"/>
      <c r="F21" s="24"/>
    </row>
    <row r="22" spans="1:6" ht="15" customHeight="1" x14ac:dyDescent="0.2">
      <c r="A22" s="36" t="s">
        <v>81</v>
      </c>
      <c r="B22" s="36">
        <f>SUMIF('Funções de Dados'!$C$4:$C$155,"A", 'Funções de Dados'!$L$4:$L$155)+SUMIF('Funções de Transações'!$C$4:$C$951,"A",'Funções de Transações'!$L$4:$L$951)</f>
        <v>0</v>
      </c>
      <c r="C22" s="36">
        <v>0.5</v>
      </c>
      <c r="D22" s="148">
        <f>C22*B22</f>
        <v>0</v>
      </c>
      <c r="E22" s="148"/>
      <c r="F22" s="24"/>
    </row>
    <row r="23" spans="1:6" ht="15" customHeight="1" x14ac:dyDescent="0.2">
      <c r="A23" s="36" t="s">
        <v>82</v>
      </c>
      <c r="B23" s="36">
        <f>SUMIF('Funções de Dados'!$C$4:$C$155,"E", 'Funções de Dados'!$L$4:$L$155)+SUMIF('Funções de Transações'!$C$4:$C$951,"E",'Funções de Transações'!$L$4:$L$951)</f>
        <v>0</v>
      </c>
      <c r="C23" s="36">
        <v>0.3</v>
      </c>
      <c r="D23" s="148">
        <f>C23*B23</f>
        <v>0</v>
      </c>
      <c r="E23" s="148"/>
      <c r="F23" s="24"/>
    </row>
    <row r="24" spans="1:6" ht="15" customHeight="1" x14ac:dyDescent="0.2">
      <c r="A24" s="53" t="s">
        <v>100</v>
      </c>
      <c r="B24" s="150">
        <f>SUM(D21:E23)</f>
        <v>94</v>
      </c>
      <c r="C24" s="151"/>
      <c r="D24" s="151"/>
      <c r="E24" s="152"/>
      <c r="F24" s="24"/>
    </row>
    <row r="25" spans="1:6" ht="15" customHeight="1" x14ac:dyDescent="0.2">
      <c r="A25" s="64"/>
      <c r="B25" s="65"/>
      <c r="C25" s="66"/>
      <c r="D25" s="65"/>
      <c r="E25" s="67"/>
      <c r="F25" s="24"/>
    </row>
    <row r="26" spans="1:6" s="8" customFormat="1" x14ac:dyDescent="0.2">
      <c r="A26" s="80" t="s">
        <v>102</v>
      </c>
      <c r="B26" s="146">
        <f>B24</f>
        <v>94</v>
      </c>
      <c r="C26" s="146"/>
      <c r="D26" s="146"/>
      <c r="E26" s="147"/>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6"/>
  <sheetViews>
    <sheetView showGridLines="0" zoomScale="80" zoomScaleNormal="80" workbookViewId="0">
      <pane xSplit="2" ySplit="3" topLeftCell="C4" activePane="bottomRight" state="frozen"/>
      <selection pane="topRight" activeCell="B1" sqref="B1"/>
      <selection pane="bottomLeft" activeCell="A4" sqref="A4"/>
      <selection pane="bottomRight" activeCell="N4" sqref="N4:N10"/>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55" t="s">
        <v>76</v>
      </c>
      <c r="B1" s="155"/>
      <c r="C1" s="155"/>
      <c r="D1" s="155"/>
      <c r="E1" s="155"/>
      <c r="F1" s="155"/>
      <c r="G1" s="155"/>
      <c r="H1" s="155"/>
      <c r="I1" s="155"/>
      <c r="J1" s="155"/>
      <c r="K1" s="155"/>
      <c r="L1" s="155"/>
      <c r="M1" s="155"/>
      <c r="N1" s="155"/>
      <c r="O1" s="3"/>
      <c r="P1" s="3"/>
    </row>
    <row r="2" spans="1:25" s="20" customFormat="1" ht="25.5" customHeight="1" x14ac:dyDescent="0.2">
      <c r="A2" s="158" t="s">
        <v>55</v>
      </c>
      <c r="B2" s="158" t="s">
        <v>28</v>
      </c>
      <c r="C2" s="158" t="s">
        <v>2</v>
      </c>
      <c r="D2" s="157" t="s">
        <v>51</v>
      </c>
      <c r="E2" s="158" t="s">
        <v>8</v>
      </c>
      <c r="F2" s="157"/>
      <c r="G2" s="158" t="s">
        <v>7</v>
      </c>
      <c r="H2" s="157"/>
      <c r="I2" s="157" t="s">
        <v>37</v>
      </c>
      <c r="J2" s="157"/>
      <c r="K2" s="157"/>
      <c r="L2" s="158" t="s">
        <v>54</v>
      </c>
      <c r="M2" s="158" t="s">
        <v>58</v>
      </c>
      <c r="N2" s="158" t="s">
        <v>30</v>
      </c>
      <c r="O2" s="12"/>
      <c r="R2" s="156" t="s">
        <v>35</v>
      </c>
      <c r="S2" s="156"/>
      <c r="T2" s="156"/>
    </row>
    <row r="3" spans="1:25" s="20" customFormat="1" ht="18" customHeight="1" x14ac:dyDescent="0.2">
      <c r="A3" s="158"/>
      <c r="B3" s="158"/>
      <c r="C3" s="158"/>
      <c r="D3" s="157"/>
      <c r="E3" s="19" t="s">
        <v>29</v>
      </c>
      <c r="F3" s="19" t="s">
        <v>26</v>
      </c>
      <c r="G3" s="19" t="s">
        <v>29</v>
      </c>
      <c r="H3" s="19" t="s">
        <v>26</v>
      </c>
      <c r="I3" s="18" t="s">
        <v>42</v>
      </c>
      <c r="J3" s="18" t="s">
        <v>43</v>
      </c>
      <c r="K3" s="18" t="s">
        <v>45</v>
      </c>
      <c r="L3" s="158"/>
      <c r="M3" s="158"/>
      <c r="N3" s="158"/>
      <c r="O3" s="12"/>
      <c r="R3" s="26" t="s">
        <v>31</v>
      </c>
      <c r="S3" s="26" t="s">
        <v>34</v>
      </c>
      <c r="T3" s="26" t="s">
        <v>33</v>
      </c>
      <c r="V3" s="17"/>
      <c r="W3" s="26" t="s">
        <v>31</v>
      </c>
      <c r="X3" s="26" t="s">
        <v>34</v>
      </c>
      <c r="Y3" s="26" t="s">
        <v>33</v>
      </c>
    </row>
    <row r="4" spans="1:25" ht="15" customHeight="1" x14ac:dyDescent="0.2">
      <c r="A4" s="33" t="s">
        <v>111</v>
      </c>
      <c r="B4" s="33" t="s">
        <v>125</v>
      </c>
      <c r="C4" s="107" t="s">
        <v>3</v>
      </c>
      <c r="D4" s="14" t="s">
        <v>38</v>
      </c>
      <c r="E4" s="69">
        <v>1</v>
      </c>
      <c r="F4" s="33" t="s">
        <v>120</v>
      </c>
      <c r="G4" s="69">
        <v>15</v>
      </c>
      <c r="H4" s="72" t="s">
        <v>126</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93"/>
      <c r="O4" s="8"/>
      <c r="R4" s="20">
        <f>IF(I4="X",1,0)</f>
        <v>1</v>
      </c>
      <c r="S4" s="20">
        <f>IF(J4="X",1,0)</f>
        <v>0</v>
      </c>
      <c r="T4" s="20">
        <f>IF(K4="X",1,0)</f>
        <v>0</v>
      </c>
      <c r="V4" s="27" t="s">
        <v>38</v>
      </c>
      <c r="W4" s="29">
        <f>SUMIF($D$4:$D$286,"ALI",$R$4:$R$286)</f>
        <v>7</v>
      </c>
      <c r="X4" s="29">
        <f>SUMIF($D$4:$D$286,"ALI",$S$4:$S$286)</f>
        <v>0</v>
      </c>
      <c r="Y4" s="29">
        <f>SUMIF($D$4:$D$286,"ALI",$T4:$T$286)</f>
        <v>0</v>
      </c>
    </row>
    <row r="5" spans="1:25" ht="15" customHeight="1" x14ac:dyDescent="0.2">
      <c r="A5" s="33" t="s">
        <v>112</v>
      </c>
      <c r="B5" s="33" t="s">
        <v>127</v>
      </c>
      <c r="C5" s="107" t="s">
        <v>3</v>
      </c>
      <c r="D5" s="14" t="s">
        <v>38</v>
      </c>
      <c r="E5" s="69">
        <v>1</v>
      </c>
      <c r="F5" s="33" t="s">
        <v>128</v>
      </c>
      <c r="G5" s="1">
        <v>3</v>
      </c>
      <c r="H5" s="72" t="s">
        <v>129</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93"/>
      <c r="O5" s="8"/>
      <c r="R5" s="20">
        <f t="shared" ref="R5:R65" si="0">IF(I5="X",1,0)</f>
        <v>1</v>
      </c>
      <c r="S5" s="20">
        <f t="shared" ref="S5:S65" si="1">IF(J5="X",1,0)</f>
        <v>0</v>
      </c>
      <c r="T5" s="20">
        <f t="shared" ref="T5:T65" si="2">IF(K5="X",1,0)</f>
        <v>0</v>
      </c>
      <c r="V5" s="28" t="s">
        <v>44</v>
      </c>
      <c r="W5" s="29">
        <f>SUMIF($D$4:$D$286,"AIE",$R$4:$R$286)</f>
        <v>0</v>
      </c>
      <c r="X5" s="29">
        <f>SUMIF($D$4:$D$286,"AIE",$S$4:$S$286)</f>
        <v>0</v>
      </c>
      <c r="Y5" s="29">
        <f ca="1">SUMIF($D$4:$D$286,"AIE",$T5:$T$286)</f>
        <v>0</v>
      </c>
    </row>
    <row r="6" spans="1:25" ht="15" customHeight="1" x14ac:dyDescent="0.25">
      <c r="A6" s="33" t="s">
        <v>112</v>
      </c>
      <c r="B6" s="114" t="s">
        <v>132</v>
      </c>
      <c r="C6" s="107" t="s">
        <v>3</v>
      </c>
      <c r="D6" s="14" t="s">
        <v>38</v>
      </c>
      <c r="E6" s="1">
        <v>1</v>
      </c>
      <c r="F6" s="33" t="s">
        <v>131</v>
      </c>
      <c r="G6" s="1">
        <v>9</v>
      </c>
      <c r="H6" s="33" t="s">
        <v>130</v>
      </c>
      <c r="I6" s="21" t="str">
        <f t="shared" ref="I6:I65" si="3">IF(D6&lt;&gt;"", IF(D6 ="Codedata", "", IF(OR(AND(E6=1, G6&gt;0, G6&lt;51),AND(E6&gt;1, E6&lt;6, G6&gt;0, G6&lt;20)),"X","")),"")</f>
        <v>X</v>
      </c>
      <c r="J6" s="21" t="str">
        <f t="shared" ref="J6:J65" si="4">IF(D6&lt;&gt;"", IF(D6 ="Codedata", "", IF(OR(AND(E6=1, G6&gt;50),AND(E6&gt;1, E6&lt;6, G6&gt;19, G6&lt;51),AND(E6&gt;5, G6&gt;0, G6&lt;20)),"X","")),"")</f>
        <v/>
      </c>
      <c r="K6" s="21" t="str">
        <f t="shared" ref="K6:K65"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93"/>
      <c r="O6" s="8"/>
      <c r="R6" s="20">
        <f t="shared" si="0"/>
        <v>1</v>
      </c>
      <c r="S6" s="20">
        <f t="shared" si="1"/>
        <v>0</v>
      </c>
      <c r="T6" s="20">
        <f t="shared" si="2"/>
        <v>0</v>
      </c>
    </row>
    <row r="7" spans="1:25" ht="15" customHeight="1" x14ac:dyDescent="0.2">
      <c r="A7" s="33" t="s">
        <v>113</v>
      </c>
      <c r="B7" s="33" t="s">
        <v>140</v>
      </c>
      <c r="C7" s="107" t="s">
        <v>3</v>
      </c>
      <c r="D7" s="14" t="s">
        <v>38</v>
      </c>
      <c r="E7" s="90">
        <v>1</v>
      </c>
      <c r="F7" s="33" t="s">
        <v>139</v>
      </c>
      <c r="G7" s="14">
        <v>14</v>
      </c>
      <c r="H7" s="72" t="s">
        <v>141</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22">
        <f>IF(C7="I",L7*Resumo!$C$21, IF(C7="A",L7*Resumo!$C$22, IF(C7="E",L7*Resumo!$C$23,"")))</f>
        <v>7</v>
      </c>
      <c r="N7" s="33"/>
      <c r="O7" s="8"/>
      <c r="R7" s="20">
        <f t="shared" si="0"/>
        <v>1</v>
      </c>
      <c r="S7" s="20">
        <f t="shared" si="1"/>
        <v>0</v>
      </c>
      <c r="T7" s="20">
        <f t="shared" si="2"/>
        <v>0</v>
      </c>
    </row>
    <row r="8" spans="1:25" ht="15" customHeight="1" x14ac:dyDescent="0.2">
      <c r="A8" s="33" t="s">
        <v>118</v>
      </c>
      <c r="B8" s="33" t="s">
        <v>149</v>
      </c>
      <c r="C8" s="107" t="s">
        <v>3</v>
      </c>
      <c r="D8" s="33" t="s">
        <v>38</v>
      </c>
      <c r="E8" s="90">
        <v>1</v>
      </c>
      <c r="F8" s="33" t="s">
        <v>150</v>
      </c>
      <c r="G8" s="1">
        <v>2</v>
      </c>
      <c r="H8" s="68" t="s">
        <v>151</v>
      </c>
      <c r="I8" s="21" t="str">
        <f t="shared" si="3"/>
        <v>X</v>
      </c>
      <c r="J8" s="21" t="str">
        <f t="shared" si="4"/>
        <v/>
      </c>
      <c r="K8" s="21" t="str">
        <f t="shared" si="5"/>
        <v/>
      </c>
      <c r="L8" s="22">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7</v>
      </c>
      <c r="M8" s="22">
        <f>IF(C8="I",L8*Resumo!$C$21, IF(C8="A",L8*Resumo!$C$22, IF(C8="E",L8*Resumo!$C$23,"")))</f>
        <v>7</v>
      </c>
      <c r="N8" s="93"/>
      <c r="O8" s="8"/>
      <c r="R8" s="20">
        <f t="shared" si="0"/>
        <v>1</v>
      </c>
      <c r="S8" s="20">
        <f t="shared" si="1"/>
        <v>0</v>
      </c>
      <c r="T8" s="20">
        <f t="shared" si="2"/>
        <v>0</v>
      </c>
    </row>
    <row r="9" spans="1:25" ht="15" customHeight="1" x14ac:dyDescent="0.2">
      <c r="A9" s="33" t="s">
        <v>118</v>
      </c>
      <c r="B9" s="33" t="s">
        <v>152</v>
      </c>
      <c r="C9" s="107" t="s">
        <v>3</v>
      </c>
      <c r="D9" s="33" t="s">
        <v>38</v>
      </c>
      <c r="E9" s="90">
        <v>2</v>
      </c>
      <c r="F9" s="33" t="s">
        <v>152</v>
      </c>
      <c r="G9" s="1">
        <v>19</v>
      </c>
      <c r="H9" s="68" t="s">
        <v>153</v>
      </c>
      <c r="I9" s="21" t="str">
        <f t="shared" si="3"/>
        <v>X</v>
      </c>
      <c r="J9" s="21" t="str">
        <f t="shared" si="4"/>
        <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7</v>
      </c>
      <c r="M9" s="22">
        <f>IF(C9="I",L9*Resumo!$C$21, IF(C9="A",L9*Resumo!$C$22, IF(C9="E",L9*Resumo!$C$23,"")))</f>
        <v>7</v>
      </c>
      <c r="N9" s="93"/>
      <c r="O9" s="8"/>
      <c r="R9" s="20">
        <f t="shared" si="0"/>
        <v>1</v>
      </c>
      <c r="S9" s="20">
        <f t="shared" si="1"/>
        <v>0</v>
      </c>
      <c r="T9" s="20">
        <f t="shared" si="2"/>
        <v>0</v>
      </c>
    </row>
    <row r="10" spans="1:25" ht="15" customHeight="1" x14ac:dyDescent="0.2">
      <c r="A10" s="33" t="s">
        <v>119</v>
      </c>
      <c r="B10" s="33" t="s">
        <v>158</v>
      </c>
      <c r="C10" s="113" t="s">
        <v>3</v>
      </c>
      <c r="D10" s="69" t="s">
        <v>38</v>
      </c>
      <c r="E10" s="1">
        <v>1</v>
      </c>
      <c r="F10" s="69" t="s">
        <v>159</v>
      </c>
      <c r="G10" s="1">
        <v>14</v>
      </c>
      <c r="H10" s="31" t="s">
        <v>157</v>
      </c>
      <c r="I10" s="21" t="str">
        <f t="shared" si="3"/>
        <v>X</v>
      </c>
      <c r="J10" s="21" t="str">
        <f t="shared" si="4"/>
        <v/>
      </c>
      <c r="K10" s="21" t="str">
        <f t="shared" si="5"/>
        <v/>
      </c>
      <c r="L10" s="22">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7</v>
      </c>
      <c r="M10" s="22">
        <f>IF(C10="I",L10*Resumo!$C$21, IF(C10="A",L10*Resumo!$C$22, IF(C10="E",L10*Resumo!$C$23,"")))</f>
        <v>7</v>
      </c>
      <c r="N10" s="93"/>
      <c r="O10" s="8"/>
      <c r="R10" s="20">
        <f t="shared" si="0"/>
        <v>1</v>
      </c>
      <c r="S10" s="20">
        <f t="shared" si="1"/>
        <v>0</v>
      </c>
      <c r="T10" s="20">
        <f t="shared" si="2"/>
        <v>0</v>
      </c>
    </row>
    <row r="11" spans="1:25" ht="15" customHeight="1" x14ac:dyDescent="0.2">
      <c r="A11" s="33"/>
      <c r="B11" s="33"/>
      <c r="C11" s="108"/>
      <c r="D11" s="69"/>
      <c r="E11" s="1"/>
      <c r="F11" s="69"/>
      <c r="G11" s="1"/>
      <c r="H11" s="69"/>
      <c r="I11" s="21" t="str">
        <f t="shared" si="3"/>
        <v/>
      </c>
      <c r="J11" s="21" t="str">
        <f t="shared" si="4"/>
        <v/>
      </c>
      <c r="K11" s="21" t="str">
        <f t="shared" si="5"/>
        <v/>
      </c>
      <c r="L11" s="22" t="str">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
      </c>
      <c r="M11" s="22" t="str">
        <f>IF(C11="I",L11*Resumo!$C$21, IF(C11="A",L11*Resumo!$C$22, IF(C11="E",L11*Resumo!$C$23,"")))</f>
        <v/>
      </c>
      <c r="N11" s="110"/>
      <c r="O11" s="8"/>
      <c r="R11" s="20">
        <f t="shared" si="0"/>
        <v>0</v>
      </c>
      <c r="S11" s="20">
        <f t="shared" si="1"/>
        <v>0</v>
      </c>
      <c r="T11" s="20">
        <f t="shared" si="2"/>
        <v>0</v>
      </c>
    </row>
    <row r="12" spans="1:25" ht="15" customHeight="1" x14ac:dyDescent="0.2">
      <c r="A12" s="82"/>
      <c r="B12" s="82"/>
      <c r="C12" s="107"/>
      <c r="D12" s="69"/>
      <c r="E12" s="1"/>
      <c r="F12" s="69"/>
      <c r="G12" s="1"/>
      <c r="H12" s="69"/>
      <c r="I12" s="21" t="str">
        <f t="shared" si="3"/>
        <v/>
      </c>
      <c r="J12" s="21" t="str">
        <f t="shared" si="4"/>
        <v/>
      </c>
      <c r="K12" s="21" t="str">
        <f t="shared" si="5"/>
        <v/>
      </c>
      <c r="L12" s="2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22" t="str">
        <f>IF(C12="I",L12*Resumo!$C$21, IF(C12="A",L12*Resumo!$C$22, IF(C12="E",L12*Resumo!$C$23,"")))</f>
        <v/>
      </c>
      <c r="N12" s="111"/>
      <c r="O12" s="8"/>
      <c r="R12" s="20">
        <f t="shared" si="0"/>
        <v>0</v>
      </c>
      <c r="S12" s="20">
        <f t="shared" si="1"/>
        <v>0</v>
      </c>
      <c r="T12" s="20">
        <f t="shared" si="2"/>
        <v>0</v>
      </c>
    </row>
    <row r="13" spans="1:25" ht="15" customHeight="1" x14ac:dyDescent="0.2">
      <c r="A13" s="82"/>
      <c r="B13" s="82"/>
      <c r="C13" s="107"/>
      <c r="D13" s="69"/>
      <c r="E13" s="1"/>
      <c r="F13" s="69"/>
      <c r="G13" s="1"/>
      <c r="H13" s="68"/>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11"/>
      <c r="O13" s="8"/>
      <c r="R13" s="20">
        <f t="shared" si="0"/>
        <v>0</v>
      </c>
      <c r="S13" s="20">
        <f t="shared" si="1"/>
        <v>0</v>
      </c>
      <c r="T13" s="20">
        <f t="shared" si="2"/>
        <v>0</v>
      </c>
    </row>
    <row r="14" spans="1:25" ht="15" customHeight="1" x14ac:dyDescent="0.2">
      <c r="A14" s="33"/>
      <c r="B14" s="33"/>
      <c r="C14" s="107"/>
      <c r="D14" s="69"/>
      <c r="E14" s="1"/>
      <c r="F14" s="1"/>
      <c r="G14" s="1"/>
      <c r="H14" s="31"/>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11"/>
      <c r="O14" s="8"/>
      <c r="R14" s="20">
        <f t="shared" si="0"/>
        <v>0</v>
      </c>
      <c r="S14" s="20">
        <f t="shared" si="1"/>
        <v>0</v>
      </c>
      <c r="T14" s="20">
        <f t="shared" si="2"/>
        <v>0</v>
      </c>
    </row>
    <row r="15" spans="1:25" ht="15" customHeight="1" x14ac:dyDescent="0.2">
      <c r="A15" s="33"/>
      <c r="B15" s="33"/>
      <c r="C15" s="107"/>
      <c r="D15" s="69"/>
      <c r="E15" s="1"/>
      <c r="F15" s="1"/>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11"/>
      <c r="O15" s="8"/>
      <c r="R15" s="20">
        <f t="shared" si="0"/>
        <v>0</v>
      </c>
      <c r="S15" s="20">
        <f t="shared" si="1"/>
        <v>0</v>
      </c>
      <c r="T15" s="20">
        <f t="shared" si="2"/>
        <v>0</v>
      </c>
    </row>
    <row r="16" spans="1:25" ht="15" customHeight="1" x14ac:dyDescent="0.2">
      <c r="A16" s="69"/>
      <c r="B16" s="69"/>
      <c r="C16" s="107"/>
      <c r="D16" s="69"/>
      <c r="E16" s="1"/>
      <c r="F16" s="1"/>
      <c r="G16" s="1"/>
      <c r="H16" s="3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11"/>
      <c r="O16" s="8"/>
      <c r="R16" s="20">
        <f t="shared" si="0"/>
        <v>0</v>
      </c>
      <c r="S16" s="20">
        <f t="shared" si="1"/>
        <v>0</v>
      </c>
      <c r="T16" s="20">
        <f t="shared" si="2"/>
        <v>0</v>
      </c>
    </row>
    <row r="17" spans="1:20" ht="15" customHeight="1" x14ac:dyDescent="0.2">
      <c r="A17" s="69"/>
      <c r="B17" s="69"/>
      <c r="C17" s="107"/>
      <c r="D17" s="69"/>
      <c r="E17" s="1"/>
      <c r="F17" s="69"/>
      <c r="G17" s="1"/>
      <c r="H17" s="3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11"/>
      <c r="O17" s="8"/>
      <c r="R17" s="20">
        <f t="shared" si="0"/>
        <v>0</v>
      </c>
      <c r="S17" s="20">
        <f t="shared" si="1"/>
        <v>0</v>
      </c>
      <c r="T17" s="20">
        <f t="shared" si="2"/>
        <v>0</v>
      </c>
    </row>
    <row r="18" spans="1:20" ht="15" customHeight="1" x14ac:dyDescent="0.2">
      <c r="A18" s="1"/>
      <c r="B18" s="1"/>
      <c r="C18" s="107"/>
      <c r="D18" s="69"/>
      <c r="E18" s="1"/>
      <c r="F18" s="1"/>
      <c r="G18" s="1"/>
      <c r="H18" s="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11"/>
      <c r="O18" s="8"/>
      <c r="R18" s="20">
        <f t="shared" si="0"/>
        <v>0</v>
      </c>
      <c r="S18" s="20">
        <f t="shared" si="1"/>
        <v>0</v>
      </c>
      <c r="T18" s="20">
        <f t="shared" si="2"/>
        <v>0</v>
      </c>
    </row>
    <row r="19" spans="1:20" ht="15" customHeight="1" x14ac:dyDescent="0.2">
      <c r="A19" s="1"/>
      <c r="B19" s="1"/>
      <c r="C19" s="107"/>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11"/>
      <c r="O19" s="8"/>
      <c r="R19" s="20">
        <f t="shared" si="0"/>
        <v>0</v>
      </c>
      <c r="S19" s="20">
        <f t="shared" si="1"/>
        <v>0</v>
      </c>
      <c r="T19" s="20">
        <f t="shared" si="2"/>
        <v>0</v>
      </c>
    </row>
    <row r="20" spans="1:20" ht="15" customHeight="1" x14ac:dyDescent="0.2">
      <c r="A20" s="1"/>
      <c r="B20" s="1"/>
      <c r="C20" s="107"/>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11"/>
      <c r="O20" s="8"/>
      <c r="R20" s="20">
        <f t="shared" si="0"/>
        <v>0</v>
      </c>
      <c r="S20" s="20">
        <f t="shared" si="1"/>
        <v>0</v>
      </c>
      <c r="T20" s="20">
        <f t="shared" si="2"/>
        <v>0</v>
      </c>
    </row>
    <row r="21" spans="1:20" ht="15" customHeight="1" x14ac:dyDescent="0.2">
      <c r="A21" s="1"/>
      <c r="B21" s="1"/>
      <c r="C21" s="107"/>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11"/>
      <c r="O21" s="8"/>
      <c r="R21" s="20">
        <f t="shared" si="0"/>
        <v>0</v>
      </c>
      <c r="S21" s="20">
        <f t="shared" si="1"/>
        <v>0</v>
      </c>
      <c r="T21" s="20">
        <f t="shared" si="2"/>
        <v>0</v>
      </c>
    </row>
    <row r="22" spans="1:20" ht="15" customHeight="1" x14ac:dyDescent="0.2">
      <c r="A22" s="1"/>
      <c r="B22" s="1"/>
      <c r="C22" s="107"/>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11"/>
      <c r="R22" s="20">
        <f t="shared" si="0"/>
        <v>0</v>
      </c>
      <c r="S22" s="20">
        <f t="shared" si="1"/>
        <v>0</v>
      </c>
      <c r="T22" s="20">
        <f t="shared" si="2"/>
        <v>0</v>
      </c>
    </row>
    <row r="23" spans="1:20" ht="15" customHeight="1" x14ac:dyDescent="0.2">
      <c r="A23" s="1"/>
      <c r="B23" s="1"/>
      <c r="C23" s="107"/>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11"/>
      <c r="R23" s="20">
        <f t="shared" si="0"/>
        <v>0</v>
      </c>
      <c r="S23" s="20">
        <f t="shared" si="1"/>
        <v>0</v>
      </c>
      <c r="T23" s="20">
        <f t="shared" si="2"/>
        <v>0</v>
      </c>
    </row>
    <row r="24" spans="1:20" ht="15" customHeight="1" x14ac:dyDescent="0.2">
      <c r="A24" s="1"/>
      <c r="B24" s="1"/>
      <c r="C24" s="107"/>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11"/>
      <c r="R24" s="20">
        <f t="shared" si="0"/>
        <v>0</v>
      </c>
      <c r="S24" s="20">
        <f t="shared" si="1"/>
        <v>0</v>
      </c>
      <c r="T24" s="20">
        <f t="shared" si="2"/>
        <v>0</v>
      </c>
    </row>
    <row r="25" spans="1:20" ht="15" customHeight="1" x14ac:dyDescent="0.2">
      <c r="A25" s="1"/>
      <c r="B25" s="1"/>
      <c r="C25" s="107"/>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11"/>
      <c r="R25" s="20">
        <f t="shared" si="0"/>
        <v>0</v>
      </c>
      <c r="S25" s="20">
        <f t="shared" si="1"/>
        <v>0</v>
      </c>
      <c r="T25" s="20">
        <f t="shared" si="2"/>
        <v>0</v>
      </c>
    </row>
    <row r="26" spans="1:20" ht="15" customHeight="1" x14ac:dyDescent="0.2">
      <c r="A26" s="1"/>
      <c r="B26" s="1"/>
      <c r="C26" s="107"/>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11"/>
      <c r="Q26" s="8"/>
      <c r="R26" s="20">
        <f t="shared" si="0"/>
        <v>0</v>
      </c>
      <c r="S26" s="20">
        <f t="shared" si="1"/>
        <v>0</v>
      </c>
      <c r="T26" s="20">
        <f t="shared" si="2"/>
        <v>0</v>
      </c>
    </row>
    <row r="27" spans="1:20" ht="15" customHeight="1" x14ac:dyDescent="0.2">
      <c r="A27" s="1"/>
      <c r="B27" s="1"/>
      <c r="C27" s="107"/>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11"/>
      <c r="Q27" s="8"/>
      <c r="R27" s="20">
        <f t="shared" si="0"/>
        <v>0</v>
      </c>
      <c r="S27" s="20">
        <f t="shared" si="1"/>
        <v>0</v>
      </c>
      <c r="T27" s="20">
        <f t="shared" si="2"/>
        <v>0</v>
      </c>
    </row>
    <row r="28" spans="1:20" ht="15" customHeight="1" x14ac:dyDescent="0.2">
      <c r="A28" s="1"/>
      <c r="B28" s="1"/>
      <c r="C28" s="107"/>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11"/>
      <c r="Q28" s="8"/>
      <c r="R28" s="20">
        <f t="shared" si="0"/>
        <v>0</v>
      </c>
      <c r="S28" s="20">
        <f t="shared" si="1"/>
        <v>0</v>
      </c>
      <c r="T28" s="20">
        <f t="shared" si="2"/>
        <v>0</v>
      </c>
    </row>
    <row r="29" spans="1:20" ht="15" customHeight="1" x14ac:dyDescent="0.2">
      <c r="A29" s="1"/>
      <c r="B29" s="1"/>
      <c r="C29" s="107"/>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11"/>
      <c r="Q29" s="8"/>
      <c r="R29" s="20">
        <f t="shared" si="0"/>
        <v>0</v>
      </c>
      <c r="S29" s="20">
        <f t="shared" si="1"/>
        <v>0</v>
      </c>
      <c r="T29" s="20">
        <f t="shared" si="2"/>
        <v>0</v>
      </c>
    </row>
    <row r="30" spans="1:20" ht="15" customHeight="1" x14ac:dyDescent="0.2">
      <c r="A30" s="1"/>
      <c r="B30" s="1"/>
      <c r="C30" s="107"/>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11"/>
      <c r="Q30" s="8"/>
      <c r="R30" s="20">
        <f t="shared" si="0"/>
        <v>0</v>
      </c>
      <c r="S30" s="20">
        <f t="shared" si="1"/>
        <v>0</v>
      </c>
      <c r="T30" s="20">
        <f t="shared" si="2"/>
        <v>0</v>
      </c>
    </row>
    <row r="31" spans="1:20" ht="15" customHeight="1" x14ac:dyDescent="0.2">
      <c r="A31" s="1"/>
      <c r="B31" s="1"/>
      <c r="C31" s="107"/>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11"/>
      <c r="Q31" s="8"/>
      <c r="R31" s="20">
        <f t="shared" si="0"/>
        <v>0</v>
      </c>
      <c r="S31" s="20">
        <f t="shared" si="1"/>
        <v>0</v>
      </c>
      <c r="T31" s="20">
        <f t="shared" si="2"/>
        <v>0</v>
      </c>
    </row>
    <row r="32" spans="1:20" ht="15" customHeight="1" x14ac:dyDescent="0.2">
      <c r="A32" s="1"/>
      <c r="B32" s="1"/>
      <c r="C32" s="107"/>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11"/>
      <c r="Q32" s="8"/>
      <c r="R32" s="20">
        <f t="shared" si="0"/>
        <v>0</v>
      </c>
      <c r="S32" s="20">
        <f t="shared" si="1"/>
        <v>0</v>
      </c>
      <c r="T32" s="20">
        <f t="shared" si="2"/>
        <v>0</v>
      </c>
    </row>
    <row r="33" spans="1:20" ht="15" customHeight="1" x14ac:dyDescent="0.2">
      <c r="A33" s="1"/>
      <c r="B33" s="1"/>
      <c r="C33" s="107"/>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11"/>
      <c r="Q33" s="8"/>
      <c r="R33" s="20">
        <f t="shared" si="0"/>
        <v>0</v>
      </c>
      <c r="S33" s="20">
        <f t="shared" si="1"/>
        <v>0</v>
      </c>
      <c r="T33" s="20">
        <f t="shared" si="2"/>
        <v>0</v>
      </c>
    </row>
    <row r="34" spans="1:20" ht="15" customHeight="1" x14ac:dyDescent="0.2">
      <c r="A34" s="1"/>
      <c r="B34" s="1"/>
      <c r="C34" s="107"/>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11"/>
      <c r="Q34" s="8"/>
      <c r="R34" s="20">
        <f t="shared" si="0"/>
        <v>0</v>
      </c>
      <c r="S34" s="20">
        <f t="shared" si="1"/>
        <v>0</v>
      </c>
      <c r="T34" s="20">
        <f t="shared" si="2"/>
        <v>0</v>
      </c>
    </row>
    <row r="35" spans="1:20" ht="15" customHeight="1" x14ac:dyDescent="0.2">
      <c r="A35" s="1"/>
      <c r="B35" s="1"/>
      <c r="C35" s="107"/>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11"/>
      <c r="Q35" s="8"/>
      <c r="R35" s="20">
        <f t="shared" si="0"/>
        <v>0</v>
      </c>
      <c r="S35" s="20">
        <f t="shared" si="1"/>
        <v>0</v>
      </c>
      <c r="T35" s="20">
        <f t="shared" si="2"/>
        <v>0</v>
      </c>
    </row>
    <row r="36" spans="1:20" ht="15" customHeight="1" x14ac:dyDescent="0.2">
      <c r="A36" s="1"/>
      <c r="B36" s="1"/>
      <c r="C36" s="107"/>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11"/>
      <c r="Q36" s="8"/>
      <c r="R36" s="20">
        <f t="shared" si="0"/>
        <v>0</v>
      </c>
      <c r="S36" s="20">
        <f t="shared" si="1"/>
        <v>0</v>
      </c>
      <c r="T36" s="20">
        <f t="shared" si="2"/>
        <v>0</v>
      </c>
    </row>
    <row r="37" spans="1:20" ht="15" customHeight="1" x14ac:dyDescent="0.2">
      <c r="A37" s="1"/>
      <c r="B37" s="1"/>
      <c r="C37" s="107"/>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11"/>
      <c r="Q37" s="8"/>
      <c r="R37" s="20">
        <f t="shared" si="0"/>
        <v>0</v>
      </c>
      <c r="S37" s="20">
        <f t="shared" si="1"/>
        <v>0</v>
      </c>
      <c r="T37" s="20">
        <f t="shared" si="2"/>
        <v>0</v>
      </c>
    </row>
    <row r="38" spans="1:20" ht="15" customHeight="1" x14ac:dyDescent="0.2">
      <c r="A38" s="1"/>
      <c r="B38" s="1"/>
      <c r="C38" s="107"/>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11"/>
      <c r="Q38" s="8"/>
      <c r="R38" s="20">
        <f t="shared" si="0"/>
        <v>0</v>
      </c>
      <c r="S38" s="20">
        <f t="shared" si="1"/>
        <v>0</v>
      </c>
      <c r="T38" s="20">
        <f t="shared" si="2"/>
        <v>0</v>
      </c>
    </row>
    <row r="39" spans="1:20" ht="15" customHeight="1" x14ac:dyDescent="0.2">
      <c r="A39" s="1"/>
      <c r="B39" s="1"/>
      <c r="C39" s="107"/>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11"/>
      <c r="Q39" s="8"/>
      <c r="R39" s="20">
        <f t="shared" si="0"/>
        <v>0</v>
      </c>
      <c r="S39" s="20">
        <f t="shared" si="1"/>
        <v>0</v>
      </c>
      <c r="T39" s="20">
        <f t="shared" si="2"/>
        <v>0</v>
      </c>
    </row>
    <row r="40" spans="1:20" ht="15" customHeight="1" x14ac:dyDescent="0.2">
      <c r="A40" s="1"/>
      <c r="B40" s="1"/>
      <c r="C40" s="107"/>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11"/>
      <c r="Q40" s="8"/>
      <c r="R40" s="20">
        <f t="shared" si="0"/>
        <v>0</v>
      </c>
      <c r="S40" s="20">
        <f t="shared" si="1"/>
        <v>0</v>
      </c>
      <c r="T40" s="20">
        <f t="shared" si="2"/>
        <v>0</v>
      </c>
    </row>
    <row r="41" spans="1:20" ht="15" customHeight="1" x14ac:dyDescent="0.2">
      <c r="A41" s="1"/>
      <c r="B41" s="1"/>
      <c r="C41" s="107"/>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11"/>
      <c r="Q41" s="8"/>
      <c r="R41" s="20">
        <f t="shared" si="0"/>
        <v>0</v>
      </c>
      <c r="S41" s="20">
        <f t="shared" si="1"/>
        <v>0</v>
      </c>
      <c r="T41" s="20">
        <f t="shared" si="2"/>
        <v>0</v>
      </c>
    </row>
    <row r="42" spans="1:20" ht="15" customHeight="1" x14ac:dyDescent="0.2">
      <c r="A42" s="1"/>
      <c r="B42" s="1"/>
      <c r="C42" s="107"/>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11"/>
      <c r="Q42" s="8"/>
      <c r="R42" s="20">
        <f t="shared" si="0"/>
        <v>0</v>
      </c>
      <c r="S42" s="20">
        <f t="shared" si="1"/>
        <v>0</v>
      </c>
      <c r="T42" s="20">
        <f t="shared" si="2"/>
        <v>0</v>
      </c>
    </row>
    <row r="43" spans="1:20" ht="15" customHeight="1" x14ac:dyDescent="0.2">
      <c r="A43" s="1"/>
      <c r="B43" s="1"/>
      <c r="C43" s="107"/>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11"/>
      <c r="Q43" s="8"/>
      <c r="R43" s="20">
        <f t="shared" si="0"/>
        <v>0</v>
      </c>
      <c r="S43" s="20">
        <f t="shared" si="1"/>
        <v>0</v>
      </c>
      <c r="T43" s="20">
        <f t="shared" si="2"/>
        <v>0</v>
      </c>
    </row>
    <row r="44" spans="1:20" ht="15" customHeight="1" x14ac:dyDescent="0.2">
      <c r="A44" s="1"/>
      <c r="B44" s="1"/>
      <c r="C44" s="107"/>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11"/>
      <c r="Q44" s="8"/>
      <c r="R44" s="20">
        <f t="shared" si="0"/>
        <v>0</v>
      </c>
      <c r="S44" s="20">
        <f t="shared" si="1"/>
        <v>0</v>
      </c>
      <c r="T44" s="20">
        <f t="shared" si="2"/>
        <v>0</v>
      </c>
    </row>
    <row r="45" spans="1:20" ht="15" customHeight="1" x14ac:dyDescent="0.2">
      <c r="A45" s="1"/>
      <c r="B45" s="1"/>
      <c r="C45" s="107"/>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11"/>
      <c r="Q45" s="8"/>
      <c r="R45" s="20">
        <f t="shared" si="0"/>
        <v>0</v>
      </c>
      <c r="S45" s="20">
        <f t="shared" si="1"/>
        <v>0</v>
      </c>
      <c r="T45" s="20">
        <f t="shared" si="2"/>
        <v>0</v>
      </c>
    </row>
    <row r="46" spans="1:20" ht="15" customHeight="1" x14ac:dyDescent="0.2">
      <c r="A46" s="1"/>
      <c r="B46" s="1"/>
      <c r="C46" s="107"/>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11"/>
      <c r="Q46" s="8"/>
      <c r="R46" s="20">
        <f t="shared" si="0"/>
        <v>0</v>
      </c>
      <c r="S46" s="20">
        <f t="shared" si="1"/>
        <v>0</v>
      </c>
      <c r="T46" s="20">
        <f t="shared" si="2"/>
        <v>0</v>
      </c>
    </row>
    <row r="47" spans="1:20" ht="15" customHeight="1" x14ac:dyDescent="0.2">
      <c r="A47" s="1"/>
      <c r="B47" s="1"/>
      <c r="C47" s="107"/>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11"/>
      <c r="Q47" s="8"/>
      <c r="R47" s="20">
        <f t="shared" si="0"/>
        <v>0</v>
      </c>
      <c r="S47" s="20">
        <f t="shared" si="1"/>
        <v>0</v>
      </c>
      <c r="T47" s="20">
        <f t="shared" si="2"/>
        <v>0</v>
      </c>
    </row>
    <row r="48" spans="1:20" ht="15" customHeight="1" x14ac:dyDescent="0.2">
      <c r="A48" s="1"/>
      <c r="B48" s="1"/>
      <c r="C48" s="107"/>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11"/>
      <c r="Q48" s="8"/>
      <c r="R48" s="20">
        <f t="shared" si="0"/>
        <v>0</v>
      </c>
      <c r="S48" s="20">
        <f t="shared" si="1"/>
        <v>0</v>
      </c>
      <c r="T48" s="20">
        <f t="shared" si="2"/>
        <v>0</v>
      </c>
    </row>
    <row r="49" spans="1:20" ht="15" customHeight="1" x14ac:dyDescent="0.2">
      <c r="A49" s="1"/>
      <c r="B49" s="1"/>
      <c r="C49" s="107"/>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11"/>
      <c r="Q49" s="8"/>
      <c r="R49" s="20">
        <f t="shared" si="0"/>
        <v>0</v>
      </c>
      <c r="S49" s="20">
        <f t="shared" si="1"/>
        <v>0</v>
      </c>
      <c r="T49" s="20">
        <f t="shared" si="2"/>
        <v>0</v>
      </c>
    </row>
    <row r="50" spans="1:20" ht="15" customHeight="1" x14ac:dyDescent="0.2">
      <c r="A50" s="1"/>
      <c r="B50" s="1"/>
      <c r="C50" s="107"/>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11"/>
      <c r="Q50" s="8"/>
      <c r="R50" s="20">
        <f t="shared" si="0"/>
        <v>0</v>
      </c>
      <c r="S50" s="20">
        <f t="shared" si="1"/>
        <v>0</v>
      </c>
      <c r="T50" s="20">
        <f t="shared" si="2"/>
        <v>0</v>
      </c>
    </row>
    <row r="51" spans="1:20" ht="15" customHeight="1" x14ac:dyDescent="0.2">
      <c r="A51" s="1"/>
      <c r="B51" s="1"/>
      <c r="C51" s="107"/>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11"/>
      <c r="Q51" s="8"/>
      <c r="R51" s="20">
        <f t="shared" si="0"/>
        <v>0</v>
      </c>
      <c r="S51" s="20">
        <f t="shared" si="1"/>
        <v>0</v>
      </c>
      <c r="T51" s="20">
        <f t="shared" si="2"/>
        <v>0</v>
      </c>
    </row>
    <row r="52" spans="1:20" ht="15" customHeight="1" x14ac:dyDescent="0.2">
      <c r="A52" s="1"/>
      <c r="B52" s="1"/>
      <c r="C52" s="107"/>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11"/>
      <c r="Q52" s="8"/>
      <c r="R52" s="20">
        <f t="shared" si="0"/>
        <v>0</v>
      </c>
      <c r="S52" s="20">
        <f t="shared" si="1"/>
        <v>0</v>
      </c>
      <c r="T52" s="20">
        <f t="shared" si="2"/>
        <v>0</v>
      </c>
    </row>
    <row r="53" spans="1:20" ht="15" customHeight="1" x14ac:dyDescent="0.2">
      <c r="A53" s="1"/>
      <c r="B53" s="1"/>
      <c r="C53" s="107"/>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11"/>
      <c r="Q53" s="8"/>
      <c r="R53" s="20">
        <f t="shared" si="0"/>
        <v>0</v>
      </c>
      <c r="S53" s="20">
        <f t="shared" si="1"/>
        <v>0</v>
      </c>
      <c r="T53" s="20">
        <f t="shared" si="2"/>
        <v>0</v>
      </c>
    </row>
    <row r="54" spans="1:20" ht="15" customHeight="1" x14ac:dyDescent="0.2">
      <c r="A54" s="1"/>
      <c r="B54" s="1"/>
      <c r="C54" s="107"/>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11"/>
      <c r="Q54" s="8"/>
      <c r="R54" s="20">
        <f t="shared" si="0"/>
        <v>0</v>
      </c>
      <c r="S54" s="20">
        <f t="shared" si="1"/>
        <v>0</v>
      </c>
      <c r="T54" s="20">
        <f t="shared" si="2"/>
        <v>0</v>
      </c>
    </row>
    <row r="55" spans="1:20" ht="15" customHeight="1" x14ac:dyDescent="0.2">
      <c r="A55" s="1"/>
      <c r="B55" s="1"/>
      <c r="C55" s="107"/>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11"/>
      <c r="Q55" s="8"/>
      <c r="R55" s="20">
        <f t="shared" si="0"/>
        <v>0</v>
      </c>
      <c r="S55" s="20">
        <f t="shared" si="1"/>
        <v>0</v>
      </c>
      <c r="T55" s="20">
        <f t="shared" si="2"/>
        <v>0</v>
      </c>
    </row>
    <row r="56" spans="1:20" ht="15" customHeight="1" x14ac:dyDescent="0.2">
      <c r="A56" s="1"/>
      <c r="B56" s="1"/>
      <c r="C56" s="107"/>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11"/>
      <c r="Q56" s="8"/>
      <c r="R56" s="20">
        <f t="shared" si="0"/>
        <v>0</v>
      </c>
      <c r="S56" s="20">
        <f t="shared" si="1"/>
        <v>0</v>
      </c>
      <c r="T56" s="20">
        <f t="shared" si="2"/>
        <v>0</v>
      </c>
    </row>
    <row r="57" spans="1:20" ht="15" customHeight="1" x14ac:dyDescent="0.2">
      <c r="A57" s="1"/>
      <c r="B57" s="1"/>
      <c r="C57" s="107"/>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11"/>
      <c r="Q57" s="8"/>
      <c r="R57" s="20">
        <f t="shared" si="0"/>
        <v>0</v>
      </c>
      <c r="S57" s="20">
        <f t="shared" si="1"/>
        <v>0</v>
      </c>
      <c r="T57" s="20">
        <f t="shared" si="2"/>
        <v>0</v>
      </c>
    </row>
    <row r="58" spans="1:20" ht="15" customHeight="1" x14ac:dyDescent="0.2">
      <c r="A58" s="1"/>
      <c r="B58" s="1"/>
      <c r="C58" s="107"/>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11"/>
      <c r="Q58" s="8"/>
      <c r="R58" s="20">
        <f t="shared" si="0"/>
        <v>0</v>
      </c>
      <c r="S58" s="20">
        <f t="shared" si="1"/>
        <v>0</v>
      </c>
      <c r="T58" s="20">
        <f t="shared" si="2"/>
        <v>0</v>
      </c>
    </row>
    <row r="59" spans="1:20" ht="15" customHeight="1" x14ac:dyDescent="0.2">
      <c r="A59" s="1"/>
      <c r="B59" s="1"/>
      <c r="C59" s="107"/>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11"/>
      <c r="Q59" s="8"/>
      <c r="R59" s="20">
        <f t="shared" si="0"/>
        <v>0</v>
      </c>
      <c r="S59" s="20">
        <f t="shared" si="1"/>
        <v>0</v>
      </c>
      <c r="T59" s="20">
        <f t="shared" si="2"/>
        <v>0</v>
      </c>
    </row>
    <row r="60" spans="1:20" ht="15" customHeight="1" x14ac:dyDescent="0.2">
      <c r="A60" s="1"/>
      <c r="B60" s="1"/>
      <c r="C60" s="107"/>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11"/>
      <c r="Q60" s="8"/>
      <c r="R60" s="20">
        <f t="shared" si="0"/>
        <v>0</v>
      </c>
      <c r="S60" s="20">
        <f t="shared" si="1"/>
        <v>0</v>
      </c>
      <c r="T60" s="20">
        <f t="shared" si="2"/>
        <v>0</v>
      </c>
    </row>
    <row r="61" spans="1:20" ht="15" customHeight="1" x14ac:dyDescent="0.2">
      <c r="A61" s="1"/>
      <c r="B61" s="1"/>
      <c r="C61" s="107"/>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11"/>
      <c r="Q61" s="8"/>
      <c r="R61" s="20">
        <f t="shared" si="0"/>
        <v>0</v>
      </c>
      <c r="S61" s="20">
        <f t="shared" si="1"/>
        <v>0</v>
      </c>
      <c r="T61" s="20">
        <f t="shared" si="2"/>
        <v>0</v>
      </c>
    </row>
    <row r="62" spans="1:20" ht="15" customHeight="1" x14ac:dyDescent="0.2">
      <c r="A62" s="1"/>
      <c r="B62" s="1"/>
      <c r="C62" s="107"/>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11"/>
      <c r="Q62" s="8"/>
      <c r="R62" s="20">
        <f t="shared" si="0"/>
        <v>0</v>
      </c>
      <c r="S62" s="20">
        <f t="shared" si="1"/>
        <v>0</v>
      </c>
      <c r="T62" s="20">
        <f t="shared" si="2"/>
        <v>0</v>
      </c>
    </row>
    <row r="63" spans="1:20" ht="15" customHeight="1" x14ac:dyDescent="0.2">
      <c r="A63" s="1"/>
      <c r="B63" s="1"/>
      <c r="C63" s="107"/>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11"/>
      <c r="Q63" s="8"/>
      <c r="R63" s="20">
        <f t="shared" si="0"/>
        <v>0</v>
      </c>
      <c r="S63" s="20">
        <f t="shared" si="1"/>
        <v>0</v>
      </c>
      <c r="T63" s="20">
        <f t="shared" si="2"/>
        <v>0</v>
      </c>
    </row>
    <row r="64" spans="1:20" ht="15" customHeight="1" x14ac:dyDescent="0.2">
      <c r="A64" s="1"/>
      <c r="B64" s="1"/>
      <c r="C64" s="107"/>
      <c r="D64" s="69"/>
      <c r="E64" s="1"/>
      <c r="F64" s="1"/>
      <c r="G64" s="1"/>
      <c r="H64" s="1"/>
      <c r="I64" s="21" t="str">
        <f t="shared" si="3"/>
        <v/>
      </c>
      <c r="J64" s="21" t="str">
        <f t="shared" si="4"/>
        <v/>
      </c>
      <c r="K64" s="21" t="str">
        <f t="shared" si="5"/>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11"/>
      <c r="Q64" s="8"/>
      <c r="R64" s="20">
        <f t="shared" si="0"/>
        <v>0</v>
      </c>
      <c r="S64" s="20">
        <f t="shared" si="1"/>
        <v>0</v>
      </c>
      <c r="T64" s="20">
        <f t="shared" si="2"/>
        <v>0</v>
      </c>
    </row>
    <row r="65" spans="1:20" ht="15" customHeight="1" x14ac:dyDescent="0.2">
      <c r="A65" s="1"/>
      <c r="B65" s="1"/>
      <c r="C65" s="107"/>
      <c r="D65" s="69"/>
      <c r="E65" s="1"/>
      <c r="F65" s="1"/>
      <c r="G65" s="1"/>
      <c r="H65" s="1"/>
      <c r="I65" s="21" t="str">
        <f t="shared" si="3"/>
        <v/>
      </c>
      <c r="J65" s="21" t="str">
        <f t="shared" si="4"/>
        <v/>
      </c>
      <c r="K65" s="21" t="str">
        <f t="shared" si="5"/>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11"/>
      <c r="Q65" s="8"/>
      <c r="R65" s="20">
        <f t="shared" si="0"/>
        <v>0</v>
      </c>
      <c r="S65" s="20">
        <f t="shared" si="1"/>
        <v>0</v>
      </c>
      <c r="T65" s="20">
        <f t="shared" si="2"/>
        <v>0</v>
      </c>
    </row>
    <row r="66" spans="1:20" ht="15" customHeight="1" x14ac:dyDescent="0.2">
      <c r="A66" s="1"/>
      <c r="B66" s="1"/>
      <c r="C66" s="107"/>
      <c r="D66" s="69"/>
      <c r="E66" s="1"/>
      <c r="F66" s="1"/>
      <c r="G66" s="1"/>
      <c r="H66" s="1"/>
      <c r="I66" s="21" t="str">
        <f t="shared" ref="I66:I129" si="6">IF(D66&lt;&gt;"", IF(D66 ="Codedata", "", IF(OR(AND(E66=1, G66&gt;0, G66&lt;51),AND(E66&gt;1, E66&lt;6, G66&gt;0, G66&lt;20)),"X","")),"")</f>
        <v/>
      </c>
      <c r="J66" s="21" t="str">
        <f t="shared" ref="J66:J129" si="7">IF(D66&lt;&gt;"", IF(D66 ="Codedata", "", IF(OR(AND(E66=1, G66&gt;50),AND(E66&gt;1, E66&lt;6, G66&gt;19, G66&lt;51),AND(E66&gt;5, G66&gt;0, G66&lt;20)),"X","")),"")</f>
        <v/>
      </c>
      <c r="K66" s="21" t="str">
        <f t="shared" ref="K66:K129" si="8">IF(D66&lt;&gt;"", IF(D66 ="Codedata", "", IF(OR(AND(E66&gt;1, E66&lt;6, G66&gt;50),AND(E66&gt;5, G66&gt;19)),"X","")),"")</f>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11"/>
      <c r="Q66" s="8"/>
      <c r="R66" s="20">
        <f t="shared" ref="R66:T129" si="9">IF(I66="X",1,0)</f>
        <v>0</v>
      </c>
      <c r="S66" s="20">
        <f t="shared" si="9"/>
        <v>0</v>
      </c>
      <c r="T66" s="20">
        <f t="shared" si="9"/>
        <v>0</v>
      </c>
    </row>
    <row r="67" spans="1:20" ht="15" customHeight="1" x14ac:dyDescent="0.2">
      <c r="A67" s="1"/>
      <c r="B67" s="1"/>
      <c r="C67" s="107"/>
      <c r="D67" s="69"/>
      <c r="E67" s="1"/>
      <c r="F67" s="1"/>
      <c r="G67" s="1"/>
      <c r="H67" s="1"/>
      <c r="I67" s="21" t="str">
        <f t="shared" si="6"/>
        <v/>
      </c>
      <c r="J67" s="21" t="str">
        <f t="shared" si="7"/>
        <v/>
      </c>
      <c r="K67" s="21" t="str">
        <f t="shared" si="8"/>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11"/>
      <c r="Q67" s="4"/>
      <c r="R67" s="20">
        <f t="shared" si="9"/>
        <v>0</v>
      </c>
      <c r="S67" s="20">
        <f t="shared" si="9"/>
        <v>0</v>
      </c>
      <c r="T67" s="20">
        <f t="shared" si="9"/>
        <v>0</v>
      </c>
    </row>
    <row r="68" spans="1:20" ht="15" customHeight="1" x14ac:dyDescent="0.2">
      <c r="A68" s="1"/>
      <c r="B68" s="1"/>
      <c r="C68" s="107"/>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11"/>
      <c r="Q68" s="8"/>
      <c r="R68" s="20">
        <f t="shared" si="9"/>
        <v>0</v>
      </c>
      <c r="S68" s="20">
        <f t="shared" si="9"/>
        <v>0</v>
      </c>
      <c r="T68" s="20">
        <f t="shared" si="9"/>
        <v>0</v>
      </c>
    </row>
    <row r="69" spans="1:20" ht="15" customHeight="1" x14ac:dyDescent="0.2">
      <c r="A69" s="1"/>
      <c r="B69" s="1"/>
      <c r="C69" s="107"/>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11"/>
      <c r="Q69" s="8"/>
      <c r="R69" s="20">
        <f t="shared" si="9"/>
        <v>0</v>
      </c>
      <c r="S69" s="20">
        <f t="shared" si="9"/>
        <v>0</v>
      </c>
      <c r="T69" s="20">
        <f t="shared" si="9"/>
        <v>0</v>
      </c>
    </row>
    <row r="70" spans="1:20" ht="15" customHeight="1" x14ac:dyDescent="0.2">
      <c r="A70" s="1"/>
      <c r="B70" s="1"/>
      <c r="C70" s="107"/>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11"/>
      <c r="Q70" s="8"/>
      <c r="R70" s="20">
        <f t="shared" si="9"/>
        <v>0</v>
      </c>
      <c r="S70" s="20">
        <f t="shared" si="9"/>
        <v>0</v>
      </c>
      <c r="T70" s="20">
        <f t="shared" si="9"/>
        <v>0</v>
      </c>
    </row>
    <row r="71" spans="1:20" ht="15" customHeight="1" x14ac:dyDescent="0.2">
      <c r="A71" s="1"/>
      <c r="B71" s="1"/>
      <c r="C71" s="107"/>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11"/>
      <c r="Q71" s="8"/>
      <c r="R71" s="20">
        <f t="shared" si="9"/>
        <v>0</v>
      </c>
      <c r="S71" s="20">
        <f t="shared" si="9"/>
        <v>0</v>
      </c>
      <c r="T71" s="20">
        <f t="shared" si="9"/>
        <v>0</v>
      </c>
    </row>
    <row r="72" spans="1:20" ht="15" customHeight="1" x14ac:dyDescent="0.2">
      <c r="A72" s="1"/>
      <c r="B72" s="1"/>
      <c r="C72" s="107"/>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11"/>
      <c r="Q72" s="8"/>
      <c r="R72" s="20">
        <f t="shared" si="9"/>
        <v>0</v>
      </c>
      <c r="S72" s="20">
        <f t="shared" si="9"/>
        <v>0</v>
      </c>
      <c r="T72" s="20">
        <f t="shared" si="9"/>
        <v>0</v>
      </c>
    </row>
    <row r="73" spans="1:20" ht="15" customHeight="1" x14ac:dyDescent="0.2">
      <c r="A73" s="1"/>
      <c r="B73" s="1"/>
      <c r="C73" s="107"/>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11"/>
      <c r="Q73" s="8"/>
      <c r="R73" s="20">
        <f t="shared" si="9"/>
        <v>0</v>
      </c>
      <c r="S73" s="20">
        <f t="shared" si="9"/>
        <v>0</v>
      </c>
      <c r="T73" s="20">
        <f t="shared" si="9"/>
        <v>0</v>
      </c>
    </row>
    <row r="74" spans="1:20" ht="15" customHeight="1" x14ac:dyDescent="0.2">
      <c r="A74" s="1"/>
      <c r="B74" s="1"/>
      <c r="C74" s="107"/>
      <c r="D74" s="69"/>
      <c r="E74" s="1"/>
      <c r="F74" s="1"/>
      <c r="G74" s="1"/>
      <c r="H74" s="1"/>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11"/>
      <c r="Q74" s="8"/>
      <c r="R74" s="20">
        <f t="shared" si="9"/>
        <v>0</v>
      </c>
      <c r="S74" s="20">
        <f t="shared" si="9"/>
        <v>0</v>
      </c>
      <c r="T74" s="20">
        <f t="shared" si="9"/>
        <v>0</v>
      </c>
    </row>
    <row r="75" spans="1:20" ht="15" customHeight="1" x14ac:dyDescent="0.2">
      <c r="A75" s="1"/>
      <c r="B75" s="1"/>
      <c r="C75" s="107"/>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11"/>
      <c r="Q75" s="8"/>
      <c r="R75" s="20">
        <f t="shared" si="9"/>
        <v>0</v>
      </c>
      <c r="S75" s="20">
        <f t="shared" si="9"/>
        <v>0</v>
      </c>
      <c r="T75" s="20">
        <f t="shared" si="9"/>
        <v>0</v>
      </c>
    </row>
    <row r="76" spans="1:20" ht="15" customHeight="1" x14ac:dyDescent="0.2">
      <c r="A76" s="1"/>
      <c r="B76" s="1"/>
      <c r="C76" s="107"/>
      <c r="D76" s="69"/>
      <c r="E76" s="1"/>
      <c r="F76" s="30"/>
      <c r="G76" s="1"/>
      <c r="H76" s="30"/>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11"/>
      <c r="Q76" s="8"/>
      <c r="R76" s="20">
        <f t="shared" si="9"/>
        <v>0</v>
      </c>
      <c r="S76" s="20">
        <f t="shared" si="9"/>
        <v>0</v>
      </c>
      <c r="T76" s="20">
        <f t="shared" si="9"/>
        <v>0</v>
      </c>
    </row>
    <row r="77" spans="1:20" ht="15" customHeight="1" x14ac:dyDescent="0.2">
      <c r="A77" s="1"/>
      <c r="B77" s="1"/>
      <c r="C77" s="107"/>
      <c r="D77" s="69"/>
      <c r="E77" s="1"/>
      <c r="F77" s="1"/>
      <c r="G77" s="1"/>
      <c r="H77" s="1"/>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11"/>
      <c r="Q77" s="8"/>
      <c r="R77" s="20">
        <f t="shared" si="9"/>
        <v>0</v>
      </c>
      <c r="S77" s="20">
        <f t="shared" si="9"/>
        <v>0</v>
      </c>
      <c r="T77" s="20">
        <f t="shared" si="9"/>
        <v>0</v>
      </c>
    </row>
    <row r="78" spans="1:20" ht="15" customHeight="1" x14ac:dyDescent="0.2">
      <c r="A78" s="1"/>
      <c r="B78" s="1"/>
      <c r="C78" s="107"/>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11"/>
      <c r="Q78" s="8"/>
      <c r="R78" s="20">
        <f t="shared" si="9"/>
        <v>0</v>
      </c>
      <c r="S78" s="20">
        <f t="shared" si="9"/>
        <v>0</v>
      </c>
      <c r="T78" s="20">
        <f t="shared" si="9"/>
        <v>0</v>
      </c>
    </row>
    <row r="79" spans="1:20" ht="15" customHeight="1" x14ac:dyDescent="0.2">
      <c r="A79" s="1"/>
      <c r="B79" s="1"/>
      <c r="C79" s="107"/>
      <c r="D79" s="69"/>
      <c r="E79" s="1"/>
      <c r="F79" s="1"/>
      <c r="G79" s="1"/>
      <c r="H79" s="1"/>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11"/>
      <c r="Q79" s="8"/>
      <c r="R79" s="20">
        <f t="shared" si="9"/>
        <v>0</v>
      </c>
      <c r="S79" s="20">
        <f t="shared" si="9"/>
        <v>0</v>
      </c>
      <c r="T79" s="20">
        <f t="shared" si="9"/>
        <v>0</v>
      </c>
    </row>
    <row r="80" spans="1:20" ht="15" customHeight="1" x14ac:dyDescent="0.2">
      <c r="A80" s="1"/>
      <c r="B80" s="1"/>
      <c r="C80" s="107"/>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11"/>
      <c r="Q80" s="8"/>
      <c r="R80" s="20">
        <f t="shared" si="9"/>
        <v>0</v>
      </c>
      <c r="S80" s="20">
        <f t="shared" si="9"/>
        <v>0</v>
      </c>
      <c r="T80" s="20">
        <f t="shared" si="9"/>
        <v>0</v>
      </c>
    </row>
    <row r="81" spans="1:20" ht="15" customHeight="1" x14ac:dyDescent="0.2">
      <c r="A81" s="1"/>
      <c r="B81" s="1"/>
      <c r="C81" s="107"/>
      <c r="D81" s="69"/>
      <c r="E81" s="1"/>
      <c r="F81" s="5"/>
      <c r="G81" s="1"/>
      <c r="H81" s="5"/>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11"/>
      <c r="Q81" s="8"/>
      <c r="R81" s="20">
        <f t="shared" si="9"/>
        <v>0</v>
      </c>
      <c r="S81" s="20">
        <f t="shared" si="9"/>
        <v>0</v>
      </c>
      <c r="T81" s="20">
        <f t="shared" si="9"/>
        <v>0</v>
      </c>
    </row>
    <row r="82" spans="1:20" ht="15" customHeight="1" x14ac:dyDescent="0.2">
      <c r="A82" s="1"/>
      <c r="B82" s="1"/>
      <c r="C82" s="107"/>
      <c r="D82" s="69"/>
      <c r="E82" s="1"/>
      <c r="F82" s="1"/>
      <c r="G82" s="1"/>
      <c r="H82" s="1"/>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11"/>
      <c r="Q82" s="8"/>
      <c r="R82" s="20">
        <f t="shared" si="9"/>
        <v>0</v>
      </c>
      <c r="S82" s="20">
        <f t="shared" si="9"/>
        <v>0</v>
      </c>
      <c r="T82" s="20">
        <f t="shared" si="9"/>
        <v>0</v>
      </c>
    </row>
    <row r="83" spans="1:20" ht="15" customHeight="1" x14ac:dyDescent="0.2">
      <c r="A83" s="1"/>
      <c r="B83" s="1"/>
      <c r="C83" s="107"/>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11"/>
      <c r="R83" s="20">
        <f t="shared" si="9"/>
        <v>0</v>
      </c>
      <c r="S83" s="20">
        <f t="shared" si="9"/>
        <v>0</v>
      </c>
      <c r="T83" s="20">
        <f t="shared" si="9"/>
        <v>0</v>
      </c>
    </row>
    <row r="84" spans="1:20" ht="15" customHeight="1" x14ac:dyDescent="0.2">
      <c r="A84" s="1"/>
      <c r="B84" s="1"/>
      <c r="C84" s="107"/>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11"/>
      <c r="R84" s="20">
        <f t="shared" si="9"/>
        <v>0</v>
      </c>
      <c r="S84" s="20">
        <f t="shared" si="9"/>
        <v>0</v>
      </c>
      <c r="T84" s="20">
        <f t="shared" si="9"/>
        <v>0</v>
      </c>
    </row>
    <row r="85" spans="1:20" ht="15" customHeight="1" x14ac:dyDescent="0.2">
      <c r="A85" s="1"/>
      <c r="B85" s="1"/>
      <c r="C85" s="107"/>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11"/>
      <c r="R85" s="20">
        <f t="shared" si="9"/>
        <v>0</v>
      </c>
      <c r="S85" s="20">
        <f t="shared" si="9"/>
        <v>0</v>
      </c>
      <c r="T85" s="20">
        <f t="shared" si="9"/>
        <v>0</v>
      </c>
    </row>
    <row r="86" spans="1:20" ht="15" customHeight="1" x14ac:dyDescent="0.2">
      <c r="A86" s="1"/>
      <c r="B86" s="1"/>
      <c r="C86" s="107"/>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11"/>
      <c r="R86" s="20">
        <f t="shared" si="9"/>
        <v>0</v>
      </c>
      <c r="S86" s="20">
        <f t="shared" si="9"/>
        <v>0</v>
      </c>
      <c r="T86" s="20">
        <f t="shared" si="9"/>
        <v>0</v>
      </c>
    </row>
    <row r="87" spans="1:20" ht="15" customHeight="1" x14ac:dyDescent="0.2">
      <c r="A87" s="1"/>
      <c r="B87" s="1"/>
      <c r="C87" s="107"/>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11"/>
      <c r="R87" s="20">
        <f t="shared" si="9"/>
        <v>0</v>
      </c>
      <c r="S87" s="20">
        <f t="shared" si="9"/>
        <v>0</v>
      </c>
      <c r="T87" s="20">
        <f t="shared" si="9"/>
        <v>0</v>
      </c>
    </row>
    <row r="88" spans="1:20" ht="15" customHeight="1" x14ac:dyDescent="0.2">
      <c r="A88" s="1"/>
      <c r="B88" s="1"/>
      <c r="C88" s="107"/>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11"/>
      <c r="R88" s="20">
        <f t="shared" si="9"/>
        <v>0</v>
      </c>
      <c r="S88" s="20">
        <f t="shared" si="9"/>
        <v>0</v>
      </c>
      <c r="T88" s="20">
        <f t="shared" si="9"/>
        <v>0</v>
      </c>
    </row>
    <row r="89" spans="1:20" ht="15" customHeight="1" x14ac:dyDescent="0.2">
      <c r="A89" s="1"/>
      <c r="B89" s="1"/>
      <c r="C89" s="107"/>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11"/>
      <c r="R89" s="20">
        <f t="shared" si="9"/>
        <v>0</v>
      </c>
      <c r="S89" s="20">
        <f t="shared" si="9"/>
        <v>0</v>
      </c>
      <c r="T89" s="20">
        <f t="shared" si="9"/>
        <v>0</v>
      </c>
    </row>
    <row r="90" spans="1:20" ht="15" customHeight="1" x14ac:dyDescent="0.2">
      <c r="A90" s="1"/>
      <c r="B90" s="1"/>
      <c r="C90" s="107"/>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11"/>
      <c r="R90" s="20">
        <f t="shared" si="9"/>
        <v>0</v>
      </c>
      <c r="S90" s="20">
        <f t="shared" si="9"/>
        <v>0</v>
      </c>
      <c r="T90" s="20">
        <f t="shared" si="9"/>
        <v>0</v>
      </c>
    </row>
    <row r="91" spans="1:20" ht="15" customHeight="1" x14ac:dyDescent="0.2">
      <c r="A91" s="1"/>
      <c r="B91" s="1"/>
      <c r="C91" s="107"/>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11"/>
      <c r="R91" s="20">
        <f t="shared" si="9"/>
        <v>0</v>
      </c>
      <c r="S91" s="20">
        <f t="shared" si="9"/>
        <v>0</v>
      </c>
      <c r="T91" s="20">
        <f t="shared" si="9"/>
        <v>0</v>
      </c>
    </row>
    <row r="92" spans="1:20" ht="15" customHeight="1" x14ac:dyDescent="0.2">
      <c r="A92" s="1"/>
      <c r="B92" s="1"/>
      <c r="C92" s="107"/>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11"/>
      <c r="R92" s="20">
        <f t="shared" si="9"/>
        <v>0</v>
      </c>
      <c r="S92" s="20">
        <f t="shared" si="9"/>
        <v>0</v>
      </c>
      <c r="T92" s="20">
        <f t="shared" si="9"/>
        <v>0</v>
      </c>
    </row>
    <row r="93" spans="1:20" ht="15" customHeight="1" x14ac:dyDescent="0.2">
      <c r="A93" s="1"/>
      <c r="B93" s="1"/>
      <c r="C93" s="107"/>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11"/>
      <c r="R93" s="20">
        <f t="shared" si="9"/>
        <v>0</v>
      </c>
      <c r="S93" s="20">
        <f t="shared" si="9"/>
        <v>0</v>
      </c>
      <c r="T93" s="20">
        <f t="shared" si="9"/>
        <v>0</v>
      </c>
    </row>
    <row r="94" spans="1:20" ht="15" customHeight="1" x14ac:dyDescent="0.2">
      <c r="A94" s="1"/>
      <c r="B94" s="1"/>
      <c r="C94" s="107"/>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11"/>
      <c r="R94" s="20">
        <f t="shared" si="9"/>
        <v>0</v>
      </c>
      <c r="S94" s="20">
        <f t="shared" si="9"/>
        <v>0</v>
      </c>
      <c r="T94" s="20">
        <f t="shared" si="9"/>
        <v>0</v>
      </c>
    </row>
    <row r="95" spans="1:20" ht="15" customHeight="1" x14ac:dyDescent="0.2">
      <c r="A95" s="1"/>
      <c r="B95" s="1"/>
      <c r="C95" s="107"/>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11"/>
      <c r="R95" s="20">
        <f t="shared" si="9"/>
        <v>0</v>
      </c>
      <c r="S95" s="20">
        <f t="shared" si="9"/>
        <v>0</v>
      </c>
      <c r="T95" s="20">
        <f t="shared" si="9"/>
        <v>0</v>
      </c>
    </row>
    <row r="96" spans="1:20" ht="15" customHeight="1" x14ac:dyDescent="0.2">
      <c r="A96" s="1"/>
      <c r="B96" s="1"/>
      <c r="C96" s="107"/>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11"/>
      <c r="R96" s="20">
        <f t="shared" si="9"/>
        <v>0</v>
      </c>
      <c r="S96" s="20">
        <f t="shared" si="9"/>
        <v>0</v>
      </c>
      <c r="T96" s="20">
        <f t="shared" si="9"/>
        <v>0</v>
      </c>
    </row>
    <row r="97" spans="1:20" ht="15" customHeight="1" x14ac:dyDescent="0.2">
      <c r="A97" s="1"/>
      <c r="B97" s="1"/>
      <c r="C97" s="107"/>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11"/>
      <c r="R97" s="20">
        <f t="shared" si="9"/>
        <v>0</v>
      </c>
      <c r="S97" s="20">
        <f t="shared" si="9"/>
        <v>0</v>
      </c>
      <c r="T97" s="20">
        <f t="shared" si="9"/>
        <v>0</v>
      </c>
    </row>
    <row r="98" spans="1:20" ht="15" customHeight="1" x14ac:dyDescent="0.2">
      <c r="A98" s="1"/>
      <c r="B98" s="1"/>
      <c r="C98" s="107"/>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11"/>
      <c r="R98" s="20">
        <f t="shared" si="9"/>
        <v>0</v>
      </c>
      <c r="S98" s="20">
        <f t="shared" si="9"/>
        <v>0</v>
      </c>
      <c r="T98" s="20">
        <f t="shared" si="9"/>
        <v>0</v>
      </c>
    </row>
    <row r="99" spans="1:20" ht="15" customHeight="1" x14ac:dyDescent="0.2">
      <c r="A99" s="1"/>
      <c r="B99" s="1"/>
      <c r="C99" s="107"/>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11"/>
      <c r="R99" s="20">
        <f t="shared" si="9"/>
        <v>0</v>
      </c>
      <c r="S99" s="20">
        <f t="shared" si="9"/>
        <v>0</v>
      </c>
      <c r="T99" s="20">
        <f t="shared" si="9"/>
        <v>0</v>
      </c>
    </row>
    <row r="100" spans="1:20" ht="15" customHeight="1" x14ac:dyDescent="0.2">
      <c r="A100" s="1"/>
      <c r="B100" s="1"/>
      <c r="C100" s="107"/>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11"/>
      <c r="R100" s="20">
        <f t="shared" si="9"/>
        <v>0</v>
      </c>
      <c r="S100" s="20">
        <f t="shared" si="9"/>
        <v>0</v>
      </c>
      <c r="T100" s="20">
        <f t="shared" si="9"/>
        <v>0</v>
      </c>
    </row>
    <row r="101" spans="1:20" ht="15" customHeight="1" x14ac:dyDescent="0.2">
      <c r="A101" s="1"/>
      <c r="B101" s="1"/>
      <c r="C101" s="107"/>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11"/>
      <c r="R101" s="20">
        <f t="shared" si="9"/>
        <v>0</v>
      </c>
      <c r="S101" s="20">
        <f t="shared" si="9"/>
        <v>0</v>
      </c>
      <c r="T101" s="20">
        <f t="shared" si="9"/>
        <v>0</v>
      </c>
    </row>
    <row r="102" spans="1:20" ht="15" customHeight="1" x14ac:dyDescent="0.2">
      <c r="A102" s="1"/>
      <c r="B102" s="1"/>
      <c r="C102" s="107"/>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11"/>
      <c r="R102" s="20">
        <f t="shared" si="9"/>
        <v>0</v>
      </c>
      <c r="S102" s="20">
        <f t="shared" si="9"/>
        <v>0</v>
      </c>
      <c r="T102" s="20">
        <f t="shared" si="9"/>
        <v>0</v>
      </c>
    </row>
    <row r="103" spans="1:20" ht="15" customHeight="1" x14ac:dyDescent="0.2">
      <c r="A103" s="1"/>
      <c r="B103" s="1"/>
      <c r="C103" s="107"/>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11"/>
      <c r="R103" s="20">
        <f t="shared" si="9"/>
        <v>0</v>
      </c>
      <c r="S103" s="20">
        <f t="shared" si="9"/>
        <v>0</v>
      </c>
      <c r="T103" s="20">
        <f t="shared" si="9"/>
        <v>0</v>
      </c>
    </row>
    <row r="104" spans="1:20" ht="15" customHeight="1" x14ac:dyDescent="0.2">
      <c r="A104" s="1"/>
      <c r="B104" s="1"/>
      <c r="C104" s="107"/>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11"/>
      <c r="R104" s="20">
        <f t="shared" si="9"/>
        <v>0</v>
      </c>
      <c r="S104" s="20">
        <f t="shared" si="9"/>
        <v>0</v>
      </c>
      <c r="T104" s="20">
        <f t="shared" si="9"/>
        <v>0</v>
      </c>
    </row>
    <row r="105" spans="1:20" ht="15" customHeight="1" x14ac:dyDescent="0.2">
      <c r="A105" s="1"/>
      <c r="B105" s="1"/>
      <c r="C105" s="107"/>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11"/>
      <c r="R105" s="20">
        <f t="shared" si="9"/>
        <v>0</v>
      </c>
      <c r="S105" s="20">
        <f t="shared" si="9"/>
        <v>0</v>
      </c>
      <c r="T105" s="20">
        <f t="shared" si="9"/>
        <v>0</v>
      </c>
    </row>
    <row r="106" spans="1:20" ht="15" customHeight="1" x14ac:dyDescent="0.2">
      <c r="A106" s="1"/>
      <c r="B106" s="1"/>
      <c r="C106" s="107"/>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11"/>
      <c r="R106" s="20">
        <f t="shared" si="9"/>
        <v>0</v>
      </c>
      <c r="S106" s="20">
        <f t="shared" si="9"/>
        <v>0</v>
      </c>
      <c r="T106" s="20">
        <f t="shared" si="9"/>
        <v>0</v>
      </c>
    </row>
    <row r="107" spans="1:20" ht="15" customHeight="1" x14ac:dyDescent="0.2">
      <c r="A107" s="1"/>
      <c r="B107" s="1"/>
      <c r="C107" s="107"/>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11"/>
      <c r="R107" s="20">
        <f t="shared" si="9"/>
        <v>0</v>
      </c>
      <c r="S107" s="20">
        <f t="shared" si="9"/>
        <v>0</v>
      </c>
      <c r="T107" s="20">
        <f t="shared" si="9"/>
        <v>0</v>
      </c>
    </row>
    <row r="108" spans="1:20" ht="15" customHeight="1" x14ac:dyDescent="0.2">
      <c r="A108" s="1"/>
      <c r="B108" s="1"/>
      <c r="C108" s="107"/>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11"/>
      <c r="R108" s="20">
        <f t="shared" si="9"/>
        <v>0</v>
      </c>
      <c r="S108" s="20">
        <f t="shared" si="9"/>
        <v>0</v>
      </c>
      <c r="T108" s="20">
        <f t="shared" si="9"/>
        <v>0</v>
      </c>
    </row>
    <row r="109" spans="1:20" ht="15" customHeight="1" x14ac:dyDescent="0.2">
      <c r="A109" s="1"/>
      <c r="B109" s="1"/>
      <c r="C109" s="107"/>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11"/>
      <c r="R109" s="20">
        <f t="shared" si="9"/>
        <v>0</v>
      </c>
      <c r="S109" s="20">
        <f t="shared" si="9"/>
        <v>0</v>
      </c>
      <c r="T109" s="20">
        <f t="shared" si="9"/>
        <v>0</v>
      </c>
    </row>
    <row r="110" spans="1:20" ht="15" customHeight="1" x14ac:dyDescent="0.2">
      <c r="A110" s="1"/>
      <c r="B110" s="1"/>
      <c r="C110" s="107"/>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11"/>
      <c r="R110" s="20">
        <f t="shared" si="9"/>
        <v>0</v>
      </c>
      <c r="S110" s="20">
        <f t="shared" si="9"/>
        <v>0</v>
      </c>
      <c r="T110" s="20">
        <f t="shared" si="9"/>
        <v>0</v>
      </c>
    </row>
    <row r="111" spans="1:20" ht="15" customHeight="1" x14ac:dyDescent="0.2">
      <c r="A111" s="1"/>
      <c r="B111" s="1"/>
      <c r="C111" s="107"/>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11"/>
      <c r="R111" s="20">
        <f t="shared" si="9"/>
        <v>0</v>
      </c>
      <c r="S111" s="20">
        <f t="shared" si="9"/>
        <v>0</v>
      </c>
      <c r="T111" s="20">
        <f t="shared" si="9"/>
        <v>0</v>
      </c>
    </row>
    <row r="112" spans="1:20" ht="15" customHeight="1" x14ac:dyDescent="0.2">
      <c r="A112" s="1"/>
      <c r="B112" s="1"/>
      <c r="C112" s="107"/>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11"/>
      <c r="R112" s="20">
        <f t="shared" si="9"/>
        <v>0</v>
      </c>
      <c r="S112" s="20">
        <f t="shared" si="9"/>
        <v>0</v>
      </c>
      <c r="T112" s="20">
        <f t="shared" si="9"/>
        <v>0</v>
      </c>
    </row>
    <row r="113" spans="1:20" ht="15" customHeight="1" x14ac:dyDescent="0.2">
      <c r="A113" s="1"/>
      <c r="B113" s="1"/>
      <c r="C113" s="107"/>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11"/>
      <c r="R113" s="20">
        <f t="shared" si="9"/>
        <v>0</v>
      </c>
      <c r="S113" s="20">
        <f t="shared" si="9"/>
        <v>0</v>
      </c>
      <c r="T113" s="20">
        <f t="shared" si="9"/>
        <v>0</v>
      </c>
    </row>
    <row r="114" spans="1:20" ht="15" customHeight="1" x14ac:dyDescent="0.2">
      <c r="A114" s="1"/>
      <c r="B114" s="1"/>
      <c r="C114" s="107"/>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11"/>
      <c r="R114" s="20">
        <f t="shared" si="9"/>
        <v>0</v>
      </c>
      <c r="S114" s="20">
        <f t="shared" si="9"/>
        <v>0</v>
      </c>
      <c r="T114" s="20">
        <f t="shared" si="9"/>
        <v>0</v>
      </c>
    </row>
    <row r="115" spans="1:20" ht="15" customHeight="1" x14ac:dyDescent="0.2">
      <c r="A115" s="1"/>
      <c r="B115" s="1"/>
      <c r="C115" s="107"/>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11"/>
      <c r="R115" s="20">
        <f t="shared" si="9"/>
        <v>0</v>
      </c>
      <c r="S115" s="20">
        <f t="shared" si="9"/>
        <v>0</v>
      </c>
      <c r="T115" s="20">
        <f t="shared" si="9"/>
        <v>0</v>
      </c>
    </row>
    <row r="116" spans="1:20" ht="15" customHeight="1" x14ac:dyDescent="0.2">
      <c r="A116" s="1"/>
      <c r="B116" s="1"/>
      <c r="C116" s="107"/>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11"/>
      <c r="R116" s="20">
        <f t="shared" si="9"/>
        <v>0</v>
      </c>
      <c r="S116" s="20">
        <f t="shared" si="9"/>
        <v>0</v>
      </c>
      <c r="T116" s="20">
        <f t="shared" si="9"/>
        <v>0</v>
      </c>
    </row>
    <row r="117" spans="1:20" ht="15" customHeight="1" x14ac:dyDescent="0.2">
      <c r="A117" s="1"/>
      <c r="B117" s="1"/>
      <c r="C117" s="107"/>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11"/>
      <c r="R117" s="20">
        <f t="shared" si="9"/>
        <v>0</v>
      </c>
      <c r="S117" s="20">
        <f t="shared" si="9"/>
        <v>0</v>
      </c>
      <c r="T117" s="20">
        <f t="shared" si="9"/>
        <v>0</v>
      </c>
    </row>
    <row r="118" spans="1:20" ht="15" customHeight="1" x14ac:dyDescent="0.2">
      <c r="A118" s="1"/>
      <c r="B118" s="1"/>
      <c r="C118" s="107"/>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11"/>
      <c r="R118" s="20">
        <f t="shared" si="9"/>
        <v>0</v>
      </c>
      <c r="S118" s="20">
        <f t="shared" si="9"/>
        <v>0</v>
      </c>
      <c r="T118" s="20">
        <f t="shared" si="9"/>
        <v>0</v>
      </c>
    </row>
    <row r="119" spans="1:20" ht="15" customHeight="1" x14ac:dyDescent="0.2">
      <c r="A119" s="1"/>
      <c r="B119" s="1"/>
      <c r="C119" s="107"/>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11"/>
      <c r="R119" s="20">
        <f t="shared" si="9"/>
        <v>0</v>
      </c>
      <c r="S119" s="20">
        <f t="shared" si="9"/>
        <v>0</v>
      </c>
      <c r="T119" s="20">
        <f t="shared" si="9"/>
        <v>0</v>
      </c>
    </row>
    <row r="120" spans="1:20" ht="15" customHeight="1" x14ac:dyDescent="0.2">
      <c r="A120" s="1"/>
      <c r="B120" s="1"/>
      <c r="C120" s="107"/>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11"/>
      <c r="R120" s="20">
        <f t="shared" si="9"/>
        <v>0</v>
      </c>
      <c r="S120" s="20">
        <f t="shared" si="9"/>
        <v>0</v>
      </c>
      <c r="T120" s="20">
        <f t="shared" si="9"/>
        <v>0</v>
      </c>
    </row>
    <row r="121" spans="1:20" ht="15" customHeight="1" x14ac:dyDescent="0.2">
      <c r="A121" s="1"/>
      <c r="B121" s="1"/>
      <c r="C121" s="107"/>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11"/>
      <c r="R121" s="20">
        <f t="shared" si="9"/>
        <v>0</v>
      </c>
      <c r="S121" s="20">
        <f t="shared" si="9"/>
        <v>0</v>
      </c>
      <c r="T121" s="20">
        <f t="shared" si="9"/>
        <v>0</v>
      </c>
    </row>
    <row r="122" spans="1:20" ht="15" customHeight="1" x14ac:dyDescent="0.2">
      <c r="A122" s="1"/>
      <c r="B122" s="1"/>
      <c r="C122" s="107"/>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11"/>
      <c r="R122" s="20">
        <f t="shared" si="9"/>
        <v>0</v>
      </c>
      <c r="S122" s="20">
        <f t="shared" si="9"/>
        <v>0</v>
      </c>
      <c r="T122" s="20">
        <f t="shared" si="9"/>
        <v>0</v>
      </c>
    </row>
    <row r="123" spans="1:20" ht="15" customHeight="1" x14ac:dyDescent="0.2">
      <c r="A123" s="1"/>
      <c r="B123" s="1"/>
      <c r="C123" s="107"/>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11"/>
      <c r="R123" s="20">
        <f t="shared" si="9"/>
        <v>0</v>
      </c>
      <c r="S123" s="20">
        <f t="shared" si="9"/>
        <v>0</v>
      </c>
      <c r="T123" s="20">
        <f t="shared" si="9"/>
        <v>0</v>
      </c>
    </row>
    <row r="124" spans="1:20" ht="15" customHeight="1" x14ac:dyDescent="0.2">
      <c r="A124" s="1"/>
      <c r="B124" s="1"/>
      <c r="C124" s="107"/>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11"/>
      <c r="R124" s="20">
        <f t="shared" si="9"/>
        <v>0</v>
      </c>
      <c r="S124" s="20">
        <f t="shared" si="9"/>
        <v>0</v>
      </c>
      <c r="T124" s="20">
        <f t="shared" si="9"/>
        <v>0</v>
      </c>
    </row>
    <row r="125" spans="1:20" ht="15" customHeight="1" x14ac:dyDescent="0.2">
      <c r="A125" s="1"/>
      <c r="B125" s="1"/>
      <c r="C125" s="107"/>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11"/>
      <c r="R125" s="20">
        <f t="shared" si="9"/>
        <v>0</v>
      </c>
      <c r="S125" s="20">
        <f t="shared" si="9"/>
        <v>0</v>
      </c>
      <c r="T125" s="20">
        <f t="shared" si="9"/>
        <v>0</v>
      </c>
    </row>
    <row r="126" spans="1:20" ht="15" customHeight="1" x14ac:dyDescent="0.2">
      <c r="A126" s="1"/>
      <c r="B126" s="1"/>
      <c r="C126" s="107"/>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11"/>
      <c r="R126" s="20">
        <f t="shared" si="9"/>
        <v>0</v>
      </c>
      <c r="S126" s="20">
        <f t="shared" si="9"/>
        <v>0</v>
      </c>
      <c r="T126" s="20">
        <f t="shared" si="9"/>
        <v>0</v>
      </c>
    </row>
    <row r="127" spans="1:20" ht="15" customHeight="1" x14ac:dyDescent="0.2">
      <c r="A127" s="1"/>
      <c r="B127" s="1"/>
      <c r="C127" s="107"/>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11"/>
      <c r="R127" s="20">
        <f t="shared" si="9"/>
        <v>0</v>
      </c>
      <c r="S127" s="20">
        <f t="shared" si="9"/>
        <v>0</v>
      </c>
      <c r="T127" s="20">
        <f t="shared" si="9"/>
        <v>0</v>
      </c>
    </row>
    <row r="128" spans="1:20" ht="15" customHeight="1" x14ac:dyDescent="0.2">
      <c r="A128" s="1"/>
      <c r="B128" s="1"/>
      <c r="C128" s="107"/>
      <c r="D128" s="69"/>
      <c r="E128" s="1"/>
      <c r="F128" s="1"/>
      <c r="G128" s="1"/>
      <c r="H128" s="1"/>
      <c r="I128" s="21" t="str">
        <f t="shared" si="6"/>
        <v/>
      </c>
      <c r="J128" s="21" t="str">
        <f t="shared" si="7"/>
        <v/>
      </c>
      <c r="K128" s="21" t="str">
        <f t="shared" si="8"/>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11"/>
      <c r="R128" s="20">
        <f t="shared" si="9"/>
        <v>0</v>
      </c>
      <c r="S128" s="20">
        <f t="shared" si="9"/>
        <v>0</v>
      </c>
      <c r="T128" s="20">
        <f t="shared" si="9"/>
        <v>0</v>
      </c>
    </row>
    <row r="129" spans="1:20" ht="15" customHeight="1" x14ac:dyDescent="0.2">
      <c r="A129" s="1"/>
      <c r="B129" s="1"/>
      <c r="C129" s="107"/>
      <c r="D129" s="69"/>
      <c r="E129" s="1"/>
      <c r="F129" s="1"/>
      <c r="G129" s="1"/>
      <c r="H129" s="1"/>
      <c r="I129" s="21" t="str">
        <f t="shared" si="6"/>
        <v/>
      </c>
      <c r="J129" s="21" t="str">
        <f t="shared" si="7"/>
        <v/>
      </c>
      <c r="K129" s="21" t="str">
        <f t="shared" si="8"/>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11"/>
      <c r="R129" s="20">
        <f t="shared" si="9"/>
        <v>0</v>
      </c>
      <c r="S129" s="20">
        <f t="shared" si="9"/>
        <v>0</v>
      </c>
      <c r="T129" s="20">
        <f t="shared" si="9"/>
        <v>0</v>
      </c>
    </row>
    <row r="130" spans="1:20" ht="15" customHeight="1" x14ac:dyDescent="0.2">
      <c r="A130" s="1"/>
      <c r="B130" s="1"/>
      <c r="C130" s="107"/>
      <c r="D130" s="69"/>
      <c r="E130" s="1"/>
      <c r="F130" s="1"/>
      <c r="G130" s="1"/>
      <c r="H130" s="1"/>
      <c r="I130" s="21" t="str">
        <f t="shared" ref="I130:I155" si="10">IF(D130&lt;&gt;"", IF(D130 ="Codedata", "", IF(OR(AND(E130=1, G130&gt;0, G130&lt;51),AND(E130&gt;1, E130&lt;6, G130&gt;0, G130&lt;20)),"X","")),"")</f>
        <v/>
      </c>
      <c r="J130" s="21" t="str">
        <f t="shared" ref="J130:J155" si="11">IF(D130&lt;&gt;"", IF(D130 ="Codedata", "", IF(OR(AND(E130=1, G130&gt;50),AND(E130&gt;1, E130&lt;6, G130&gt;19, G130&lt;51),AND(E130&gt;5, G130&gt;0, G130&lt;20)),"X","")),"")</f>
        <v/>
      </c>
      <c r="K130" s="21" t="str">
        <f t="shared" ref="K130:K155" si="12">IF(D130&lt;&gt;"", IF(D130 ="Codedata", "", IF(OR(AND(E130&gt;1, E130&lt;6, G130&gt;50),AND(E130&gt;5, G130&gt;19)),"X","")),"")</f>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11"/>
      <c r="R130" s="20">
        <f t="shared" ref="R130:T155" si="13">IF(I130="X",1,0)</f>
        <v>0</v>
      </c>
      <c r="S130" s="20">
        <f t="shared" si="13"/>
        <v>0</v>
      </c>
      <c r="T130" s="20">
        <f t="shared" si="13"/>
        <v>0</v>
      </c>
    </row>
    <row r="131" spans="1:20" ht="15" customHeight="1" x14ac:dyDescent="0.2">
      <c r="A131" s="1"/>
      <c r="B131" s="1"/>
      <c r="C131" s="107"/>
      <c r="D131" s="69"/>
      <c r="E131" s="1"/>
      <c r="F131" s="1"/>
      <c r="G131" s="1"/>
      <c r="H131" s="1"/>
      <c r="I131" s="21" t="str">
        <f t="shared" si="10"/>
        <v/>
      </c>
      <c r="J131" s="21" t="str">
        <f t="shared" si="11"/>
        <v/>
      </c>
      <c r="K131" s="21" t="str">
        <f t="shared" si="12"/>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11"/>
      <c r="R131" s="20">
        <f t="shared" si="13"/>
        <v>0</v>
      </c>
      <c r="S131" s="20">
        <f t="shared" si="13"/>
        <v>0</v>
      </c>
      <c r="T131" s="20">
        <f t="shared" si="13"/>
        <v>0</v>
      </c>
    </row>
    <row r="132" spans="1:20" ht="15" customHeight="1" x14ac:dyDescent="0.2">
      <c r="A132" s="1"/>
      <c r="B132" s="1"/>
      <c r="C132" s="107"/>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11"/>
      <c r="R132" s="20">
        <f t="shared" si="13"/>
        <v>0</v>
      </c>
      <c r="S132" s="20">
        <f t="shared" si="13"/>
        <v>0</v>
      </c>
      <c r="T132" s="20">
        <f t="shared" si="13"/>
        <v>0</v>
      </c>
    </row>
    <row r="133" spans="1:20" ht="15" customHeight="1" x14ac:dyDescent="0.2">
      <c r="A133" s="1"/>
      <c r="B133" s="1"/>
      <c r="C133" s="107"/>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11"/>
      <c r="R133" s="20">
        <f t="shared" si="13"/>
        <v>0</v>
      </c>
      <c r="S133" s="20">
        <f t="shared" si="13"/>
        <v>0</v>
      </c>
      <c r="T133" s="20">
        <f t="shared" si="13"/>
        <v>0</v>
      </c>
    </row>
    <row r="134" spans="1:20" ht="15" customHeight="1" x14ac:dyDescent="0.2">
      <c r="A134" s="1"/>
      <c r="B134" s="1"/>
      <c r="C134" s="107"/>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11"/>
      <c r="R134" s="20">
        <f t="shared" si="13"/>
        <v>0</v>
      </c>
      <c r="S134" s="20">
        <f t="shared" si="13"/>
        <v>0</v>
      </c>
      <c r="T134" s="20">
        <f t="shared" si="13"/>
        <v>0</v>
      </c>
    </row>
    <row r="135" spans="1:20" ht="15" customHeight="1" x14ac:dyDescent="0.2">
      <c r="A135" s="1"/>
      <c r="B135" s="1"/>
      <c r="C135" s="107"/>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11"/>
      <c r="R135" s="20">
        <f t="shared" si="13"/>
        <v>0</v>
      </c>
      <c r="S135" s="20">
        <f t="shared" si="13"/>
        <v>0</v>
      </c>
      <c r="T135" s="20">
        <f t="shared" si="13"/>
        <v>0</v>
      </c>
    </row>
    <row r="136" spans="1:20" ht="15" customHeight="1" x14ac:dyDescent="0.2">
      <c r="A136" s="1"/>
      <c r="B136" s="1"/>
      <c r="C136" s="107"/>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11"/>
      <c r="R136" s="20">
        <f t="shared" si="13"/>
        <v>0</v>
      </c>
      <c r="S136" s="20">
        <f t="shared" si="13"/>
        <v>0</v>
      </c>
      <c r="T136" s="20">
        <f t="shared" si="13"/>
        <v>0</v>
      </c>
    </row>
    <row r="137" spans="1:20" ht="15" customHeight="1" x14ac:dyDescent="0.2">
      <c r="A137" s="1"/>
      <c r="B137" s="1"/>
      <c r="C137" s="107"/>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11"/>
      <c r="R137" s="20">
        <f t="shared" si="13"/>
        <v>0</v>
      </c>
      <c r="S137" s="20">
        <f t="shared" si="13"/>
        <v>0</v>
      </c>
      <c r="T137" s="20">
        <f t="shared" si="13"/>
        <v>0</v>
      </c>
    </row>
    <row r="138" spans="1:20" ht="15" customHeight="1" x14ac:dyDescent="0.2">
      <c r="A138" s="1"/>
      <c r="B138" s="1"/>
      <c r="C138" s="107"/>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11"/>
      <c r="R138" s="20">
        <f t="shared" si="13"/>
        <v>0</v>
      </c>
      <c r="S138" s="20">
        <f t="shared" si="13"/>
        <v>0</v>
      </c>
      <c r="T138" s="20">
        <f t="shared" si="13"/>
        <v>0</v>
      </c>
    </row>
    <row r="139" spans="1:20" ht="15" customHeight="1" x14ac:dyDescent="0.2">
      <c r="A139" s="1"/>
      <c r="B139" s="1"/>
      <c r="C139" s="107"/>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11"/>
      <c r="R139" s="20">
        <f t="shared" si="13"/>
        <v>0</v>
      </c>
      <c r="S139" s="20">
        <f t="shared" si="13"/>
        <v>0</v>
      </c>
      <c r="T139" s="20">
        <f t="shared" si="13"/>
        <v>0</v>
      </c>
    </row>
    <row r="140" spans="1:20" ht="15" customHeight="1" x14ac:dyDescent="0.2">
      <c r="A140" s="1"/>
      <c r="B140" s="1"/>
      <c r="C140" s="107"/>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11"/>
      <c r="R140" s="20">
        <f t="shared" si="13"/>
        <v>0</v>
      </c>
      <c r="S140" s="20">
        <f t="shared" si="13"/>
        <v>0</v>
      </c>
      <c r="T140" s="20">
        <f t="shared" si="13"/>
        <v>0</v>
      </c>
    </row>
    <row r="141" spans="1:20" ht="15" customHeight="1" x14ac:dyDescent="0.2">
      <c r="A141" s="1"/>
      <c r="B141" s="1"/>
      <c r="C141" s="107"/>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11"/>
      <c r="R141" s="20">
        <f t="shared" si="13"/>
        <v>0</v>
      </c>
      <c r="S141" s="20">
        <f t="shared" si="13"/>
        <v>0</v>
      </c>
      <c r="T141" s="20">
        <f t="shared" si="13"/>
        <v>0</v>
      </c>
    </row>
    <row r="142" spans="1:20" ht="15" customHeight="1" x14ac:dyDescent="0.2">
      <c r="A142" s="1"/>
      <c r="B142" s="1"/>
      <c r="C142" s="107"/>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11"/>
      <c r="R142" s="20">
        <f t="shared" si="13"/>
        <v>0</v>
      </c>
      <c r="S142" s="20">
        <f t="shared" si="13"/>
        <v>0</v>
      </c>
      <c r="T142" s="20">
        <f t="shared" si="13"/>
        <v>0</v>
      </c>
    </row>
    <row r="143" spans="1:20" ht="15" customHeight="1" x14ac:dyDescent="0.2">
      <c r="A143" s="1"/>
      <c r="B143" s="1"/>
      <c r="C143" s="107"/>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11"/>
      <c r="R143" s="20">
        <f t="shared" si="13"/>
        <v>0</v>
      </c>
      <c r="S143" s="20">
        <f t="shared" si="13"/>
        <v>0</v>
      </c>
      <c r="T143" s="20">
        <f t="shared" si="13"/>
        <v>0</v>
      </c>
    </row>
    <row r="144" spans="1:20" ht="15" customHeight="1" x14ac:dyDescent="0.2">
      <c r="A144" s="1"/>
      <c r="B144" s="1"/>
      <c r="C144" s="107"/>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11"/>
      <c r="R144" s="20">
        <f t="shared" si="13"/>
        <v>0</v>
      </c>
      <c r="S144" s="20">
        <f t="shared" si="13"/>
        <v>0</v>
      </c>
      <c r="T144" s="20">
        <f t="shared" si="13"/>
        <v>0</v>
      </c>
    </row>
    <row r="145" spans="1:20" ht="15" customHeight="1" x14ac:dyDescent="0.2">
      <c r="A145" s="1"/>
      <c r="B145" s="1"/>
      <c r="C145" s="107"/>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11"/>
      <c r="R145" s="20">
        <f t="shared" si="13"/>
        <v>0</v>
      </c>
      <c r="S145" s="20">
        <f t="shared" si="13"/>
        <v>0</v>
      </c>
      <c r="T145" s="20">
        <f t="shared" si="13"/>
        <v>0</v>
      </c>
    </row>
    <row r="146" spans="1:20" ht="15" customHeight="1" x14ac:dyDescent="0.2">
      <c r="A146" s="1"/>
      <c r="B146" s="1"/>
      <c r="C146" s="107"/>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11"/>
      <c r="R146" s="20">
        <f t="shared" si="13"/>
        <v>0</v>
      </c>
      <c r="S146" s="20">
        <f t="shared" si="13"/>
        <v>0</v>
      </c>
      <c r="T146" s="20">
        <f t="shared" si="13"/>
        <v>0</v>
      </c>
    </row>
    <row r="147" spans="1:20" ht="15" customHeight="1" x14ac:dyDescent="0.2">
      <c r="A147" s="1"/>
      <c r="B147" s="1"/>
      <c r="C147" s="107"/>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11"/>
      <c r="R147" s="20">
        <f t="shared" si="13"/>
        <v>0</v>
      </c>
      <c r="S147" s="20">
        <f t="shared" si="13"/>
        <v>0</v>
      </c>
      <c r="T147" s="20">
        <f t="shared" si="13"/>
        <v>0</v>
      </c>
    </row>
    <row r="148" spans="1:20" ht="15" customHeight="1" x14ac:dyDescent="0.2">
      <c r="A148" s="1"/>
      <c r="B148" s="1"/>
      <c r="C148" s="107"/>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11"/>
      <c r="R148" s="20">
        <f t="shared" si="13"/>
        <v>0</v>
      </c>
      <c r="S148" s="20">
        <f t="shared" si="13"/>
        <v>0</v>
      </c>
      <c r="T148" s="20">
        <f t="shared" si="13"/>
        <v>0</v>
      </c>
    </row>
    <row r="149" spans="1:20" ht="15" customHeight="1" x14ac:dyDescent="0.2">
      <c r="A149" s="1"/>
      <c r="B149" s="1"/>
      <c r="C149" s="107"/>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11"/>
      <c r="R149" s="20">
        <f t="shared" si="13"/>
        <v>0</v>
      </c>
      <c r="S149" s="20">
        <f t="shared" si="13"/>
        <v>0</v>
      </c>
      <c r="T149" s="20">
        <f t="shared" si="13"/>
        <v>0</v>
      </c>
    </row>
    <row r="150" spans="1:20" ht="15" customHeight="1" x14ac:dyDescent="0.2">
      <c r="A150" s="1"/>
      <c r="B150" s="1"/>
      <c r="C150" s="107"/>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11"/>
      <c r="R150" s="20">
        <f t="shared" si="13"/>
        <v>0</v>
      </c>
      <c r="S150" s="20">
        <f t="shared" si="13"/>
        <v>0</v>
      </c>
      <c r="T150" s="20">
        <f t="shared" si="13"/>
        <v>0</v>
      </c>
    </row>
    <row r="151" spans="1:20" ht="15" customHeight="1" x14ac:dyDescent="0.2">
      <c r="A151" s="1"/>
      <c r="B151" s="1"/>
      <c r="C151" s="107"/>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11"/>
      <c r="R151" s="20">
        <f t="shared" si="13"/>
        <v>0</v>
      </c>
      <c r="S151" s="20">
        <f t="shared" si="13"/>
        <v>0</v>
      </c>
      <c r="T151" s="20">
        <f t="shared" si="13"/>
        <v>0</v>
      </c>
    </row>
    <row r="152" spans="1:20" ht="15" customHeight="1" x14ac:dyDescent="0.2">
      <c r="A152" s="1"/>
      <c r="B152" s="1"/>
      <c r="C152" s="107"/>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11"/>
      <c r="R152" s="20">
        <f t="shared" si="13"/>
        <v>0</v>
      </c>
      <c r="S152" s="20">
        <f t="shared" si="13"/>
        <v>0</v>
      </c>
      <c r="T152" s="20">
        <f t="shared" si="13"/>
        <v>0</v>
      </c>
    </row>
    <row r="153" spans="1:20" ht="15" customHeight="1" x14ac:dyDescent="0.2">
      <c r="A153" s="1"/>
      <c r="B153" s="1"/>
      <c r="C153" s="107"/>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11"/>
      <c r="R153" s="20">
        <f t="shared" si="13"/>
        <v>0</v>
      </c>
      <c r="S153" s="20">
        <f t="shared" si="13"/>
        <v>0</v>
      </c>
      <c r="T153" s="20">
        <f t="shared" si="13"/>
        <v>0</v>
      </c>
    </row>
    <row r="154" spans="1:20" ht="15" customHeight="1" x14ac:dyDescent="0.2">
      <c r="A154" s="1"/>
      <c r="B154" s="1"/>
      <c r="C154" s="107"/>
      <c r="D154" s="69"/>
      <c r="E154" s="1"/>
      <c r="F154" s="1"/>
      <c r="G154" s="1"/>
      <c r="H154" s="1"/>
      <c r="I154" s="21" t="str">
        <f t="shared" si="10"/>
        <v/>
      </c>
      <c r="J154" s="21" t="str">
        <f t="shared" si="11"/>
        <v/>
      </c>
      <c r="K154" s="21" t="str">
        <f t="shared" si="12"/>
        <v/>
      </c>
      <c r="L154" s="2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22" t="str">
        <f>IF(C154="I",L154*Resumo!$C$21, IF(C154="A",L154*Resumo!$C$22, IF(C154="E",L154*Resumo!$C$23,"")))</f>
        <v/>
      </c>
      <c r="N154" s="111"/>
      <c r="R154" s="20">
        <f t="shared" si="13"/>
        <v>0</v>
      </c>
      <c r="S154" s="20">
        <f t="shared" si="13"/>
        <v>0</v>
      </c>
      <c r="T154" s="20">
        <f t="shared" si="13"/>
        <v>0</v>
      </c>
    </row>
    <row r="155" spans="1:20" ht="15" customHeight="1" x14ac:dyDescent="0.2">
      <c r="A155" s="1"/>
      <c r="B155" s="1"/>
      <c r="C155" s="107"/>
      <c r="D155" s="69"/>
      <c r="E155" s="1"/>
      <c r="F155" s="1"/>
      <c r="G155" s="1"/>
      <c r="H155" s="1"/>
      <c r="I155" s="21" t="str">
        <f t="shared" si="10"/>
        <v/>
      </c>
      <c r="J155" s="21" t="str">
        <f t="shared" si="11"/>
        <v/>
      </c>
      <c r="K155" s="21" t="str">
        <f t="shared" si="12"/>
        <v/>
      </c>
      <c r="L155" s="22" t="str">
        <f>IF(Identificação!$B$7="Contagem Indicativa",IF(D155=ALI,Parâmetros!$E$40,IF(D155=AIE,Parâmetros!$E$41,"")),IF(Identificação!$B$7="Contagem Estimada",IF(D155=ALI,Parâmetros!$C$40,IF(D155=AIE,Parâmetros!$C$41,"")),IF(D155=ALI,IF(I155="X",Parâmetros!$B$40,IF(J155="X",Parâmetros!$C$40,IF(K155="X",Parâmetros!$D$40,""))),IF(I155="X",Parâmetros!$B$41,IF(J155="X",Parâmetros!$C$41,IF(K155="X",Parâmetros!$D$41,""))))))</f>
        <v/>
      </c>
      <c r="M155" s="22" t="str">
        <f>IF(C155="I",L155*Resumo!$C$21, IF(C155="A",L155*Resumo!$C$22, IF(C155="E",L155*Resumo!$C$23,"")))</f>
        <v/>
      </c>
      <c r="N155" s="111"/>
      <c r="R155" s="20">
        <f t="shared" si="13"/>
        <v>0</v>
      </c>
      <c r="S155" s="20">
        <f t="shared" si="13"/>
        <v>0</v>
      </c>
      <c r="T155" s="20">
        <f t="shared" si="13"/>
        <v>0</v>
      </c>
    </row>
    <row r="156" spans="1:20" ht="15" customHeight="1" x14ac:dyDescent="0.2">
      <c r="A156" s="24"/>
      <c r="B156" s="24"/>
      <c r="C156" s="46"/>
      <c r="D156" s="24"/>
      <c r="E156" s="24"/>
      <c r="F156" s="24"/>
      <c r="G156" s="24"/>
      <c r="H156" s="24"/>
      <c r="I156" s="46"/>
      <c r="J156" s="46"/>
      <c r="K156" s="46"/>
      <c r="L156" s="25"/>
      <c r="M156" s="25"/>
      <c r="N156" s="24"/>
      <c r="R156" s="20">
        <f t="shared" ref="R156:T176" si="14">IF(I156="X",1,0)</f>
        <v>0</v>
      </c>
      <c r="S156" s="20">
        <f t="shared" si="14"/>
        <v>0</v>
      </c>
      <c r="T156" s="20">
        <f t="shared" si="14"/>
        <v>0</v>
      </c>
    </row>
    <row r="157" spans="1:20" ht="15" customHeight="1" x14ac:dyDescent="0.2">
      <c r="A157" s="24"/>
      <c r="B157" s="24"/>
      <c r="C157" s="46"/>
      <c r="D157" s="24"/>
      <c r="E157" s="24"/>
      <c r="F157" s="24"/>
      <c r="G157" s="24"/>
      <c r="H157" s="24"/>
      <c r="I157" s="46"/>
      <c r="J157" s="46"/>
      <c r="K157" s="46"/>
      <c r="L157" s="25"/>
      <c r="M157" s="25"/>
      <c r="N157" s="24"/>
      <c r="R157" s="20">
        <f t="shared" si="14"/>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si="14"/>
        <v>0</v>
      </c>
      <c r="S175" s="20">
        <f t="shared" si="14"/>
        <v>0</v>
      </c>
      <c r="T175" s="20">
        <f t="shared" si="14"/>
        <v>0</v>
      </c>
    </row>
    <row r="176" spans="1:20" ht="15" customHeight="1" x14ac:dyDescent="0.2">
      <c r="A176" s="24"/>
      <c r="B176" s="24"/>
      <c r="C176" s="46"/>
      <c r="D176" s="24"/>
      <c r="E176" s="24"/>
      <c r="F176" s="24"/>
      <c r="G176" s="24"/>
      <c r="H176" s="24"/>
      <c r="I176" s="46"/>
      <c r="J176" s="46"/>
      <c r="K176" s="46"/>
      <c r="L176" s="25"/>
      <c r="M176" s="25"/>
      <c r="N176" s="24"/>
      <c r="R176" s="20">
        <f t="shared" si="14"/>
        <v>0</v>
      </c>
      <c r="S176" s="20">
        <f t="shared" si="14"/>
        <v>0</v>
      </c>
      <c r="T176" s="20">
        <f t="shared" si="14"/>
        <v>0</v>
      </c>
    </row>
    <row r="177" spans="1:20" ht="15" customHeight="1" x14ac:dyDescent="0.2">
      <c r="A177" s="24"/>
      <c r="B177" s="24"/>
      <c r="C177" s="46"/>
      <c r="D177" s="24"/>
      <c r="E177" s="24"/>
      <c r="F177" s="24"/>
      <c r="G177" s="24"/>
      <c r="H177" s="24"/>
      <c r="I177" s="46"/>
      <c r="J177" s="46"/>
      <c r="K177" s="46"/>
      <c r="L177" s="25"/>
      <c r="M177" s="25"/>
      <c r="N177" s="24"/>
      <c r="R177" s="20">
        <f t="shared" ref="R177:T240" si="15">IF(I177="X",1,0)</f>
        <v>0</v>
      </c>
      <c r="S177" s="20">
        <f t="shared" si="15"/>
        <v>0</v>
      </c>
      <c r="T177" s="20">
        <f t="shared" si="15"/>
        <v>0</v>
      </c>
    </row>
    <row r="178" spans="1:20" ht="15" customHeight="1" x14ac:dyDescent="0.2">
      <c r="A178" s="24"/>
      <c r="B178" s="24"/>
      <c r="C178" s="46"/>
      <c r="D178" s="24"/>
      <c r="E178" s="24"/>
      <c r="F178" s="24"/>
      <c r="G178" s="24"/>
      <c r="H178" s="24"/>
      <c r="I178" s="46"/>
      <c r="J178" s="46"/>
      <c r="K178" s="46"/>
      <c r="L178" s="25"/>
      <c r="M178" s="25"/>
      <c r="N178" s="24"/>
      <c r="R178" s="20">
        <f t="shared" si="15"/>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si="15"/>
        <v>0</v>
      </c>
      <c r="S239" s="20">
        <f t="shared" si="15"/>
        <v>0</v>
      </c>
      <c r="T239" s="20">
        <f t="shared" si="15"/>
        <v>0</v>
      </c>
    </row>
    <row r="240" spans="1:20" ht="15" customHeight="1" x14ac:dyDescent="0.2">
      <c r="A240" s="24"/>
      <c r="B240" s="24"/>
      <c r="C240" s="46"/>
      <c r="D240" s="24"/>
      <c r="E240" s="24"/>
      <c r="F240" s="24"/>
      <c r="G240" s="24"/>
      <c r="H240" s="24"/>
      <c r="I240" s="46"/>
      <c r="J240" s="46"/>
      <c r="K240" s="46"/>
      <c r="L240" s="25"/>
      <c r="M240" s="25"/>
      <c r="N240" s="24"/>
      <c r="R240" s="20">
        <f t="shared" si="15"/>
        <v>0</v>
      </c>
      <c r="S240" s="20">
        <f t="shared" si="15"/>
        <v>0</v>
      </c>
      <c r="T240" s="20">
        <f t="shared" si="15"/>
        <v>0</v>
      </c>
    </row>
    <row r="241" spans="1:20" ht="15" customHeight="1" x14ac:dyDescent="0.2">
      <c r="A241" s="24"/>
      <c r="B241" s="24"/>
      <c r="C241" s="46"/>
      <c r="D241" s="24"/>
      <c r="E241" s="24"/>
      <c r="F241" s="24"/>
      <c r="G241" s="24"/>
      <c r="H241" s="24"/>
      <c r="I241" s="46"/>
      <c r="J241" s="46"/>
      <c r="K241" s="46"/>
      <c r="L241" s="25"/>
      <c r="M241" s="25"/>
      <c r="N241" s="24"/>
      <c r="R241" s="20">
        <f t="shared" ref="R241:T286" si="16">IF(I241="X",1,0)</f>
        <v>0</v>
      </c>
      <c r="S241" s="20">
        <f t="shared" si="16"/>
        <v>0</v>
      </c>
      <c r="T241" s="20">
        <f t="shared" si="16"/>
        <v>0</v>
      </c>
    </row>
    <row r="242" spans="1:20" ht="15" customHeight="1" x14ac:dyDescent="0.2">
      <c r="A242" s="24"/>
      <c r="B242" s="24"/>
      <c r="C242" s="46"/>
      <c r="D242" s="24"/>
      <c r="E242" s="24"/>
      <c r="F242" s="24"/>
      <c r="G242" s="24"/>
      <c r="H242" s="24"/>
      <c r="I242" s="46"/>
      <c r="J242" s="46"/>
      <c r="K242" s="46"/>
      <c r="L242" s="25"/>
      <c r="M242" s="25"/>
      <c r="N242" s="24"/>
      <c r="R242" s="20">
        <f t="shared" si="16"/>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row r="285" spans="1:20" ht="15" customHeight="1" x14ac:dyDescent="0.2">
      <c r="A285" s="24"/>
      <c r="B285" s="24"/>
      <c r="C285" s="46"/>
      <c r="D285" s="24"/>
      <c r="E285" s="24"/>
      <c r="F285" s="24"/>
      <c r="G285" s="24"/>
      <c r="H285" s="24"/>
      <c r="I285" s="46"/>
      <c r="J285" s="46"/>
      <c r="K285" s="46"/>
      <c r="L285" s="25"/>
      <c r="M285" s="25"/>
      <c r="N285" s="24"/>
      <c r="R285" s="20">
        <f t="shared" si="16"/>
        <v>0</v>
      </c>
      <c r="S285" s="20">
        <f t="shared" si="16"/>
        <v>0</v>
      </c>
      <c r="T285" s="20">
        <f t="shared" si="16"/>
        <v>0</v>
      </c>
    </row>
    <row r="286" spans="1:20" ht="15" customHeight="1" x14ac:dyDescent="0.2">
      <c r="A286" s="24"/>
      <c r="B286" s="24"/>
      <c r="C286" s="46"/>
      <c r="D286" s="24"/>
      <c r="E286" s="24"/>
      <c r="F286" s="24"/>
      <c r="G286" s="24"/>
      <c r="H286" s="24"/>
      <c r="I286" s="46"/>
      <c r="J286" s="46"/>
      <c r="K286" s="46"/>
      <c r="L286" s="25"/>
      <c r="M286" s="25"/>
      <c r="N286" s="24"/>
      <c r="R286" s="20">
        <f t="shared" si="16"/>
        <v>0</v>
      </c>
      <c r="S286" s="20">
        <f t="shared" si="16"/>
        <v>0</v>
      </c>
      <c r="T286" s="20">
        <f t="shared" si="16"/>
        <v>0</v>
      </c>
    </row>
  </sheetData>
  <sheetProtection formatColumns="0" formatRows="0"/>
  <mergeCells count="12">
    <mergeCell ref="A1:N1"/>
    <mergeCell ref="R2:T2"/>
    <mergeCell ref="I2:K2"/>
    <mergeCell ref="D2:D3"/>
    <mergeCell ref="E2:F2"/>
    <mergeCell ref="G2:H2"/>
    <mergeCell ref="M2:M3"/>
    <mergeCell ref="N2:N3"/>
    <mergeCell ref="L2:L3"/>
    <mergeCell ref="B2:B3"/>
    <mergeCell ref="C2:C3"/>
    <mergeCell ref="A2:A3"/>
  </mergeCells>
  <phoneticPr fontId="0" type="noConversion"/>
  <dataValidations count="2">
    <dataValidation type="list" allowBlank="1" showInputMessage="1" showErrorMessage="1" sqref="C12:C155">
      <formula1>"I,A,E,"</formula1>
    </dataValidation>
    <dataValidation type="list" allowBlank="1" showInputMessage="1" showErrorMessage="1" sqref="D4:D7 D10:D155">
      <formula1>ALI_AIE_CODE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1"/>
  <sheetViews>
    <sheetView showGridLines="0" zoomScale="80" zoomScaleNormal="80" workbookViewId="0">
      <pane ySplit="3" topLeftCell="A4" activePane="bottomLeft" state="frozen"/>
      <selection pane="bottomLeft" activeCell="A2" sqref="A2:A3"/>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59" t="s">
        <v>77</v>
      </c>
      <c r="B1" s="160"/>
      <c r="C1" s="160"/>
      <c r="D1" s="160"/>
      <c r="E1" s="160"/>
      <c r="F1" s="160"/>
      <c r="G1" s="160"/>
      <c r="H1" s="160"/>
      <c r="I1" s="160"/>
      <c r="J1" s="160"/>
      <c r="K1" s="160"/>
      <c r="L1" s="160"/>
      <c r="M1" s="160"/>
      <c r="N1" s="161"/>
    </row>
    <row r="2" spans="1:30" s="23" customFormat="1" ht="25.5" customHeight="1" x14ac:dyDescent="0.2">
      <c r="A2" s="158" t="s">
        <v>55</v>
      </c>
      <c r="B2" s="158" t="s">
        <v>56</v>
      </c>
      <c r="C2" s="158" t="s">
        <v>57</v>
      </c>
      <c r="D2" s="158" t="s">
        <v>51</v>
      </c>
      <c r="E2" s="158" t="s">
        <v>6</v>
      </c>
      <c r="F2" s="158"/>
      <c r="G2" s="158" t="s">
        <v>7</v>
      </c>
      <c r="H2" s="158"/>
      <c r="I2" s="158" t="s">
        <v>37</v>
      </c>
      <c r="J2" s="158"/>
      <c r="K2" s="158"/>
      <c r="L2" s="158" t="s">
        <v>54</v>
      </c>
      <c r="M2" s="158" t="s">
        <v>58</v>
      </c>
      <c r="N2" s="158" t="s">
        <v>30</v>
      </c>
      <c r="O2" s="76"/>
      <c r="P2" s="76"/>
      <c r="Q2" s="76"/>
      <c r="W2" s="156" t="s">
        <v>35</v>
      </c>
      <c r="X2" s="156"/>
      <c r="Y2" s="156"/>
    </row>
    <row r="3" spans="1:30" s="23" customFormat="1" ht="18.75" customHeight="1" x14ac:dyDescent="0.2">
      <c r="A3" s="158"/>
      <c r="B3" s="158"/>
      <c r="C3" s="158"/>
      <c r="D3" s="158"/>
      <c r="E3" s="78" t="s">
        <v>29</v>
      </c>
      <c r="F3" s="78" t="s">
        <v>26</v>
      </c>
      <c r="G3" s="78" t="s">
        <v>29</v>
      </c>
      <c r="H3" s="78" t="s">
        <v>26</v>
      </c>
      <c r="I3" s="78" t="s">
        <v>42</v>
      </c>
      <c r="J3" s="78" t="s">
        <v>43</v>
      </c>
      <c r="K3" s="78" t="s">
        <v>45</v>
      </c>
      <c r="L3" s="158"/>
      <c r="M3" s="158"/>
      <c r="N3" s="158"/>
      <c r="O3" s="76" t="s">
        <v>31</v>
      </c>
      <c r="P3" s="76" t="s">
        <v>32</v>
      </c>
      <c r="Q3" s="76" t="s">
        <v>33</v>
      </c>
      <c r="W3" s="26" t="s">
        <v>31</v>
      </c>
      <c r="X3" s="26" t="s">
        <v>34</v>
      </c>
      <c r="Y3" s="26" t="s">
        <v>33</v>
      </c>
      <c r="AA3" s="17"/>
      <c r="AB3" s="26" t="s">
        <v>31</v>
      </c>
      <c r="AC3" s="26" t="s">
        <v>34</v>
      </c>
      <c r="AD3" s="26" t="s">
        <v>33</v>
      </c>
    </row>
    <row r="4" spans="1:30" ht="15" customHeight="1" x14ac:dyDescent="0.2">
      <c r="A4" s="93" t="s">
        <v>111</v>
      </c>
      <c r="B4" s="93" t="s">
        <v>122</v>
      </c>
      <c r="C4" s="109" t="s">
        <v>3</v>
      </c>
      <c r="D4" s="104" t="s">
        <v>39</v>
      </c>
      <c r="E4" s="69">
        <v>1</v>
      </c>
      <c r="F4" s="33" t="s">
        <v>120</v>
      </c>
      <c r="G4" s="69">
        <v>4</v>
      </c>
      <c r="H4" s="72" t="s">
        <v>121</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3</v>
      </c>
      <c r="M4" s="22">
        <f>IF(C4="I",L4*Resumo!$C$21, IF(C4="A",L4*Resumo!$C$22, IF(C4="E",L4*Resumo!$C$23,"")))</f>
        <v>3</v>
      </c>
      <c r="N4" s="72"/>
      <c r="O4" s="77">
        <f t="shared" ref="O4:Q6" si="0">IF(I4="X",1,0)</f>
        <v>1</v>
      </c>
      <c r="P4" s="77">
        <f t="shared" si="0"/>
        <v>0</v>
      </c>
      <c r="Q4" s="77">
        <f t="shared" si="0"/>
        <v>0</v>
      </c>
      <c r="S4">
        <f>IF(C4="I",L4,IF(C4="A",L4/2,IF(C4="E",L4/4,"")))</f>
        <v>3</v>
      </c>
      <c r="W4" s="20">
        <f t="shared" ref="W4:W31" si="1">IF(I4="X",1,0)</f>
        <v>1</v>
      </c>
      <c r="X4" s="20">
        <f t="shared" ref="X4:X31" si="2">IF(J4="X",1,0)</f>
        <v>0</v>
      </c>
      <c r="Y4" s="20">
        <f t="shared" ref="Y4:Y31" si="3">IF(K4="X",1,0)</f>
        <v>0</v>
      </c>
      <c r="AA4" t="s">
        <v>39</v>
      </c>
      <c r="AB4" s="29">
        <f>SUMIF($D$4:$D$928,"EE",W$4:W$928)</f>
        <v>1</v>
      </c>
      <c r="AC4" s="29">
        <f>SUMIF($D$4:$D$928,"EE",X$4:X$928)</f>
        <v>0</v>
      </c>
      <c r="AD4" s="29">
        <f>SUMIF($D$4:$D$928,"EE",Y$4:Y$928)</f>
        <v>7</v>
      </c>
    </row>
    <row r="5" spans="1:30" ht="15" customHeight="1" x14ac:dyDescent="0.2">
      <c r="A5" s="93" t="s">
        <v>112</v>
      </c>
      <c r="B5" s="88" t="s">
        <v>124</v>
      </c>
      <c r="C5" s="109" t="s">
        <v>3</v>
      </c>
      <c r="D5" s="104" t="s">
        <v>39</v>
      </c>
      <c r="E5" s="69">
        <v>4</v>
      </c>
      <c r="F5" s="33" t="s">
        <v>133</v>
      </c>
      <c r="G5" s="69">
        <v>16</v>
      </c>
      <c r="H5" s="72" t="s">
        <v>123</v>
      </c>
      <c r="I5" s="21" t="str">
        <f>IF(D5=EE,IF(OR(AND(E5&gt;-1,E5&lt;2,G5&gt;0,G5&lt;16),AND(E5&gt;1,E5&lt;3,G5&gt;0,G5&lt;5)),"X",""),IF(OR(AND(E5&gt;-1,E5&lt;2,G5&gt;0,G5&lt;20),AND(E5&gt;1,E5&lt;4,G5&gt;0,G5&lt;6)),"X",""))</f>
        <v/>
      </c>
      <c r="J5" s="21" t="str">
        <f>IF(D5=EE,IF(OR(AND(E5&gt;-1,E5&lt;2,G5&gt;15),AND(E5&gt;1,E5&lt;3,G5&gt;4,G5&lt;16),AND(E5&gt;2,G5&gt;0,G5&lt;5)),"X",""),IF(OR(AND(E5&gt;-1,E5&lt;2,G5&gt;19),AND(E5&gt;1,E5&lt;4,G5&gt;5,G5&lt;20),AND(E5&gt;3,G5&gt;0,G5&lt;6)),"X",""))</f>
        <v/>
      </c>
      <c r="K5" s="21" t="str">
        <f>IF(D5=EE,IF(OR(AND(E5&gt;1,E5&lt;3,G5&gt;15),AND(E5&gt;2,G5&gt;4)),"X",""),IF(OR(AND(E5&gt;1,E5&lt;4,G5&gt;19),AND(E5&gt;3,G5&gt;5)),"X",""))</f>
        <v>X</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6</v>
      </c>
      <c r="M5" s="22">
        <f>IF(C5="I",L5*Resumo!$C$21, IF(C5="A",L5*Resumo!$C$22, IF(C5="E",L5*Resumo!$C$23,"")))</f>
        <v>6</v>
      </c>
      <c r="N5" s="72"/>
      <c r="O5" s="77">
        <f>IF(I5="X",1,0)</f>
        <v>0</v>
      </c>
      <c r="P5" s="77">
        <f>IF(J5="X",1,0)</f>
        <v>0</v>
      </c>
      <c r="Q5" s="77">
        <f>IF(K5="X",1,0)</f>
        <v>1</v>
      </c>
      <c r="S5">
        <f>IF(C5="I",L5,IF(C5="A",L5/2,IF(C5="E",L5/4,"")))</f>
        <v>6</v>
      </c>
      <c r="W5" s="20">
        <f t="shared" si="1"/>
        <v>0</v>
      </c>
      <c r="X5" s="20">
        <f t="shared" si="2"/>
        <v>0</v>
      </c>
      <c r="Y5" s="20">
        <f t="shared" si="3"/>
        <v>1</v>
      </c>
      <c r="AA5" t="s">
        <v>41</v>
      </c>
      <c r="AB5" s="29">
        <f>SUMIF($D$4:$D$928,"SE",W$4:W$928)</f>
        <v>0</v>
      </c>
      <c r="AC5" s="29">
        <f>SUMIF($D$4:$D$928,"SE",X$4:X$928)</f>
        <v>0</v>
      </c>
      <c r="AD5" s="29">
        <f>SUMIF($D$4:$D$928,"SE",Y$4:Y$928)</f>
        <v>0</v>
      </c>
    </row>
    <row r="6" spans="1:30" ht="15" customHeight="1" x14ac:dyDescent="0.2">
      <c r="A6" s="93" t="s">
        <v>113</v>
      </c>
      <c r="B6" s="89" t="s">
        <v>134</v>
      </c>
      <c r="C6" s="109" t="s">
        <v>3</v>
      </c>
      <c r="D6" s="104" t="s">
        <v>39</v>
      </c>
      <c r="E6" s="69">
        <v>4</v>
      </c>
      <c r="F6" s="33" t="s">
        <v>138</v>
      </c>
      <c r="G6" s="69">
        <v>6</v>
      </c>
      <c r="H6" s="72" t="s">
        <v>137</v>
      </c>
      <c r="I6" s="21" t="str">
        <f t="shared" ref="I6:I30" si="4">IF(D6=EE,IF(OR(AND(E6&gt;-1,E6&lt;2,G6&gt;0,G6&lt;16),AND(E6&gt;1,E6&lt;3,G6&gt;0,G6&lt;5)),"X",""),IF(OR(AND(E6&gt;-1,E6&lt;2,G6&gt;0,G6&lt;20),AND(E6&gt;1,E6&lt;4,G6&gt;0,G6&lt;6)),"X",""))</f>
        <v/>
      </c>
      <c r="J6" s="21" t="str">
        <f t="shared" ref="J6:J30" si="5">IF(D6=EE,IF(OR(AND(E6&gt;-1,E6&lt;2,G6&gt;15),AND(E6&gt;1,E6&lt;3,G6&gt;4,G6&lt;16),AND(E6&gt;2,G6&gt;0,G6&lt;5)),"X",""),IF(OR(AND(E6&gt;-1,E6&lt;2,G6&gt;19),AND(E6&gt;1,E6&lt;4,G6&gt;5,G6&lt;20),AND(E6&gt;3,G6&gt;0,G6&lt;6)),"X",""))</f>
        <v/>
      </c>
      <c r="K6" s="21" t="str">
        <f t="shared" ref="K6:K30" si="6">IF(D6=EE,IF(OR(AND(E6&gt;1,E6&lt;3,G6&gt;15),AND(E6&gt;2,G6&gt;4)),"X",""),IF(OR(AND(E6&gt;1,E6&lt;4,G6&gt;19),AND(E6&gt;3,G6&gt;5)),"X",""))</f>
        <v>X</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6</v>
      </c>
      <c r="M6" s="22">
        <f>IF(C6="I",L6*Resumo!$C$21, IF(C6="A",L6*Resumo!$C$22, IF(C6="E",L6*Resumo!$C$23,"")))</f>
        <v>6</v>
      </c>
      <c r="N6" s="15"/>
      <c r="O6" s="77">
        <f t="shared" si="0"/>
        <v>0</v>
      </c>
      <c r="P6" s="77">
        <f t="shared" si="0"/>
        <v>0</v>
      </c>
      <c r="Q6" s="77">
        <f t="shared" si="0"/>
        <v>1</v>
      </c>
      <c r="S6">
        <f>IF(C6="I",L6,IF(C6="A",L6/2,IF(C6="E",L6/4,"")))</f>
        <v>6</v>
      </c>
      <c r="W6" s="20">
        <f t="shared" si="1"/>
        <v>0</v>
      </c>
      <c r="X6" s="20">
        <f t="shared" si="2"/>
        <v>0</v>
      </c>
      <c r="Y6" s="20">
        <f t="shared" si="3"/>
        <v>1</v>
      </c>
      <c r="AA6" t="s">
        <v>40</v>
      </c>
      <c r="AB6" s="29">
        <f>SUMIF($D$4:$D$928,"CE",W$4:W$928)</f>
        <v>0</v>
      </c>
      <c r="AC6" s="29">
        <f>SUMIF($D$4:$D$928,"CE",X$4:X$928)</f>
        <v>0</v>
      </c>
      <c r="AD6" s="29">
        <f>SUMIF($D$4:$D$928,"CE",Y$4:Y$928)</f>
        <v>0</v>
      </c>
    </row>
    <row r="7" spans="1:30" ht="15" customHeight="1" x14ac:dyDescent="0.2">
      <c r="A7" s="93" t="s">
        <v>113</v>
      </c>
      <c r="B7" s="89" t="s">
        <v>135</v>
      </c>
      <c r="C7" s="107" t="s">
        <v>3</v>
      </c>
      <c r="D7" s="107" t="s">
        <v>39</v>
      </c>
      <c r="E7" s="69">
        <v>4</v>
      </c>
      <c r="F7" s="33" t="s">
        <v>138</v>
      </c>
      <c r="G7" s="69">
        <v>6</v>
      </c>
      <c r="H7" s="72" t="s">
        <v>136</v>
      </c>
      <c r="I7" s="21" t="str">
        <f t="shared" si="4"/>
        <v/>
      </c>
      <c r="J7" s="21" t="str">
        <f t="shared" si="5"/>
        <v/>
      </c>
      <c r="K7" s="21" t="str">
        <f t="shared" si="6"/>
        <v>X</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6</v>
      </c>
      <c r="M7" s="22">
        <f>IF(C7="I",L7*Resumo!$C$21, IF(C7="A",L7*Resumo!$C$22, IF(C7="E",L7*Resumo!$C$23,"")))</f>
        <v>6</v>
      </c>
      <c r="N7" s="15"/>
      <c r="O7" s="77"/>
      <c r="P7" s="77"/>
      <c r="Q7" s="77"/>
      <c r="W7" s="20">
        <f t="shared" si="1"/>
        <v>0</v>
      </c>
      <c r="X7" s="20">
        <f t="shared" si="2"/>
        <v>0</v>
      </c>
      <c r="Y7" s="20">
        <f t="shared" si="3"/>
        <v>1</v>
      </c>
    </row>
    <row r="8" spans="1:30" ht="15" customHeight="1" x14ac:dyDescent="0.2">
      <c r="A8" s="93" t="s">
        <v>114</v>
      </c>
      <c r="B8" s="88" t="s">
        <v>142</v>
      </c>
      <c r="C8" s="107" t="s">
        <v>3</v>
      </c>
      <c r="D8" s="107" t="s">
        <v>39</v>
      </c>
      <c r="E8" s="69">
        <v>4</v>
      </c>
      <c r="F8" s="33" t="s">
        <v>138</v>
      </c>
      <c r="G8" s="69">
        <v>6</v>
      </c>
      <c r="H8" s="72" t="s">
        <v>143</v>
      </c>
      <c r="I8" s="21" t="str">
        <f t="shared" si="4"/>
        <v/>
      </c>
      <c r="J8" s="21" t="str">
        <f t="shared" si="5"/>
        <v/>
      </c>
      <c r="K8" s="21" t="str">
        <f t="shared" si="6"/>
        <v>X</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6</v>
      </c>
      <c r="M8" s="22">
        <f>IF(C8="I",L8*Resumo!$C$21, IF(C8="A",L8*Resumo!$C$22, IF(C8="E",L8*Resumo!$C$23,"")))</f>
        <v>6</v>
      </c>
      <c r="N8" s="15"/>
      <c r="O8" s="77"/>
      <c r="P8" s="77"/>
      <c r="Q8" s="77"/>
      <c r="W8" s="20">
        <f t="shared" si="1"/>
        <v>0</v>
      </c>
      <c r="X8" s="20">
        <f t="shared" si="2"/>
        <v>0</v>
      </c>
      <c r="Y8" s="20">
        <f t="shared" si="3"/>
        <v>1</v>
      </c>
    </row>
    <row r="9" spans="1:30" ht="15" customHeight="1" x14ac:dyDescent="0.2">
      <c r="A9" s="93" t="s">
        <v>117</v>
      </c>
      <c r="B9" s="83" t="s">
        <v>145</v>
      </c>
      <c r="C9" s="109" t="s">
        <v>3</v>
      </c>
      <c r="D9" s="107" t="s">
        <v>39</v>
      </c>
      <c r="E9" s="69">
        <v>4</v>
      </c>
      <c r="F9" s="33" t="s">
        <v>138</v>
      </c>
      <c r="G9" s="69">
        <v>12</v>
      </c>
      <c r="H9" s="72" t="s">
        <v>146</v>
      </c>
      <c r="I9" s="21" t="str">
        <f t="shared" si="4"/>
        <v/>
      </c>
      <c r="J9" s="21" t="str">
        <f t="shared" si="5"/>
        <v/>
      </c>
      <c r="K9" s="21" t="str">
        <f t="shared" si="6"/>
        <v>X</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6</v>
      </c>
      <c r="M9" s="22">
        <f>IF(C9="I",L9*Resumo!$C$21, IF(C9="A",L9*Resumo!$C$22, IF(C9="E",L9*Resumo!$C$23,"")))</f>
        <v>6</v>
      </c>
      <c r="N9" s="72"/>
      <c r="O9" s="77"/>
      <c r="P9" s="77"/>
      <c r="Q9" s="77"/>
      <c r="W9" s="20">
        <f t="shared" si="1"/>
        <v>0</v>
      </c>
      <c r="X9" s="20">
        <f t="shared" si="2"/>
        <v>0</v>
      </c>
      <c r="Y9" s="20">
        <f t="shared" si="3"/>
        <v>1</v>
      </c>
    </row>
    <row r="10" spans="1:30" ht="15" customHeight="1" x14ac:dyDescent="0.2">
      <c r="A10" s="93" t="s">
        <v>118</v>
      </c>
      <c r="B10" s="82" t="s">
        <v>148</v>
      </c>
      <c r="C10" s="107" t="s">
        <v>3</v>
      </c>
      <c r="D10" s="107" t="s">
        <v>39</v>
      </c>
      <c r="E10" s="105">
        <v>4</v>
      </c>
      <c r="F10" s="33" t="s">
        <v>154</v>
      </c>
      <c r="G10" s="14">
        <v>12</v>
      </c>
      <c r="H10" s="33" t="s">
        <v>155</v>
      </c>
      <c r="I10" s="21" t="str">
        <f t="shared" si="4"/>
        <v/>
      </c>
      <c r="J10" s="21" t="str">
        <f t="shared" si="5"/>
        <v/>
      </c>
      <c r="K10" s="21" t="str">
        <f t="shared" si="6"/>
        <v>X</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6</v>
      </c>
      <c r="M10" s="22">
        <f>IF(C10="I",L10*Resumo!$C$21, IF(C10="A",L10*Resumo!$C$22, IF(C10="E",L10*Resumo!$C$23,"")))</f>
        <v>6</v>
      </c>
      <c r="N10" s="72"/>
      <c r="O10" s="77"/>
      <c r="P10" s="77"/>
      <c r="Q10" s="77"/>
      <c r="W10" s="20">
        <f t="shared" si="1"/>
        <v>0</v>
      </c>
      <c r="X10" s="20">
        <f t="shared" si="2"/>
        <v>0</v>
      </c>
      <c r="Y10" s="20">
        <f t="shared" si="3"/>
        <v>1</v>
      </c>
    </row>
    <row r="11" spans="1:30" ht="15" customHeight="1" x14ac:dyDescent="0.2">
      <c r="A11" s="93" t="s">
        <v>119</v>
      </c>
      <c r="B11" s="82" t="s">
        <v>147</v>
      </c>
      <c r="C11" s="107" t="s">
        <v>3</v>
      </c>
      <c r="D11" s="107" t="s">
        <v>39</v>
      </c>
      <c r="E11" s="105">
        <v>4</v>
      </c>
      <c r="F11" s="33" t="s">
        <v>156</v>
      </c>
      <c r="G11" s="14">
        <v>14</v>
      </c>
      <c r="H11" s="33" t="s">
        <v>157</v>
      </c>
      <c r="I11" s="21" t="str">
        <f t="shared" si="4"/>
        <v/>
      </c>
      <c r="J11" s="21" t="str">
        <f t="shared" si="5"/>
        <v/>
      </c>
      <c r="K11" s="21" t="str">
        <f t="shared" si="6"/>
        <v>X</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6</v>
      </c>
      <c r="M11" s="22">
        <f>IF(C11="I",L11*Resumo!$C$21, IF(C11="A",L11*Resumo!$C$22, IF(C11="E",L11*Resumo!$C$23,"")))</f>
        <v>6</v>
      </c>
      <c r="N11" s="15"/>
      <c r="O11" s="77"/>
      <c r="P11" s="77"/>
      <c r="Q11" s="77"/>
      <c r="W11" s="20">
        <f t="shared" si="1"/>
        <v>0</v>
      </c>
      <c r="X11" s="20">
        <f t="shared" si="2"/>
        <v>0</v>
      </c>
      <c r="Y11" s="20">
        <f t="shared" si="3"/>
        <v>1</v>
      </c>
    </row>
    <row r="12" spans="1:30" ht="15" customHeight="1" x14ac:dyDescent="0.2">
      <c r="A12" s="93"/>
      <c r="B12" s="82"/>
      <c r="C12" s="107"/>
      <c r="D12" s="107"/>
      <c r="E12" s="85"/>
      <c r="F12" s="72"/>
      <c r="G12" s="14"/>
      <c r="H12" s="72"/>
      <c r="I12" s="21" t="str">
        <f t="shared" si="4"/>
        <v/>
      </c>
      <c r="J12" s="21" t="str">
        <f t="shared" si="5"/>
        <v/>
      </c>
      <c r="K12" s="21" t="str">
        <f t="shared" si="6"/>
        <v/>
      </c>
      <c r="L12" s="22" t="str">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
      </c>
      <c r="M12" s="22" t="str">
        <f>IF(C12="I",L12*Resumo!$C$21, IF(C12="A",L12*Resumo!$C$22, IF(C12="E",L12*Resumo!$C$23,"")))</f>
        <v/>
      </c>
      <c r="N12" s="15"/>
      <c r="O12" s="77"/>
      <c r="P12" s="77"/>
      <c r="Q12" s="77"/>
      <c r="W12" s="20">
        <f t="shared" si="1"/>
        <v>0</v>
      </c>
      <c r="X12" s="20">
        <f t="shared" si="2"/>
        <v>0</v>
      </c>
      <c r="Y12" s="20">
        <f t="shared" si="3"/>
        <v>0</v>
      </c>
    </row>
    <row r="13" spans="1:30" ht="15" customHeight="1" x14ac:dyDescent="0.2">
      <c r="A13" s="93"/>
      <c r="B13" s="82"/>
      <c r="C13" s="109"/>
      <c r="D13" s="107"/>
      <c r="E13" s="85"/>
      <c r="F13" s="33"/>
      <c r="G13" s="33"/>
      <c r="H13" s="33"/>
      <c r="I13" s="21" t="str">
        <f t="shared" si="4"/>
        <v/>
      </c>
      <c r="J13" s="21" t="str">
        <f t="shared" si="5"/>
        <v/>
      </c>
      <c r="K13" s="21" t="str">
        <f t="shared" si="6"/>
        <v/>
      </c>
      <c r="L13" s="22" t="str">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
      </c>
      <c r="M13" s="22" t="str">
        <f>IF(C13="I",L13*Resumo!$C$21, IF(C13="A",L13*Resumo!$C$22, IF(C13="E",L13*Resumo!$C$23,"")))</f>
        <v/>
      </c>
      <c r="N13" s="15"/>
      <c r="O13" s="77"/>
      <c r="P13" s="77"/>
      <c r="Q13" s="77"/>
      <c r="W13" s="20">
        <f t="shared" si="1"/>
        <v>0</v>
      </c>
      <c r="X13" s="20">
        <f t="shared" si="2"/>
        <v>0</v>
      </c>
      <c r="Y13" s="20">
        <f t="shared" si="3"/>
        <v>0</v>
      </c>
    </row>
    <row r="14" spans="1:30" ht="15" customHeight="1" x14ac:dyDescent="0.2">
      <c r="A14" s="93"/>
      <c r="B14" s="83"/>
      <c r="C14" s="109"/>
      <c r="D14" s="107"/>
      <c r="E14" s="85"/>
      <c r="F14" s="72"/>
      <c r="G14" s="33"/>
      <c r="H14" s="72"/>
      <c r="I14" s="21" t="str">
        <f t="shared" si="4"/>
        <v/>
      </c>
      <c r="J14" s="21" t="str">
        <f t="shared" si="5"/>
        <v/>
      </c>
      <c r="K14" s="21" t="str">
        <f t="shared" si="6"/>
        <v/>
      </c>
      <c r="L14" s="22" t="str">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
      </c>
      <c r="M14" s="22" t="str">
        <f>IF(C14="I",L14*Resumo!$C$21, IF(C14="A",L14*Resumo!$C$22, IF(C14="E",L14*Resumo!$C$23,"")))</f>
        <v/>
      </c>
      <c r="N14" s="15"/>
      <c r="O14" s="77"/>
      <c r="P14" s="77"/>
      <c r="Q14" s="77"/>
      <c r="W14" s="20">
        <f t="shared" si="1"/>
        <v>0</v>
      </c>
      <c r="X14" s="20">
        <f t="shared" si="2"/>
        <v>0</v>
      </c>
      <c r="Y14" s="20">
        <f t="shared" si="3"/>
        <v>0</v>
      </c>
    </row>
    <row r="15" spans="1:30" ht="15" customHeight="1" x14ac:dyDescent="0.2">
      <c r="A15" s="93"/>
      <c r="B15" s="83"/>
      <c r="C15" s="109"/>
      <c r="D15" s="107"/>
      <c r="E15" s="85"/>
      <c r="F15" s="72"/>
      <c r="G15" s="33"/>
      <c r="H15" s="72"/>
      <c r="I15" s="21" t="str">
        <f t="shared" si="4"/>
        <v/>
      </c>
      <c r="J15" s="21" t="str">
        <f t="shared" si="5"/>
        <v/>
      </c>
      <c r="K15" s="21" t="str">
        <f t="shared" si="6"/>
        <v/>
      </c>
      <c r="L15" s="22" t="str">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
      </c>
      <c r="M15" s="22" t="str">
        <f>IF(C15="I",L15*Resumo!$C$21, IF(C15="A",L15*Resumo!$C$22, IF(C15="E",L15*Resumo!$C$23,"")))</f>
        <v/>
      </c>
      <c r="N15" s="15"/>
      <c r="O15" s="77"/>
      <c r="P15" s="77"/>
      <c r="Q15" s="77"/>
      <c r="W15" s="20">
        <f t="shared" si="1"/>
        <v>0</v>
      </c>
      <c r="X15" s="20">
        <f t="shared" si="2"/>
        <v>0</v>
      </c>
      <c r="Y15" s="20">
        <f t="shared" si="3"/>
        <v>0</v>
      </c>
    </row>
    <row r="16" spans="1:30" ht="15" customHeight="1" x14ac:dyDescent="0.2">
      <c r="A16" s="93"/>
      <c r="B16" s="83"/>
      <c r="C16" s="107"/>
      <c r="D16" s="107"/>
      <c r="E16" s="14"/>
      <c r="F16" s="72"/>
      <c r="G16" s="33"/>
      <c r="H16" s="72"/>
      <c r="I16" s="21" t="str">
        <f t="shared" si="4"/>
        <v/>
      </c>
      <c r="J16" s="21" t="str">
        <f t="shared" si="5"/>
        <v/>
      </c>
      <c r="K16" s="21" t="str">
        <f t="shared" si="6"/>
        <v/>
      </c>
      <c r="L16" s="22"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22" t="str">
        <f>IF(C16="I",L16*Resumo!$C$21, IF(C16="A",L16*Resumo!$C$22, IF(C16="E",L16*Resumo!$C$23,"")))</f>
        <v/>
      </c>
      <c r="N16" s="15"/>
      <c r="O16" s="77"/>
      <c r="P16" s="77"/>
      <c r="Q16" s="77"/>
      <c r="W16" s="20">
        <f t="shared" si="1"/>
        <v>0</v>
      </c>
      <c r="X16" s="20">
        <f t="shared" si="2"/>
        <v>0</v>
      </c>
      <c r="Y16" s="20">
        <f t="shared" si="3"/>
        <v>0</v>
      </c>
    </row>
    <row r="17" spans="1:25" ht="15" customHeight="1" x14ac:dyDescent="0.2">
      <c r="A17" s="93"/>
      <c r="B17" s="83"/>
      <c r="C17" s="107"/>
      <c r="D17" s="107"/>
      <c r="E17" s="14"/>
      <c r="F17" s="72"/>
      <c r="G17" s="14"/>
      <c r="H17" s="72"/>
      <c r="I17" s="21" t="str">
        <f t="shared" si="4"/>
        <v/>
      </c>
      <c r="J17" s="21" t="str">
        <f t="shared" si="5"/>
        <v/>
      </c>
      <c r="K17" s="21" t="str">
        <f t="shared" si="6"/>
        <v/>
      </c>
      <c r="L17" s="22"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22" t="str">
        <f>IF(C17="I",L17*Resumo!$C$21, IF(C17="A",L17*Resumo!$C$22, IF(C17="E",L17*Resumo!$C$23,"")))</f>
        <v/>
      </c>
      <c r="N17" s="15"/>
      <c r="O17" s="77"/>
      <c r="P17" s="77"/>
      <c r="Q17" s="77"/>
      <c r="W17" s="20"/>
      <c r="X17" s="20"/>
      <c r="Y17" s="20"/>
    </row>
    <row r="18" spans="1:25" ht="15" customHeight="1" x14ac:dyDescent="0.2">
      <c r="A18" s="93"/>
      <c r="B18" s="83"/>
      <c r="C18" s="107"/>
      <c r="D18" s="107"/>
      <c r="E18" s="14"/>
      <c r="F18" s="72"/>
      <c r="G18" s="14"/>
      <c r="H18" s="72"/>
      <c r="I18" s="21" t="str">
        <f t="shared" si="4"/>
        <v/>
      </c>
      <c r="J18" s="21" t="str">
        <f t="shared" si="5"/>
        <v/>
      </c>
      <c r="K18" s="21" t="str">
        <f t="shared" si="6"/>
        <v/>
      </c>
      <c r="L18" s="22"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22" t="str">
        <f>IF(C18="I",L18*Resumo!$C$21, IF(C18="A",L18*Resumo!$C$22, IF(C18="E",L18*Resumo!$C$23,"")))</f>
        <v/>
      </c>
      <c r="N18" s="72"/>
      <c r="O18" s="77"/>
      <c r="P18" s="77"/>
      <c r="Q18" s="77"/>
      <c r="W18" s="20"/>
      <c r="X18" s="20"/>
      <c r="Y18" s="20"/>
    </row>
    <row r="19" spans="1:25" ht="15" customHeight="1" x14ac:dyDescent="0.25">
      <c r="A19" s="93"/>
      <c r="B19" s="83"/>
      <c r="C19" s="107"/>
      <c r="D19" s="107"/>
      <c r="E19" s="14"/>
      <c r="F19" s="72"/>
      <c r="G19" s="14"/>
      <c r="H19" s="112"/>
      <c r="I19" s="21" t="str">
        <f t="shared" si="4"/>
        <v/>
      </c>
      <c r="J19" s="21" t="str">
        <f t="shared" si="5"/>
        <v/>
      </c>
      <c r="K19" s="21" t="str">
        <f t="shared" si="6"/>
        <v/>
      </c>
      <c r="L19" s="2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22" t="str">
        <f>IF(C19="I",L19*Resumo!$C$21, IF(C19="A",L19*Resumo!$C$22, IF(C19="E",L19*Resumo!$C$23,"")))</f>
        <v/>
      </c>
      <c r="N19" s="72"/>
      <c r="O19" s="77"/>
      <c r="P19" s="77"/>
      <c r="Q19" s="77"/>
      <c r="W19" s="20"/>
      <c r="X19" s="20"/>
      <c r="Y19" s="20"/>
    </row>
    <row r="20" spans="1:25" ht="15" customHeight="1" x14ac:dyDescent="0.2">
      <c r="A20" s="93"/>
      <c r="B20" s="83"/>
      <c r="C20" s="107"/>
      <c r="D20" s="107"/>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93"/>
      <c r="B21" s="82"/>
      <c r="C21" s="107"/>
      <c r="D21" s="107"/>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93"/>
      <c r="B22" s="82"/>
      <c r="C22" s="107"/>
      <c r="D22" s="107"/>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93"/>
      <c r="B23" s="82"/>
      <c r="C23" s="107"/>
      <c r="D23" s="107"/>
      <c r="E23" s="14"/>
      <c r="F23" s="72"/>
      <c r="G23" s="14"/>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93"/>
      <c r="B24" s="82"/>
      <c r="C24" s="107"/>
      <c r="D24" s="107"/>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72"/>
      <c r="O24" s="77"/>
      <c r="P24" s="77"/>
      <c r="Q24" s="77"/>
      <c r="W24" s="20"/>
      <c r="X24" s="20"/>
      <c r="Y24" s="20"/>
    </row>
    <row r="25" spans="1:25" ht="15" customHeight="1" x14ac:dyDescent="0.2">
      <c r="A25" s="93"/>
      <c r="B25" s="82"/>
      <c r="C25" s="107"/>
      <c r="D25" s="107"/>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c r="X25" s="20"/>
      <c r="Y25" s="20"/>
    </row>
    <row r="26" spans="1:25" ht="15" customHeight="1" x14ac:dyDescent="0.2">
      <c r="A26" s="93"/>
      <c r="B26" s="82"/>
      <c r="C26" s="107"/>
      <c r="D26" s="107"/>
      <c r="E26" s="14"/>
      <c r="F26" s="72"/>
      <c r="G26" s="7"/>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c r="X26" s="20"/>
      <c r="Y26" s="20"/>
    </row>
    <row r="27" spans="1:25" ht="15" customHeight="1" x14ac:dyDescent="0.2">
      <c r="A27" s="93"/>
      <c r="B27" s="82"/>
      <c r="C27" s="107"/>
      <c r="D27" s="107"/>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15"/>
      <c r="O27" s="77"/>
      <c r="P27" s="77"/>
      <c r="Q27" s="77"/>
      <c r="W27" s="20">
        <f t="shared" si="1"/>
        <v>0</v>
      </c>
      <c r="X27" s="20">
        <f t="shared" si="2"/>
        <v>0</v>
      </c>
      <c r="Y27" s="20">
        <f t="shared" si="3"/>
        <v>0</v>
      </c>
    </row>
    <row r="28" spans="1:25" ht="15" customHeight="1" x14ac:dyDescent="0.2">
      <c r="A28" s="93"/>
      <c r="B28" s="82"/>
      <c r="C28" s="107"/>
      <c r="D28" s="107"/>
      <c r="E28" s="14"/>
      <c r="F28" s="72"/>
      <c r="G28" s="14"/>
      <c r="H28" s="72"/>
      <c r="I28" s="21" t="str">
        <f t="shared" si="4"/>
        <v/>
      </c>
      <c r="J28" s="21" t="str">
        <f t="shared" si="5"/>
        <v/>
      </c>
      <c r="K28" s="21" t="str">
        <f t="shared" si="6"/>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93"/>
      <c r="B29" s="82"/>
      <c r="C29" s="107"/>
      <c r="D29" s="107"/>
      <c r="E29" s="14"/>
      <c r="F29" s="72"/>
      <c r="G29" s="14"/>
      <c r="H29" s="72"/>
      <c r="I29" s="21" t="str">
        <f t="shared" si="4"/>
        <v/>
      </c>
      <c r="J29" s="21" t="str">
        <f t="shared" si="5"/>
        <v/>
      </c>
      <c r="K29" s="21" t="str">
        <f t="shared" si="6"/>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si="1"/>
        <v>0</v>
      </c>
      <c r="X29" s="20">
        <f t="shared" si="2"/>
        <v>0</v>
      </c>
      <c r="Y29" s="20">
        <f t="shared" si="3"/>
        <v>0</v>
      </c>
    </row>
    <row r="30" spans="1:25" ht="15" customHeight="1" x14ac:dyDescent="0.2">
      <c r="A30" s="93"/>
      <c r="B30" s="82"/>
      <c r="C30" s="107"/>
      <c r="D30" s="107"/>
      <c r="E30" s="14"/>
      <c r="F30" s="72"/>
      <c r="G30" s="14"/>
      <c r="H30" s="72"/>
      <c r="I30" s="21" t="str">
        <f t="shared" si="4"/>
        <v/>
      </c>
      <c r="J30" s="21" t="str">
        <f t="shared" si="5"/>
        <v/>
      </c>
      <c r="K30" s="21" t="str">
        <f t="shared" si="6"/>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
        <v>0</v>
      </c>
      <c r="X30" s="20">
        <f t="shared" si="2"/>
        <v>0</v>
      </c>
      <c r="Y30" s="20">
        <f t="shared" si="3"/>
        <v>0</v>
      </c>
    </row>
    <row r="31" spans="1:25" ht="15" customHeight="1" x14ac:dyDescent="0.2">
      <c r="A31" s="93"/>
      <c r="B31" s="82"/>
      <c r="C31" s="107"/>
      <c r="D31" s="107"/>
      <c r="E31" s="14"/>
      <c r="F31" s="72"/>
      <c r="G31" s="14"/>
      <c r="H31" s="72"/>
      <c r="I31" s="21" t="str">
        <f t="shared" ref="I31:I88" si="7">IF(D31=EE,IF(OR(AND(E31&gt;-1,E31&lt;2,G31&gt;0,G31&lt;16),AND(E31&gt;1,E31&lt;3,G31&gt;0,G31&lt;5)),"X",""),IF(OR(AND(E31&gt;-1,E31&lt;2,G31&gt;0,G31&lt;20),AND(E31&gt;1,E31&lt;4,G31&gt;0,G31&lt;6)),"X",""))</f>
        <v/>
      </c>
      <c r="J31" s="21" t="str">
        <f t="shared" ref="J31:J88" si="8">IF(D31=EE,IF(OR(AND(E31&gt;-1,E31&lt;2,G31&gt;15),AND(E31&gt;1,E31&lt;3,G31&gt;4,G31&lt;16),AND(E31&gt;2,G31&gt;0,G31&lt;5)),"X",""),IF(OR(AND(E31&gt;-1,E31&lt;2,G31&gt;19),AND(E31&gt;1,E31&lt;4,G31&gt;5,G31&lt;20),AND(E31&gt;3,G31&gt;0,G31&lt;6)),"X",""))</f>
        <v/>
      </c>
      <c r="K31" s="21" t="str">
        <f t="shared" ref="K31:K48" si="9">IF(D31=EE,IF(OR(AND(E31&gt;1,E31&lt;3,G31&gt;15),AND(E31&gt;2,G31&gt;4)),"X",""),IF(OR(AND(E31&gt;1,E31&lt;4,G31&gt;19),AND(E31&gt;3,G31&gt;5)),"X",""))</f>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
        <v>0</v>
      </c>
      <c r="X31" s="20">
        <f t="shared" si="2"/>
        <v>0</v>
      </c>
      <c r="Y31" s="20">
        <f t="shared" si="3"/>
        <v>0</v>
      </c>
    </row>
    <row r="32" spans="1:25" ht="15" customHeight="1" x14ac:dyDescent="0.2">
      <c r="A32" s="93"/>
      <c r="B32" s="82"/>
      <c r="C32" s="107"/>
      <c r="D32" s="107"/>
      <c r="E32" s="14"/>
      <c r="F32" s="72"/>
      <c r="G32" s="14"/>
      <c r="H32" s="72"/>
      <c r="I32" s="21" t="str">
        <f t="shared" si="7"/>
        <v/>
      </c>
      <c r="J32" s="21" t="str">
        <f t="shared" si="8"/>
        <v/>
      </c>
      <c r="K32" s="21" t="str">
        <f t="shared" si="9"/>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ref="W32:Y86" si="10">IF(I32="X",1,0)</f>
        <v>0</v>
      </c>
      <c r="X32" s="20">
        <f t="shared" si="10"/>
        <v>0</v>
      </c>
      <c r="Y32" s="20">
        <f t="shared" si="10"/>
        <v>0</v>
      </c>
    </row>
    <row r="33" spans="1:25" ht="15" customHeight="1" x14ac:dyDescent="0.2">
      <c r="A33" s="71"/>
      <c r="B33" s="82"/>
      <c r="C33" s="107"/>
      <c r="D33" s="107"/>
      <c r="E33" s="14"/>
      <c r="F33" s="72"/>
      <c r="G33" s="14"/>
      <c r="H33" s="72"/>
      <c r="I33" s="21" t="str">
        <f t="shared" si="7"/>
        <v/>
      </c>
      <c r="J33" s="21" t="str">
        <f t="shared" si="8"/>
        <v/>
      </c>
      <c r="K33" s="21" t="str">
        <f t="shared" si="9"/>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0"/>
        <v>0</v>
      </c>
      <c r="X33" s="20">
        <f t="shared" si="10"/>
        <v>0</v>
      </c>
      <c r="Y33" s="20">
        <f t="shared" si="10"/>
        <v>0</v>
      </c>
    </row>
    <row r="34" spans="1:25" ht="15" customHeight="1" x14ac:dyDescent="0.2">
      <c r="A34" s="71"/>
      <c r="B34" s="82"/>
      <c r="C34" s="107"/>
      <c r="D34" s="107"/>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72"/>
      <c r="O34" s="77"/>
      <c r="P34" s="77"/>
      <c r="Q34" s="77"/>
      <c r="W34" s="20">
        <f t="shared" si="10"/>
        <v>0</v>
      </c>
      <c r="X34" s="20">
        <f t="shared" si="10"/>
        <v>0</v>
      </c>
      <c r="Y34" s="20">
        <f t="shared" si="10"/>
        <v>0</v>
      </c>
    </row>
    <row r="35" spans="1:25" ht="15" customHeight="1" x14ac:dyDescent="0.2">
      <c r="A35" s="71"/>
      <c r="B35" s="82"/>
      <c r="C35" s="107"/>
      <c r="D35" s="107"/>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7"/>
      <c r="D36" s="107"/>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72"/>
      <c r="O36" s="77"/>
      <c r="P36" s="77"/>
      <c r="Q36" s="77"/>
      <c r="W36" s="20">
        <f t="shared" si="10"/>
        <v>0</v>
      </c>
      <c r="X36" s="20">
        <f t="shared" si="10"/>
        <v>0</v>
      </c>
      <c r="Y36" s="20">
        <f t="shared" si="10"/>
        <v>0</v>
      </c>
    </row>
    <row r="37" spans="1:25" ht="15" customHeight="1" x14ac:dyDescent="0.2">
      <c r="A37" s="71"/>
      <c r="B37" s="82"/>
      <c r="C37" s="107"/>
      <c r="D37" s="107"/>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15"/>
      <c r="O37" s="77"/>
      <c r="P37" s="77"/>
      <c r="Q37" s="77"/>
      <c r="W37" s="20">
        <f t="shared" si="10"/>
        <v>0</v>
      </c>
      <c r="X37" s="20">
        <f t="shared" si="10"/>
        <v>0</v>
      </c>
      <c r="Y37" s="20">
        <f t="shared" si="10"/>
        <v>0</v>
      </c>
    </row>
    <row r="38" spans="1:25" ht="15" customHeight="1" x14ac:dyDescent="0.2">
      <c r="A38" s="71"/>
      <c r="B38" s="82"/>
      <c r="C38" s="107"/>
      <c r="D38" s="107"/>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2"/>
      <c r="C39" s="107"/>
      <c r="D39" s="107"/>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3"/>
      <c r="C40" s="107"/>
      <c r="D40" s="107"/>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15"/>
      <c r="O40" s="77"/>
      <c r="P40" s="77"/>
      <c r="Q40" s="77"/>
      <c r="W40" s="20">
        <f t="shared" si="10"/>
        <v>0</v>
      </c>
      <c r="X40" s="20">
        <f t="shared" si="10"/>
        <v>0</v>
      </c>
      <c r="Y40" s="20">
        <f t="shared" si="10"/>
        <v>0</v>
      </c>
    </row>
    <row r="41" spans="1:25" ht="15" customHeight="1" x14ac:dyDescent="0.2">
      <c r="A41" s="33"/>
      <c r="B41" s="86"/>
      <c r="C41" s="107"/>
      <c r="D41" s="107"/>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72"/>
      <c r="O41" s="77"/>
      <c r="P41" s="77"/>
      <c r="Q41" s="77"/>
      <c r="W41" s="20">
        <f t="shared" si="10"/>
        <v>0</v>
      </c>
      <c r="X41" s="20">
        <f t="shared" si="10"/>
        <v>0</v>
      </c>
      <c r="Y41" s="20">
        <f t="shared" si="10"/>
        <v>0</v>
      </c>
    </row>
    <row r="42" spans="1:25" ht="15" customHeight="1" x14ac:dyDescent="0.2">
      <c r="A42" s="71"/>
      <c r="B42" s="86"/>
      <c r="C42" s="107"/>
      <c r="D42" s="107"/>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71"/>
      <c r="B43" s="86"/>
      <c r="C43" s="107"/>
      <c r="D43" s="107"/>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15"/>
      <c r="O43" s="77"/>
      <c r="P43" s="77"/>
      <c r="Q43" s="77"/>
      <c r="W43" s="20">
        <f t="shared" si="10"/>
        <v>0</v>
      </c>
      <c r="X43" s="20">
        <f t="shared" si="10"/>
        <v>0</v>
      </c>
      <c r="Y43" s="20">
        <f t="shared" si="10"/>
        <v>0</v>
      </c>
    </row>
    <row r="44" spans="1:25" ht="15" customHeight="1" x14ac:dyDescent="0.2">
      <c r="A44" s="71"/>
      <c r="B44" s="86"/>
      <c r="C44" s="107"/>
      <c r="D44" s="107"/>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72"/>
      <c r="O44" s="77"/>
      <c r="P44" s="77"/>
      <c r="Q44" s="77"/>
      <c r="W44" s="20">
        <f t="shared" si="10"/>
        <v>0</v>
      </c>
      <c r="X44" s="20">
        <f t="shared" si="10"/>
        <v>0</v>
      </c>
      <c r="Y44" s="20">
        <f t="shared" si="10"/>
        <v>0</v>
      </c>
    </row>
    <row r="45" spans="1:25" ht="15" customHeight="1" x14ac:dyDescent="0.2">
      <c r="A45" s="71"/>
      <c r="B45" s="86"/>
      <c r="C45" s="107"/>
      <c r="D45" s="107"/>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7"/>
      <c r="D46" s="107"/>
      <c r="E46" s="14"/>
      <c r="F46" s="72"/>
      <c r="G46" s="14"/>
      <c r="H46" s="72"/>
      <c r="I46" s="21" t="str">
        <f t="shared" si="7"/>
        <v/>
      </c>
      <c r="J46" s="21" t="str">
        <f t="shared" si="8"/>
        <v/>
      </c>
      <c r="K46" s="21" t="str">
        <f t="shared" si="9"/>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15"/>
      <c r="O46" s="77"/>
      <c r="P46" s="77"/>
      <c r="Q46" s="77"/>
      <c r="W46" s="20">
        <f t="shared" si="10"/>
        <v>0</v>
      </c>
      <c r="X46" s="20">
        <f t="shared" si="10"/>
        <v>0</v>
      </c>
      <c r="Y46" s="20">
        <f t="shared" si="10"/>
        <v>0</v>
      </c>
    </row>
    <row r="47" spans="1:25" ht="15" customHeight="1" x14ac:dyDescent="0.2">
      <c r="A47" s="71"/>
      <c r="B47" s="86"/>
      <c r="C47" s="107"/>
      <c r="D47" s="107"/>
      <c r="E47" s="14"/>
      <c r="F47" s="72"/>
      <c r="G47" s="14"/>
      <c r="H47" s="72"/>
      <c r="I47" s="21" t="str">
        <f t="shared" si="7"/>
        <v/>
      </c>
      <c r="J47" s="21" t="str">
        <f t="shared" si="8"/>
        <v/>
      </c>
      <c r="K47" s="21" t="str">
        <f t="shared" si="9"/>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72"/>
      <c r="O47" s="77"/>
      <c r="P47" s="77"/>
      <c r="Q47" s="77"/>
      <c r="W47" s="20">
        <f t="shared" si="10"/>
        <v>0</v>
      </c>
      <c r="X47" s="20">
        <f t="shared" si="10"/>
        <v>0</v>
      </c>
      <c r="Y47" s="20">
        <f t="shared" si="10"/>
        <v>0</v>
      </c>
    </row>
    <row r="48" spans="1:25" ht="15" customHeight="1" x14ac:dyDescent="0.2">
      <c r="A48" s="71"/>
      <c r="B48" s="86"/>
      <c r="C48" s="107"/>
      <c r="D48" s="107"/>
      <c r="E48" s="14"/>
      <c r="F48" s="72"/>
      <c r="G48" s="14"/>
      <c r="H48" s="72"/>
      <c r="I48" s="21" t="str">
        <f t="shared" si="7"/>
        <v/>
      </c>
      <c r="J48" s="21" t="str">
        <f t="shared" si="8"/>
        <v/>
      </c>
      <c r="K48" s="21" t="str">
        <f t="shared" si="9"/>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71"/>
      <c r="B49" s="86"/>
      <c r="C49" s="107"/>
      <c r="D49" s="107"/>
      <c r="E49" s="14"/>
      <c r="F49" s="72"/>
      <c r="G49" s="14"/>
      <c r="H49" s="72"/>
      <c r="I49" s="21" t="str">
        <f t="shared" si="7"/>
        <v/>
      </c>
      <c r="J49" s="21" t="str">
        <f t="shared" si="8"/>
        <v/>
      </c>
      <c r="K49" s="21" t="str">
        <f t="shared" ref="K49:K85" si="11">IF(D49=EE,IF(OR(AND(E49&gt;1,E49&lt;3,G49&gt;15),AND(E49&gt;2,G49&gt;4)),"X",""),IF(OR(AND(E49&gt;1,E49&lt;4,G49&gt;19),AND(E49&gt;3,G49&gt;5)),"X",""))</f>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71"/>
      <c r="B50" s="86"/>
      <c r="C50" s="107"/>
      <c r="D50" s="107"/>
      <c r="E50" s="14"/>
      <c r="F50" s="72"/>
      <c r="G50" s="14"/>
      <c r="H50" s="72"/>
      <c r="I50" s="21" t="str">
        <f t="shared" si="7"/>
        <v/>
      </c>
      <c r="J50" s="21" t="str">
        <f t="shared" si="8"/>
        <v/>
      </c>
      <c r="K50" s="21" t="str">
        <f t="shared" si="11"/>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71"/>
      <c r="B51" s="86"/>
      <c r="C51" s="107"/>
      <c r="D51" s="107"/>
      <c r="E51" s="14"/>
      <c r="F51" s="72"/>
      <c r="G51" s="14"/>
      <c r="H51" s="72"/>
      <c r="I51" s="21" t="str">
        <f t="shared" si="7"/>
        <v/>
      </c>
      <c r="J51" s="21" t="str">
        <f t="shared" si="8"/>
        <v/>
      </c>
      <c r="K51" s="21" t="str">
        <f t="shared" si="11"/>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15"/>
      <c r="O51" s="77"/>
      <c r="P51" s="77"/>
      <c r="Q51" s="77"/>
      <c r="W51" s="20">
        <f t="shared" si="10"/>
        <v>0</v>
      </c>
      <c r="X51" s="20">
        <f t="shared" si="10"/>
        <v>0</v>
      </c>
      <c r="Y51" s="20">
        <f t="shared" si="10"/>
        <v>0</v>
      </c>
    </row>
    <row r="52" spans="1:25" ht="15" customHeight="1" x14ac:dyDescent="0.2">
      <c r="A52" s="81"/>
      <c r="B52" s="86"/>
      <c r="C52" s="107"/>
      <c r="D52" s="107"/>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72"/>
      <c r="O52" s="77"/>
      <c r="P52" s="77"/>
      <c r="Q52" s="77"/>
      <c r="W52" s="20">
        <f t="shared" si="10"/>
        <v>0</v>
      </c>
      <c r="X52" s="20">
        <f t="shared" si="10"/>
        <v>0</v>
      </c>
      <c r="Y52" s="20">
        <f t="shared" si="10"/>
        <v>0</v>
      </c>
    </row>
    <row r="53" spans="1:25" ht="15" customHeight="1" x14ac:dyDescent="0.2">
      <c r="A53" s="81"/>
      <c r="B53" s="86"/>
      <c r="C53" s="107"/>
      <c r="D53" s="13"/>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2"/>
      <c r="C54" s="107"/>
      <c r="D54" s="107"/>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15"/>
      <c r="O54" s="77"/>
      <c r="P54" s="77"/>
      <c r="Q54" s="77"/>
      <c r="W54" s="20">
        <f t="shared" si="10"/>
        <v>0</v>
      </c>
      <c r="X54" s="20">
        <f t="shared" si="10"/>
        <v>0</v>
      </c>
      <c r="Y54" s="20">
        <f t="shared" si="10"/>
        <v>0</v>
      </c>
    </row>
    <row r="55" spans="1:25" ht="15" customHeight="1" x14ac:dyDescent="0.2">
      <c r="A55" s="81"/>
      <c r="B55" s="86"/>
      <c r="C55" s="107"/>
      <c r="D55" s="1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72"/>
      <c r="O55" s="77"/>
      <c r="P55" s="77"/>
      <c r="Q55" s="77"/>
      <c r="W55" s="20">
        <f t="shared" si="10"/>
        <v>0</v>
      </c>
      <c r="X55" s="20">
        <f t="shared" si="10"/>
        <v>0</v>
      </c>
      <c r="Y55" s="20">
        <f t="shared" si="10"/>
        <v>0</v>
      </c>
    </row>
    <row r="56" spans="1:25" ht="15" customHeight="1" x14ac:dyDescent="0.2">
      <c r="A56" s="81"/>
      <c r="B56" s="82"/>
      <c r="C56" s="107"/>
      <c r="D56" s="103"/>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15"/>
      <c r="O56" s="77"/>
      <c r="P56" s="77"/>
      <c r="Q56" s="77"/>
      <c r="W56" s="20">
        <f t="shared" si="10"/>
        <v>0</v>
      </c>
      <c r="X56" s="20">
        <f t="shared" si="10"/>
        <v>0</v>
      </c>
      <c r="Y56" s="20">
        <f t="shared" si="10"/>
        <v>0</v>
      </c>
    </row>
    <row r="57" spans="1:25" ht="15" customHeight="1" x14ac:dyDescent="0.2">
      <c r="A57" s="81"/>
      <c r="B57" s="83"/>
      <c r="C57" s="107"/>
      <c r="D57" s="3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15"/>
      <c r="O57" s="77"/>
      <c r="P57" s="77"/>
      <c r="Q57" s="77"/>
      <c r="W57" s="20">
        <f t="shared" si="10"/>
        <v>0</v>
      </c>
      <c r="X57" s="20">
        <f t="shared" si="10"/>
        <v>0</v>
      </c>
      <c r="Y57" s="20">
        <f t="shared" si="10"/>
        <v>0</v>
      </c>
    </row>
    <row r="58" spans="1:25" ht="15" customHeight="1" x14ac:dyDescent="0.2">
      <c r="A58" s="81"/>
      <c r="B58" s="72"/>
      <c r="C58" s="107"/>
      <c r="D58" s="33"/>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72"/>
      <c r="O58" s="77"/>
      <c r="P58" s="77"/>
      <c r="Q58" s="77"/>
      <c r="W58" s="20">
        <f t="shared" si="10"/>
        <v>0</v>
      </c>
      <c r="X58" s="20">
        <f t="shared" si="10"/>
        <v>0</v>
      </c>
      <c r="Y58" s="20">
        <f t="shared" si="10"/>
        <v>0</v>
      </c>
    </row>
    <row r="59" spans="1:25" ht="15" customHeight="1" x14ac:dyDescent="0.2">
      <c r="A59" s="81"/>
      <c r="B59" s="72"/>
      <c r="C59" s="107"/>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72"/>
      <c r="O59" s="77"/>
      <c r="P59" s="77"/>
      <c r="Q59" s="77"/>
      <c r="W59" s="20">
        <f t="shared" si="10"/>
        <v>0</v>
      </c>
      <c r="X59" s="20">
        <f t="shared" si="10"/>
        <v>0</v>
      </c>
      <c r="Y59" s="20">
        <f t="shared" si="10"/>
        <v>0</v>
      </c>
    </row>
    <row r="60" spans="1:25" ht="15" customHeight="1" x14ac:dyDescent="0.2">
      <c r="A60" s="81"/>
      <c r="B60" s="72"/>
      <c r="C60" s="107"/>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15"/>
      <c r="O60" s="77"/>
      <c r="P60" s="77"/>
      <c r="Q60" s="77"/>
      <c r="W60" s="20">
        <f t="shared" si="10"/>
        <v>0</v>
      </c>
      <c r="X60" s="20">
        <f t="shared" si="10"/>
        <v>0</v>
      </c>
      <c r="Y60" s="20">
        <f t="shared" si="10"/>
        <v>0</v>
      </c>
    </row>
    <row r="61" spans="1:25" ht="15" customHeight="1" x14ac:dyDescent="0.2">
      <c r="A61" s="81"/>
      <c r="B61" s="72"/>
      <c r="C61" s="107"/>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33"/>
      <c r="C62" s="107"/>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7"/>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15"/>
      <c r="O63" s="77"/>
      <c r="P63" s="77"/>
      <c r="Q63" s="77"/>
      <c r="W63" s="20">
        <f t="shared" si="10"/>
        <v>0</v>
      </c>
      <c r="X63" s="20">
        <f t="shared" si="10"/>
        <v>0</v>
      </c>
      <c r="Y63" s="20">
        <f t="shared" si="10"/>
        <v>0</v>
      </c>
    </row>
    <row r="64" spans="1:25" ht="15" customHeight="1" x14ac:dyDescent="0.2">
      <c r="A64" s="81"/>
      <c r="B64" s="72"/>
      <c r="C64" s="107"/>
      <c r="D64" s="33"/>
      <c r="E64" s="14"/>
      <c r="F64" s="33"/>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7"/>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72"/>
      <c r="O65" s="77"/>
      <c r="P65" s="77"/>
      <c r="Q65" s="77"/>
      <c r="W65" s="20">
        <f t="shared" si="10"/>
        <v>0</v>
      </c>
      <c r="X65" s="20">
        <f t="shared" si="10"/>
        <v>0</v>
      </c>
      <c r="Y65" s="20">
        <f t="shared" si="10"/>
        <v>0</v>
      </c>
    </row>
    <row r="66" spans="1:25" ht="15" customHeight="1" x14ac:dyDescent="0.2">
      <c r="A66" s="81"/>
      <c r="B66" s="72"/>
      <c r="C66" s="107"/>
      <c r="D66" s="33"/>
      <c r="E66" s="14"/>
      <c r="F66" s="72"/>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83"/>
      <c r="C67" s="107"/>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7"/>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72"/>
      <c r="C69" s="107"/>
      <c r="D69" s="33"/>
      <c r="E69" s="85"/>
      <c r="F69" s="72"/>
      <c r="G69" s="33"/>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15"/>
      <c r="O69" s="77"/>
      <c r="P69" s="77"/>
      <c r="Q69" s="77"/>
      <c r="W69" s="20">
        <f t="shared" si="10"/>
        <v>0</v>
      </c>
      <c r="X69" s="20">
        <f t="shared" si="10"/>
        <v>0</v>
      </c>
      <c r="Y69" s="20">
        <f t="shared" si="10"/>
        <v>0</v>
      </c>
    </row>
    <row r="70" spans="1:25" ht="15" customHeight="1" x14ac:dyDescent="0.2">
      <c r="A70" s="81"/>
      <c r="B70" s="72"/>
      <c r="C70" s="107"/>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72"/>
      <c r="O70" s="77"/>
      <c r="P70" s="77"/>
      <c r="Q70" s="77"/>
      <c r="W70" s="20">
        <f t="shared" si="10"/>
        <v>0</v>
      </c>
      <c r="X70" s="20">
        <f t="shared" si="10"/>
        <v>0</v>
      </c>
      <c r="Y70" s="20">
        <f t="shared" si="10"/>
        <v>0</v>
      </c>
    </row>
    <row r="71" spans="1:25" ht="15" customHeight="1" x14ac:dyDescent="0.2">
      <c r="A71" s="81"/>
      <c r="B71" s="72"/>
      <c r="C71" s="107"/>
      <c r="D71" s="33"/>
      <c r="E71" s="14"/>
      <c r="F71" s="72"/>
      <c r="G71" s="14"/>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72"/>
      <c r="O71" s="77"/>
      <c r="P71" s="77"/>
      <c r="Q71" s="77"/>
      <c r="W71" s="20">
        <f t="shared" si="10"/>
        <v>0</v>
      </c>
      <c r="X71" s="20">
        <f t="shared" si="10"/>
        <v>0</v>
      </c>
      <c r="Y71" s="20">
        <f t="shared" si="10"/>
        <v>0</v>
      </c>
    </row>
    <row r="72" spans="1:25" ht="15" customHeight="1" x14ac:dyDescent="0.2">
      <c r="A72" s="81"/>
      <c r="B72" s="72"/>
      <c r="C72" s="107"/>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15"/>
      <c r="O72" s="77"/>
      <c r="P72" s="77"/>
      <c r="Q72" s="77"/>
      <c r="W72" s="20">
        <f t="shared" si="10"/>
        <v>0</v>
      </c>
      <c r="X72" s="20">
        <f t="shared" si="10"/>
        <v>0</v>
      </c>
      <c r="Y72" s="20">
        <f t="shared" si="10"/>
        <v>0</v>
      </c>
    </row>
    <row r="73" spans="1:25" ht="15" customHeight="1" x14ac:dyDescent="0.2">
      <c r="A73" s="81"/>
      <c r="B73" s="33"/>
      <c r="C73" s="107"/>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33"/>
      <c r="C74" s="107"/>
      <c r="D74" s="33"/>
      <c r="E74" s="33"/>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81"/>
      <c r="C75" s="107"/>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15"/>
      <c r="O75" s="77"/>
      <c r="P75" s="77"/>
      <c r="Q75" s="77"/>
      <c r="W75" s="20">
        <f t="shared" si="10"/>
        <v>0</v>
      </c>
      <c r="X75" s="20">
        <f t="shared" si="10"/>
        <v>0</v>
      </c>
      <c r="Y75" s="20">
        <f t="shared" si="10"/>
        <v>0</v>
      </c>
    </row>
    <row r="76" spans="1:25" ht="15" customHeight="1" x14ac:dyDescent="0.2">
      <c r="A76" s="81"/>
      <c r="B76" s="81"/>
      <c r="C76" s="107"/>
      <c r="D76" s="33"/>
      <c r="E76" s="14"/>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72"/>
      <c r="C77" s="107"/>
      <c r="D77" s="33"/>
      <c r="E77" s="14"/>
      <c r="F77" s="72"/>
      <c r="G77" s="14"/>
      <c r="H77" s="15"/>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3"/>
      <c r="C78" s="107"/>
      <c r="D78" s="33"/>
      <c r="E78" s="14"/>
      <c r="F78" s="72"/>
      <c r="G78" s="14"/>
      <c r="H78" s="15"/>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33"/>
      <c r="B79" s="33"/>
      <c r="C79" s="107"/>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72"/>
      <c r="C80" s="107"/>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81"/>
      <c r="B81" s="72"/>
      <c r="C81" s="107"/>
      <c r="D81" s="33"/>
      <c r="E81" s="14"/>
      <c r="F81" s="72"/>
      <c r="G81" s="14"/>
      <c r="H81" s="72"/>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7"/>
      <c r="D82" s="33"/>
      <c r="E82" s="14"/>
      <c r="F82" s="33"/>
      <c r="G82" s="14"/>
      <c r="H82" s="72"/>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7"/>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7"/>
      <c r="D84" s="33"/>
      <c r="E84" s="14"/>
      <c r="F84" s="72"/>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83"/>
      <c r="C85" s="107"/>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7"/>
      <c r="D86" s="33"/>
      <c r="E86" s="14"/>
      <c r="F86" s="72"/>
      <c r="G86" s="14"/>
      <c r="H86" s="72"/>
      <c r="I86" s="21" t="str">
        <f t="shared" si="7"/>
        <v/>
      </c>
      <c r="J86" s="21" t="str">
        <f t="shared" si="8"/>
        <v/>
      </c>
      <c r="K86" s="21" t="str">
        <f t="shared" ref="K86:K148" si="12">IF(D86=EE,IF(OR(AND(E86&gt;1,E86&lt;3,G86&gt;15),AND(E86&gt;2,G86&gt;4)),"X",""),IF(OR(AND(E86&gt;1,E86&lt;4,G86&gt;19),AND(E86&gt;3,G86&gt;5)),"X",""))</f>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72"/>
      <c r="C87" s="107"/>
      <c r="D87" s="33"/>
      <c r="E87" s="14"/>
      <c r="F87" s="72"/>
      <c r="G87" s="14"/>
      <c r="H87" s="72"/>
      <c r="I87" s="21" t="str">
        <f t="shared" si="7"/>
        <v/>
      </c>
      <c r="J87" s="21" t="str">
        <f t="shared" si="8"/>
        <v/>
      </c>
      <c r="K87" s="21"/>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c r="X87" s="20"/>
      <c r="Y87" s="20"/>
    </row>
    <row r="88" spans="1:25" ht="15" customHeight="1" x14ac:dyDescent="0.2">
      <c r="A88" s="81"/>
      <c r="B88" s="83"/>
      <c r="C88" s="107"/>
      <c r="D88" s="33"/>
      <c r="E88" s="14"/>
      <c r="F88" s="72"/>
      <c r="G88" s="14"/>
      <c r="H88" s="72"/>
      <c r="I88" s="21" t="str">
        <f t="shared" si="7"/>
        <v/>
      </c>
      <c r="J88" s="21" t="str">
        <f t="shared" si="8"/>
        <v/>
      </c>
      <c r="K88" s="21" t="str">
        <f t="shared" si="12"/>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ref="W88:Y149" si="13">IF(I88="X",1,0)</f>
        <v>0</v>
      </c>
      <c r="X88" s="20">
        <f t="shared" si="13"/>
        <v>0</v>
      </c>
      <c r="Y88" s="20">
        <f t="shared" si="13"/>
        <v>0</v>
      </c>
    </row>
    <row r="89" spans="1:25" ht="15" customHeight="1" x14ac:dyDescent="0.2">
      <c r="A89" s="81"/>
      <c r="B89" s="83"/>
      <c r="C89" s="107"/>
      <c r="D89" s="33"/>
      <c r="E89" s="14"/>
      <c r="F89" s="72"/>
      <c r="G89" s="14"/>
      <c r="H89" s="72"/>
      <c r="I89" s="21" t="str">
        <f t="shared" ref="I89:I99" si="14">IF(D89=EE,IF(OR(AND(E89&gt;-1,E89&lt;2,G89&gt;0,G89&lt;16),AND(E89&gt;1,E89&lt;3,G89&gt;0,G89&lt;5)),"X",""),IF(OR(AND(E89&gt;-1,E89&lt;2,G89&gt;0,G89&lt;20),AND(E89&gt;1,E89&lt;4,G89&gt;0,G89&lt;6)),"X",""))</f>
        <v/>
      </c>
      <c r="J89" s="21" t="str">
        <f t="shared" ref="J89:J108" si="15">IF(D89=EE,IF(OR(AND(E89&gt;-1,E89&lt;2,G89&gt;15),AND(E89&gt;1,E89&lt;3,G89&gt;4,G89&lt;16),AND(E89&gt;2,G89&gt;0,G89&lt;5)),"X",""),IF(OR(AND(E89&gt;-1,E89&lt;2,G89&gt;19),AND(E89&gt;1,E89&lt;4,G89&gt;5,G89&lt;20),AND(E89&gt;3,G89&gt;0,G89&lt;6)),"X",""))</f>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72"/>
      <c r="C90" s="107"/>
      <c r="D90" s="33"/>
      <c r="E90" s="14"/>
      <c r="F90" s="72"/>
      <c r="G90" s="14"/>
      <c r="H90" s="72"/>
      <c r="I90" s="21" t="str">
        <f t="shared" si="14"/>
        <v/>
      </c>
      <c r="J90" s="21" t="str">
        <f t="shared" si="15"/>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si="13"/>
        <v>0</v>
      </c>
      <c r="X90" s="20">
        <f t="shared" si="13"/>
        <v>0</v>
      </c>
      <c r="Y90" s="20">
        <f t="shared" si="13"/>
        <v>0</v>
      </c>
    </row>
    <row r="91" spans="1:25" ht="15" customHeight="1" x14ac:dyDescent="0.2">
      <c r="A91" s="81"/>
      <c r="B91" s="72"/>
      <c r="C91" s="107"/>
      <c r="D91" s="33"/>
      <c r="E91" s="85"/>
      <c r="F91" s="72"/>
      <c r="G91" s="33"/>
      <c r="H91" s="72"/>
      <c r="I91" s="21" t="str">
        <f t="shared" si="14"/>
        <v/>
      </c>
      <c r="J91" s="21" t="str">
        <f t="shared" si="15"/>
        <v/>
      </c>
      <c r="K91" s="21" t="str">
        <f t="shared" si="12"/>
        <v/>
      </c>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f t="shared" si="13"/>
        <v>0</v>
      </c>
      <c r="X91" s="20">
        <f t="shared" si="13"/>
        <v>0</v>
      </c>
      <c r="Y91" s="20">
        <f t="shared" si="13"/>
        <v>0</v>
      </c>
    </row>
    <row r="92" spans="1:25" ht="15" customHeight="1" x14ac:dyDescent="0.2">
      <c r="A92" s="81"/>
      <c r="B92" s="72"/>
      <c r="C92" s="107"/>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83"/>
      <c r="C93" s="107"/>
      <c r="D93" s="33"/>
      <c r="E93" s="14"/>
      <c r="F93" s="72"/>
      <c r="G93" s="14"/>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83"/>
      <c r="C94" s="107"/>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1"/>
      <c r="C95" s="107"/>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33"/>
      <c r="C96" s="107"/>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7"/>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83"/>
      <c r="C98" s="107"/>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3"/>
      <c r="C99" s="107"/>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1"/>
      <c r="C100" s="107"/>
      <c r="D100" s="33"/>
      <c r="E100" s="14"/>
      <c r="F100" s="72"/>
      <c r="G100" s="14"/>
      <c r="H100" s="72"/>
      <c r="I100" s="21" t="str">
        <f t="shared" ref="I100:I148" si="16">IF(D100=EE,IF(OR(AND(E100&gt;-1,E100&lt;2,G100&gt;0,G100&lt;16),AND(E100&gt;1,E100&lt;3,G100&gt;0,G100&lt;5)),"X",""),IF(OR(AND(E100&gt;-1,E100&lt;2,G100&gt;0,G100&lt;20),AND(E100&gt;1,E100&lt;4,G100&gt;0,G100&lt;6)),"X",""))</f>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33"/>
      <c r="B101" s="33"/>
      <c r="C101" s="107"/>
      <c r="D101" s="33"/>
      <c r="E101" s="14"/>
      <c r="F101" s="72"/>
      <c r="G101" s="14"/>
      <c r="H101" s="72"/>
      <c r="I101" s="21" t="str">
        <f t="shared" si="16"/>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7"/>
      <c r="D102" s="33"/>
      <c r="E102" s="14"/>
      <c r="F102" s="72"/>
      <c r="G102" s="14"/>
      <c r="H102" s="72"/>
      <c r="I102" s="21" t="str">
        <f t="shared" si="16"/>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81"/>
      <c r="B103" s="83"/>
      <c r="C103" s="107"/>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3"/>
      <c r="C104" s="107"/>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1"/>
      <c r="C105" s="107"/>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1"/>
      <c r="C106" s="107"/>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7"/>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33"/>
      <c r="C108" s="107"/>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33"/>
      <c r="C109" s="107"/>
      <c r="D109" s="33"/>
      <c r="E109" s="14"/>
      <c r="F109" s="72"/>
      <c r="G109" s="14"/>
      <c r="H109" s="72"/>
      <c r="I109" s="21" t="str">
        <f t="shared" si="16"/>
        <v/>
      </c>
      <c r="J109" s="21" t="str">
        <f t="shared" ref="J109:J148" si="17">IF(D109=EE,IF(OR(AND(E109&gt;-1,E109&lt;2,G109&gt;15),AND(E109&gt;1,E109&lt;3,G109&gt;4,G109&lt;16),AND(E109&gt;2,G109&gt;0,G109&lt;5)),"X",""),IF(OR(AND(E109&gt;-1,E109&lt;2,G109&gt;19),AND(E109&gt;1,E109&lt;4,G109&gt;5,G109&lt;20),AND(E109&gt;3,G109&gt;0,G109&lt;6)),"X",""))</f>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81"/>
      <c r="C110" s="107"/>
      <c r="D110" s="33"/>
      <c r="E110" s="14"/>
      <c r="F110" s="72"/>
      <c r="G110" s="14"/>
      <c r="H110" s="72"/>
      <c r="I110" s="21" t="str">
        <f t="shared" si="16"/>
        <v/>
      </c>
      <c r="J110" s="21" t="str">
        <f t="shared" si="17"/>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81"/>
      <c r="C111" s="107"/>
      <c r="D111" s="33"/>
      <c r="E111" s="14"/>
      <c r="F111" s="72"/>
      <c r="G111" s="14"/>
      <c r="H111" s="72"/>
      <c r="I111" s="21" t="str">
        <f t="shared" si="16"/>
        <v/>
      </c>
      <c r="J111" s="21" t="str">
        <f t="shared" si="17"/>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33"/>
      <c r="B112" s="84"/>
      <c r="C112" s="107"/>
      <c r="D112" s="14"/>
      <c r="E112" s="14"/>
      <c r="F112" s="72"/>
      <c r="G112" s="14"/>
      <c r="H112" s="15"/>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16"/>
      <c r="B113" s="15"/>
      <c r="C113" s="107"/>
      <c r="D113" s="14"/>
      <c r="E113" s="14"/>
      <c r="F113" s="14"/>
      <c r="G113" s="14"/>
      <c r="H113" s="14"/>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16"/>
      <c r="B114" s="15"/>
      <c r="C114" s="107"/>
      <c r="D114" s="14"/>
      <c r="E114" s="14"/>
      <c r="F114" s="14"/>
      <c r="G114" s="14"/>
      <c r="H114" s="14"/>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83"/>
      <c r="C115" s="107"/>
      <c r="D115" s="33"/>
      <c r="E115" s="14"/>
      <c r="F115" s="72"/>
      <c r="G115" s="14"/>
      <c r="H115" s="72"/>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83"/>
      <c r="C116" s="107"/>
      <c r="D116" s="33"/>
      <c r="E116" s="14"/>
      <c r="F116" s="72"/>
      <c r="G116" s="14"/>
      <c r="H116" s="72"/>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15"/>
      <c r="C117" s="107"/>
      <c r="D117" s="14"/>
      <c r="E117" s="14"/>
      <c r="F117" s="14"/>
      <c r="G117" s="14"/>
      <c r="H117" s="14"/>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15"/>
      <c r="C118" s="107"/>
      <c r="D118" s="14"/>
      <c r="E118" s="14"/>
      <c r="F118" s="14"/>
      <c r="G118" s="14"/>
      <c r="H118" s="14"/>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7"/>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7"/>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7"/>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7"/>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7"/>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7"/>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7"/>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7"/>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7"/>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7"/>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7"/>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7"/>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7"/>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7"/>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7"/>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7"/>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7"/>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7"/>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7"/>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7"/>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7"/>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7"/>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7"/>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7"/>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7"/>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7"/>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7"/>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7"/>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7"/>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7"/>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7"/>
      <c r="D149" s="14"/>
      <c r="E149" s="14"/>
      <c r="F149" s="14"/>
      <c r="G149" s="14"/>
      <c r="H149" s="14"/>
      <c r="I149" s="21" t="str">
        <f t="shared" ref="I149:I212" si="18">IF(D149=EE,IF(OR(AND(E149&gt;-1,E149&lt;2,G149&gt;0,G149&lt;16),AND(E149&gt;1,E149&lt;3,G149&gt;0,G149&lt;5)),"X",""),IF(OR(AND(E149&gt;-1,E149&lt;2,G149&gt;0,G149&lt;20),AND(E149&gt;1,E149&lt;4,G149&gt;0,G149&lt;6)),"X",""))</f>
        <v/>
      </c>
      <c r="J149" s="21" t="str">
        <f t="shared" ref="J149:J212" si="19">IF(D149=EE,IF(OR(AND(E149&gt;-1,E149&lt;2,G149&gt;15),AND(E149&gt;1,E149&lt;3,G149&gt;4,G149&lt;16),AND(E149&gt;2,G149&gt;0,G149&lt;5)),"X",""),IF(OR(AND(E149&gt;-1,E149&lt;2,G149&gt;19),AND(E149&gt;1,E149&lt;4,G149&gt;5,G149&lt;20),AND(E149&gt;3,G149&gt;0,G149&lt;6)),"X",""))</f>
        <v/>
      </c>
      <c r="K149" s="21" t="str">
        <f t="shared" ref="K149:K212" si="20">IF(D149=EE,IF(OR(AND(E149&gt;1,E149&lt;3,G149&gt;15),AND(E149&gt;2,G149&gt;4)),"X",""),IF(OR(AND(E149&gt;1,E149&lt;4,G149&gt;19),AND(E149&gt;3,G149&gt;5)),"X",""))</f>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7"/>
      <c r="D150" s="14"/>
      <c r="E150" s="14"/>
      <c r="F150" s="14"/>
      <c r="G150" s="14"/>
      <c r="H150" s="14"/>
      <c r="I150" s="21" t="str">
        <f t="shared" si="18"/>
        <v/>
      </c>
      <c r="J150" s="21" t="str">
        <f t="shared" si="19"/>
        <v/>
      </c>
      <c r="K150" s="21" t="str">
        <f t="shared" si="20"/>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ref="W150:Y213" si="21">IF(I150="X",1,0)</f>
        <v>0</v>
      </c>
      <c r="X150" s="20">
        <f t="shared" si="21"/>
        <v>0</v>
      </c>
      <c r="Y150" s="20">
        <f t="shared" si="21"/>
        <v>0</v>
      </c>
    </row>
    <row r="151" spans="1:25" ht="15" customHeight="1" x14ac:dyDescent="0.2">
      <c r="A151" s="16"/>
      <c r="B151" s="15"/>
      <c r="C151" s="107"/>
      <c r="D151" s="14"/>
      <c r="E151" s="14"/>
      <c r="F151" s="14"/>
      <c r="G151" s="14"/>
      <c r="H151" s="14"/>
      <c r="I151" s="21" t="str">
        <f t="shared" si="18"/>
        <v/>
      </c>
      <c r="J151" s="21" t="str">
        <f t="shared" si="19"/>
        <v/>
      </c>
      <c r="K151" s="21" t="str">
        <f t="shared" si="20"/>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21"/>
        <v>0</v>
      </c>
      <c r="X151" s="20">
        <f t="shared" si="21"/>
        <v>0</v>
      </c>
      <c r="Y151" s="20">
        <f t="shared" si="21"/>
        <v>0</v>
      </c>
    </row>
    <row r="152" spans="1:25" ht="15" customHeight="1" x14ac:dyDescent="0.2">
      <c r="A152" s="16"/>
      <c r="B152" s="15"/>
      <c r="C152" s="107"/>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si="21"/>
        <v>0</v>
      </c>
      <c r="X152" s="20">
        <f t="shared" si="21"/>
        <v>0</v>
      </c>
      <c r="Y152" s="20">
        <f t="shared" si="21"/>
        <v>0</v>
      </c>
    </row>
    <row r="153" spans="1:25" ht="15" customHeight="1" x14ac:dyDescent="0.2">
      <c r="A153" s="16"/>
      <c r="B153" s="15"/>
      <c r="C153" s="107"/>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7"/>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7"/>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7"/>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7"/>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7"/>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7"/>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7"/>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7"/>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7"/>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7"/>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7"/>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7"/>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7"/>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7"/>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7"/>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7"/>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7"/>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7"/>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7"/>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7"/>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7"/>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7"/>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7"/>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7"/>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7"/>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7"/>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7"/>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7"/>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7"/>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7"/>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7"/>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7"/>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7"/>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7"/>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7"/>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7"/>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7"/>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7"/>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7"/>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7"/>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7"/>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7"/>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7"/>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7"/>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7"/>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7"/>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7"/>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7"/>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7"/>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7"/>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7"/>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7"/>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7"/>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7"/>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7"/>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7"/>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7"/>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7"/>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7"/>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7"/>
      <c r="D213" s="14"/>
      <c r="E213" s="14"/>
      <c r="F213" s="14"/>
      <c r="G213" s="14"/>
      <c r="H213" s="14"/>
      <c r="I213" s="21" t="str">
        <f t="shared" ref="I213:I276" si="22">IF(D213=EE,IF(OR(AND(E213&gt;-1,E213&lt;2,G213&gt;0,G213&lt;16),AND(E213&gt;1,E213&lt;3,G213&gt;0,G213&lt;5)),"X",""),IF(OR(AND(E213&gt;-1,E213&lt;2,G213&gt;0,G213&lt;20),AND(E213&gt;1,E213&lt;4,G213&gt;0,G213&lt;6)),"X",""))</f>
        <v/>
      </c>
      <c r="J213" s="21" t="str">
        <f t="shared" ref="J213:J276" si="23">IF(D213=EE,IF(OR(AND(E213&gt;-1,E213&lt;2,G213&gt;15),AND(E213&gt;1,E213&lt;3,G213&gt;4,G213&lt;16),AND(E213&gt;2,G213&gt;0,G213&lt;5)),"X",""),IF(OR(AND(E213&gt;-1,E213&lt;2,G213&gt;19),AND(E213&gt;1,E213&lt;4,G213&gt;5,G213&lt;20),AND(E213&gt;3,G213&gt;0,G213&lt;6)),"X",""))</f>
        <v/>
      </c>
      <c r="K213" s="21" t="str">
        <f t="shared" ref="K213:K276" si="24">IF(D213=EE,IF(OR(AND(E213&gt;1,E213&lt;3,G213&gt;15),AND(E213&gt;2,G213&gt;4)),"X",""),IF(OR(AND(E213&gt;1,E213&lt;4,G213&gt;19),AND(E213&gt;3,G213&gt;5)),"X",""))</f>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7"/>
      <c r="D214" s="14"/>
      <c r="E214" s="14"/>
      <c r="F214" s="14"/>
      <c r="G214" s="14"/>
      <c r="H214" s="14"/>
      <c r="I214" s="21" t="str">
        <f t="shared" si="22"/>
        <v/>
      </c>
      <c r="J214" s="21" t="str">
        <f t="shared" si="23"/>
        <v/>
      </c>
      <c r="K214" s="21" t="str">
        <f t="shared" si="24"/>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ref="W214:Y277" si="25">IF(I214="X",1,0)</f>
        <v>0</v>
      </c>
      <c r="X214" s="20">
        <f t="shared" si="25"/>
        <v>0</v>
      </c>
      <c r="Y214" s="20">
        <f t="shared" si="25"/>
        <v>0</v>
      </c>
    </row>
    <row r="215" spans="1:25" ht="15" customHeight="1" x14ac:dyDescent="0.2">
      <c r="A215" s="16"/>
      <c r="B215" s="15"/>
      <c r="C215" s="107"/>
      <c r="D215" s="14"/>
      <c r="E215" s="14"/>
      <c r="F215" s="14"/>
      <c r="G215" s="14"/>
      <c r="H215" s="14"/>
      <c r="I215" s="21" t="str">
        <f t="shared" si="22"/>
        <v/>
      </c>
      <c r="J215" s="21" t="str">
        <f t="shared" si="23"/>
        <v/>
      </c>
      <c r="K215" s="21" t="str">
        <f t="shared" si="24"/>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5"/>
        <v>0</v>
      </c>
      <c r="X215" s="20">
        <f t="shared" si="25"/>
        <v>0</v>
      </c>
      <c r="Y215" s="20">
        <f t="shared" si="25"/>
        <v>0</v>
      </c>
    </row>
    <row r="216" spans="1:25" ht="15" customHeight="1" x14ac:dyDescent="0.2">
      <c r="A216" s="16"/>
      <c r="B216" s="15"/>
      <c r="C216" s="107"/>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si="25"/>
        <v>0</v>
      </c>
      <c r="X216" s="20">
        <f t="shared" si="25"/>
        <v>0</v>
      </c>
      <c r="Y216" s="20">
        <f t="shared" si="25"/>
        <v>0</v>
      </c>
    </row>
    <row r="217" spans="1:25" ht="15" customHeight="1" x14ac:dyDescent="0.2">
      <c r="A217" s="16"/>
      <c r="B217" s="15"/>
      <c r="C217" s="107"/>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7"/>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7"/>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7"/>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7"/>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7"/>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7"/>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7"/>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7"/>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7"/>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7"/>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7"/>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7"/>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7"/>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7"/>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7"/>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7"/>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7"/>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7"/>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7"/>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7"/>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7"/>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7"/>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7"/>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7"/>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7"/>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7"/>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7"/>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7"/>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7"/>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7"/>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7"/>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7"/>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7"/>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7"/>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7"/>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7"/>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7"/>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7"/>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7"/>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7"/>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7"/>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7"/>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7"/>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7"/>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7"/>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7"/>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7"/>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7"/>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7"/>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7"/>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7"/>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7"/>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7"/>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7"/>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7"/>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7"/>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7"/>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7"/>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7"/>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7"/>
      <c r="D277" s="14"/>
      <c r="E277" s="14"/>
      <c r="F277" s="14"/>
      <c r="G277" s="14"/>
      <c r="H277" s="14"/>
      <c r="I277" s="21" t="str">
        <f t="shared" ref="I277:I340" si="26">IF(D277=EE,IF(OR(AND(E277&gt;-1,E277&lt;2,G277&gt;0,G277&lt;16),AND(E277&gt;1,E277&lt;3,G277&gt;0,G277&lt;5)),"X",""),IF(OR(AND(E277&gt;-1,E277&lt;2,G277&gt;0,G277&lt;20),AND(E277&gt;1,E277&lt;4,G277&gt;0,G277&lt;6)),"X",""))</f>
        <v/>
      </c>
      <c r="J277" s="21" t="str">
        <f t="shared" ref="J277:J340" si="27">IF(D277=EE,IF(OR(AND(E277&gt;-1,E277&lt;2,G277&gt;15),AND(E277&gt;1,E277&lt;3,G277&gt;4,G277&lt;16),AND(E277&gt;2,G277&gt;0,G277&lt;5)),"X",""),IF(OR(AND(E277&gt;-1,E277&lt;2,G277&gt;19),AND(E277&gt;1,E277&lt;4,G277&gt;5,G277&lt;20),AND(E277&gt;3,G277&gt;0,G277&lt;6)),"X",""))</f>
        <v/>
      </c>
      <c r="K277" s="21" t="str">
        <f t="shared" ref="K277:K340" si="28">IF(D277=EE,IF(OR(AND(E277&gt;1,E277&lt;3,G277&gt;15),AND(E277&gt;2,G277&gt;4)),"X",""),IF(OR(AND(E277&gt;1,E277&lt;4,G277&gt;19),AND(E277&gt;3,G277&gt;5)),"X",""))</f>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7"/>
      <c r="D278" s="14"/>
      <c r="E278" s="14"/>
      <c r="F278" s="14"/>
      <c r="G278" s="14"/>
      <c r="H278" s="14"/>
      <c r="I278" s="21" t="str">
        <f t="shared" si="26"/>
        <v/>
      </c>
      <c r="J278" s="21" t="str">
        <f t="shared" si="27"/>
        <v/>
      </c>
      <c r="K278" s="21" t="str">
        <f t="shared" si="28"/>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ref="W278:Y341" si="29">IF(I278="X",1,0)</f>
        <v>0</v>
      </c>
      <c r="X278" s="20">
        <f t="shared" si="29"/>
        <v>0</v>
      </c>
      <c r="Y278" s="20">
        <f t="shared" si="29"/>
        <v>0</v>
      </c>
    </row>
    <row r="279" spans="1:25" ht="15" customHeight="1" x14ac:dyDescent="0.2">
      <c r="A279" s="16"/>
      <c r="B279" s="15"/>
      <c r="C279" s="107"/>
      <c r="D279" s="14"/>
      <c r="E279" s="14"/>
      <c r="F279" s="14"/>
      <c r="G279" s="14"/>
      <c r="H279" s="14"/>
      <c r="I279" s="21" t="str">
        <f t="shared" si="26"/>
        <v/>
      </c>
      <c r="J279" s="21" t="str">
        <f t="shared" si="27"/>
        <v/>
      </c>
      <c r="K279" s="21" t="str">
        <f t="shared" si="28"/>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9"/>
        <v>0</v>
      </c>
      <c r="X279" s="20">
        <f t="shared" si="29"/>
        <v>0</v>
      </c>
      <c r="Y279" s="20">
        <f t="shared" si="29"/>
        <v>0</v>
      </c>
    </row>
    <row r="280" spans="1:25" ht="15" customHeight="1" x14ac:dyDescent="0.2">
      <c r="A280" s="16"/>
      <c r="B280" s="15"/>
      <c r="C280" s="107"/>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si="29"/>
        <v>0</v>
      </c>
      <c r="X280" s="20">
        <f t="shared" si="29"/>
        <v>0</v>
      </c>
      <c r="Y280" s="20">
        <f t="shared" si="29"/>
        <v>0</v>
      </c>
    </row>
    <row r="281" spans="1:25" ht="15" customHeight="1" x14ac:dyDescent="0.2">
      <c r="A281" s="16"/>
      <c r="B281" s="15"/>
      <c r="C281" s="107"/>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7"/>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7"/>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7"/>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7"/>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7"/>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7"/>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7"/>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7"/>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7"/>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7"/>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7"/>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7"/>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7"/>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7"/>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7"/>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7"/>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7"/>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7"/>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7"/>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7"/>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7"/>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7"/>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7"/>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7"/>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7"/>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7"/>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7"/>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7"/>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7"/>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7"/>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7"/>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7"/>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7"/>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7"/>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7"/>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7"/>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7"/>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7"/>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7"/>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7"/>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7"/>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7"/>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7"/>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7"/>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7"/>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7"/>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7"/>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7"/>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7"/>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7"/>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7"/>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7"/>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7"/>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7"/>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7"/>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7"/>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7"/>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7"/>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7"/>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7"/>
      <c r="D341" s="14"/>
      <c r="E341" s="14"/>
      <c r="F341" s="14"/>
      <c r="G341" s="14"/>
      <c r="H341" s="14"/>
      <c r="I341" s="21" t="str">
        <f t="shared" ref="I341:I404" si="30">IF(D341=EE,IF(OR(AND(E341&gt;-1,E341&lt;2,G341&gt;0,G341&lt;16),AND(E341&gt;1,E341&lt;3,G341&gt;0,G341&lt;5)),"X",""),IF(OR(AND(E341&gt;-1,E341&lt;2,G341&gt;0,G341&lt;20),AND(E341&gt;1,E341&lt;4,G341&gt;0,G341&lt;6)),"X",""))</f>
        <v/>
      </c>
      <c r="J341" s="21" t="str">
        <f t="shared" ref="J341:J404" si="31">IF(D341=EE,IF(OR(AND(E341&gt;-1,E341&lt;2,G341&gt;15),AND(E341&gt;1,E341&lt;3,G341&gt;4,G341&lt;16),AND(E341&gt;2,G341&gt;0,G341&lt;5)),"X",""),IF(OR(AND(E341&gt;-1,E341&lt;2,G341&gt;19),AND(E341&gt;1,E341&lt;4,G341&gt;5,G341&lt;20),AND(E341&gt;3,G341&gt;0,G341&lt;6)),"X",""))</f>
        <v/>
      </c>
      <c r="K341" s="21" t="str">
        <f t="shared" ref="K341:K404" si="32">IF(D341=EE,IF(OR(AND(E341&gt;1,E341&lt;3,G341&gt;15),AND(E341&gt;2,G341&gt;4)),"X",""),IF(OR(AND(E341&gt;1,E341&lt;4,G341&gt;19),AND(E341&gt;3,G341&gt;5)),"X",""))</f>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7"/>
      <c r="D342" s="14"/>
      <c r="E342" s="14"/>
      <c r="F342" s="14"/>
      <c r="G342" s="14"/>
      <c r="H342" s="14"/>
      <c r="I342" s="21" t="str">
        <f t="shared" si="30"/>
        <v/>
      </c>
      <c r="J342" s="21" t="str">
        <f t="shared" si="31"/>
        <v/>
      </c>
      <c r="K342" s="21" t="str">
        <f t="shared" si="32"/>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ref="W342:Y405" si="33">IF(I342="X",1,0)</f>
        <v>0</v>
      </c>
      <c r="X342" s="20">
        <f t="shared" si="33"/>
        <v>0</v>
      </c>
      <c r="Y342" s="20">
        <f t="shared" si="33"/>
        <v>0</v>
      </c>
    </row>
    <row r="343" spans="1:25" ht="15" customHeight="1" x14ac:dyDescent="0.2">
      <c r="A343" s="16"/>
      <c r="B343" s="15"/>
      <c r="C343" s="107"/>
      <c r="D343" s="14"/>
      <c r="E343" s="14"/>
      <c r="F343" s="14"/>
      <c r="G343" s="14"/>
      <c r="H343" s="14"/>
      <c r="I343" s="21" t="str">
        <f t="shared" si="30"/>
        <v/>
      </c>
      <c r="J343" s="21" t="str">
        <f t="shared" si="31"/>
        <v/>
      </c>
      <c r="K343" s="21" t="str">
        <f t="shared" si="32"/>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33"/>
        <v>0</v>
      </c>
      <c r="X343" s="20">
        <f t="shared" si="33"/>
        <v>0</v>
      </c>
      <c r="Y343" s="20">
        <f t="shared" si="33"/>
        <v>0</v>
      </c>
    </row>
    <row r="344" spans="1:25" ht="15" customHeight="1" x14ac:dyDescent="0.2">
      <c r="A344" s="16"/>
      <c r="B344" s="15"/>
      <c r="C344" s="107"/>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si="33"/>
        <v>0</v>
      </c>
      <c r="X344" s="20">
        <f t="shared" si="33"/>
        <v>0</v>
      </c>
      <c r="Y344" s="20">
        <f t="shared" si="33"/>
        <v>0</v>
      </c>
    </row>
    <row r="345" spans="1:25" ht="15" customHeight="1" x14ac:dyDescent="0.2">
      <c r="A345" s="16"/>
      <c r="B345" s="15"/>
      <c r="C345" s="107"/>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7"/>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7"/>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7"/>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7"/>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7"/>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7"/>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7"/>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7"/>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7"/>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7"/>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7"/>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7"/>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7"/>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7"/>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7"/>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7"/>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7"/>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7"/>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7"/>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7"/>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7"/>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7"/>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7"/>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7"/>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7"/>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7"/>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7"/>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7"/>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7"/>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7"/>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7"/>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7"/>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7"/>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7"/>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7"/>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7"/>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7"/>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7"/>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7"/>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7"/>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7"/>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7"/>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7"/>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7"/>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7"/>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7"/>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7"/>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7"/>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7"/>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7"/>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7"/>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7"/>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7"/>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7"/>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7"/>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7"/>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7"/>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7"/>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7"/>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7"/>
      <c r="D405" s="14"/>
      <c r="E405" s="14"/>
      <c r="F405" s="14"/>
      <c r="G405" s="14"/>
      <c r="H405" s="14"/>
      <c r="I405" s="21" t="str">
        <f t="shared" ref="I405:I468" si="34">IF(D405=EE,IF(OR(AND(E405&gt;-1,E405&lt;2,G405&gt;0,G405&lt;16),AND(E405&gt;1,E405&lt;3,G405&gt;0,G405&lt;5)),"X",""),IF(OR(AND(E405&gt;-1,E405&lt;2,G405&gt;0,G405&lt;20),AND(E405&gt;1,E405&lt;4,G405&gt;0,G405&lt;6)),"X",""))</f>
        <v/>
      </c>
      <c r="J405" s="21" t="str">
        <f t="shared" ref="J405:J468" si="35">IF(D405=EE,IF(OR(AND(E405&gt;-1,E405&lt;2,G405&gt;15),AND(E405&gt;1,E405&lt;3,G405&gt;4,G405&lt;16),AND(E405&gt;2,G405&gt;0,G405&lt;5)),"X",""),IF(OR(AND(E405&gt;-1,E405&lt;2,G405&gt;19),AND(E405&gt;1,E405&lt;4,G405&gt;5,G405&lt;20),AND(E405&gt;3,G405&gt;0,G405&lt;6)),"X",""))</f>
        <v/>
      </c>
      <c r="K405" s="21" t="str">
        <f t="shared" ref="K405:K468" si="36">IF(D405=EE,IF(OR(AND(E405&gt;1,E405&lt;3,G405&gt;15),AND(E405&gt;2,G405&gt;4)),"X",""),IF(OR(AND(E405&gt;1,E405&lt;4,G405&gt;19),AND(E405&gt;3,G405&gt;5)),"X",""))</f>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7"/>
      <c r="D406" s="14"/>
      <c r="E406" s="14"/>
      <c r="F406" s="14"/>
      <c r="G406" s="14"/>
      <c r="H406" s="14"/>
      <c r="I406" s="21" t="str">
        <f t="shared" si="34"/>
        <v/>
      </c>
      <c r="J406" s="21" t="str">
        <f t="shared" si="35"/>
        <v/>
      </c>
      <c r="K406" s="21" t="str">
        <f t="shared" si="36"/>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ref="W406:Y469" si="37">IF(I406="X",1,0)</f>
        <v>0</v>
      </c>
      <c r="X406" s="20">
        <f t="shared" si="37"/>
        <v>0</v>
      </c>
      <c r="Y406" s="20">
        <f t="shared" si="37"/>
        <v>0</v>
      </c>
    </row>
    <row r="407" spans="1:25" ht="15" customHeight="1" x14ac:dyDescent="0.2">
      <c r="A407" s="16"/>
      <c r="B407" s="15"/>
      <c r="C407" s="107"/>
      <c r="D407" s="14"/>
      <c r="E407" s="14"/>
      <c r="F407" s="14"/>
      <c r="G407" s="14"/>
      <c r="H407" s="14"/>
      <c r="I407" s="21" t="str">
        <f t="shared" si="34"/>
        <v/>
      </c>
      <c r="J407" s="21" t="str">
        <f t="shared" si="35"/>
        <v/>
      </c>
      <c r="K407" s="21" t="str">
        <f t="shared" si="36"/>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7"/>
        <v>0</v>
      </c>
      <c r="X407" s="20">
        <f t="shared" si="37"/>
        <v>0</v>
      </c>
      <c r="Y407" s="20">
        <f t="shared" si="37"/>
        <v>0</v>
      </c>
    </row>
    <row r="408" spans="1:25" ht="15" customHeight="1" x14ac:dyDescent="0.2">
      <c r="A408" s="16"/>
      <c r="B408" s="15"/>
      <c r="C408" s="107"/>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si="37"/>
        <v>0</v>
      </c>
      <c r="X408" s="20">
        <f t="shared" si="37"/>
        <v>0</v>
      </c>
      <c r="Y408" s="20">
        <f t="shared" si="37"/>
        <v>0</v>
      </c>
    </row>
    <row r="409" spans="1:25" ht="15" customHeight="1" x14ac:dyDescent="0.2">
      <c r="A409" s="16"/>
      <c r="B409" s="15"/>
      <c r="C409" s="107"/>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7"/>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7"/>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7"/>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7"/>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7"/>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7"/>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7"/>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7"/>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7"/>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7"/>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7"/>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7"/>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7"/>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7"/>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7"/>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7"/>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7"/>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7"/>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7"/>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7"/>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7"/>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7"/>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7"/>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7"/>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7"/>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7"/>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7"/>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7"/>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7"/>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7"/>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7"/>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7"/>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7"/>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7"/>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7"/>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7"/>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7"/>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7"/>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7"/>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7"/>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7"/>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7"/>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7"/>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7"/>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7"/>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7"/>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7"/>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7"/>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7"/>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7"/>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7"/>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7"/>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7"/>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7"/>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7"/>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7"/>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7"/>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7"/>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7"/>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7"/>
      <c r="D469" s="14"/>
      <c r="E469" s="14"/>
      <c r="F469" s="14"/>
      <c r="G469" s="14"/>
      <c r="H469" s="14"/>
      <c r="I469" s="21" t="str">
        <f t="shared" ref="I469:I532" si="38">IF(D469=EE,IF(OR(AND(E469&gt;-1,E469&lt;2,G469&gt;0,G469&lt;16),AND(E469&gt;1,E469&lt;3,G469&gt;0,G469&lt;5)),"X",""),IF(OR(AND(E469&gt;-1,E469&lt;2,G469&gt;0,G469&lt;20),AND(E469&gt;1,E469&lt;4,G469&gt;0,G469&lt;6)),"X",""))</f>
        <v/>
      </c>
      <c r="J469" s="21" t="str">
        <f t="shared" ref="J469:J532" si="39">IF(D469=EE,IF(OR(AND(E469&gt;-1,E469&lt;2,G469&gt;15),AND(E469&gt;1,E469&lt;3,G469&gt;4,G469&lt;16),AND(E469&gt;2,G469&gt;0,G469&lt;5)),"X",""),IF(OR(AND(E469&gt;-1,E469&lt;2,G469&gt;19),AND(E469&gt;1,E469&lt;4,G469&gt;5,G469&lt;20),AND(E469&gt;3,G469&gt;0,G469&lt;6)),"X",""))</f>
        <v/>
      </c>
      <c r="K469" s="21" t="str">
        <f t="shared" ref="K469:K532" si="40">IF(D469=EE,IF(OR(AND(E469&gt;1,E469&lt;3,G469&gt;15),AND(E469&gt;2,G469&gt;4)),"X",""),IF(OR(AND(E469&gt;1,E469&lt;4,G469&gt;19),AND(E469&gt;3,G469&gt;5)),"X",""))</f>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7"/>
      <c r="D470" s="14"/>
      <c r="E470" s="14"/>
      <c r="F470" s="14"/>
      <c r="G470" s="14"/>
      <c r="H470" s="14"/>
      <c r="I470" s="21" t="str">
        <f t="shared" si="38"/>
        <v/>
      </c>
      <c r="J470" s="21" t="str">
        <f t="shared" si="39"/>
        <v/>
      </c>
      <c r="K470" s="21" t="str">
        <f t="shared" si="40"/>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ref="W470:Y533" si="41">IF(I470="X",1,0)</f>
        <v>0</v>
      </c>
      <c r="X470" s="20">
        <f t="shared" si="41"/>
        <v>0</v>
      </c>
      <c r="Y470" s="20">
        <f t="shared" si="41"/>
        <v>0</v>
      </c>
    </row>
    <row r="471" spans="1:25" ht="15" customHeight="1" x14ac:dyDescent="0.2">
      <c r="A471" s="16"/>
      <c r="B471" s="15"/>
      <c r="C471" s="107"/>
      <c r="D471" s="14"/>
      <c r="E471" s="14"/>
      <c r="F471" s="14"/>
      <c r="G471" s="14"/>
      <c r="H471" s="14"/>
      <c r="I471" s="21" t="str">
        <f t="shared" si="38"/>
        <v/>
      </c>
      <c r="J471" s="21" t="str">
        <f t="shared" si="39"/>
        <v/>
      </c>
      <c r="K471" s="21" t="str">
        <f t="shared" si="40"/>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41"/>
        <v>0</v>
      </c>
      <c r="X471" s="20">
        <f t="shared" si="41"/>
        <v>0</v>
      </c>
      <c r="Y471" s="20">
        <f t="shared" si="41"/>
        <v>0</v>
      </c>
    </row>
    <row r="472" spans="1:25" ht="15" customHeight="1" x14ac:dyDescent="0.2">
      <c r="A472" s="16"/>
      <c r="B472" s="15"/>
      <c r="C472" s="107"/>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si="41"/>
        <v>0</v>
      </c>
      <c r="X472" s="20">
        <f t="shared" si="41"/>
        <v>0</v>
      </c>
      <c r="Y472" s="20">
        <f t="shared" si="41"/>
        <v>0</v>
      </c>
    </row>
    <row r="473" spans="1:25" ht="15" customHeight="1" x14ac:dyDescent="0.2">
      <c r="A473" s="16"/>
      <c r="B473" s="15"/>
      <c r="C473" s="107"/>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7"/>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7"/>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7"/>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7"/>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7"/>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7"/>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7"/>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7"/>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7"/>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7"/>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7"/>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7"/>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7"/>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7"/>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7"/>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7"/>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7"/>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7"/>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7"/>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7"/>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7"/>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7"/>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7"/>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7"/>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7"/>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7"/>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7"/>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7"/>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7"/>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7"/>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7"/>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7"/>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7"/>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7"/>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7"/>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7"/>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7"/>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7"/>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7"/>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7"/>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7"/>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7"/>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7"/>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7"/>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7"/>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7"/>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7"/>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7"/>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7"/>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7"/>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7"/>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7"/>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7"/>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7"/>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7"/>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7"/>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7"/>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7"/>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7"/>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7"/>
      <c r="D533" s="14"/>
      <c r="E533" s="14"/>
      <c r="F533" s="14"/>
      <c r="G533" s="14"/>
      <c r="H533" s="14"/>
      <c r="I533" s="21" t="str">
        <f t="shared" ref="I533:I596" si="42">IF(D533=EE,IF(OR(AND(E533&gt;-1,E533&lt;2,G533&gt;0,G533&lt;16),AND(E533&gt;1,E533&lt;3,G533&gt;0,G533&lt;5)),"X",""),IF(OR(AND(E533&gt;-1,E533&lt;2,G533&gt;0,G533&lt;20),AND(E533&gt;1,E533&lt;4,G533&gt;0,G533&lt;6)),"X",""))</f>
        <v/>
      </c>
      <c r="J533" s="21" t="str">
        <f t="shared" ref="J533:J596" si="43">IF(D533=EE,IF(OR(AND(E533&gt;-1,E533&lt;2,G533&gt;15),AND(E533&gt;1,E533&lt;3,G533&gt;4,G533&lt;16),AND(E533&gt;2,G533&gt;0,G533&lt;5)),"X",""),IF(OR(AND(E533&gt;-1,E533&lt;2,G533&gt;19),AND(E533&gt;1,E533&lt;4,G533&gt;5,G533&lt;20),AND(E533&gt;3,G533&gt;0,G533&lt;6)),"X",""))</f>
        <v/>
      </c>
      <c r="K533" s="21" t="str">
        <f t="shared" ref="K533:K596" si="44">IF(D533=EE,IF(OR(AND(E533&gt;1,E533&lt;3,G533&gt;15),AND(E533&gt;2,G533&gt;4)),"X",""),IF(OR(AND(E533&gt;1,E533&lt;4,G533&gt;19),AND(E533&gt;3,G533&gt;5)),"X",""))</f>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7"/>
      <c r="D534" s="14"/>
      <c r="E534" s="14"/>
      <c r="F534" s="14"/>
      <c r="G534" s="14"/>
      <c r="H534" s="14"/>
      <c r="I534" s="21" t="str">
        <f t="shared" si="42"/>
        <v/>
      </c>
      <c r="J534" s="21" t="str">
        <f t="shared" si="43"/>
        <v/>
      </c>
      <c r="K534" s="21" t="str">
        <f t="shared" si="44"/>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ref="W534:Y597" si="45">IF(I534="X",1,0)</f>
        <v>0</v>
      </c>
      <c r="X534" s="20">
        <f t="shared" si="45"/>
        <v>0</v>
      </c>
      <c r="Y534" s="20">
        <f t="shared" si="45"/>
        <v>0</v>
      </c>
    </row>
    <row r="535" spans="1:25" ht="15" customHeight="1" x14ac:dyDescent="0.2">
      <c r="A535" s="16"/>
      <c r="B535" s="15"/>
      <c r="C535" s="107"/>
      <c r="D535" s="14"/>
      <c r="E535" s="14"/>
      <c r="F535" s="14"/>
      <c r="G535" s="14"/>
      <c r="H535" s="14"/>
      <c r="I535" s="21" t="str">
        <f t="shared" si="42"/>
        <v/>
      </c>
      <c r="J535" s="21" t="str">
        <f t="shared" si="43"/>
        <v/>
      </c>
      <c r="K535" s="21" t="str">
        <f t="shared" si="44"/>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5"/>
        <v>0</v>
      </c>
      <c r="X535" s="20">
        <f t="shared" si="45"/>
        <v>0</v>
      </c>
      <c r="Y535" s="20">
        <f t="shared" si="45"/>
        <v>0</v>
      </c>
    </row>
    <row r="536" spans="1:25" ht="15" customHeight="1" x14ac:dyDescent="0.2">
      <c r="A536" s="16"/>
      <c r="B536" s="15"/>
      <c r="C536" s="107"/>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si="45"/>
        <v>0</v>
      </c>
      <c r="X536" s="20">
        <f t="shared" si="45"/>
        <v>0</v>
      </c>
      <c r="Y536" s="20">
        <f t="shared" si="45"/>
        <v>0</v>
      </c>
    </row>
    <row r="537" spans="1:25" ht="15" customHeight="1" x14ac:dyDescent="0.2">
      <c r="A537" s="16"/>
      <c r="B537" s="15"/>
      <c r="C537" s="107"/>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7"/>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7"/>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7"/>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7"/>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7"/>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7"/>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7"/>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7"/>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7"/>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7"/>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7"/>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7"/>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7"/>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7"/>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7"/>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7"/>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7"/>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7"/>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7"/>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7"/>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7"/>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7"/>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7"/>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7"/>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7"/>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7"/>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7"/>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7"/>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7"/>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7"/>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7"/>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7"/>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7"/>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7"/>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7"/>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7"/>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7"/>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7"/>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7"/>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7"/>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7"/>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7"/>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7"/>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7"/>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7"/>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7"/>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7"/>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7"/>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7"/>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7"/>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7"/>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7"/>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7"/>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7"/>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7"/>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7"/>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7"/>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7"/>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7"/>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7"/>
      <c r="D597" s="14"/>
      <c r="E597" s="14"/>
      <c r="F597" s="14"/>
      <c r="G597" s="14"/>
      <c r="H597" s="14"/>
      <c r="I597" s="21" t="str">
        <f t="shared" ref="I597:I660" si="46">IF(D597=EE,IF(OR(AND(E597&gt;-1,E597&lt;2,G597&gt;0,G597&lt;16),AND(E597&gt;1,E597&lt;3,G597&gt;0,G597&lt;5)),"X",""),IF(OR(AND(E597&gt;-1,E597&lt;2,G597&gt;0,G597&lt;20),AND(E597&gt;1,E597&lt;4,G597&gt;0,G597&lt;6)),"X",""))</f>
        <v/>
      </c>
      <c r="J597" s="21" t="str">
        <f t="shared" ref="J597:J660" si="47">IF(D597=EE,IF(OR(AND(E597&gt;-1,E597&lt;2,G597&gt;15),AND(E597&gt;1,E597&lt;3,G597&gt;4,G597&lt;16),AND(E597&gt;2,G597&gt;0,G597&lt;5)),"X",""),IF(OR(AND(E597&gt;-1,E597&lt;2,G597&gt;19),AND(E597&gt;1,E597&lt;4,G597&gt;5,G597&lt;20),AND(E597&gt;3,G597&gt;0,G597&lt;6)),"X",""))</f>
        <v/>
      </c>
      <c r="K597" s="21" t="str">
        <f t="shared" ref="K597:K660" si="48">IF(D597=EE,IF(OR(AND(E597&gt;1,E597&lt;3,G597&gt;15),AND(E597&gt;2,G597&gt;4)),"X",""),IF(OR(AND(E597&gt;1,E597&lt;4,G597&gt;19),AND(E597&gt;3,G597&gt;5)),"X",""))</f>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7"/>
      <c r="D598" s="14"/>
      <c r="E598" s="14"/>
      <c r="F598" s="14"/>
      <c r="G598" s="14"/>
      <c r="H598" s="14"/>
      <c r="I598" s="21" t="str">
        <f t="shared" si="46"/>
        <v/>
      </c>
      <c r="J598" s="21" t="str">
        <f t="shared" si="47"/>
        <v/>
      </c>
      <c r="K598" s="21" t="str">
        <f t="shared" si="48"/>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ref="W598:Y661" si="49">IF(I598="X",1,0)</f>
        <v>0</v>
      </c>
      <c r="X598" s="20">
        <f t="shared" si="49"/>
        <v>0</v>
      </c>
      <c r="Y598" s="20">
        <f t="shared" si="49"/>
        <v>0</v>
      </c>
    </row>
    <row r="599" spans="1:25" ht="15" customHeight="1" x14ac:dyDescent="0.2">
      <c r="A599" s="16"/>
      <c r="B599" s="15"/>
      <c r="C599" s="107"/>
      <c r="D599" s="14"/>
      <c r="E599" s="14"/>
      <c r="F599" s="14"/>
      <c r="G599" s="14"/>
      <c r="H599" s="14"/>
      <c r="I599" s="21" t="str">
        <f t="shared" si="46"/>
        <v/>
      </c>
      <c r="J599" s="21" t="str">
        <f t="shared" si="47"/>
        <v/>
      </c>
      <c r="K599" s="21" t="str">
        <f t="shared" si="48"/>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9"/>
        <v>0</v>
      </c>
      <c r="X599" s="20">
        <f t="shared" si="49"/>
        <v>0</v>
      </c>
      <c r="Y599" s="20">
        <f t="shared" si="49"/>
        <v>0</v>
      </c>
    </row>
    <row r="600" spans="1:25" ht="15" customHeight="1" x14ac:dyDescent="0.2">
      <c r="A600" s="16"/>
      <c r="B600" s="15"/>
      <c r="C600" s="107"/>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si="49"/>
        <v>0</v>
      </c>
      <c r="X600" s="20">
        <f t="shared" si="49"/>
        <v>0</v>
      </c>
      <c r="Y600" s="20">
        <f t="shared" si="49"/>
        <v>0</v>
      </c>
    </row>
    <row r="601" spans="1:25" ht="15" customHeight="1" x14ac:dyDescent="0.2">
      <c r="A601" s="16"/>
      <c r="B601" s="15"/>
      <c r="C601" s="107"/>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7"/>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7"/>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7"/>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7"/>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7"/>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7"/>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7"/>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7"/>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7"/>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7"/>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7"/>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7"/>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7"/>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7"/>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7"/>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7"/>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7"/>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7"/>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7"/>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7"/>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7"/>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7"/>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7"/>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7"/>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7"/>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7"/>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7"/>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7"/>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7"/>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7"/>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7"/>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7"/>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7"/>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7"/>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7"/>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7"/>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7"/>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7"/>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7"/>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7"/>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7"/>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7"/>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7"/>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7"/>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7"/>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7"/>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7"/>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7"/>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7"/>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7"/>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7"/>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7"/>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7"/>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7"/>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7"/>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7"/>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7"/>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7"/>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7"/>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7"/>
      <c r="D661" s="14"/>
      <c r="E661" s="14"/>
      <c r="F661" s="14"/>
      <c r="G661" s="14"/>
      <c r="H661" s="14"/>
      <c r="I661" s="21" t="str">
        <f t="shared" ref="I661:I724" si="50">IF(D661=EE,IF(OR(AND(E661&gt;-1,E661&lt;2,G661&gt;0,G661&lt;16),AND(E661&gt;1,E661&lt;3,G661&gt;0,G661&lt;5)),"X",""),IF(OR(AND(E661&gt;-1,E661&lt;2,G661&gt;0,G661&lt;20),AND(E661&gt;1,E661&lt;4,G661&gt;0,G661&lt;6)),"X",""))</f>
        <v/>
      </c>
      <c r="J661" s="21" t="str">
        <f t="shared" ref="J661:J724" si="51">IF(D661=EE,IF(OR(AND(E661&gt;-1,E661&lt;2,G661&gt;15),AND(E661&gt;1,E661&lt;3,G661&gt;4,G661&lt;16),AND(E661&gt;2,G661&gt;0,G661&lt;5)),"X",""),IF(OR(AND(E661&gt;-1,E661&lt;2,G661&gt;19),AND(E661&gt;1,E661&lt;4,G661&gt;5,G661&lt;20),AND(E661&gt;3,G661&gt;0,G661&lt;6)),"X",""))</f>
        <v/>
      </c>
      <c r="K661" s="21" t="str">
        <f t="shared" ref="K661:K724" si="52">IF(D661=EE,IF(OR(AND(E661&gt;1,E661&lt;3,G661&gt;15),AND(E661&gt;2,G661&gt;4)),"X",""),IF(OR(AND(E661&gt;1,E661&lt;4,G661&gt;19),AND(E661&gt;3,G661&gt;5)),"X",""))</f>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7"/>
      <c r="D662" s="14"/>
      <c r="E662" s="14"/>
      <c r="F662" s="14"/>
      <c r="G662" s="14"/>
      <c r="H662" s="14"/>
      <c r="I662" s="21" t="str">
        <f t="shared" si="50"/>
        <v/>
      </c>
      <c r="J662" s="21" t="str">
        <f t="shared" si="51"/>
        <v/>
      </c>
      <c r="K662" s="21" t="str">
        <f t="shared" si="52"/>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ref="W662:Y725" si="53">IF(I662="X",1,0)</f>
        <v>0</v>
      </c>
      <c r="X662" s="20">
        <f t="shared" si="53"/>
        <v>0</v>
      </c>
      <c r="Y662" s="20">
        <f t="shared" si="53"/>
        <v>0</v>
      </c>
    </row>
    <row r="663" spans="1:25" ht="15" customHeight="1" x14ac:dyDescent="0.2">
      <c r="A663" s="16"/>
      <c r="B663" s="15"/>
      <c r="C663" s="107"/>
      <c r="D663" s="14"/>
      <c r="E663" s="14"/>
      <c r="F663" s="14"/>
      <c r="G663" s="14"/>
      <c r="H663" s="14"/>
      <c r="I663" s="21" t="str">
        <f t="shared" si="50"/>
        <v/>
      </c>
      <c r="J663" s="21" t="str">
        <f t="shared" si="51"/>
        <v/>
      </c>
      <c r="K663" s="21" t="str">
        <f t="shared" si="52"/>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53"/>
        <v>0</v>
      </c>
      <c r="X663" s="20">
        <f t="shared" si="53"/>
        <v>0</v>
      </c>
      <c r="Y663" s="20">
        <f t="shared" si="53"/>
        <v>0</v>
      </c>
    </row>
    <row r="664" spans="1:25" ht="15" customHeight="1" x14ac:dyDescent="0.2">
      <c r="A664" s="16"/>
      <c r="B664" s="15"/>
      <c r="C664" s="107"/>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si="53"/>
        <v>0</v>
      </c>
      <c r="X664" s="20">
        <f t="shared" si="53"/>
        <v>0</v>
      </c>
      <c r="Y664" s="20">
        <f t="shared" si="53"/>
        <v>0</v>
      </c>
    </row>
    <row r="665" spans="1:25" ht="15" customHeight="1" x14ac:dyDescent="0.2">
      <c r="A665" s="16"/>
      <c r="B665" s="15"/>
      <c r="C665" s="107"/>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7"/>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7"/>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7"/>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7"/>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7"/>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7"/>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7"/>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7"/>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7"/>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7"/>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7"/>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7"/>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7"/>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7"/>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7"/>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7"/>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7"/>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7"/>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7"/>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7"/>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7"/>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7"/>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7"/>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7"/>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7"/>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7"/>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7"/>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7"/>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7"/>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7"/>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7"/>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7"/>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7"/>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7"/>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7"/>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7"/>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7"/>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7"/>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7"/>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7"/>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7"/>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7"/>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7"/>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7"/>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7"/>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7"/>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7"/>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7"/>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7"/>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7"/>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7"/>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7"/>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7"/>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7"/>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7"/>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7"/>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7"/>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7"/>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7"/>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7"/>
      <c r="D725" s="14"/>
      <c r="E725" s="14"/>
      <c r="F725" s="14"/>
      <c r="G725" s="14"/>
      <c r="H725" s="14"/>
      <c r="I725" s="21" t="str">
        <f t="shared" ref="I725:I788" si="54">IF(D725=EE,IF(OR(AND(E725&gt;-1,E725&lt;2,G725&gt;0,G725&lt;16),AND(E725&gt;1,E725&lt;3,G725&gt;0,G725&lt;5)),"X",""),IF(OR(AND(E725&gt;-1,E725&lt;2,G725&gt;0,G725&lt;20),AND(E725&gt;1,E725&lt;4,G725&gt;0,G725&lt;6)),"X",""))</f>
        <v/>
      </c>
      <c r="J725" s="21" t="str">
        <f t="shared" ref="J725:J788" si="55">IF(D725=EE,IF(OR(AND(E725&gt;-1,E725&lt;2,G725&gt;15),AND(E725&gt;1,E725&lt;3,G725&gt;4,G725&lt;16),AND(E725&gt;2,G725&gt;0,G725&lt;5)),"X",""),IF(OR(AND(E725&gt;-1,E725&lt;2,G725&gt;19),AND(E725&gt;1,E725&lt;4,G725&gt;5,G725&lt;20),AND(E725&gt;3,G725&gt;0,G725&lt;6)),"X",""))</f>
        <v/>
      </c>
      <c r="K725" s="21" t="str">
        <f t="shared" ref="K725:K788" si="56">IF(D725=EE,IF(OR(AND(E725&gt;1,E725&lt;3,G725&gt;15),AND(E725&gt;2,G725&gt;4)),"X",""),IF(OR(AND(E725&gt;1,E725&lt;4,G725&gt;19),AND(E725&gt;3,G725&gt;5)),"X",""))</f>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7"/>
      <c r="D726" s="14"/>
      <c r="E726" s="14"/>
      <c r="F726" s="14"/>
      <c r="G726" s="14"/>
      <c r="H726" s="14"/>
      <c r="I726" s="21" t="str">
        <f t="shared" si="54"/>
        <v/>
      </c>
      <c r="J726" s="21" t="str">
        <f t="shared" si="55"/>
        <v/>
      </c>
      <c r="K726" s="21" t="str">
        <f t="shared" si="56"/>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ref="W726:Y789" si="57">IF(I726="X",1,0)</f>
        <v>0</v>
      </c>
      <c r="X726" s="20">
        <f t="shared" si="57"/>
        <v>0</v>
      </c>
      <c r="Y726" s="20">
        <f t="shared" si="57"/>
        <v>0</v>
      </c>
    </row>
    <row r="727" spans="1:25" ht="15" customHeight="1" x14ac:dyDescent="0.2">
      <c r="A727" s="16"/>
      <c r="B727" s="15"/>
      <c r="C727" s="107"/>
      <c r="D727" s="14"/>
      <c r="E727" s="14"/>
      <c r="F727" s="14"/>
      <c r="G727" s="14"/>
      <c r="H727" s="14"/>
      <c r="I727" s="21" t="str">
        <f t="shared" si="54"/>
        <v/>
      </c>
      <c r="J727" s="21" t="str">
        <f t="shared" si="55"/>
        <v/>
      </c>
      <c r="K727" s="21" t="str">
        <f t="shared" si="56"/>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7"/>
        <v>0</v>
      </c>
      <c r="X727" s="20">
        <f t="shared" si="57"/>
        <v>0</v>
      </c>
      <c r="Y727" s="20">
        <f t="shared" si="57"/>
        <v>0</v>
      </c>
    </row>
    <row r="728" spans="1:25" ht="15" customHeight="1" x14ac:dyDescent="0.2">
      <c r="A728" s="16"/>
      <c r="B728" s="15"/>
      <c r="C728" s="107"/>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si="57"/>
        <v>0</v>
      </c>
      <c r="X728" s="20">
        <f t="shared" si="57"/>
        <v>0</v>
      </c>
      <c r="Y728" s="20">
        <f t="shared" si="57"/>
        <v>0</v>
      </c>
    </row>
    <row r="729" spans="1:25" ht="15" customHeight="1" x14ac:dyDescent="0.2">
      <c r="A729" s="16"/>
      <c r="B729" s="15"/>
      <c r="C729" s="107"/>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7"/>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7"/>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7"/>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7"/>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7"/>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7"/>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7"/>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7"/>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7"/>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7"/>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7"/>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7"/>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7"/>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7"/>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7"/>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7"/>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7"/>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7"/>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7"/>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7"/>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7"/>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7"/>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7"/>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7"/>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7"/>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7"/>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7"/>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7"/>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7"/>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7"/>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7"/>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7"/>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7"/>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7"/>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7"/>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7"/>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7"/>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7"/>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7"/>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7"/>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7"/>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7"/>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7"/>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7"/>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7"/>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7"/>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7"/>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7"/>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7"/>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7"/>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7"/>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7"/>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7"/>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7"/>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7"/>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7"/>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7"/>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7"/>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7"/>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7"/>
      <c r="D789" s="14"/>
      <c r="E789" s="14"/>
      <c r="F789" s="14"/>
      <c r="G789" s="14"/>
      <c r="H789" s="14"/>
      <c r="I789" s="21" t="str">
        <f t="shared" ref="I789:I852" si="58">IF(D789=EE,IF(OR(AND(E789&gt;-1,E789&lt;2,G789&gt;0,G789&lt;16),AND(E789&gt;1,E789&lt;3,G789&gt;0,G789&lt;5)),"X",""),IF(OR(AND(E789&gt;-1,E789&lt;2,G789&gt;0,G789&lt;20),AND(E789&gt;1,E789&lt;4,G789&gt;0,G789&lt;6)),"X",""))</f>
        <v/>
      </c>
      <c r="J789" s="21" t="str">
        <f t="shared" ref="J789:J852" si="59">IF(D789=EE,IF(OR(AND(E789&gt;-1,E789&lt;2,G789&gt;15),AND(E789&gt;1,E789&lt;3,G789&gt;4,G789&lt;16),AND(E789&gt;2,G789&gt;0,G789&lt;5)),"X",""),IF(OR(AND(E789&gt;-1,E789&lt;2,G789&gt;19),AND(E789&gt;1,E789&lt;4,G789&gt;5,G789&lt;20),AND(E789&gt;3,G789&gt;0,G789&lt;6)),"X",""))</f>
        <v/>
      </c>
      <c r="K789" s="21" t="str">
        <f t="shared" ref="K789:K852" si="60">IF(D789=EE,IF(OR(AND(E789&gt;1,E789&lt;3,G789&gt;15),AND(E789&gt;2,G789&gt;4)),"X",""),IF(OR(AND(E789&gt;1,E789&lt;4,G789&gt;19),AND(E789&gt;3,G789&gt;5)),"X",""))</f>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7"/>
      <c r="D790" s="14"/>
      <c r="E790" s="14"/>
      <c r="F790" s="14"/>
      <c r="G790" s="14"/>
      <c r="H790" s="14"/>
      <c r="I790" s="21" t="str">
        <f t="shared" si="58"/>
        <v/>
      </c>
      <c r="J790" s="21" t="str">
        <f t="shared" si="59"/>
        <v/>
      </c>
      <c r="K790" s="21" t="str">
        <f t="shared" si="60"/>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ref="W790:Y853" si="61">IF(I790="X",1,0)</f>
        <v>0</v>
      </c>
      <c r="X790" s="20">
        <f t="shared" si="61"/>
        <v>0</v>
      </c>
      <c r="Y790" s="20">
        <f t="shared" si="61"/>
        <v>0</v>
      </c>
    </row>
    <row r="791" spans="1:25" ht="15" customHeight="1" x14ac:dyDescent="0.2">
      <c r="A791" s="16"/>
      <c r="B791" s="15"/>
      <c r="C791" s="107"/>
      <c r="D791" s="14"/>
      <c r="E791" s="14"/>
      <c r="F791" s="14"/>
      <c r="G791" s="14"/>
      <c r="H791" s="14"/>
      <c r="I791" s="21" t="str">
        <f t="shared" si="58"/>
        <v/>
      </c>
      <c r="J791" s="21" t="str">
        <f t="shared" si="59"/>
        <v/>
      </c>
      <c r="K791" s="21" t="str">
        <f t="shared" si="60"/>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61"/>
        <v>0</v>
      </c>
      <c r="X791" s="20">
        <f t="shared" si="61"/>
        <v>0</v>
      </c>
      <c r="Y791" s="20">
        <f t="shared" si="61"/>
        <v>0</v>
      </c>
    </row>
    <row r="792" spans="1:25" ht="15" customHeight="1" x14ac:dyDescent="0.2">
      <c r="A792" s="16"/>
      <c r="B792" s="15"/>
      <c r="C792" s="107"/>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si="61"/>
        <v>0</v>
      </c>
      <c r="X792" s="20">
        <f t="shared" si="61"/>
        <v>0</v>
      </c>
      <c r="Y792" s="20">
        <f t="shared" si="61"/>
        <v>0</v>
      </c>
    </row>
    <row r="793" spans="1:25" ht="15" customHeight="1" x14ac:dyDescent="0.2">
      <c r="A793" s="16"/>
      <c r="B793" s="15"/>
      <c r="C793" s="107"/>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7"/>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7"/>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7"/>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7"/>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7"/>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7"/>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7"/>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7"/>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7"/>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7"/>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7"/>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7"/>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7"/>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7"/>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7"/>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7"/>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7"/>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7"/>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7"/>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7"/>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7"/>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7"/>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7"/>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7"/>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7"/>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7"/>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7"/>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7"/>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7"/>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7"/>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7"/>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7"/>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7"/>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7"/>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7"/>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7"/>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7"/>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7"/>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7"/>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7"/>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7"/>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7"/>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7"/>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7"/>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7"/>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7"/>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7"/>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7"/>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7"/>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7"/>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7"/>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7"/>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7"/>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7"/>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7"/>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7"/>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7"/>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7"/>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7"/>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7"/>
      <c r="D853" s="14"/>
      <c r="E853" s="14"/>
      <c r="F853" s="14"/>
      <c r="G853" s="14"/>
      <c r="H853" s="14"/>
      <c r="I853" s="21" t="str">
        <f t="shared" ref="I853:I916" si="62">IF(D853=EE,IF(OR(AND(E853&gt;-1,E853&lt;2,G853&gt;0,G853&lt;16),AND(E853&gt;1,E853&lt;3,G853&gt;0,G853&lt;5)),"X",""),IF(OR(AND(E853&gt;-1,E853&lt;2,G853&gt;0,G853&lt;20),AND(E853&gt;1,E853&lt;4,G853&gt;0,G853&lt;6)),"X",""))</f>
        <v/>
      </c>
      <c r="J853" s="21" t="str">
        <f t="shared" ref="J853:J916" si="63">IF(D853=EE,IF(OR(AND(E853&gt;-1,E853&lt;2,G853&gt;15),AND(E853&gt;1,E853&lt;3,G853&gt;4,G853&lt;16),AND(E853&gt;2,G853&gt;0,G853&lt;5)),"X",""),IF(OR(AND(E853&gt;-1,E853&lt;2,G853&gt;19),AND(E853&gt;1,E853&lt;4,G853&gt;5,G853&lt;20),AND(E853&gt;3,G853&gt;0,G853&lt;6)),"X",""))</f>
        <v/>
      </c>
      <c r="K853" s="21" t="str">
        <f t="shared" ref="K853:K916" si="64">IF(D853=EE,IF(OR(AND(E853&gt;1,E853&lt;3,G853&gt;15),AND(E853&gt;2,G853&gt;4)),"X",""),IF(OR(AND(E853&gt;1,E853&lt;4,G853&gt;19),AND(E853&gt;3,G853&gt;5)),"X",""))</f>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7"/>
      <c r="D854" s="14"/>
      <c r="E854" s="14"/>
      <c r="F854" s="14"/>
      <c r="G854" s="14"/>
      <c r="H854" s="14"/>
      <c r="I854" s="21" t="str">
        <f t="shared" si="62"/>
        <v/>
      </c>
      <c r="J854" s="21" t="str">
        <f t="shared" si="63"/>
        <v/>
      </c>
      <c r="K854" s="21" t="str">
        <f t="shared" si="64"/>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ref="W854:Y917" si="65">IF(I854="X",1,0)</f>
        <v>0</v>
      </c>
      <c r="X854" s="20">
        <f t="shared" si="65"/>
        <v>0</v>
      </c>
      <c r="Y854" s="20">
        <f t="shared" si="65"/>
        <v>0</v>
      </c>
    </row>
    <row r="855" spans="1:25" ht="15" customHeight="1" x14ac:dyDescent="0.2">
      <c r="A855" s="16"/>
      <c r="B855" s="15"/>
      <c r="C855" s="107"/>
      <c r="D855" s="14"/>
      <c r="E855" s="14"/>
      <c r="F855" s="14"/>
      <c r="G855" s="14"/>
      <c r="H855" s="14"/>
      <c r="I855" s="21" t="str">
        <f t="shared" si="62"/>
        <v/>
      </c>
      <c r="J855" s="21" t="str">
        <f t="shared" si="63"/>
        <v/>
      </c>
      <c r="K855" s="21" t="str">
        <f t="shared" si="64"/>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5"/>
        <v>0</v>
      </c>
      <c r="X855" s="20">
        <f t="shared" si="65"/>
        <v>0</v>
      </c>
      <c r="Y855" s="20">
        <f t="shared" si="65"/>
        <v>0</v>
      </c>
    </row>
    <row r="856" spans="1:25" ht="15" customHeight="1" x14ac:dyDescent="0.2">
      <c r="A856" s="16"/>
      <c r="B856" s="15"/>
      <c r="C856" s="107"/>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si="65"/>
        <v>0</v>
      </c>
      <c r="X856" s="20">
        <f t="shared" si="65"/>
        <v>0</v>
      </c>
      <c r="Y856" s="20">
        <f t="shared" si="65"/>
        <v>0</v>
      </c>
    </row>
    <row r="857" spans="1:25" ht="15" customHeight="1" x14ac:dyDescent="0.2">
      <c r="A857" s="16"/>
      <c r="B857" s="15"/>
      <c r="C857" s="107"/>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7"/>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7"/>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7"/>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7"/>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7"/>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7"/>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7"/>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7"/>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7"/>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7"/>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7"/>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7"/>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7"/>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7"/>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7"/>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7"/>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7"/>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7"/>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7"/>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7"/>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7"/>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7"/>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7"/>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7"/>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7"/>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7"/>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7"/>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7"/>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7"/>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7"/>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7"/>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7"/>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7"/>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7"/>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7"/>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7"/>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7"/>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7"/>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7"/>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7"/>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7"/>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7"/>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7"/>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7"/>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7"/>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7"/>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7"/>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7"/>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7"/>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7"/>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7"/>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7"/>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7"/>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7"/>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7"/>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7"/>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7"/>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7"/>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7"/>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7"/>
      <c r="D917" s="14"/>
      <c r="E917" s="14"/>
      <c r="F917" s="14"/>
      <c r="G917" s="14"/>
      <c r="H917" s="14"/>
      <c r="I917" s="21" t="str">
        <f t="shared" ref="I917:I951" si="66">IF(D917=EE,IF(OR(AND(E917&gt;-1,E917&lt;2,G917&gt;0,G917&lt;16),AND(E917&gt;1,E917&lt;3,G917&gt;0,G917&lt;5)),"X",""),IF(OR(AND(E917&gt;-1,E917&lt;2,G917&gt;0,G917&lt;20),AND(E917&gt;1,E917&lt;4,G917&gt;0,G917&lt;6)),"X",""))</f>
        <v/>
      </c>
      <c r="J917" s="21" t="str">
        <f t="shared" ref="J917:J951" si="67">IF(D917=EE,IF(OR(AND(E917&gt;-1,E917&lt;2,G917&gt;15),AND(E917&gt;1,E917&lt;3,G917&gt;4,G917&lt;16),AND(E917&gt;2,G917&gt;0,G917&lt;5)),"X",""),IF(OR(AND(E917&gt;-1,E917&lt;2,G917&gt;19),AND(E917&gt;1,E917&lt;4,G917&gt;5,G917&lt;20),AND(E917&gt;3,G917&gt;0,G917&lt;6)),"X",""))</f>
        <v/>
      </c>
      <c r="K917" s="21" t="str">
        <f t="shared" ref="K917:K951" si="68">IF(D917=EE,IF(OR(AND(E917&gt;1,E917&lt;3,G917&gt;15),AND(E917&gt;2,G917&gt;4)),"X",""),IF(OR(AND(E917&gt;1,E917&lt;4,G917&gt;19),AND(E917&gt;3,G917&gt;5)),"X",""))</f>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7"/>
      <c r="D918" s="14"/>
      <c r="E918" s="14"/>
      <c r="F918" s="14"/>
      <c r="G918" s="14"/>
      <c r="H918" s="14"/>
      <c r="I918" s="21" t="str">
        <f t="shared" si="66"/>
        <v/>
      </c>
      <c r="J918" s="21" t="str">
        <f t="shared" si="67"/>
        <v/>
      </c>
      <c r="K918" s="21" t="str">
        <f t="shared" si="68"/>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ref="W918:Y951" si="69">IF(I918="X",1,0)</f>
        <v>0</v>
      </c>
      <c r="X918" s="20">
        <f t="shared" si="69"/>
        <v>0</v>
      </c>
      <c r="Y918" s="20">
        <f t="shared" si="69"/>
        <v>0</v>
      </c>
    </row>
    <row r="919" spans="1:25" ht="15" customHeight="1" x14ac:dyDescent="0.2">
      <c r="A919" s="16"/>
      <c r="B919" s="15"/>
      <c r="C919" s="107"/>
      <c r="D919" s="14"/>
      <c r="E919" s="14"/>
      <c r="F919" s="14"/>
      <c r="G919" s="14"/>
      <c r="H919" s="14"/>
      <c r="I919" s="21" t="str">
        <f t="shared" si="66"/>
        <v/>
      </c>
      <c r="J919" s="21" t="str">
        <f t="shared" si="67"/>
        <v/>
      </c>
      <c r="K919" s="21" t="str">
        <f t="shared" si="68"/>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9"/>
        <v>0</v>
      </c>
      <c r="X919" s="20">
        <f t="shared" si="69"/>
        <v>0</v>
      </c>
      <c r="Y919" s="20">
        <f t="shared" si="69"/>
        <v>0</v>
      </c>
    </row>
    <row r="920" spans="1:25" ht="15" customHeight="1" x14ac:dyDescent="0.2">
      <c r="A920" s="16"/>
      <c r="B920" s="15"/>
      <c r="C920" s="107"/>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si="69"/>
        <v>0</v>
      </c>
      <c r="X920" s="20">
        <f t="shared" si="69"/>
        <v>0</v>
      </c>
      <c r="Y920" s="20">
        <f t="shared" si="69"/>
        <v>0</v>
      </c>
    </row>
    <row r="921" spans="1:25" ht="15" customHeight="1" x14ac:dyDescent="0.2">
      <c r="A921" s="16"/>
      <c r="B921" s="15"/>
      <c r="C921" s="107"/>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7"/>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7"/>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7"/>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7"/>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7"/>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7"/>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7"/>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7"/>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7"/>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7"/>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7"/>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7"/>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7"/>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7"/>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7"/>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7"/>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7"/>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7"/>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7"/>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7"/>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7"/>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7"/>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7"/>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7"/>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7"/>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7"/>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7"/>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7"/>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7"/>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7"/>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C55:C951">
      <formula1>"I,A,E,"</formula1>
    </dataValidation>
    <dataValidation type="list" allowBlank="1" showInputMessage="1" showErrorMessage="1" sqref="D4:D951">
      <formula1>EE_SE_CE_CODE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2" t="s">
        <v>46</v>
      </c>
      <c r="B22" s="163"/>
      <c r="C22" s="163"/>
      <c r="D22" s="164"/>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2" t="s">
        <v>49</v>
      </c>
      <c r="B38" s="163"/>
      <c r="C38" s="163"/>
      <c r="D38" s="164"/>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2016-05-31T14:07:28Z</dcterms:modified>
</cp:coreProperties>
</file>