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fredtoh/Courses/Construction Management/Construction Scheduling/"/>
    </mc:Choice>
  </mc:AlternateContent>
  <bookViews>
    <workbookView xWindow="0" yWindow="620" windowWidth="28800" windowHeight="12120" tabRatio="500" activeTab="1" xr2:uid="{00000000-000D-0000-FFFF-FFFF00000000}"/>
  </bookViews>
  <sheets>
    <sheet name="Chart1" sheetId="2" r:id="rId1"/>
    <sheet name="Sheet1" sheetId="1" r:id="rId2"/>
  </sheets>
  <definedNames>
    <definedName name="_xlnm.Print_Area" localSheetId="1">Sheet1!$A$1:$K$16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F13" i="1"/>
  <c r="D14" i="1"/>
  <c r="F14" i="1"/>
  <c r="K13" i="1"/>
  <c r="D12" i="1"/>
  <c r="F12" i="1"/>
  <c r="K11" i="1" s="1"/>
  <c r="K12" i="1"/>
  <c r="D11" i="1"/>
  <c r="F11" i="1"/>
  <c r="D10" i="1"/>
  <c r="F10" i="1"/>
  <c r="K10" i="1"/>
  <c r="M10" i="1"/>
  <c r="N10" i="1" s="1"/>
  <c r="O10" i="1" s="1"/>
  <c r="P10" i="1" s="1"/>
  <c r="H10" i="1"/>
  <c r="G10" i="1"/>
  <c r="H11" i="1"/>
  <c r="G11" i="1"/>
  <c r="G12" i="1"/>
  <c r="H13" i="1"/>
  <c r="G13" i="1"/>
  <c r="H14" i="1"/>
  <c r="G14" i="1"/>
  <c r="M11" i="1" l="1"/>
  <c r="N11" i="1" s="1"/>
  <c r="O11" i="1" s="1"/>
  <c r="P11" i="1" s="1"/>
  <c r="M12" i="1" s="1"/>
  <c r="N12" i="1" s="1"/>
  <c r="O12" i="1" s="1"/>
  <c r="H12" i="1"/>
  <c r="B16" i="1" s="1"/>
  <c r="P12" i="1" l="1"/>
  <c r="M13" i="1"/>
  <c r="N13" i="1" s="1"/>
  <c r="O13" i="1" s="1"/>
  <c r="M14" i="1" l="1"/>
  <c r="N14" i="1" s="1"/>
  <c r="O14" i="1" s="1"/>
  <c r="P13" i="1"/>
  <c r="M15" i="1" l="1"/>
  <c r="N15" i="1" s="1"/>
  <c r="O15" i="1" s="1"/>
  <c r="P15" i="1" s="1"/>
  <c r="P14" i="1"/>
</calcChain>
</file>

<file path=xl/sharedStrings.xml><?xml version="1.0" encoding="utf-8"?>
<sst xmlns="http://schemas.openxmlformats.org/spreadsheetml/2006/main" count="28" uniqueCount="28">
  <si>
    <t>Activity</t>
  </si>
  <si>
    <t>Manhours per Unit</t>
  </si>
  <si>
    <t>Men per gang</t>
  </si>
  <si>
    <t>Activity Duration for one unit</t>
  </si>
  <si>
    <t>Time from start on first unit to start on last unit</t>
  </si>
  <si>
    <t>Minimum buffer time</t>
  </si>
  <si>
    <t>sections/week</t>
  </si>
  <si>
    <t>Working hours per day</t>
  </si>
  <si>
    <t>Working days per week</t>
  </si>
  <si>
    <t>days</t>
  </si>
  <si>
    <t>hrs</t>
  </si>
  <si>
    <t>Repeated units, n</t>
  </si>
  <si>
    <t>A</t>
  </si>
  <si>
    <t>B</t>
  </si>
  <si>
    <t>C</t>
  </si>
  <si>
    <t>D</t>
  </si>
  <si>
    <t>E</t>
  </si>
  <si>
    <t>Desired output rate, R</t>
  </si>
  <si>
    <t>Actual output rate, R_a</t>
  </si>
  <si>
    <t>Actual Gang size, G_a</t>
  </si>
  <si>
    <t>Theoretical Gang size at the chosen output rate, G</t>
  </si>
  <si>
    <t>Buffer applied</t>
  </si>
  <si>
    <t>Duration</t>
  </si>
  <si>
    <t>Start</t>
  </si>
  <si>
    <t>Start Last Unit</t>
  </si>
  <si>
    <t>End Last Unit</t>
  </si>
  <si>
    <t>End First Unit</t>
  </si>
  <si>
    <t>WEEK 4: Line of Balance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</si>
</sst>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  <xf numFmtId="1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1" fontId="0" fillId="0" borderId="3" xfId="0" applyNumberFormat="1" applyBorder="1"/>
    <xf numFmtId="164" fontId="0" fillId="0" borderId="3" xfId="0" applyNumberFormat="1" applyBorder="1"/>
    <xf numFmtId="2" fontId="0" fillId="0" borderId="3" xfId="0" applyNumberFormat="1" applyBorder="1"/>
    <xf numFmtId="0" fontId="0" fillId="0" borderId="3" xfId="0" applyBorder="1"/>
    <xf numFmtId="0" fontId="4" fillId="0" borderId="3" xfId="0" applyFont="1" applyBorder="1" applyAlignment="1">
      <alignment wrapText="1"/>
    </xf>
    <xf numFmtId="0" fontId="0" fillId="0" borderId="1" xfId="0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Balance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296295613454797E-2"/>
          <c:y val="0.12541870225680901"/>
          <c:w val="0.91119054776994601"/>
          <c:h val="0.79443308732807905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Sheet1!$M$10:$P$10</c:f>
              <c:numCache>
                <c:formatCode>0.00</c:formatCode>
                <c:ptCount val="4"/>
                <c:pt idx="0">
                  <c:v>0</c:v>
                </c:pt>
                <c:pt idx="1">
                  <c:v>29.6875</c:v>
                </c:pt>
                <c:pt idx="2">
                  <c:v>32.8125</c:v>
                </c:pt>
                <c:pt idx="3">
                  <c:v>3.125</c:v>
                </c:pt>
              </c:numCache>
            </c:numRef>
          </c:xVal>
          <c:yVal>
            <c:numRef>
              <c:f>Sheet1!$B$19:$B$22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D-7B49-8A7F-6362EC19690A}"/>
            </c:ext>
          </c:extLst>
        </c:ser>
        <c:ser>
          <c:idx val="1"/>
          <c:order val="1"/>
          <c:tx>
            <c:v>B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Sheet1!$M$11:$P$11</c:f>
              <c:numCache>
                <c:formatCode>0.00</c:formatCode>
                <c:ptCount val="4"/>
                <c:pt idx="0">
                  <c:v>8.125</c:v>
                </c:pt>
                <c:pt idx="1">
                  <c:v>42.760416666666664</c:v>
                </c:pt>
                <c:pt idx="2">
                  <c:v>50.052083333333329</c:v>
                </c:pt>
                <c:pt idx="3">
                  <c:v>15.416666666666664</c:v>
                </c:pt>
              </c:numCache>
            </c:numRef>
          </c:xVal>
          <c:yVal>
            <c:numRef>
              <c:f>Sheet1!$B$19:$B$22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D-7B49-8A7F-6362EC19690A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Sheet1!$M$12:$P$12</c:f>
              <c:numCache>
                <c:formatCode>0.00</c:formatCode>
                <c:ptCount val="4"/>
                <c:pt idx="0">
                  <c:v>20.416666666666664</c:v>
                </c:pt>
                <c:pt idx="1">
                  <c:v>56.041666666666664</c:v>
                </c:pt>
                <c:pt idx="2">
                  <c:v>59.791666666666664</c:v>
                </c:pt>
                <c:pt idx="3">
                  <c:v>24.166666666666664</c:v>
                </c:pt>
              </c:numCache>
            </c:numRef>
          </c:xVal>
          <c:yVal>
            <c:numRef>
              <c:f>Sheet1!$B$19:$B$22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AD-7B49-8A7F-6362EC19690A}"/>
            </c:ext>
          </c:extLst>
        </c:ser>
        <c:ser>
          <c:idx val="3"/>
          <c:order val="3"/>
          <c:tx>
            <c:v>D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Sheet1!$M$13:$P$13</c:f>
              <c:numCache>
                <c:formatCode>0.00</c:formatCode>
                <c:ptCount val="4"/>
                <c:pt idx="0">
                  <c:v>33.124999999999986</c:v>
                </c:pt>
                <c:pt idx="1">
                  <c:v>64.791666666666657</c:v>
                </c:pt>
                <c:pt idx="2">
                  <c:v>69.791666666666657</c:v>
                </c:pt>
                <c:pt idx="3">
                  <c:v>38.124999999999986</c:v>
                </c:pt>
              </c:numCache>
            </c:numRef>
          </c:xVal>
          <c:yVal>
            <c:numRef>
              <c:f>Sheet1!$B$19:$B$22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AD-7B49-8A7F-6362EC19690A}"/>
            </c:ext>
          </c:extLst>
        </c:ser>
        <c:ser>
          <c:idx val="4"/>
          <c:order val="4"/>
          <c:tx>
            <c:v>E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6.95098932018395E-3"/>
                  <c:y val="-3.532401193749509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AD-7B49-8A7F-6362EC19690A}"/>
                </c:ext>
              </c:extLst>
            </c:dLbl>
            <c:dLbl>
              <c:idx val="3"/>
              <c:layout>
                <c:manualLayout>
                  <c:x val="3.5481468618454602E-2"/>
                  <c:y val="-5.146349007001130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AD-7B49-8A7F-6362EC19690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Sheet1!$M$14:$P$14</c:f>
              <c:numCache>
                <c:formatCode>0.00</c:formatCode>
                <c:ptCount val="4"/>
                <c:pt idx="0">
                  <c:v>52.526041666666657</c:v>
                </c:pt>
                <c:pt idx="1">
                  <c:v>74.791666666666657</c:v>
                </c:pt>
                <c:pt idx="2">
                  <c:v>77.135416666666657</c:v>
                </c:pt>
                <c:pt idx="3">
                  <c:v>54.869791666666657</c:v>
                </c:pt>
              </c:numCache>
            </c:numRef>
          </c:xVal>
          <c:yVal>
            <c:numRef>
              <c:f>Sheet1!$B$19:$B$22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AD-7B49-8A7F-6362EC19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733024"/>
        <c:axId val="-1326727872"/>
      </c:scatterChart>
      <c:valAx>
        <c:axId val="-1326733024"/>
        <c:scaling>
          <c:orientation val="minMax"/>
          <c:max val="80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727872"/>
        <c:crosses val="autoZero"/>
        <c:crossBetween val="midCat"/>
      </c:valAx>
      <c:valAx>
        <c:axId val="-132672787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73302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l"/>
      <c:layout>
        <c:manualLayout>
          <c:xMode val="edge"/>
          <c:yMode val="edge"/>
          <c:x val="6.7266835692983903E-2"/>
          <c:y val="0.33183926668311298"/>
          <c:w val="7.9757829066941802E-2"/>
          <c:h val="0.190633984404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62"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51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0.0542</cdr:x>
      <cdr:y>0.07472</cdr:y>
    </cdr:from>
    <cdr:to>
      <cdr:x>0.27823</cdr:x>
      <cdr:y>0.11955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0370" y="470371"/>
          <a:ext cx="1944198" cy="2822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Total</a:t>
          </a:r>
          <a:r>
            <a:rPr lang="en-US" sz="1100" baseline="0"/>
            <a:t> Project Duration: 78 days</a:t>
          </a:r>
          <a:endParaRPr lang="en-US" sz="1100"/>
        </a:p>
      </cdr:txBody>
    </cdr:sp>
  </cdr:relSizeAnchor>
  <cdr:relSizeAnchor xmlns:cdr="http://schemas.openxmlformats.org/drawingml/2006/chartDrawing">
    <cdr:from>
      <cdr:x>0.06096</cdr:x>
      <cdr:y>0.13634</cdr:y>
    </cdr:from>
    <cdr:to>
      <cdr:x>0.30894</cdr:x>
      <cdr:y>0.29141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29008" y="858269"/>
          <a:ext cx="2152101" cy="9761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0" u="sng"/>
            <a:t>Parameters:</a:t>
          </a:r>
        </a:p>
        <a:p xmlns:a="http://schemas.openxmlformats.org/drawingml/2006/main">
          <a:r>
            <a:rPr lang="en-US" sz="900"/>
            <a:t>Productivity demand = 3 sections/week</a:t>
          </a:r>
        </a:p>
        <a:p xmlns:a="http://schemas.openxmlformats.org/drawingml/2006/main">
          <a:r>
            <a:rPr lang="en-US" sz="900"/>
            <a:t>Work hours per day = 8</a:t>
          </a:r>
          <a:r>
            <a:rPr lang="en-US" sz="900" baseline="0"/>
            <a:t> hrs</a:t>
          </a:r>
        </a:p>
        <a:p xmlns:a="http://schemas.openxmlformats.org/drawingml/2006/main">
          <a:r>
            <a:rPr lang="en-US" sz="900" baseline="0"/>
            <a:t>Work week = 5 days</a:t>
          </a:r>
          <a:endParaRPr lang="en-US" sz="900"/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/>
            <a:t>Buffer between</a:t>
          </a:r>
          <a:r>
            <a:rPr lang="en-US" sz="900" baseline="0"/>
            <a:t> activities = 5 days</a:t>
          </a: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0.06865</cdr:x>
      <cdr:y>0.30386</cdr:y>
    </cdr:from>
    <cdr:to>
      <cdr:x>0.19061</cdr:x>
      <cdr:y>0.52553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5803" y="1912840"/>
          <a:ext cx="1058333" cy="13954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 u="sng"/>
            <a:t>ACTIVITY LEGEND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showGridLines="0" tabSelected="1" view="pageBreakPreview" zoomScale="108" zoomScaleNormal="110" zoomScaleSheetLayoutView="108" workbookViewId="0">
      <selection activeCell="D5" sqref="D5"/>
    </sheetView>
  </sheetViews>
  <sheetFormatPr baseColWidth="10" defaultRowHeight="16" x14ac:dyDescent="0.2"/>
  <cols>
    <col min="1" max="1" width="22.6640625" customWidth="1"/>
    <col min="7" max="7" width="10" customWidth="1"/>
    <col min="8" max="8" width="14.1640625" customWidth="1"/>
    <col min="10" max="10" width="0" hidden="1" customWidth="1"/>
    <col min="11" max="11" width="11.5" customWidth="1"/>
  </cols>
  <sheetData>
    <row r="1" spans="1:16" x14ac:dyDescent="0.2">
      <c r="A1" s="3" t="s">
        <v>27</v>
      </c>
    </row>
    <row r="3" spans="1:16" x14ac:dyDescent="0.2">
      <c r="A3" t="s">
        <v>17</v>
      </c>
      <c r="B3">
        <v>3</v>
      </c>
      <c r="C3" t="s">
        <v>6</v>
      </c>
    </row>
    <row r="4" spans="1:16" x14ac:dyDescent="0.2">
      <c r="A4" t="s">
        <v>11</v>
      </c>
      <c r="B4">
        <v>20</v>
      </c>
    </row>
    <row r="5" spans="1:16" x14ac:dyDescent="0.2">
      <c r="A5" t="s">
        <v>7</v>
      </c>
      <c r="B5">
        <v>8</v>
      </c>
      <c r="C5" t="s">
        <v>10</v>
      </c>
    </row>
    <row r="6" spans="1:16" x14ac:dyDescent="0.2">
      <c r="A6" t="s">
        <v>8</v>
      </c>
      <c r="B6">
        <v>5</v>
      </c>
      <c r="C6" t="s">
        <v>9</v>
      </c>
    </row>
    <row r="8" spans="1:16" x14ac:dyDescent="0.2">
      <c r="A8" s="16">
        <v>1</v>
      </c>
      <c r="B8" s="16">
        <v>2</v>
      </c>
      <c r="C8" s="16">
        <v>3</v>
      </c>
      <c r="D8" s="16">
        <v>4</v>
      </c>
      <c r="E8" s="16">
        <v>5</v>
      </c>
      <c r="F8" s="16">
        <v>6</v>
      </c>
      <c r="G8" s="16">
        <v>7</v>
      </c>
      <c r="H8" s="16">
        <v>8</v>
      </c>
      <c r="I8" s="16">
        <v>9</v>
      </c>
      <c r="J8" s="16"/>
      <c r="K8" s="16"/>
      <c r="M8" t="s">
        <v>23</v>
      </c>
      <c r="N8" t="s">
        <v>24</v>
      </c>
      <c r="O8" t="s">
        <v>25</v>
      </c>
      <c r="P8" t="s">
        <v>26</v>
      </c>
    </row>
    <row r="9" spans="1:16" s="4" customFormat="1" ht="79" customHeight="1" x14ac:dyDescent="0.2">
      <c r="A9" s="15" t="s">
        <v>0</v>
      </c>
      <c r="B9" s="15" t="s">
        <v>1</v>
      </c>
      <c r="C9" s="15" t="s">
        <v>2</v>
      </c>
      <c r="D9" s="15" t="s">
        <v>20</v>
      </c>
      <c r="E9" s="15" t="s">
        <v>19</v>
      </c>
      <c r="F9" s="15" t="s">
        <v>18</v>
      </c>
      <c r="G9" s="15" t="s">
        <v>3</v>
      </c>
      <c r="H9" s="15" t="s">
        <v>4</v>
      </c>
      <c r="I9" s="15" t="s">
        <v>5</v>
      </c>
      <c r="J9" s="15"/>
      <c r="K9" s="15" t="s">
        <v>21</v>
      </c>
    </row>
    <row r="10" spans="1:16" x14ac:dyDescent="0.2">
      <c r="A10" s="5" t="s">
        <v>12</v>
      </c>
      <c r="B10" s="6">
        <v>100</v>
      </c>
      <c r="C10" s="6">
        <v>4</v>
      </c>
      <c r="D10" s="7">
        <f>B10*$B$3/($B$5*$B$6)</f>
        <v>7.5</v>
      </c>
      <c r="E10" s="6">
        <v>8</v>
      </c>
      <c r="F10" s="8">
        <f>E10/D10*$B$3</f>
        <v>3.2</v>
      </c>
      <c r="G10" s="8">
        <f>B10/(C10*$B$5)</f>
        <v>3.125</v>
      </c>
      <c r="H10" s="8">
        <f>($B$4-1)*$B$6/F10</f>
        <v>29.6875</v>
      </c>
      <c r="I10" s="9">
        <v>5</v>
      </c>
      <c r="J10" s="9"/>
      <c r="K10" s="9" t="str">
        <f>IF(F10&gt;F11,"After 1st unit", "After last unit")</f>
        <v>After 1st unit</v>
      </c>
      <c r="M10" s="1">
        <f>0</f>
        <v>0</v>
      </c>
      <c r="N10" s="1">
        <f t="shared" ref="N10:N15" si="0">M10+H10</f>
        <v>29.6875</v>
      </c>
      <c r="O10" s="1">
        <f t="shared" ref="O10:O15" si="1">N10+G10</f>
        <v>32.8125</v>
      </c>
      <c r="P10" s="1">
        <f t="shared" ref="P10:P15" si="2">O10-N10+M10</f>
        <v>3.125</v>
      </c>
    </row>
    <row r="11" spans="1:16" x14ac:dyDescent="0.2">
      <c r="A11" s="5" t="s">
        <v>13</v>
      </c>
      <c r="B11" s="6">
        <v>350</v>
      </c>
      <c r="C11" s="6">
        <v>6</v>
      </c>
      <c r="D11" s="7">
        <f>B11*$B$3/($B$5*$B$6)</f>
        <v>26.25</v>
      </c>
      <c r="E11" s="6">
        <v>24</v>
      </c>
      <c r="F11" s="8">
        <f>E11/D11*$B$3</f>
        <v>2.7428571428571429</v>
      </c>
      <c r="G11" s="8">
        <f>B11/(C11*$B$5)</f>
        <v>7.291666666666667</v>
      </c>
      <c r="H11" s="8">
        <f>($B$4-1)*$B$6/F11</f>
        <v>34.635416666666664</v>
      </c>
      <c r="I11" s="9">
        <v>5</v>
      </c>
      <c r="J11" s="9"/>
      <c r="K11" s="9" t="str">
        <f>IF(F11&gt;F12,"After 1st unit", "After last unit")</f>
        <v>After 1st unit</v>
      </c>
      <c r="M11" s="1">
        <f>IF(K10="After 1st unit",P10+I10,O10+I10-H11)</f>
        <v>8.125</v>
      </c>
      <c r="N11" s="1">
        <f t="shared" si="0"/>
        <v>42.760416666666664</v>
      </c>
      <c r="O11" s="1">
        <f t="shared" si="1"/>
        <v>50.052083333333329</v>
      </c>
      <c r="P11" s="1">
        <f t="shared" si="2"/>
        <v>15.416666666666664</v>
      </c>
    </row>
    <row r="12" spans="1:16" x14ac:dyDescent="0.2">
      <c r="A12" s="5" t="s">
        <v>14</v>
      </c>
      <c r="B12" s="6">
        <v>60</v>
      </c>
      <c r="C12" s="6">
        <v>2</v>
      </c>
      <c r="D12" s="7">
        <f>B12*$B$3/($B$5*$B$6)</f>
        <v>4.5</v>
      </c>
      <c r="E12" s="6">
        <v>4</v>
      </c>
      <c r="F12" s="8">
        <f>E12/D12*$B$3</f>
        <v>2.6666666666666665</v>
      </c>
      <c r="G12" s="8">
        <f>B12/(C12*$B$5)</f>
        <v>3.75</v>
      </c>
      <c r="H12" s="8">
        <f>($B$4-1)*$B$6/F12</f>
        <v>35.625</v>
      </c>
      <c r="I12" s="9">
        <v>5</v>
      </c>
      <c r="J12" s="9"/>
      <c r="K12" s="9" t="str">
        <f>IF(F12&gt;F13,"After 1st unit", "After last unit")</f>
        <v>After last unit</v>
      </c>
      <c r="M12" s="1">
        <f>IF(K11="After 1st unit",P11+I11,O11+I11-H12)</f>
        <v>20.416666666666664</v>
      </c>
      <c r="N12" s="1">
        <f t="shared" si="0"/>
        <v>56.041666666666664</v>
      </c>
      <c r="O12" s="1">
        <f t="shared" si="1"/>
        <v>59.791666666666664</v>
      </c>
      <c r="P12" s="1">
        <f t="shared" si="2"/>
        <v>24.166666666666664</v>
      </c>
    </row>
    <row r="13" spans="1:16" x14ac:dyDescent="0.2">
      <c r="A13" s="5" t="s">
        <v>15</v>
      </c>
      <c r="B13" s="6">
        <v>200</v>
      </c>
      <c r="C13" s="6">
        <v>5</v>
      </c>
      <c r="D13" s="7">
        <f>B13*$B$3/($B$5*$B$6)</f>
        <v>15</v>
      </c>
      <c r="E13" s="6">
        <v>15</v>
      </c>
      <c r="F13" s="8">
        <f>E13/D13*$B$3</f>
        <v>3</v>
      </c>
      <c r="G13" s="8">
        <f>B13/(C13*$B$5)</f>
        <v>5</v>
      </c>
      <c r="H13" s="8">
        <f>($B$4-1)*$B$6/F13</f>
        <v>31.666666666666668</v>
      </c>
      <c r="I13" s="9">
        <v>5</v>
      </c>
      <c r="J13" s="9"/>
      <c r="K13" s="9" t="str">
        <f>IF(F13&gt;F14,"After 1st unit", "After last unit")</f>
        <v>After last unit</v>
      </c>
      <c r="M13" s="1">
        <f>IF(K12="After 1st unit",P12+I12,O12+I12-H13)</f>
        <v>33.124999999999986</v>
      </c>
      <c r="N13" s="1">
        <f t="shared" si="0"/>
        <v>64.791666666666657</v>
      </c>
      <c r="O13" s="1">
        <f t="shared" si="1"/>
        <v>69.791666666666657</v>
      </c>
      <c r="P13" s="1">
        <f t="shared" si="2"/>
        <v>38.124999999999986</v>
      </c>
    </row>
    <row r="14" spans="1:16" x14ac:dyDescent="0.2">
      <c r="A14" s="10" t="s">
        <v>16</v>
      </c>
      <c r="B14" s="11">
        <v>150</v>
      </c>
      <c r="C14" s="11">
        <v>8</v>
      </c>
      <c r="D14" s="12">
        <f>B14*$B$3/($B$5*$B$6)</f>
        <v>11.25</v>
      </c>
      <c r="E14" s="11">
        <v>16</v>
      </c>
      <c r="F14" s="13">
        <f>E14/D14*$B$3</f>
        <v>4.2666666666666666</v>
      </c>
      <c r="G14" s="13">
        <f>B14/(C14*$B$5)</f>
        <v>2.34375</v>
      </c>
      <c r="H14" s="13">
        <f>($B$4-1)*$B$6/F14</f>
        <v>22.265625</v>
      </c>
      <c r="I14" s="14">
        <v>5</v>
      </c>
      <c r="J14" s="14"/>
      <c r="K14" s="14"/>
      <c r="M14" s="1">
        <f>IF(K13="After 1st unit",P13+I13,O13+I13-H14)</f>
        <v>52.526041666666657</v>
      </c>
      <c r="N14" s="1">
        <f t="shared" si="0"/>
        <v>74.791666666666657</v>
      </c>
      <c r="O14" s="1">
        <f t="shared" si="1"/>
        <v>77.135416666666657</v>
      </c>
      <c r="P14" s="1">
        <f t="shared" si="2"/>
        <v>54.869791666666657</v>
      </c>
    </row>
    <row r="15" spans="1:16" x14ac:dyDescent="0.2">
      <c r="M15" s="1">
        <f>IF(K14="After 1st unit",P14+I14,O14+I14-H15)</f>
        <v>82.135416666666657</v>
      </c>
      <c r="N15" s="1">
        <f t="shared" si="0"/>
        <v>82.135416666666657</v>
      </c>
      <c r="O15" s="1">
        <f t="shared" si="1"/>
        <v>82.135416666666657</v>
      </c>
      <c r="P15" s="1">
        <f t="shared" si="2"/>
        <v>82.135416666666657</v>
      </c>
    </row>
    <row r="16" spans="1:16" x14ac:dyDescent="0.2">
      <c r="A16" t="s">
        <v>22</v>
      </c>
      <c r="B16" s="1">
        <f>G10+I10+G11+I11+G12+H12+I12+G13+I13+G14</f>
        <v>77.135416666666671</v>
      </c>
    </row>
    <row r="19" spans="2:2" x14ac:dyDescent="0.2">
      <c r="B19">
        <v>0</v>
      </c>
    </row>
    <row r="20" spans="2:2" x14ac:dyDescent="0.2">
      <c r="B20">
        <v>20</v>
      </c>
    </row>
    <row r="21" spans="2:2" x14ac:dyDescent="0.2">
      <c r="B21">
        <v>20</v>
      </c>
    </row>
    <row r="22" spans="2:2" x14ac:dyDescent="0.2">
      <c r="B22">
        <v>0</v>
      </c>
    </row>
    <row r="37" spans="14:14" x14ac:dyDescent="0.2">
      <c r="N37" s="2"/>
    </row>
    <row r="38" spans="14:14" x14ac:dyDescent="0.2">
      <c r="N38" s="2"/>
    </row>
    <row r="39" spans="14:14" x14ac:dyDescent="0.2">
      <c r="N39" s="2"/>
    </row>
    <row r="40" spans="14:14" x14ac:dyDescent="0.2">
      <c r="N40" s="2"/>
    </row>
  </sheetData>
  <pageMargins left="0.7" right="0.7" top="0.75" bottom="0.75" header="0.3" footer="0.3"/>
  <pageSetup scale="93" orientation="landscape" horizontalDpi="0" verticalDpi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Chart1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W.Y. Toh</dc:creator>
  <cp:lastModifiedBy>Fred W.Y. Toh</cp:lastModifiedBy>
  <cp:lastPrinted>2018-02-21T04:13:49Z</cp:lastPrinted>
  <dcterms:created xsi:type="dcterms:W3CDTF">2018-02-05T10:09:57Z</dcterms:created>
  <dcterms:modified xsi:type="dcterms:W3CDTF">2018-02-21T04:31:01Z</dcterms:modified>
</cp:coreProperties>
</file>