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toh/Courses/Construction Management/Construction Scheduling/"/>
    </mc:Choice>
  </mc:AlternateContent>
  <bookViews>
    <workbookView xWindow="0" yWindow="620" windowWidth="28800" windowHeight="12120" tabRatio="500"/>
  </bookViews>
  <sheets>
    <sheet name="Chart1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F11" i="1"/>
  <c r="D12" i="1"/>
  <c r="F12" i="1"/>
  <c r="K11" i="1"/>
  <c r="D10" i="1"/>
  <c r="F10" i="1"/>
  <c r="K10" i="1"/>
  <c r="D9" i="1"/>
  <c r="F9" i="1"/>
  <c r="K9" i="1"/>
  <c r="D8" i="1"/>
  <c r="F8" i="1"/>
  <c r="K8" i="1"/>
  <c r="M8" i="1"/>
  <c r="H8" i="1"/>
  <c r="N8" i="1"/>
  <c r="G8" i="1"/>
  <c r="O8" i="1"/>
  <c r="P8" i="1"/>
  <c r="M9" i="1"/>
  <c r="H9" i="1"/>
  <c r="N9" i="1"/>
  <c r="G9" i="1"/>
  <c r="O9" i="1"/>
  <c r="P9" i="1"/>
  <c r="M10" i="1"/>
  <c r="H10" i="1"/>
  <c r="N10" i="1"/>
  <c r="G10" i="1"/>
  <c r="O10" i="1"/>
  <c r="H11" i="1"/>
  <c r="M11" i="1"/>
  <c r="N11" i="1"/>
  <c r="G11" i="1"/>
  <c r="O11" i="1"/>
  <c r="H12" i="1"/>
  <c r="M12" i="1"/>
  <c r="N12" i="1"/>
  <c r="G12" i="1"/>
  <c r="O12" i="1"/>
  <c r="M13" i="1"/>
  <c r="N13" i="1"/>
  <c r="O13" i="1"/>
  <c r="P13" i="1"/>
  <c r="P12" i="1"/>
  <c r="P11" i="1"/>
  <c r="P10" i="1"/>
  <c r="B15" i="1"/>
</calcChain>
</file>

<file path=xl/sharedStrings.xml><?xml version="1.0" encoding="utf-8"?>
<sst xmlns="http://schemas.openxmlformats.org/spreadsheetml/2006/main" count="27" uniqueCount="27">
  <si>
    <t>Activity</t>
  </si>
  <si>
    <t>Manhours per Unit</t>
  </si>
  <si>
    <t>Men per gang</t>
  </si>
  <si>
    <t>Activity Duration for one unit</t>
  </si>
  <si>
    <t>Time from start on first unit to start on last unit</t>
  </si>
  <si>
    <t>Minimum buffer time</t>
  </si>
  <si>
    <t>sections/week</t>
  </si>
  <si>
    <t>Working hours per day</t>
  </si>
  <si>
    <t>Working days per week</t>
  </si>
  <si>
    <t>days</t>
  </si>
  <si>
    <t>hrs</t>
  </si>
  <si>
    <t>Repeated units, n</t>
  </si>
  <si>
    <t>A</t>
  </si>
  <si>
    <t>B</t>
  </si>
  <si>
    <t>C</t>
  </si>
  <si>
    <t>D</t>
  </si>
  <si>
    <t>E</t>
  </si>
  <si>
    <t>Desired output rate, R</t>
  </si>
  <si>
    <t>Actual output rate, R_a</t>
  </si>
  <si>
    <t>Actual Gang size, G_a</t>
  </si>
  <si>
    <t>Theoretical Gang size at the chosen output rate, G</t>
  </si>
  <si>
    <t>Buffer applied</t>
  </si>
  <si>
    <t>Duration</t>
  </si>
  <si>
    <t>Start</t>
  </si>
  <si>
    <t>Start Last Unit</t>
  </si>
  <si>
    <t>End Last Unit</t>
  </si>
  <si>
    <t>End First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</si>
</sst>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</a:t>
            </a:r>
            <a:r>
              <a:rPr lang="en-US"/>
              <a:t>of</a:t>
            </a:r>
            <a:r>
              <a:rPr lang="en-US" baseline="0"/>
              <a:t> </a:t>
            </a:r>
            <a:r>
              <a:rPr lang="en-US"/>
              <a:t>Balance</a:t>
            </a:r>
            <a:r>
              <a:rPr lang="en-US" baseline="0"/>
              <a:t>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62962956134548"/>
          <c:y val="0.125418702256809"/>
          <c:w val="0.911190547769946"/>
          <c:h val="0.794433087328079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Sheet1!$M$8:$P$8</c:f>
              <c:numCache>
                <c:formatCode>0.00</c:formatCode>
                <c:ptCount val="4"/>
                <c:pt idx="0">
                  <c:v>0.0</c:v>
                </c:pt>
                <c:pt idx="1">
                  <c:v>29.6875</c:v>
                </c:pt>
                <c:pt idx="2">
                  <c:v>32.8125</c:v>
                </c:pt>
                <c:pt idx="3">
                  <c:v>3.125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Sheet1!$M$9:$P$9</c:f>
              <c:numCache>
                <c:formatCode>0.00</c:formatCode>
                <c:ptCount val="4"/>
                <c:pt idx="0">
                  <c:v>8.125</c:v>
                </c:pt>
                <c:pt idx="1">
                  <c:v>42.76041666666666</c:v>
                </c:pt>
                <c:pt idx="2">
                  <c:v>50.05208333333333</c:v>
                </c:pt>
                <c:pt idx="3">
                  <c:v>15.41666666666666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Sheet1!$M$10:$P$10</c:f>
              <c:numCache>
                <c:formatCode>0.00</c:formatCode>
                <c:ptCount val="4"/>
                <c:pt idx="0">
                  <c:v>20.41666666666666</c:v>
                </c:pt>
                <c:pt idx="1">
                  <c:v>56.04166666666666</c:v>
                </c:pt>
                <c:pt idx="2">
                  <c:v>59.79166666666666</c:v>
                </c:pt>
                <c:pt idx="3">
                  <c:v>24.16666666666666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D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Sheet1!$M$11:$P$11</c:f>
              <c:numCache>
                <c:formatCode>0.00</c:formatCode>
                <c:ptCount val="4"/>
                <c:pt idx="0">
                  <c:v>33.12499999999998</c:v>
                </c:pt>
                <c:pt idx="1">
                  <c:v>64.79166666666665</c:v>
                </c:pt>
                <c:pt idx="2">
                  <c:v>69.79166666666665</c:v>
                </c:pt>
                <c:pt idx="3">
                  <c:v>38.12499999999998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E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00695098932018395"/>
                  <c:y val="-0.035324011937495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54814686184546"/>
                  <c:y val="-0.051463490070011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Sheet1!$M$12:$P$12</c:f>
              <c:numCache>
                <c:formatCode>0.00</c:formatCode>
                <c:ptCount val="4"/>
                <c:pt idx="0">
                  <c:v>52.52604166666666</c:v>
                </c:pt>
                <c:pt idx="1">
                  <c:v>74.79166666666665</c:v>
                </c:pt>
                <c:pt idx="2">
                  <c:v>77.13541666666666</c:v>
                </c:pt>
                <c:pt idx="3">
                  <c:v>54.86979166666666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0.0</c:v>
                </c:pt>
                <c:pt idx="1">
                  <c:v>20.0</c:v>
                </c:pt>
                <c:pt idx="2">
                  <c:v>20.0</c:v>
                </c:pt>
                <c:pt idx="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6733024"/>
        <c:axId val="-1326727872"/>
      </c:scatterChart>
      <c:valAx>
        <c:axId val="-1326733024"/>
        <c:scaling>
          <c:orientation val="minMax"/>
          <c:max val="80.0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727872"/>
        <c:crosses val="autoZero"/>
        <c:crossBetween val="midCat"/>
      </c:valAx>
      <c:valAx>
        <c:axId val="-1326727872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673302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l"/>
      <c:layout>
        <c:manualLayout>
          <c:xMode val="edge"/>
          <c:yMode val="edge"/>
          <c:x val="0.0672668356929839"/>
          <c:y val="0.331839266683113"/>
          <c:w val="0.0797578290669418"/>
          <c:h val="0.190633984404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2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51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0.0542</cdr:x>
      <cdr:y>0.07472</cdr:y>
    </cdr:from>
    <cdr:to>
      <cdr:x>0.27823</cdr:x>
      <cdr:y>0.11955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370" y="470371"/>
          <a:ext cx="1944198" cy="282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Total</a:t>
          </a:r>
          <a:r>
            <a:rPr lang="en-US" sz="1100" baseline="0"/>
            <a:t> Project Duration: 78 days</a:t>
          </a:r>
          <a:endParaRPr lang="en-US" sz="1100"/>
        </a:p>
      </cdr:txBody>
    </cdr:sp>
  </cdr:relSizeAnchor>
  <cdr:relSizeAnchor xmlns:cdr="http://schemas.openxmlformats.org/drawingml/2006/chartDrawing">
    <cdr:from>
      <cdr:x>0.06096</cdr:x>
      <cdr:y>0.13634</cdr:y>
    </cdr:from>
    <cdr:to>
      <cdr:x>0.30894</cdr:x>
      <cdr:y>0.29141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29008" y="858269"/>
          <a:ext cx="2152101" cy="9761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0" u="sng"/>
            <a:t>Parameters:</a:t>
          </a:r>
        </a:p>
        <a:p xmlns:a="http://schemas.openxmlformats.org/drawingml/2006/main">
          <a:r>
            <a:rPr lang="en-US" sz="900"/>
            <a:t>Productivity demand = 3 sections/week</a:t>
          </a:r>
        </a:p>
        <a:p xmlns:a="http://schemas.openxmlformats.org/drawingml/2006/main">
          <a:r>
            <a:rPr lang="en-US" sz="900"/>
            <a:t>Work hours per day = 8</a:t>
          </a:r>
          <a:r>
            <a:rPr lang="en-US" sz="900" baseline="0"/>
            <a:t> hrs</a:t>
          </a:r>
        </a:p>
        <a:p xmlns:a="http://schemas.openxmlformats.org/drawingml/2006/main">
          <a:r>
            <a:rPr lang="en-US" sz="900" baseline="0"/>
            <a:t>Work week = 5 days</a:t>
          </a:r>
          <a:endParaRPr lang="en-US" sz="90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/>
            <a:t>Buffer between</a:t>
          </a:r>
          <a:r>
            <a:rPr lang="en-US" sz="900" baseline="0"/>
            <a:t> activities = 5 days</a:t>
          </a:r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0.06865</cdr:x>
      <cdr:y>0.30386</cdr:y>
    </cdr:from>
    <cdr:to>
      <cdr:x>0.19061</cdr:x>
      <cdr:y>0.52553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5803" y="1912840"/>
          <a:ext cx="1058333" cy="1395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u="sng"/>
            <a:t>ACTIVITY LEGEND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7" zoomScale="110" workbookViewId="0">
      <selection activeCell="J19" sqref="J19"/>
    </sheetView>
  </sheetViews>
  <sheetFormatPr baseColWidth="10" defaultRowHeight="16" x14ac:dyDescent="0.2"/>
  <cols>
    <col min="1" max="1" width="22.6640625" customWidth="1"/>
    <col min="7" max="7" width="10" customWidth="1"/>
  </cols>
  <sheetData>
    <row r="1" spans="1:16" x14ac:dyDescent="0.2">
      <c r="A1" t="s">
        <v>17</v>
      </c>
      <c r="B1">
        <v>3</v>
      </c>
      <c r="C1" t="s">
        <v>6</v>
      </c>
    </row>
    <row r="2" spans="1:16" x14ac:dyDescent="0.2">
      <c r="A2" t="s">
        <v>11</v>
      </c>
      <c r="B2">
        <v>20</v>
      </c>
    </row>
    <row r="3" spans="1:16" x14ac:dyDescent="0.2">
      <c r="A3" t="s">
        <v>7</v>
      </c>
      <c r="B3">
        <v>8</v>
      </c>
      <c r="C3" t="s">
        <v>10</v>
      </c>
    </row>
    <row r="4" spans="1:16" x14ac:dyDescent="0.2">
      <c r="A4" t="s">
        <v>8</v>
      </c>
      <c r="B4">
        <v>5</v>
      </c>
      <c r="C4" t="s">
        <v>9</v>
      </c>
    </row>
    <row r="6" spans="1:16" x14ac:dyDescent="0.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M6" t="s">
        <v>23</v>
      </c>
      <c r="N6" t="s">
        <v>24</v>
      </c>
      <c r="O6" t="s">
        <v>25</v>
      </c>
      <c r="P6" t="s">
        <v>26</v>
      </c>
    </row>
    <row r="7" spans="1:16" x14ac:dyDescent="0.2">
      <c r="A7" t="s">
        <v>0</v>
      </c>
      <c r="B7" t="s">
        <v>1</v>
      </c>
      <c r="C7" t="s">
        <v>2</v>
      </c>
      <c r="D7" t="s">
        <v>20</v>
      </c>
      <c r="E7" t="s">
        <v>19</v>
      </c>
      <c r="F7" t="s">
        <v>18</v>
      </c>
      <c r="G7" t="s">
        <v>3</v>
      </c>
      <c r="H7" t="s">
        <v>4</v>
      </c>
      <c r="I7" t="s">
        <v>5</v>
      </c>
      <c r="K7" t="s">
        <v>21</v>
      </c>
    </row>
    <row r="8" spans="1:16" x14ac:dyDescent="0.2">
      <c r="A8" t="s">
        <v>12</v>
      </c>
      <c r="B8" s="3">
        <v>100</v>
      </c>
      <c r="C8" s="3">
        <v>4</v>
      </c>
      <c r="D8" s="2">
        <f>B8*$B$1/($B$3*$B$4)</f>
        <v>7.5</v>
      </c>
      <c r="E8" s="3">
        <v>8</v>
      </c>
      <c r="F8" s="1">
        <f>E8/D8*$B$1</f>
        <v>3.2</v>
      </c>
      <c r="G8" s="1">
        <f>B8/(C8*$B$3)</f>
        <v>3.125</v>
      </c>
      <c r="H8" s="1">
        <f>($B$2-1)*$B$4/F8</f>
        <v>29.6875</v>
      </c>
      <c r="I8">
        <v>5</v>
      </c>
      <c r="K8" t="str">
        <f>IF(F8&gt;F9,"After 1st unit", "After last unit")</f>
        <v>After 1st unit</v>
      </c>
      <c r="M8" s="1">
        <f>0</f>
        <v>0</v>
      </c>
      <c r="N8" s="1">
        <f t="shared" ref="N8:N13" si="0">M8+H8</f>
        <v>29.6875</v>
      </c>
      <c r="O8" s="1">
        <f t="shared" ref="O8:O13" si="1">N8+G8</f>
        <v>32.8125</v>
      </c>
      <c r="P8" s="1">
        <f t="shared" ref="P8:P13" si="2">O8-N8+M8</f>
        <v>3.125</v>
      </c>
    </row>
    <row r="9" spans="1:16" x14ac:dyDescent="0.2">
      <c r="A9" t="s">
        <v>13</v>
      </c>
      <c r="B9" s="3">
        <v>350</v>
      </c>
      <c r="C9" s="3">
        <v>6</v>
      </c>
      <c r="D9" s="2">
        <f>B9*$B$1/($B$3*$B$4)</f>
        <v>26.25</v>
      </c>
      <c r="E9" s="3">
        <v>24</v>
      </c>
      <c r="F9" s="1">
        <f>E9/D9*$B$1</f>
        <v>2.7428571428571429</v>
      </c>
      <c r="G9" s="1">
        <f>B9/(C9*$B$3)</f>
        <v>7.291666666666667</v>
      </c>
      <c r="H9" s="1">
        <f>($B$2-1)*$B$4/F9</f>
        <v>34.635416666666664</v>
      </c>
      <c r="I9">
        <v>5</v>
      </c>
      <c r="K9" t="str">
        <f>IF(F9&gt;F10,"After 1st unit", "After last unit")</f>
        <v>After 1st unit</v>
      </c>
      <c r="M9" s="1">
        <f>IF(K8="After 1st unit",P8+I8,O8+I8-H9)</f>
        <v>8.125</v>
      </c>
      <c r="N9" s="1">
        <f t="shared" si="0"/>
        <v>42.760416666666664</v>
      </c>
      <c r="O9" s="1">
        <f t="shared" si="1"/>
        <v>50.052083333333329</v>
      </c>
      <c r="P9" s="1">
        <f t="shared" si="2"/>
        <v>15.416666666666664</v>
      </c>
    </row>
    <row r="10" spans="1:16" x14ac:dyDescent="0.2">
      <c r="A10" t="s">
        <v>14</v>
      </c>
      <c r="B10" s="3">
        <v>60</v>
      </c>
      <c r="C10" s="3">
        <v>2</v>
      </c>
      <c r="D10" s="2">
        <f>B10*$B$1/($B$3*$B$4)</f>
        <v>4.5</v>
      </c>
      <c r="E10" s="3">
        <v>4</v>
      </c>
      <c r="F10" s="1">
        <f>E10/D10*$B$1</f>
        <v>2.6666666666666665</v>
      </c>
      <c r="G10" s="1">
        <f>B10/(C10*$B$3)</f>
        <v>3.75</v>
      </c>
      <c r="H10" s="1">
        <f>($B$2-1)*$B$4/F10</f>
        <v>35.625</v>
      </c>
      <c r="I10">
        <v>5</v>
      </c>
      <c r="K10" t="str">
        <f>IF(F10&gt;F11,"After 1st unit", "After last unit")</f>
        <v>After last unit</v>
      </c>
      <c r="M10" s="1">
        <f>IF(K9="After 1st unit",P9+I9,O9+I9-H10)</f>
        <v>20.416666666666664</v>
      </c>
      <c r="N10" s="1">
        <f t="shared" si="0"/>
        <v>56.041666666666664</v>
      </c>
      <c r="O10" s="1">
        <f t="shared" si="1"/>
        <v>59.791666666666664</v>
      </c>
      <c r="P10" s="1">
        <f t="shared" si="2"/>
        <v>24.166666666666664</v>
      </c>
    </row>
    <row r="11" spans="1:16" x14ac:dyDescent="0.2">
      <c r="A11" t="s">
        <v>15</v>
      </c>
      <c r="B11" s="3">
        <v>200</v>
      </c>
      <c r="C11" s="3">
        <v>5</v>
      </c>
      <c r="D11" s="2">
        <f>B11*$B$1/($B$3*$B$4)</f>
        <v>15</v>
      </c>
      <c r="E11" s="3">
        <v>15</v>
      </c>
      <c r="F11" s="1">
        <f>E11/D11*$B$1</f>
        <v>3</v>
      </c>
      <c r="G11" s="1">
        <f>B11/(C11*$B$3)</f>
        <v>5</v>
      </c>
      <c r="H11" s="1">
        <f>($B$2-1)*$B$4/F11</f>
        <v>31.666666666666668</v>
      </c>
      <c r="I11">
        <v>5</v>
      </c>
      <c r="K11" t="str">
        <f>IF(F11&gt;F12,"After 1st unit", "After last unit")</f>
        <v>After last unit</v>
      </c>
      <c r="M11" s="1">
        <f>IF(K10="After 1st unit",P10+I10,O10+I10-H11)</f>
        <v>33.124999999999986</v>
      </c>
      <c r="N11" s="1">
        <f t="shared" si="0"/>
        <v>64.791666666666657</v>
      </c>
      <c r="O11" s="1">
        <f t="shared" si="1"/>
        <v>69.791666666666657</v>
      </c>
      <c r="P11" s="1">
        <f t="shared" si="2"/>
        <v>38.124999999999986</v>
      </c>
    </row>
    <row r="12" spans="1:16" x14ac:dyDescent="0.2">
      <c r="A12" t="s">
        <v>16</v>
      </c>
      <c r="B12" s="3">
        <v>150</v>
      </c>
      <c r="C12" s="3">
        <v>8</v>
      </c>
      <c r="D12" s="2">
        <f>B12*$B$1/($B$3*$B$4)</f>
        <v>11.25</v>
      </c>
      <c r="E12" s="3">
        <v>16</v>
      </c>
      <c r="F12" s="1">
        <f>E12/D12*$B$1</f>
        <v>4.2666666666666666</v>
      </c>
      <c r="G12" s="1">
        <f>B12/(C12*$B$3)</f>
        <v>2.34375</v>
      </c>
      <c r="H12" s="1">
        <f>($B$2-1)*$B$4/F12</f>
        <v>22.265625</v>
      </c>
      <c r="I12">
        <v>5</v>
      </c>
      <c r="M12" s="1">
        <f>IF(K11="After 1st unit",P11+I11,O11+I11-H12)</f>
        <v>52.526041666666657</v>
      </c>
      <c r="N12" s="1">
        <f t="shared" si="0"/>
        <v>74.791666666666657</v>
      </c>
      <c r="O12" s="1">
        <f t="shared" si="1"/>
        <v>77.135416666666657</v>
      </c>
      <c r="P12" s="1">
        <f t="shared" si="2"/>
        <v>54.869791666666657</v>
      </c>
    </row>
    <row r="13" spans="1:16" x14ac:dyDescent="0.2">
      <c r="M13" s="1">
        <f>IF(K12="After 1st unit",P12+I12,O12+I12-H13)</f>
        <v>82.135416666666657</v>
      </c>
      <c r="N13" s="1">
        <f t="shared" si="0"/>
        <v>82.135416666666657</v>
      </c>
      <c r="O13" s="1">
        <f t="shared" si="1"/>
        <v>82.135416666666657</v>
      </c>
      <c r="P13" s="1">
        <f t="shared" si="2"/>
        <v>82.135416666666657</v>
      </c>
    </row>
    <row r="15" spans="1:16" x14ac:dyDescent="0.2">
      <c r="A15" t="s">
        <v>22</v>
      </c>
      <c r="B15" s="1">
        <f>G8+I8+G9+I9+G10+H10+I10+G11+I11+G12</f>
        <v>77.135416666666671</v>
      </c>
    </row>
    <row r="17" spans="2:2" x14ac:dyDescent="0.2">
      <c r="B17">
        <v>0</v>
      </c>
    </row>
    <row r="18" spans="2:2" x14ac:dyDescent="0.2">
      <c r="B18">
        <v>20</v>
      </c>
    </row>
    <row r="19" spans="2:2" x14ac:dyDescent="0.2">
      <c r="B19">
        <v>20</v>
      </c>
    </row>
    <row r="20" spans="2:2" x14ac:dyDescent="0.2">
      <c r="B20">
        <v>0</v>
      </c>
    </row>
    <row r="35" spans="14:14" x14ac:dyDescent="0.2">
      <c r="N35" s="4"/>
    </row>
    <row r="36" spans="14:14" x14ac:dyDescent="0.2">
      <c r="N36" s="4"/>
    </row>
    <row r="37" spans="14:14" x14ac:dyDescent="0.2">
      <c r="N37" s="4"/>
    </row>
    <row r="38" spans="14:14" x14ac:dyDescent="0.2">
      <c r="N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W.Y. Toh</dc:creator>
  <cp:lastModifiedBy>Fred W.Y. Toh</cp:lastModifiedBy>
  <cp:lastPrinted>2018-02-10T13:29:39Z</cp:lastPrinted>
  <dcterms:created xsi:type="dcterms:W3CDTF">2018-02-05T10:09:57Z</dcterms:created>
  <dcterms:modified xsi:type="dcterms:W3CDTF">2018-02-10T21:18:28Z</dcterms:modified>
</cp:coreProperties>
</file>