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1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c\Desktop\fish\"/>
    </mc:Choice>
  </mc:AlternateContent>
  <xr:revisionPtr revIDLastSave="0" documentId="13_ncr:1_{48D8FD82-68B4-47B9-B5C5-AAD8E0CFF777}" xr6:coauthVersionLast="47" xr6:coauthVersionMax="47" xr10:uidLastSave="{00000000-0000-0000-0000-000000000000}"/>
  <bookViews>
    <workbookView xWindow="-110" yWindow="-110" windowWidth="25820" windowHeight="15500" tabRatio="934" xr2:uid="{00000000-000D-0000-FFFF-FFFF00000000}"/>
  </bookViews>
  <sheets>
    <sheet name="linear solver" sheetId="1" r:id="rId1"/>
    <sheet name="Sheet2" sheetId="19" r:id="rId2"/>
    <sheet name="Polar Wind (round)" sheetId="15" r:id="rId3"/>
    <sheet name="Polar Wind (pair)" sheetId="16" r:id="rId4"/>
    <sheet name="Polar speed" sheetId="17" r:id="rId5"/>
    <sheet name="Clk0.4" sheetId="5" r:id="rId6"/>
    <sheet name="Clk0.5" sheetId="6" r:id="rId7"/>
    <sheet name="Clk0.6" sheetId="7" r:id="rId8"/>
    <sheet name="Clk0.7" sheetId="8" r:id="rId9"/>
    <sheet name="Clk0.8" sheetId="9" r:id="rId10"/>
    <sheet name="Clk0.9" sheetId="10" r:id="rId11"/>
    <sheet name="Clk1" sheetId="11" r:id="rId12"/>
    <sheet name="Clk1.1" sheetId="12" r:id="rId13"/>
    <sheet name="Clk1.25" sheetId="13" r:id="rId14"/>
    <sheet name="Clk1.5" sheetId="14" r:id="rId15"/>
    <sheet name="Sheet1" sheetId="18" r:id="rId16"/>
    <sheet name="Sheet3" sheetId="20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E6" i="1"/>
  <c r="I10" i="1"/>
  <c r="I13" i="1" s="1"/>
  <c r="I13" i="8" s="1"/>
  <c r="I11" i="8"/>
  <c r="P20" i="6"/>
  <c r="I14" i="1"/>
  <c r="I14" i="14" s="1"/>
  <c r="Q4" i="1"/>
  <c r="J13" i="5"/>
  <c r="J13" i="7"/>
  <c r="J13" i="8"/>
  <c r="J13" i="9"/>
  <c r="J13" i="10"/>
  <c r="J13" i="11"/>
  <c r="J13" i="12"/>
  <c r="J13" i="13"/>
  <c r="J13" i="14"/>
  <c r="J13" i="6"/>
  <c r="H13" i="5"/>
  <c r="H13" i="7"/>
  <c r="H13" i="8"/>
  <c r="H13" i="9"/>
  <c r="H13" i="10"/>
  <c r="H13" i="11"/>
  <c r="H13" i="12"/>
  <c r="H13" i="13"/>
  <c r="H13" i="14"/>
  <c r="H13" i="6"/>
  <c r="I11" i="5"/>
  <c r="I12" i="5"/>
  <c r="I11" i="7"/>
  <c r="I12" i="7"/>
  <c r="I12" i="8"/>
  <c r="I11" i="9"/>
  <c r="I12" i="9"/>
  <c r="I12" i="10"/>
  <c r="I11" i="11"/>
  <c r="I12" i="11"/>
  <c r="I11" i="12"/>
  <c r="I12" i="12"/>
  <c r="I11" i="13"/>
  <c r="I12" i="13"/>
  <c r="I11" i="14"/>
  <c r="I12" i="14"/>
  <c r="I11" i="6"/>
  <c r="I12" i="6"/>
  <c r="J3" i="5"/>
  <c r="J4" i="5"/>
  <c r="I5" i="5"/>
  <c r="J5" i="5"/>
  <c r="I6" i="5"/>
  <c r="J6" i="5"/>
  <c r="J7" i="5"/>
  <c r="I8" i="5"/>
  <c r="J8" i="5"/>
  <c r="J9" i="5"/>
  <c r="J10" i="5"/>
  <c r="J11" i="5"/>
  <c r="J12" i="5"/>
  <c r="J14" i="5"/>
  <c r="J15" i="5"/>
  <c r="I16" i="5"/>
  <c r="J16" i="5"/>
  <c r="J17" i="5"/>
  <c r="J18" i="5"/>
  <c r="J19" i="5"/>
  <c r="I20" i="5"/>
  <c r="J20" i="5"/>
  <c r="M12" i="6"/>
  <c r="M12" i="7"/>
  <c r="M12" i="8"/>
  <c r="M12" i="9"/>
  <c r="M12" i="10"/>
  <c r="M12" i="11"/>
  <c r="M12" i="12"/>
  <c r="M12" i="13"/>
  <c r="M12" i="14"/>
  <c r="M12" i="5"/>
  <c r="M8" i="6"/>
  <c r="M8" i="7"/>
  <c r="M8" i="8"/>
  <c r="M8" i="9"/>
  <c r="M8" i="10"/>
  <c r="M8" i="11"/>
  <c r="M8" i="12"/>
  <c r="M8" i="13"/>
  <c r="M8" i="14"/>
  <c r="M8" i="5"/>
  <c r="M6" i="6"/>
  <c r="M10" i="6" s="1"/>
  <c r="M6" i="7"/>
  <c r="M10" i="7" s="1"/>
  <c r="M6" i="8"/>
  <c r="M10" i="8" s="1"/>
  <c r="M6" i="9"/>
  <c r="M10" i="9" s="1"/>
  <c r="M6" i="10"/>
  <c r="M10" i="10" s="1"/>
  <c r="M6" i="11"/>
  <c r="M10" i="11" s="1"/>
  <c r="M6" i="12"/>
  <c r="M10" i="12" s="1"/>
  <c r="M6" i="13"/>
  <c r="M10" i="13" s="1"/>
  <c r="M6" i="14"/>
  <c r="M10" i="14" s="1"/>
  <c r="M6" i="5"/>
  <c r="M10" i="5" s="1"/>
  <c r="M5" i="6"/>
  <c r="M5" i="7"/>
  <c r="M5" i="8"/>
  <c r="M5" i="9"/>
  <c r="M5" i="10"/>
  <c r="M5" i="11"/>
  <c r="M5" i="12"/>
  <c r="M5" i="13"/>
  <c r="M5" i="14"/>
  <c r="M5" i="5"/>
  <c r="G4" i="6"/>
  <c r="H4" i="6"/>
  <c r="J4" i="6"/>
  <c r="G5" i="6"/>
  <c r="H5" i="6"/>
  <c r="I5" i="6"/>
  <c r="J5" i="6"/>
  <c r="G6" i="6"/>
  <c r="H6" i="6"/>
  <c r="I6" i="6"/>
  <c r="J6" i="6"/>
  <c r="G7" i="6"/>
  <c r="H7" i="6"/>
  <c r="J7" i="6"/>
  <c r="G8" i="6"/>
  <c r="H8" i="6"/>
  <c r="I8" i="6"/>
  <c r="J8" i="6"/>
  <c r="G9" i="6"/>
  <c r="H9" i="6"/>
  <c r="J9" i="6"/>
  <c r="H14" i="6"/>
  <c r="J14" i="6"/>
  <c r="G10" i="6"/>
  <c r="H10" i="6"/>
  <c r="J10" i="6"/>
  <c r="G11" i="6"/>
  <c r="H11" i="6"/>
  <c r="J11" i="6"/>
  <c r="G12" i="6"/>
  <c r="H12" i="6"/>
  <c r="J12" i="6"/>
  <c r="G13" i="6"/>
  <c r="H15" i="6"/>
  <c r="J15" i="6"/>
  <c r="G16" i="6"/>
  <c r="H16" i="6"/>
  <c r="I16" i="6"/>
  <c r="J16" i="6"/>
  <c r="G17" i="6"/>
  <c r="H17" i="6"/>
  <c r="J17" i="6"/>
  <c r="G18" i="6"/>
  <c r="H18" i="6"/>
  <c r="J18" i="6"/>
  <c r="G19" i="6"/>
  <c r="H19" i="6"/>
  <c r="J19" i="6"/>
  <c r="G20" i="6"/>
  <c r="H20" i="6"/>
  <c r="I20" i="6"/>
  <c r="J20" i="6"/>
  <c r="G4" i="7"/>
  <c r="H4" i="7"/>
  <c r="J4" i="7"/>
  <c r="G5" i="7"/>
  <c r="H5" i="7"/>
  <c r="I5" i="7"/>
  <c r="J5" i="7"/>
  <c r="G6" i="7"/>
  <c r="H6" i="7"/>
  <c r="I6" i="7"/>
  <c r="J6" i="7"/>
  <c r="G7" i="7"/>
  <c r="H7" i="7"/>
  <c r="J7" i="7"/>
  <c r="G8" i="7"/>
  <c r="H8" i="7"/>
  <c r="I8" i="7"/>
  <c r="J8" i="7"/>
  <c r="G9" i="7"/>
  <c r="H9" i="7"/>
  <c r="J9" i="7"/>
  <c r="H14" i="7"/>
  <c r="J14" i="7"/>
  <c r="G10" i="7"/>
  <c r="H10" i="7"/>
  <c r="J10" i="7"/>
  <c r="G11" i="7"/>
  <c r="H11" i="7"/>
  <c r="J11" i="7"/>
  <c r="G12" i="7"/>
  <c r="H12" i="7"/>
  <c r="J12" i="7"/>
  <c r="G13" i="7"/>
  <c r="H15" i="7"/>
  <c r="J15" i="7"/>
  <c r="G16" i="7"/>
  <c r="H16" i="7"/>
  <c r="I16" i="7"/>
  <c r="J16" i="7"/>
  <c r="G17" i="7"/>
  <c r="H17" i="7"/>
  <c r="J17" i="7"/>
  <c r="G18" i="7"/>
  <c r="H18" i="7"/>
  <c r="J18" i="7"/>
  <c r="G19" i="7"/>
  <c r="H19" i="7"/>
  <c r="J19" i="7"/>
  <c r="G20" i="7"/>
  <c r="H20" i="7"/>
  <c r="I20" i="7"/>
  <c r="J20" i="7"/>
  <c r="G4" i="8"/>
  <c r="H4" i="8"/>
  <c r="J4" i="8"/>
  <c r="G5" i="8"/>
  <c r="H5" i="8"/>
  <c r="I5" i="8"/>
  <c r="J5" i="8"/>
  <c r="G6" i="8"/>
  <c r="H6" i="8"/>
  <c r="I6" i="8"/>
  <c r="J6" i="8"/>
  <c r="G7" i="8"/>
  <c r="H7" i="8"/>
  <c r="J7" i="8"/>
  <c r="G8" i="8"/>
  <c r="H8" i="8"/>
  <c r="I8" i="8"/>
  <c r="J8" i="8"/>
  <c r="G9" i="8"/>
  <c r="H9" i="8"/>
  <c r="J9" i="8"/>
  <c r="H14" i="8"/>
  <c r="J14" i="8"/>
  <c r="G10" i="8"/>
  <c r="H10" i="8"/>
  <c r="J10" i="8"/>
  <c r="G11" i="8"/>
  <c r="H11" i="8"/>
  <c r="J11" i="8"/>
  <c r="G12" i="8"/>
  <c r="H12" i="8"/>
  <c r="J12" i="8"/>
  <c r="G13" i="8"/>
  <c r="H15" i="8"/>
  <c r="J15" i="8"/>
  <c r="G16" i="8"/>
  <c r="H16" i="8"/>
  <c r="I16" i="8"/>
  <c r="J16" i="8"/>
  <c r="G17" i="8"/>
  <c r="H17" i="8"/>
  <c r="J17" i="8"/>
  <c r="G18" i="8"/>
  <c r="H18" i="8"/>
  <c r="J18" i="8"/>
  <c r="G19" i="8"/>
  <c r="H19" i="8"/>
  <c r="J19" i="8"/>
  <c r="G20" i="8"/>
  <c r="H20" i="8"/>
  <c r="I20" i="8"/>
  <c r="J20" i="8"/>
  <c r="G4" i="9"/>
  <c r="H4" i="9"/>
  <c r="J4" i="9"/>
  <c r="G5" i="9"/>
  <c r="H5" i="9"/>
  <c r="I5" i="9"/>
  <c r="J5" i="9"/>
  <c r="G6" i="9"/>
  <c r="H6" i="9"/>
  <c r="I6" i="9"/>
  <c r="J6" i="9"/>
  <c r="G7" i="9"/>
  <c r="H7" i="9"/>
  <c r="J7" i="9"/>
  <c r="G8" i="9"/>
  <c r="H8" i="9"/>
  <c r="I8" i="9"/>
  <c r="J8" i="9"/>
  <c r="G9" i="9"/>
  <c r="H9" i="9"/>
  <c r="J9" i="9"/>
  <c r="H14" i="9"/>
  <c r="J14" i="9"/>
  <c r="G10" i="9"/>
  <c r="H10" i="9"/>
  <c r="J10" i="9"/>
  <c r="G11" i="9"/>
  <c r="H11" i="9"/>
  <c r="J11" i="9"/>
  <c r="G12" i="9"/>
  <c r="H12" i="9"/>
  <c r="J12" i="9"/>
  <c r="G13" i="9"/>
  <c r="H15" i="9"/>
  <c r="J15" i="9"/>
  <c r="G16" i="9"/>
  <c r="H16" i="9"/>
  <c r="I16" i="9"/>
  <c r="J16" i="9"/>
  <c r="G17" i="9"/>
  <c r="H17" i="9"/>
  <c r="J17" i="9"/>
  <c r="G18" i="9"/>
  <c r="H18" i="9"/>
  <c r="J18" i="9"/>
  <c r="G19" i="9"/>
  <c r="H19" i="9"/>
  <c r="J19" i="9"/>
  <c r="G20" i="9"/>
  <c r="H20" i="9"/>
  <c r="I20" i="9"/>
  <c r="J20" i="9"/>
  <c r="G4" i="10"/>
  <c r="H4" i="10"/>
  <c r="J4" i="10"/>
  <c r="G5" i="10"/>
  <c r="H5" i="10"/>
  <c r="I5" i="10"/>
  <c r="J5" i="10"/>
  <c r="G6" i="10"/>
  <c r="H6" i="10"/>
  <c r="I6" i="10"/>
  <c r="J6" i="10"/>
  <c r="G7" i="10"/>
  <c r="H7" i="10"/>
  <c r="J7" i="10"/>
  <c r="G8" i="10"/>
  <c r="H8" i="10"/>
  <c r="I8" i="10"/>
  <c r="J8" i="10"/>
  <c r="G9" i="10"/>
  <c r="H9" i="10"/>
  <c r="J9" i="10"/>
  <c r="H14" i="10"/>
  <c r="J14" i="10"/>
  <c r="G10" i="10"/>
  <c r="H10" i="10"/>
  <c r="J10" i="10"/>
  <c r="G11" i="10"/>
  <c r="H11" i="10"/>
  <c r="J11" i="10"/>
  <c r="G12" i="10"/>
  <c r="H12" i="10"/>
  <c r="J12" i="10"/>
  <c r="G13" i="10"/>
  <c r="H15" i="10"/>
  <c r="J15" i="10"/>
  <c r="G16" i="10"/>
  <c r="H16" i="10"/>
  <c r="I16" i="10"/>
  <c r="J16" i="10"/>
  <c r="G17" i="10"/>
  <c r="H17" i="10"/>
  <c r="J17" i="10"/>
  <c r="G18" i="10"/>
  <c r="H18" i="10"/>
  <c r="J18" i="10"/>
  <c r="G19" i="10"/>
  <c r="H19" i="10"/>
  <c r="J19" i="10"/>
  <c r="G20" i="10"/>
  <c r="H20" i="10"/>
  <c r="I20" i="10"/>
  <c r="J20" i="10"/>
  <c r="G4" i="11"/>
  <c r="H4" i="11"/>
  <c r="J4" i="11"/>
  <c r="G5" i="11"/>
  <c r="H5" i="11"/>
  <c r="I5" i="11"/>
  <c r="J5" i="11"/>
  <c r="G6" i="11"/>
  <c r="H6" i="11"/>
  <c r="I6" i="11"/>
  <c r="J6" i="11"/>
  <c r="G7" i="11"/>
  <c r="H7" i="11"/>
  <c r="J7" i="11"/>
  <c r="G8" i="11"/>
  <c r="H8" i="11"/>
  <c r="I8" i="11"/>
  <c r="J8" i="11"/>
  <c r="G9" i="11"/>
  <c r="H9" i="11"/>
  <c r="J9" i="11"/>
  <c r="H14" i="11"/>
  <c r="J14" i="11"/>
  <c r="G10" i="11"/>
  <c r="H10" i="11"/>
  <c r="J10" i="11"/>
  <c r="G11" i="11"/>
  <c r="H11" i="11"/>
  <c r="J11" i="11"/>
  <c r="G12" i="11"/>
  <c r="H12" i="11"/>
  <c r="J12" i="11"/>
  <c r="G13" i="11"/>
  <c r="H15" i="11"/>
  <c r="J15" i="11"/>
  <c r="G16" i="11"/>
  <c r="H16" i="11"/>
  <c r="I16" i="11"/>
  <c r="J16" i="11"/>
  <c r="G17" i="11"/>
  <c r="H17" i="11"/>
  <c r="J17" i="11"/>
  <c r="G18" i="11"/>
  <c r="H18" i="11"/>
  <c r="J18" i="11"/>
  <c r="G19" i="11"/>
  <c r="H19" i="11"/>
  <c r="J19" i="11"/>
  <c r="G20" i="11"/>
  <c r="H20" i="11"/>
  <c r="I20" i="11"/>
  <c r="J20" i="11"/>
  <c r="G4" i="12"/>
  <c r="H4" i="12"/>
  <c r="J4" i="12"/>
  <c r="G5" i="12"/>
  <c r="H5" i="12"/>
  <c r="I5" i="12"/>
  <c r="J5" i="12"/>
  <c r="G6" i="12"/>
  <c r="H6" i="12"/>
  <c r="I6" i="12"/>
  <c r="J6" i="12"/>
  <c r="G7" i="12"/>
  <c r="H7" i="12"/>
  <c r="J7" i="12"/>
  <c r="G8" i="12"/>
  <c r="H8" i="12"/>
  <c r="I8" i="12"/>
  <c r="J8" i="12"/>
  <c r="G9" i="12"/>
  <c r="H9" i="12"/>
  <c r="J9" i="12"/>
  <c r="H14" i="12"/>
  <c r="J14" i="12"/>
  <c r="G10" i="12"/>
  <c r="H10" i="12"/>
  <c r="J10" i="12"/>
  <c r="G11" i="12"/>
  <c r="H11" i="12"/>
  <c r="J11" i="12"/>
  <c r="G12" i="12"/>
  <c r="H12" i="12"/>
  <c r="J12" i="12"/>
  <c r="G13" i="12"/>
  <c r="H15" i="12"/>
  <c r="J15" i="12"/>
  <c r="G16" i="12"/>
  <c r="H16" i="12"/>
  <c r="I16" i="12"/>
  <c r="J16" i="12"/>
  <c r="G17" i="12"/>
  <c r="H17" i="12"/>
  <c r="J17" i="12"/>
  <c r="G18" i="12"/>
  <c r="H18" i="12"/>
  <c r="J18" i="12"/>
  <c r="G19" i="12"/>
  <c r="H19" i="12"/>
  <c r="J19" i="12"/>
  <c r="G20" i="12"/>
  <c r="H20" i="12"/>
  <c r="I20" i="12"/>
  <c r="J20" i="12"/>
  <c r="G4" i="13"/>
  <c r="H4" i="13"/>
  <c r="J4" i="13"/>
  <c r="G5" i="13"/>
  <c r="H5" i="13"/>
  <c r="I5" i="13"/>
  <c r="J5" i="13"/>
  <c r="G6" i="13"/>
  <c r="H6" i="13"/>
  <c r="I6" i="13"/>
  <c r="J6" i="13"/>
  <c r="G7" i="13"/>
  <c r="H7" i="13"/>
  <c r="J7" i="13"/>
  <c r="G8" i="13"/>
  <c r="H8" i="13"/>
  <c r="I8" i="13"/>
  <c r="J8" i="13"/>
  <c r="G9" i="13"/>
  <c r="H9" i="13"/>
  <c r="J9" i="13"/>
  <c r="H14" i="13"/>
  <c r="J14" i="13"/>
  <c r="G10" i="13"/>
  <c r="H10" i="13"/>
  <c r="J10" i="13"/>
  <c r="G11" i="13"/>
  <c r="H11" i="13"/>
  <c r="J11" i="13"/>
  <c r="G12" i="13"/>
  <c r="H12" i="13"/>
  <c r="J12" i="13"/>
  <c r="G13" i="13"/>
  <c r="H15" i="13"/>
  <c r="J15" i="13"/>
  <c r="G16" i="13"/>
  <c r="H16" i="13"/>
  <c r="I16" i="13"/>
  <c r="J16" i="13"/>
  <c r="G17" i="13"/>
  <c r="H17" i="13"/>
  <c r="J17" i="13"/>
  <c r="G18" i="13"/>
  <c r="H18" i="13"/>
  <c r="J18" i="13"/>
  <c r="G19" i="13"/>
  <c r="H19" i="13"/>
  <c r="J19" i="13"/>
  <c r="G20" i="13"/>
  <c r="H20" i="13"/>
  <c r="I20" i="13"/>
  <c r="J20" i="13"/>
  <c r="G4" i="14"/>
  <c r="H4" i="14"/>
  <c r="J4" i="14"/>
  <c r="G5" i="14"/>
  <c r="H5" i="14"/>
  <c r="I5" i="14"/>
  <c r="J5" i="14"/>
  <c r="G6" i="14"/>
  <c r="H6" i="14"/>
  <c r="I6" i="14"/>
  <c r="J6" i="14"/>
  <c r="G7" i="14"/>
  <c r="H7" i="14"/>
  <c r="J7" i="14"/>
  <c r="G8" i="14"/>
  <c r="H8" i="14"/>
  <c r="I8" i="14"/>
  <c r="J8" i="14"/>
  <c r="G9" i="14"/>
  <c r="H9" i="14"/>
  <c r="J9" i="14"/>
  <c r="H14" i="14"/>
  <c r="J14" i="14"/>
  <c r="G10" i="14"/>
  <c r="H10" i="14"/>
  <c r="J10" i="14"/>
  <c r="G11" i="14"/>
  <c r="H11" i="14"/>
  <c r="J11" i="14"/>
  <c r="G12" i="14"/>
  <c r="H12" i="14"/>
  <c r="J12" i="14"/>
  <c r="G13" i="14"/>
  <c r="H15" i="14"/>
  <c r="J15" i="14"/>
  <c r="G16" i="14"/>
  <c r="H16" i="14"/>
  <c r="I16" i="14"/>
  <c r="J16" i="14"/>
  <c r="G17" i="14"/>
  <c r="H17" i="14"/>
  <c r="J17" i="14"/>
  <c r="G18" i="14"/>
  <c r="H18" i="14"/>
  <c r="J18" i="14"/>
  <c r="G19" i="14"/>
  <c r="H19" i="14"/>
  <c r="J19" i="14"/>
  <c r="G20" i="14"/>
  <c r="H20" i="14"/>
  <c r="I20" i="14"/>
  <c r="J20" i="14"/>
  <c r="G4" i="5"/>
  <c r="H4" i="5"/>
  <c r="G5" i="5"/>
  <c r="H5" i="5"/>
  <c r="G6" i="5"/>
  <c r="H6" i="5"/>
  <c r="G7" i="5"/>
  <c r="H7" i="5"/>
  <c r="G8" i="5"/>
  <c r="H8" i="5"/>
  <c r="G9" i="5"/>
  <c r="H9" i="5"/>
  <c r="H14" i="5"/>
  <c r="G10" i="5"/>
  <c r="H10" i="5"/>
  <c r="G11" i="5"/>
  <c r="H11" i="5"/>
  <c r="G12" i="5"/>
  <c r="H12" i="5"/>
  <c r="G13" i="5"/>
  <c r="H15" i="5"/>
  <c r="G16" i="5"/>
  <c r="H16" i="5"/>
  <c r="G17" i="5"/>
  <c r="H17" i="5"/>
  <c r="G18" i="5"/>
  <c r="H18" i="5"/>
  <c r="G19" i="5"/>
  <c r="H19" i="5"/>
  <c r="G20" i="5"/>
  <c r="H20" i="5"/>
  <c r="H3" i="6"/>
  <c r="J3" i="6"/>
  <c r="H3" i="7"/>
  <c r="J3" i="7"/>
  <c r="H3" i="8"/>
  <c r="J3" i="8"/>
  <c r="H3" i="9"/>
  <c r="J3" i="9"/>
  <c r="H3" i="10"/>
  <c r="J3" i="10"/>
  <c r="H3" i="11"/>
  <c r="J3" i="11"/>
  <c r="H3" i="12"/>
  <c r="J3" i="12"/>
  <c r="H3" i="13"/>
  <c r="J3" i="13"/>
  <c r="H3" i="14"/>
  <c r="J3" i="14"/>
  <c r="H3" i="5"/>
  <c r="A4" i="6"/>
  <c r="B4" i="6"/>
  <c r="C4" i="6"/>
  <c r="D4" i="6"/>
  <c r="E4" i="6"/>
  <c r="F4" i="6"/>
  <c r="O4" i="6"/>
  <c r="P4" i="6"/>
  <c r="R4" i="6"/>
  <c r="A5" i="6"/>
  <c r="B5" i="6"/>
  <c r="C5" i="6"/>
  <c r="D5" i="6"/>
  <c r="E5" i="6"/>
  <c r="F5" i="6"/>
  <c r="O5" i="6"/>
  <c r="P5" i="6"/>
  <c r="Q5" i="6"/>
  <c r="R5" i="6"/>
  <c r="A6" i="6"/>
  <c r="B6" i="6"/>
  <c r="C6" i="6"/>
  <c r="D6" i="6"/>
  <c r="F6" i="6"/>
  <c r="O6" i="6"/>
  <c r="P6" i="6"/>
  <c r="Q6" i="6"/>
  <c r="R6" i="6"/>
  <c r="A7" i="6"/>
  <c r="B7" i="6"/>
  <c r="C7" i="6"/>
  <c r="D7" i="6"/>
  <c r="F7" i="6"/>
  <c r="O7" i="6"/>
  <c r="P7" i="6"/>
  <c r="Q7" i="6"/>
  <c r="R7" i="6"/>
  <c r="A8" i="6"/>
  <c r="B8" i="6"/>
  <c r="C8" i="6"/>
  <c r="D8" i="6"/>
  <c r="E8" i="6"/>
  <c r="F8" i="6"/>
  <c r="O8" i="6"/>
  <c r="P8" i="6"/>
  <c r="Q8" i="6"/>
  <c r="R8" i="6"/>
  <c r="A9" i="6"/>
  <c r="B9" i="6"/>
  <c r="C9" i="6"/>
  <c r="D9" i="6"/>
  <c r="E9" i="6"/>
  <c r="O9" i="6"/>
  <c r="P9" i="6"/>
  <c r="Q9" i="6"/>
  <c r="R9" i="6"/>
  <c r="A10" i="6"/>
  <c r="B10" i="6"/>
  <c r="C10" i="6"/>
  <c r="D10" i="6"/>
  <c r="E10" i="6"/>
  <c r="F10" i="6"/>
  <c r="O10" i="6"/>
  <c r="P10" i="6"/>
  <c r="Q10" i="6"/>
  <c r="R10" i="6"/>
  <c r="A11" i="6"/>
  <c r="B11" i="6"/>
  <c r="C11" i="6"/>
  <c r="D11" i="6"/>
  <c r="F11" i="6"/>
  <c r="O11" i="6"/>
  <c r="P11" i="6"/>
  <c r="Q11" i="6"/>
  <c r="R11" i="6"/>
  <c r="A12" i="6"/>
  <c r="B12" i="6"/>
  <c r="C12" i="6"/>
  <c r="D12" i="6"/>
  <c r="E12" i="6"/>
  <c r="F12" i="6"/>
  <c r="O12" i="6"/>
  <c r="P12" i="6"/>
  <c r="Q12" i="6"/>
  <c r="R12" i="6"/>
  <c r="A13" i="6"/>
  <c r="B13" i="6"/>
  <c r="C13" i="6"/>
  <c r="D13" i="6"/>
  <c r="E13" i="6"/>
  <c r="F13" i="6"/>
  <c r="O13" i="6"/>
  <c r="P13" i="6"/>
  <c r="Q13" i="6"/>
  <c r="R13" i="6"/>
  <c r="A16" i="6"/>
  <c r="B16" i="6"/>
  <c r="C16" i="6"/>
  <c r="D16" i="6"/>
  <c r="E16" i="6"/>
  <c r="F16" i="6"/>
  <c r="O16" i="6"/>
  <c r="P16" i="6"/>
  <c r="Q16" i="6"/>
  <c r="R16" i="6"/>
  <c r="A17" i="6"/>
  <c r="B17" i="6"/>
  <c r="C17" i="6"/>
  <c r="D17" i="6"/>
  <c r="E17" i="6"/>
  <c r="F17" i="6"/>
  <c r="O17" i="6"/>
  <c r="P17" i="6"/>
  <c r="Q17" i="6"/>
  <c r="R17" i="6"/>
  <c r="A18" i="6"/>
  <c r="B18" i="6"/>
  <c r="C18" i="6"/>
  <c r="D18" i="6"/>
  <c r="E18" i="6"/>
  <c r="F18" i="6"/>
  <c r="O18" i="6"/>
  <c r="P18" i="6"/>
  <c r="R18" i="6"/>
  <c r="A19" i="6"/>
  <c r="B19" i="6"/>
  <c r="C19" i="6"/>
  <c r="D19" i="6"/>
  <c r="E19" i="6"/>
  <c r="F19" i="6"/>
  <c r="O19" i="6"/>
  <c r="P19" i="6"/>
  <c r="Q19" i="6"/>
  <c r="R19" i="6"/>
  <c r="A20" i="6"/>
  <c r="B20" i="6"/>
  <c r="C20" i="6"/>
  <c r="D20" i="6"/>
  <c r="E20" i="6"/>
  <c r="F20" i="6"/>
  <c r="O20" i="6"/>
  <c r="Q20" i="6"/>
  <c r="R20" i="6"/>
  <c r="A4" i="7"/>
  <c r="B4" i="7"/>
  <c r="C4" i="7"/>
  <c r="D4" i="7"/>
  <c r="E4" i="7"/>
  <c r="F4" i="7"/>
  <c r="O4" i="7"/>
  <c r="P4" i="7"/>
  <c r="R4" i="7"/>
  <c r="A5" i="7"/>
  <c r="B5" i="7"/>
  <c r="C5" i="7"/>
  <c r="D5" i="7"/>
  <c r="E5" i="7"/>
  <c r="F5" i="7"/>
  <c r="O5" i="7"/>
  <c r="P5" i="7"/>
  <c r="Q5" i="7"/>
  <c r="R5" i="7"/>
  <c r="A6" i="7"/>
  <c r="B6" i="7"/>
  <c r="C6" i="7"/>
  <c r="D6" i="7"/>
  <c r="F6" i="7"/>
  <c r="O6" i="7"/>
  <c r="P6" i="7"/>
  <c r="Q6" i="7"/>
  <c r="R6" i="7"/>
  <c r="A7" i="7"/>
  <c r="B7" i="7"/>
  <c r="C7" i="7"/>
  <c r="D7" i="7"/>
  <c r="F7" i="7"/>
  <c r="O7" i="7"/>
  <c r="P7" i="7"/>
  <c r="Q7" i="7"/>
  <c r="R7" i="7"/>
  <c r="A8" i="7"/>
  <c r="B8" i="7"/>
  <c r="C8" i="7"/>
  <c r="D8" i="7"/>
  <c r="E8" i="7"/>
  <c r="F8" i="7"/>
  <c r="O8" i="7"/>
  <c r="P8" i="7"/>
  <c r="Q8" i="7"/>
  <c r="R8" i="7"/>
  <c r="A9" i="7"/>
  <c r="B9" i="7"/>
  <c r="C9" i="7"/>
  <c r="D9" i="7"/>
  <c r="E9" i="7"/>
  <c r="O9" i="7"/>
  <c r="P9" i="7"/>
  <c r="Q9" i="7"/>
  <c r="R9" i="7"/>
  <c r="A10" i="7"/>
  <c r="B10" i="7"/>
  <c r="C10" i="7"/>
  <c r="D10" i="7"/>
  <c r="E10" i="7"/>
  <c r="F10" i="7"/>
  <c r="O10" i="7"/>
  <c r="P10" i="7"/>
  <c r="Q10" i="7"/>
  <c r="R10" i="7"/>
  <c r="A11" i="7"/>
  <c r="B11" i="7"/>
  <c r="C11" i="7"/>
  <c r="D11" i="7"/>
  <c r="F11" i="7"/>
  <c r="O11" i="7"/>
  <c r="P11" i="7"/>
  <c r="Q11" i="7"/>
  <c r="R11" i="7"/>
  <c r="A12" i="7"/>
  <c r="B12" i="7"/>
  <c r="C12" i="7"/>
  <c r="D12" i="7"/>
  <c r="E12" i="7"/>
  <c r="F12" i="7"/>
  <c r="O12" i="7"/>
  <c r="P12" i="7"/>
  <c r="Q12" i="7"/>
  <c r="R12" i="7"/>
  <c r="A13" i="7"/>
  <c r="B13" i="7"/>
  <c r="C13" i="7"/>
  <c r="D13" i="7"/>
  <c r="E13" i="7"/>
  <c r="F13" i="7"/>
  <c r="O13" i="7"/>
  <c r="P13" i="7"/>
  <c r="Q13" i="7"/>
  <c r="R13" i="7"/>
  <c r="A16" i="7"/>
  <c r="B16" i="7"/>
  <c r="C16" i="7"/>
  <c r="D16" i="7"/>
  <c r="E16" i="7"/>
  <c r="F16" i="7"/>
  <c r="O16" i="7"/>
  <c r="P16" i="7"/>
  <c r="Q16" i="7"/>
  <c r="R16" i="7"/>
  <c r="A17" i="7"/>
  <c r="B17" i="7"/>
  <c r="C17" i="7"/>
  <c r="D17" i="7"/>
  <c r="E17" i="7"/>
  <c r="F17" i="7"/>
  <c r="O17" i="7"/>
  <c r="P17" i="7"/>
  <c r="Q17" i="7"/>
  <c r="R17" i="7"/>
  <c r="A18" i="7"/>
  <c r="B18" i="7"/>
  <c r="C18" i="7"/>
  <c r="D18" i="7"/>
  <c r="E18" i="7"/>
  <c r="F18" i="7"/>
  <c r="O18" i="7"/>
  <c r="P18" i="7"/>
  <c r="R18" i="7"/>
  <c r="A19" i="7"/>
  <c r="B19" i="7"/>
  <c r="C19" i="7"/>
  <c r="D19" i="7"/>
  <c r="E19" i="7"/>
  <c r="F19" i="7"/>
  <c r="O19" i="7"/>
  <c r="P19" i="7"/>
  <c r="Q19" i="7"/>
  <c r="R19" i="7"/>
  <c r="A20" i="7"/>
  <c r="B20" i="7"/>
  <c r="C20" i="7"/>
  <c r="D20" i="7"/>
  <c r="E20" i="7"/>
  <c r="F20" i="7"/>
  <c r="O20" i="7"/>
  <c r="Q20" i="7"/>
  <c r="R20" i="7"/>
  <c r="A4" i="8"/>
  <c r="B4" i="8"/>
  <c r="C4" i="8"/>
  <c r="D4" i="8"/>
  <c r="E4" i="8"/>
  <c r="F4" i="8"/>
  <c r="O4" i="8"/>
  <c r="P4" i="8"/>
  <c r="R4" i="8"/>
  <c r="A5" i="8"/>
  <c r="B5" i="8"/>
  <c r="C5" i="8"/>
  <c r="D5" i="8"/>
  <c r="E5" i="8"/>
  <c r="F5" i="8"/>
  <c r="O5" i="8"/>
  <c r="P5" i="8"/>
  <c r="Q5" i="8"/>
  <c r="R5" i="8"/>
  <c r="A6" i="8"/>
  <c r="B6" i="8"/>
  <c r="C6" i="8"/>
  <c r="D6" i="8"/>
  <c r="F6" i="8"/>
  <c r="O6" i="8"/>
  <c r="P6" i="8"/>
  <c r="Q6" i="8"/>
  <c r="R6" i="8"/>
  <c r="A7" i="8"/>
  <c r="B7" i="8"/>
  <c r="C7" i="8"/>
  <c r="D7" i="8"/>
  <c r="F7" i="8"/>
  <c r="O7" i="8"/>
  <c r="P7" i="8"/>
  <c r="Q7" i="8"/>
  <c r="R7" i="8"/>
  <c r="A8" i="8"/>
  <c r="B8" i="8"/>
  <c r="C8" i="8"/>
  <c r="D8" i="8"/>
  <c r="E8" i="8"/>
  <c r="F8" i="8"/>
  <c r="O8" i="8"/>
  <c r="P8" i="8"/>
  <c r="Q8" i="8"/>
  <c r="R8" i="8"/>
  <c r="A9" i="8"/>
  <c r="B9" i="8"/>
  <c r="C9" i="8"/>
  <c r="D9" i="8"/>
  <c r="E9" i="8"/>
  <c r="O9" i="8"/>
  <c r="P9" i="8"/>
  <c r="Q9" i="8"/>
  <c r="R9" i="8"/>
  <c r="A10" i="8"/>
  <c r="B10" i="8"/>
  <c r="C10" i="8"/>
  <c r="D10" i="8"/>
  <c r="E10" i="8"/>
  <c r="F10" i="8"/>
  <c r="O10" i="8"/>
  <c r="P10" i="8"/>
  <c r="Q10" i="8"/>
  <c r="R10" i="8"/>
  <c r="A11" i="8"/>
  <c r="B11" i="8"/>
  <c r="C11" i="8"/>
  <c r="D11" i="8"/>
  <c r="F11" i="8"/>
  <c r="O11" i="8"/>
  <c r="P11" i="8"/>
  <c r="Q11" i="8"/>
  <c r="R11" i="8"/>
  <c r="A12" i="8"/>
  <c r="B12" i="8"/>
  <c r="C12" i="8"/>
  <c r="D12" i="8"/>
  <c r="E12" i="8"/>
  <c r="F12" i="8"/>
  <c r="O12" i="8"/>
  <c r="P12" i="8"/>
  <c r="Q12" i="8"/>
  <c r="R12" i="8"/>
  <c r="A13" i="8"/>
  <c r="B13" i="8"/>
  <c r="C13" i="8"/>
  <c r="D13" i="8"/>
  <c r="E13" i="8"/>
  <c r="F13" i="8"/>
  <c r="O13" i="8"/>
  <c r="P13" i="8"/>
  <c r="Q13" i="8"/>
  <c r="R13" i="8"/>
  <c r="A16" i="8"/>
  <c r="B16" i="8"/>
  <c r="C16" i="8"/>
  <c r="D16" i="8"/>
  <c r="E16" i="8"/>
  <c r="F16" i="8"/>
  <c r="O16" i="8"/>
  <c r="P16" i="8"/>
  <c r="Q16" i="8"/>
  <c r="R16" i="8"/>
  <c r="A17" i="8"/>
  <c r="B17" i="8"/>
  <c r="C17" i="8"/>
  <c r="D17" i="8"/>
  <c r="E17" i="8"/>
  <c r="F17" i="8"/>
  <c r="O17" i="8"/>
  <c r="P17" i="8"/>
  <c r="Q17" i="8"/>
  <c r="R17" i="8"/>
  <c r="A18" i="8"/>
  <c r="B18" i="8"/>
  <c r="C18" i="8"/>
  <c r="D18" i="8"/>
  <c r="E18" i="8"/>
  <c r="F18" i="8"/>
  <c r="O18" i="8"/>
  <c r="P18" i="8"/>
  <c r="R18" i="8"/>
  <c r="A19" i="8"/>
  <c r="B19" i="8"/>
  <c r="C19" i="8"/>
  <c r="D19" i="8"/>
  <c r="E19" i="8"/>
  <c r="F19" i="8"/>
  <c r="O19" i="8"/>
  <c r="P19" i="8"/>
  <c r="Q19" i="8"/>
  <c r="R19" i="8"/>
  <c r="A20" i="8"/>
  <c r="B20" i="8"/>
  <c r="C20" i="8"/>
  <c r="D20" i="8"/>
  <c r="E20" i="8"/>
  <c r="F20" i="8"/>
  <c r="O20" i="8"/>
  <c r="Q20" i="8"/>
  <c r="R20" i="8"/>
  <c r="A4" i="9"/>
  <c r="B4" i="9"/>
  <c r="C4" i="9"/>
  <c r="D4" i="9"/>
  <c r="E4" i="9"/>
  <c r="F4" i="9"/>
  <c r="O4" i="9"/>
  <c r="P4" i="9"/>
  <c r="R4" i="9"/>
  <c r="A5" i="9"/>
  <c r="B5" i="9"/>
  <c r="C5" i="9"/>
  <c r="D5" i="9"/>
  <c r="E5" i="9"/>
  <c r="F5" i="9"/>
  <c r="O5" i="9"/>
  <c r="P5" i="9"/>
  <c r="Q5" i="9"/>
  <c r="R5" i="9"/>
  <c r="A6" i="9"/>
  <c r="B6" i="9"/>
  <c r="C6" i="9"/>
  <c r="D6" i="9"/>
  <c r="F6" i="9"/>
  <c r="O6" i="9"/>
  <c r="P6" i="9"/>
  <c r="Q6" i="9"/>
  <c r="R6" i="9"/>
  <c r="A7" i="9"/>
  <c r="B7" i="9"/>
  <c r="C7" i="9"/>
  <c r="D7" i="9"/>
  <c r="F7" i="9"/>
  <c r="O7" i="9"/>
  <c r="P7" i="9"/>
  <c r="Q7" i="9"/>
  <c r="R7" i="9"/>
  <c r="A8" i="9"/>
  <c r="B8" i="9"/>
  <c r="C8" i="9"/>
  <c r="D8" i="9"/>
  <c r="E8" i="9"/>
  <c r="F8" i="9"/>
  <c r="O8" i="9"/>
  <c r="P8" i="9"/>
  <c r="Q8" i="9"/>
  <c r="R8" i="9"/>
  <c r="A9" i="9"/>
  <c r="B9" i="9"/>
  <c r="C9" i="9"/>
  <c r="D9" i="9"/>
  <c r="E9" i="9"/>
  <c r="O9" i="9"/>
  <c r="P9" i="9"/>
  <c r="Q9" i="9"/>
  <c r="R9" i="9"/>
  <c r="A10" i="9"/>
  <c r="B10" i="9"/>
  <c r="C10" i="9"/>
  <c r="D10" i="9"/>
  <c r="E10" i="9"/>
  <c r="F10" i="9"/>
  <c r="O10" i="9"/>
  <c r="P10" i="9"/>
  <c r="Q10" i="9"/>
  <c r="R10" i="9"/>
  <c r="A11" i="9"/>
  <c r="B11" i="9"/>
  <c r="C11" i="9"/>
  <c r="D11" i="9"/>
  <c r="F11" i="9"/>
  <c r="O11" i="9"/>
  <c r="P11" i="9"/>
  <c r="Q11" i="9"/>
  <c r="R11" i="9"/>
  <c r="A12" i="9"/>
  <c r="B12" i="9"/>
  <c r="C12" i="9"/>
  <c r="D12" i="9"/>
  <c r="E12" i="9"/>
  <c r="F12" i="9"/>
  <c r="O12" i="9"/>
  <c r="P12" i="9"/>
  <c r="Q12" i="9"/>
  <c r="R12" i="9"/>
  <c r="A13" i="9"/>
  <c r="B13" i="9"/>
  <c r="C13" i="9"/>
  <c r="D13" i="9"/>
  <c r="E13" i="9"/>
  <c r="F13" i="9"/>
  <c r="O13" i="9"/>
  <c r="P13" i="9"/>
  <c r="Q13" i="9"/>
  <c r="R13" i="9"/>
  <c r="A16" i="9"/>
  <c r="B16" i="9"/>
  <c r="C16" i="9"/>
  <c r="D16" i="9"/>
  <c r="E16" i="9"/>
  <c r="F16" i="9"/>
  <c r="O16" i="9"/>
  <c r="P16" i="9"/>
  <c r="Q16" i="9"/>
  <c r="R16" i="9"/>
  <c r="A17" i="9"/>
  <c r="B17" i="9"/>
  <c r="C17" i="9"/>
  <c r="D17" i="9"/>
  <c r="E17" i="9"/>
  <c r="F17" i="9"/>
  <c r="O17" i="9"/>
  <c r="P17" i="9"/>
  <c r="Q17" i="9"/>
  <c r="R17" i="9"/>
  <c r="A18" i="9"/>
  <c r="B18" i="9"/>
  <c r="C18" i="9"/>
  <c r="D18" i="9"/>
  <c r="E18" i="9"/>
  <c r="F18" i="9"/>
  <c r="O18" i="9"/>
  <c r="P18" i="9"/>
  <c r="R18" i="9"/>
  <c r="A19" i="9"/>
  <c r="B19" i="9"/>
  <c r="C19" i="9"/>
  <c r="D19" i="9"/>
  <c r="E19" i="9"/>
  <c r="F19" i="9"/>
  <c r="O19" i="9"/>
  <c r="P19" i="9"/>
  <c r="Q19" i="9"/>
  <c r="R19" i="9"/>
  <c r="A20" i="9"/>
  <c r="B20" i="9"/>
  <c r="C20" i="9"/>
  <c r="D20" i="9"/>
  <c r="E20" i="9"/>
  <c r="F20" i="9"/>
  <c r="O20" i="9"/>
  <c r="Q20" i="9"/>
  <c r="R20" i="9"/>
  <c r="A4" i="10"/>
  <c r="B4" i="10"/>
  <c r="C4" i="10"/>
  <c r="D4" i="10"/>
  <c r="E4" i="10"/>
  <c r="F4" i="10"/>
  <c r="O4" i="10"/>
  <c r="P4" i="10"/>
  <c r="R4" i="10"/>
  <c r="A5" i="10"/>
  <c r="B5" i="10"/>
  <c r="C5" i="10"/>
  <c r="D5" i="10"/>
  <c r="E5" i="10"/>
  <c r="F5" i="10"/>
  <c r="O5" i="10"/>
  <c r="P5" i="10"/>
  <c r="Q5" i="10"/>
  <c r="R5" i="10"/>
  <c r="A6" i="10"/>
  <c r="B6" i="10"/>
  <c r="C6" i="10"/>
  <c r="D6" i="10"/>
  <c r="F6" i="10"/>
  <c r="O6" i="10"/>
  <c r="P6" i="10"/>
  <c r="Q6" i="10"/>
  <c r="R6" i="10"/>
  <c r="A7" i="10"/>
  <c r="B7" i="10"/>
  <c r="C7" i="10"/>
  <c r="D7" i="10"/>
  <c r="F7" i="10"/>
  <c r="O7" i="10"/>
  <c r="P7" i="10"/>
  <c r="Q7" i="10"/>
  <c r="R7" i="10"/>
  <c r="A8" i="10"/>
  <c r="B8" i="10"/>
  <c r="C8" i="10"/>
  <c r="D8" i="10"/>
  <c r="E8" i="10"/>
  <c r="F8" i="10"/>
  <c r="O8" i="10"/>
  <c r="P8" i="10"/>
  <c r="Q8" i="10"/>
  <c r="R8" i="10"/>
  <c r="A9" i="10"/>
  <c r="B9" i="10"/>
  <c r="C9" i="10"/>
  <c r="D9" i="10"/>
  <c r="E9" i="10"/>
  <c r="O9" i="10"/>
  <c r="P9" i="10"/>
  <c r="Q9" i="10"/>
  <c r="R9" i="10"/>
  <c r="A10" i="10"/>
  <c r="B10" i="10"/>
  <c r="C10" i="10"/>
  <c r="D10" i="10"/>
  <c r="E10" i="10"/>
  <c r="F10" i="10"/>
  <c r="O10" i="10"/>
  <c r="P10" i="10"/>
  <c r="Q10" i="10"/>
  <c r="R10" i="10"/>
  <c r="A11" i="10"/>
  <c r="B11" i="10"/>
  <c r="C11" i="10"/>
  <c r="D11" i="10"/>
  <c r="F11" i="10"/>
  <c r="O11" i="10"/>
  <c r="P11" i="10"/>
  <c r="Q11" i="10"/>
  <c r="R11" i="10"/>
  <c r="A12" i="10"/>
  <c r="B12" i="10"/>
  <c r="C12" i="10"/>
  <c r="D12" i="10"/>
  <c r="E12" i="10"/>
  <c r="F12" i="10"/>
  <c r="O12" i="10"/>
  <c r="P12" i="10"/>
  <c r="Q12" i="10"/>
  <c r="R12" i="10"/>
  <c r="A13" i="10"/>
  <c r="B13" i="10"/>
  <c r="C13" i="10"/>
  <c r="D13" i="10"/>
  <c r="E13" i="10"/>
  <c r="F13" i="10"/>
  <c r="O13" i="10"/>
  <c r="P13" i="10"/>
  <c r="Q13" i="10"/>
  <c r="R13" i="10"/>
  <c r="A16" i="10"/>
  <c r="B16" i="10"/>
  <c r="C16" i="10"/>
  <c r="D16" i="10"/>
  <c r="E16" i="10"/>
  <c r="F16" i="10"/>
  <c r="O16" i="10"/>
  <c r="P16" i="10"/>
  <c r="Q16" i="10"/>
  <c r="R16" i="10"/>
  <c r="A17" i="10"/>
  <c r="B17" i="10"/>
  <c r="C17" i="10"/>
  <c r="D17" i="10"/>
  <c r="E17" i="10"/>
  <c r="F17" i="10"/>
  <c r="O17" i="10"/>
  <c r="P17" i="10"/>
  <c r="Q17" i="10"/>
  <c r="R17" i="10"/>
  <c r="A18" i="10"/>
  <c r="B18" i="10"/>
  <c r="C18" i="10"/>
  <c r="D18" i="10"/>
  <c r="E18" i="10"/>
  <c r="F18" i="10"/>
  <c r="O18" i="10"/>
  <c r="P18" i="10"/>
  <c r="R18" i="10"/>
  <c r="A19" i="10"/>
  <c r="B19" i="10"/>
  <c r="C19" i="10"/>
  <c r="D19" i="10"/>
  <c r="E19" i="10"/>
  <c r="F19" i="10"/>
  <c r="O19" i="10"/>
  <c r="P19" i="10"/>
  <c r="Q19" i="10"/>
  <c r="R19" i="10"/>
  <c r="A20" i="10"/>
  <c r="B20" i="10"/>
  <c r="C20" i="10"/>
  <c r="D20" i="10"/>
  <c r="E20" i="10"/>
  <c r="F20" i="10"/>
  <c r="O20" i="10"/>
  <c r="Q20" i="10"/>
  <c r="R20" i="10"/>
  <c r="A4" i="11"/>
  <c r="B4" i="11"/>
  <c r="C4" i="11"/>
  <c r="D4" i="11"/>
  <c r="E4" i="11"/>
  <c r="F4" i="11"/>
  <c r="O4" i="11"/>
  <c r="P4" i="11"/>
  <c r="R4" i="11"/>
  <c r="A5" i="11"/>
  <c r="B5" i="11"/>
  <c r="C5" i="11"/>
  <c r="D5" i="11"/>
  <c r="E5" i="11"/>
  <c r="F5" i="11"/>
  <c r="O5" i="11"/>
  <c r="P5" i="11"/>
  <c r="Q5" i="11"/>
  <c r="R5" i="11"/>
  <c r="A6" i="11"/>
  <c r="B6" i="11"/>
  <c r="C6" i="11"/>
  <c r="D6" i="11"/>
  <c r="F6" i="11"/>
  <c r="O6" i="11"/>
  <c r="P6" i="11"/>
  <c r="Q6" i="11"/>
  <c r="R6" i="11"/>
  <c r="A7" i="11"/>
  <c r="B7" i="11"/>
  <c r="C7" i="11"/>
  <c r="D7" i="11"/>
  <c r="F7" i="11"/>
  <c r="O7" i="11"/>
  <c r="P7" i="11"/>
  <c r="Q7" i="11"/>
  <c r="R7" i="11"/>
  <c r="A8" i="11"/>
  <c r="B8" i="11"/>
  <c r="C8" i="11"/>
  <c r="D8" i="11"/>
  <c r="E8" i="11"/>
  <c r="F8" i="11"/>
  <c r="O8" i="11"/>
  <c r="P8" i="11"/>
  <c r="Q8" i="11"/>
  <c r="R8" i="11"/>
  <c r="A9" i="11"/>
  <c r="B9" i="11"/>
  <c r="C9" i="11"/>
  <c r="D9" i="11"/>
  <c r="E9" i="11"/>
  <c r="O9" i="11"/>
  <c r="P9" i="11"/>
  <c r="Q9" i="11"/>
  <c r="R9" i="11"/>
  <c r="A10" i="11"/>
  <c r="B10" i="11"/>
  <c r="C10" i="11"/>
  <c r="D10" i="11"/>
  <c r="E10" i="11"/>
  <c r="F10" i="11"/>
  <c r="O10" i="11"/>
  <c r="P10" i="11"/>
  <c r="Q10" i="11"/>
  <c r="R10" i="11"/>
  <c r="A11" i="11"/>
  <c r="B11" i="11"/>
  <c r="C11" i="11"/>
  <c r="D11" i="11"/>
  <c r="F11" i="11"/>
  <c r="O11" i="11"/>
  <c r="P11" i="11"/>
  <c r="Q11" i="11"/>
  <c r="R11" i="11"/>
  <c r="A12" i="11"/>
  <c r="B12" i="11"/>
  <c r="C12" i="11"/>
  <c r="D12" i="11"/>
  <c r="E12" i="11"/>
  <c r="F12" i="11"/>
  <c r="O12" i="11"/>
  <c r="P12" i="11"/>
  <c r="Q12" i="11"/>
  <c r="R12" i="11"/>
  <c r="A13" i="11"/>
  <c r="B13" i="11"/>
  <c r="C13" i="11"/>
  <c r="D13" i="11"/>
  <c r="E13" i="11"/>
  <c r="F13" i="11"/>
  <c r="O13" i="11"/>
  <c r="P13" i="11"/>
  <c r="Q13" i="11"/>
  <c r="R13" i="11"/>
  <c r="A16" i="11"/>
  <c r="B16" i="11"/>
  <c r="C16" i="11"/>
  <c r="D16" i="11"/>
  <c r="E16" i="11"/>
  <c r="F16" i="11"/>
  <c r="O16" i="11"/>
  <c r="P16" i="11"/>
  <c r="Q16" i="11"/>
  <c r="R16" i="11"/>
  <c r="A17" i="11"/>
  <c r="B17" i="11"/>
  <c r="C17" i="11"/>
  <c r="D17" i="11"/>
  <c r="E17" i="11"/>
  <c r="F17" i="11"/>
  <c r="O17" i="11"/>
  <c r="P17" i="11"/>
  <c r="Q17" i="11"/>
  <c r="R17" i="11"/>
  <c r="A18" i="11"/>
  <c r="B18" i="11"/>
  <c r="C18" i="11"/>
  <c r="D18" i="11"/>
  <c r="E18" i="11"/>
  <c r="F18" i="11"/>
  <c r="O18" i="11"/>
  <c r="P18" i="11"/>
  <c r="R18" i="11"/>
  <c r="A19" i="11"/>
  <c r="B19" i="11"/>
  <c r="C19" i="11"/>
  <c r="D19" i="11"/>
  <c r="E19" i="11"/>
  <c r="F19" i="11"/>
  <c r="O19" i="11"/>
  <c r="P19" i="11"/>
  <c r="Q19" i="11"/>
  <c r="R19" i="11"/>
  <c r="A20" i="11"/>
  <c r="B20" i="11"/>
  <c r="C20" i="11"/>
  <c r="D20" i="11"/>
  <c r="E20" i="11"/>
  <c r="F20" i="11"/>
  <c r="O20" i="11"/>
  <c r="Q20" i="11"/>
  <c r="R20" i="11"/>
  <c r="A4" i="12"/>
  <c r="B4" i="12"/>
  <c r="C4" i="12"/>
  <c r="D4" i="12"/>
  <c r="E4" i="12"/>
  <c r="F4" i="12"/>
  <c r="O4" i="12"/>
  <c r="P4" i="12"/>
  <c r="R4" i="12"/>
  <c r="A5" i="12"/>
  <c r="B5" i="12"/>
  <c r="C5" i="12"/>
  <c r="D5" i="12"/>
  <c r="E5" i="12"/>
  <c r="F5" i="12"/>
  <c r="O5" i="12"/>
  <c r="P5" i="12"/>
  <c r="Q5" i="12"/>
  <c r="R5" i="12"/>
  <c r="A6" i="12"/>
  <c r="B6" i="12"/>
  <c r="C6" i="12"/>
  <c r="D6" i="12"/>
  <c r="F6" i="12"/>
  <c r="O6" i="12"/>
  <c r="P6" i="12"/>
  <c r="Q6" i="12"/>
  <c r="R6" i="12"/>
  <c r="A7" i="12"/>
  <c r="B7" i="12"/>
  <c r="C7" i="12"/>
  <c r="D7" i="12"/>
  <c r="F7" i="12"/>
  <c r="O7" i="12"/>
  <c r="P7" i="12"/>
  <c r="Q7" i="12"/>
  <c r="R7" i="12"/>
  <c r="A8" i="12"/>
  <c r="B8" i="12"/>
  <c r="C8" i="12"/>
  <c r="D8" i="12"/>
  <c r="E8" i="12"/>
  <c r="F8" i="12"/>
  <c r="O8" i="12"/>
  <c r="P8" i="12"/>
  <c r="Q8" i="12"/>
  <c r="R8" i="12"/>
  <c r="A9" i="12"/>
  <c r="B9" i="12"/>
  <c r="C9" i="12"/>
  <c r="D9" i="12"/>
  <c r="E9" i="12"/>
  <c r="O9" i="12"/>
  <c r="P9" i="12"/>
  <c r="Q9" i="12"/>
  <c r="R9" i="12"/>
  <c r="A10" i="12"/>
  <c r="B10" i="12"/>
  <c r="C10" i="12"/>
  <c r="D10" i="12"/>
  <c r="E10" i="12"/>
  <c r="F10" i="12"/>
  <c r="O10" i="12"/>
  <c r="P10" i="12"/>
  <c r="Q10" i="12"/>
  <c r="R10" i="12"/>
  <c r="A11" i="12"/>
  <c r="B11" i="12"/>
  <c r="C11" i="12"/>
  <c r="D11" i="12"/>
  <c r="F11" i="12"/>
  <c r="O11" i="12"/>
  <c r="P11" i="12"/>
  <c r="Q11" i="12"/>
  <c r="R11" i="12"/>
  <c r="A12" i="12"/>
  <c r="B12" i="12"/>
  <c r="C12" i="12"/>
  <c r="D12" i="12"/>
  <c r="E12" i="12"/>
  <c r="F12" i="12"/>
  <c r="O12" i="12"/>
  <c r="P12" i="12"/>
  <c r="Q12" i="12"/>
  <c r="R12" i="12"/>
  <c r="A13" i="12"/>
  <c r="B13" i="12"/>
  <c r="C13" i="12"/>
  <c r="D13" i="12"/>
  <c r="E13" i="12"/>
  <c r="F13" i="12"/>
  <c r="O13" i="12"/>
  <c r="P13" i="12"/>
  <c r="Q13" i="12"/>
  <c r="R13" i="12"/>
  <c r="A16" i="12"/>
  <c r="B16" i="12"/>
  <c r="C16" i="12"/>
  <c r="D16" i="12"/>
  <c r="E16" i="12"/>
  <c r="F16" i="12"/>
  <c r="O16" i="12"/>
  <c r="P16" i="12"/>
  <c r="Q16" i="12"/>
  <c r="R16" i="12"/>
  <c r="A17" i="12"/>
  <c r="B17" i="12"/>
  <c r="C17" i="12"/>
  <c r="D17" i="12"/>
  <c r="E17" i="12"/>
  <c r="F17" i="12"/>
  <c r="O17" i="12"/>
  <c r="P17" i="12"/>
  <c r="Q17" i="12"/>
  <c r="R17" i="12"/>
  <c r="A18" i="12"/>
  <c r="B18" i="12"/>
  <c r="C18" i="12"/>
  <c r="D18" i="12"/>
  <c r="E18" i="12"/>
  <c r="F18" i="12"/>
  <c r="O18" i="12"/>
  <c r="P18" i="12"/>
  <c r="R18" i="12"/>
  <c r="A19" i="12"/>
  <c r="B19" i="12"/>
  <c r="C19" i="12"/>
  <c r="D19" i="12"/>
  <c r="E19" i="12"/>
  <c r="F19" i="12"/>
  <c r="O19" i="12"/>
  <c r="P19" i="12"/>
  <c r="Q19" i="12"/>
  <c r="R19" i="12"/>
  <c r="A20" i="12"/>
  <c r="B20" i="12"/>
  <c r="C20" i="12"/>
  <c r="D20" i="12"/>
  <c r="E20" i="12"/>
  <c r="F20" i="12"/>
  <c r="O20" i="12"/>
  <c r="Q20" i="12"/>
  <c r="R20" i="12"/>
  <c r="A4" i="13"/>
  <c r="B4" i="13"/>
  <c r="C4" i="13"/>
  <c r="D4" i="13"/>
  <c r="E4" i="13"/>
  <c r="F4" i="13"/>
  <c r="O4" i="13"/>
  <c r="P4" i="13"/>
  <c r="R4" i="13"/>
  <c r="A5" i="13"/>
  <c r="B5" i="13"/>
  <c r="C5" i="13"/>
  <c r="D5" i="13"/>
  <c r="E5" i="13"/>
  <c r="F5" i="13"/>
  <c r="O5" i="13"/>
  <c r="P5" i="13"/>
  <c r="Q5" i="13"/>
  <c r="R5" i="13"/>
  <c r="A6" i="13"/>
  <c r="B6" i="13"/>
  <c r="C6" i="13"/>
  <c r="D6" i="13"/>
  <c r="F6" i="13"/>
  <c r="O6" i="13"/>
  <c r="P6" i="13"/>
  <c r="Q6" i="13"/>
  <c r="R6" i="13"/>
  <c r="A7" i="13"/>
  <c r="B7" i="13"/>
  <c r="C7" i="13"/>
  <c r="D7" i="13"/>
  <c r="F7" i="13"/>
  <c r="O7" i="13"/>
  <c r="P7" i="13"/>
  <c r="Q7" i="13"/>
  <c r="R7" i="13"/>
  <c r="A8" i="13"/>
  <c r="B8" i="13"/>
  <c r="C8" i="13"/>
  <c r="D8" i="13"/>
  <c r="E8" i="13"/>
  <c r="F8" i="13"/>
  <c r="O8" i="13"/>
  <c r="P8" i="13"/>
  <c r="Q8" i="13"/>
  <c r="R8" i="13"/>
  <c r="A9" i="13"/>
  <c r="B9" i="13"/>
  <c r="C9" i="13"/>
  <c r="D9" i="13"/>
  <c r="E9" i="13"/>
  <c r="O9" i="13"/>
  <c r="P9" i="13"/>
  <c r="Q9" i="13"/>
  <c r="R9" i="13"/>
  <c r="A10" i="13"/>
  <c r="B10" i="13"/>
  <c r="C10" i="13"/>
  <c r="D10" i="13"/>
  <c r="E10" i="13"/>
  <c r="F10" i="13"/>
  <c r="O10" i="13"/>
  <c r="P10" i="13"/>
  <c r="Q10" i="13"/>
  <c r="R10" i="13"/>
  <c r="A11" i="13"/>
  <c r="B11" i="13"/>
  <c r="C11" i="13"/>
  <c r="D11" i="13"/>
  <c r="F11" i="13"/>
  <c r="O11" i="13"/>
  <c r="P11" i="13"/>
  <c r="Q11" i="13"/>
  <c r="R11" i="13"/>
  <c r="A12" i="13"/>
  <c r="B12" i="13"/>
  <c r="C12" i="13"/>
  <c r="D12" i="13"/>
  <c r="E12" i="13"/>
  <c r="F12" i="13"/>
  <c r="O12" i="13"/>
  <c r="P12" i="13"/>
  <c r="Q12" i="13"/>
  <c r="R12" i="13"/>
  <c r="A13" i="13"/>
  <c r="B13" i="13"/>
  <c r="C13" i="13"/>
  <c r="D13" i="13"/>
  <c r="E13" i="13"/>
  <c r="F13" i="13"/>
  <c r="O13" i="13"/>
  <c r="P13" i="13"/>
  <c r="Q13" i="13"/>
  <c r="R13" i="13"/>
  <c r="A16" i="13"/>
  <c r="B16" i="13"/>
  <c r="C16" i="13"/>
  <c r="D16" i="13"/>
  <c r="E16" i="13"/>
  <c r="F16" i="13"/>
  <c r="O16" i="13"/>
  <c r="P16" i="13"/>
  <c r="Q16" i="13"/>
  <c r="R16" i="13"/>
  <c r="A17" i="13"/>
  <c r="B17" i="13"/>
  <c r="C17" i="13"/>
  <c r="D17" i="13"/>
  <c r="E17" i="13"/>
  <c r="F17" i="13"/>
  <c r="O17" i="13"/>
  <c r="P17" i="13"/>
  <c r="Q17" i="13"/>
  <c r="R17" i="13"/>
  <c r="A18" i="13"/>
  <c r="B18" i="13"/>
  <c r="C18" i="13"/>
  <c r="D18" i="13"/>
  <c r="E18" i="13"/>
  <c r="F18" i="13"/>
  <c r="O18" i="13"/>
  <c r="P18" i="13"/>
  <c r="R18" i="13"/>
  <c r="A19" i="13"/>
  <c r="B19" i="13"/>
  <c r="C19" i="13"/>
  <c r="D19" i="13"/>
  <c r="E19" i="13"/>
  <c r="F19" i="13"/>
  <c r="O19" i="13"/>
  <c r="P19" i="13"/>
  <c r="Q19" i="13"/>
  <c r="R19" i="13"/>
  <c r="A20" i="13"/>
  <c r="B20" i="13"/>
  <c r="C20" i="13"/>
  <c r="D20" i="13"/>
  <c r="E20" i="13"/>
  <c r="F20" i="13"/>
  <c r="O20" i="13"/>
  <c r="Q20" i="13"/>
  <c r="R20" i="13"/>
  <c r="A4" i="14"/>
  <c r="B4" i="14"/>
  <c r="C4" i="14"/>
  <c r="D4" i="14"/>
  <c r="E4" i="14"/>
  <c r="F4" i="14"/>
  <c r="O4" i="14"/>
  <c r="P4" i="14"/>
  <c r="R4" i="14"/>
  <c r="A5" i="14"/>
  <c r="B5" i="14"/>
  <c r="C5" i="14"/>
  <c r="D5" i="14"/>
  <c r="E5" i="14"/>
  <c r="F5" i="14"/>
  <c r="O5" i="14"/>
  <c r="P5" i="14"/>
  <c r="Q5" i="14"/>
  <c r="R5" i="14"/>
  <c r="A6" i="14"/>
  <c r="B6" i="14"/>
  <c r="C6" i="14"/>
  <c r="D6" i="14"/>
  <c r="F6" i="14"/>
  <c r="O6" i="14"/>
  <c r="P6" i="14"/>
  <c r="Q6" i="14"/>
  <c r="R6" i="14"/>
  <c r="A7" i="14"/>
  <c r="B7" i="14"/>
  <c r="C7" i="14"/>
  <c r="D7" i="14"/>
  <c r="F7" i="14"/>
  <c r="O7" i="14"/>
  <c r="P7" i="14"/>
  <c r="Q7" i="14"/>
  <c r="R7" i="14"/>
  <c r="A8" i="14"/>
  <c r="B8" i="14"/>
  <c r="C8" i="14"/>
  <c r="D8" i="14"/>
  <c r="E8" i="14"/>
  <c r="F8" i="14"/>
  <c r="O8" i="14"/>
  <c r="P8" i="14"/>
  <c r="Q8" i="14"/>
  <c r="R8" i="14"/>
  <c r="A9" i="14"/>
  <c r="B9" i="14"/>
  <c r="C9" i="14"/>
  <c r="D9" i="14"/>
  <c r="E9" i="14"/>
  <c r="O9" i="14"/>
  <c r="P9" i="14"/>
  <c r="Q9" i="14"/>
  <c r="R9" i="14"/>
  <c r="A10" i="14"/>
  <c r="B10" i="14"/>
  <c r="C10" i="14"/>
  <c r="D10" i="14"/>
  <c r="E10" i="14"/>
  <c r="F10" i="14"/>
  <c r="O10" i="14"/>
  <c r="P10" i="14"/>
  <c r="Q10" i="14"/>
  <c r="R10" i="14"/>
  <c r="A11" i="14"/>
  <c r="B11" i="14"/>
  <c r="C11" i="14"/>
  <c r="D11" i="14"/>
  <c r="F11" i="14"/>
  <c r="O11" i="14"/>
  <c r="P11" i="14"/>
  <c r="Q11" i="14"/>
  <c r="R11" i="14"/>
  <c r="A12" i="14"/>
  <c r="B12" i="14"/>
  <c r="C12" i="14"/>
  <c r="D12" i="14"/>
  <c r="E12" i="14"/>
  <c r="F12" i="14"/>
  <c r="O12" i="14"/>
  <c r="P12" i="14"/>
  <c r="Q12" i="14"/>
  <c r="R12" i="14"/>
  <c r="A13" i="14"/>
  <c r="B13" i="14"/>
  <c r="C13" i="14"/>
  <c r="D13" i="14"/>
  <c r="E13" i="14"/>
  <c r="F13" i="14"/>
  <c r="O13" i="14"/>
  <c r="P13" i="14"/>
  <c r="Q13" i="14"/>
  <c r="R13" i="14"/>
  <c r="A16" i="14"/>
  <c r="B16" i="14"/>
  <c r="C16" i="14"/>
  <c r="D16" i="14"/>
  <c r="E16" i="14"/>
  <c r="F16" i="14"/>
  <c r="O16" i="14"/>
  <c r="P16" i="14"/>
  <c r="Q16" i="14"/>
  <c r="R16" i="14"/>
  <c r="A17" i="14"/>
  <c r="B17" i="14"/>
  <c r="C17" i="14"/>
  <c r="D17" i="14"/>
  <c r="E17" i="14"/>
  <c r="F17" i="14"/>
  <c r="O17" i="14"/>
  <c r="P17" i="14"/>
  <c r="Q17" i="14"/>
  <c r="R17" i="14"/>
  <c r="A18" i="14"/>
  <c r="B18" i="14"/>
  <c r="C18" i="14"/>
  <c r="D18" i="14"/>
  <c r="E18" i="14"/>
  <c r="F18" i="14"/>
  <c r="O18" i="14"/>
  <c r="P18" i="14"/>
  <c r="R18" i="14"/>
  <c r="A19" i="14"/>
  <c r="B19" i="14"/>
  <c r="C19" i="14"/>
  <c r="D19" i="14"/>
  <c r="E19" i="14"/>
  <c r="F19" i="14"/>
  <c r="O19" i="14"/>
  <c r="P19" i="14"/>
  <c r="Q19" i="14"/>
  <c r="R19" i="14"/>
  <c r="A20" i="14"/>
  <c r="B20" i="14"/>
  <c r="C20" i="14"/>
  <c r="D20" i="14"/>
  <c r="E20" i="14"/>
  <c r="F20" i="14"/>
  <c r="O20" i="14"/>
  <c r="Q20" i="14"/>
  <c r="R20" i="14"/>
  <c r="A4" i="5"/>
  <c r="B4" i="5"/>
  <c r="C4" i="5"/>
  <c r="D4" i="5"/>
  <c r="E4" i="5"/>
  <c r="F4" i="5"/>
  <c r="O4" i="5"/>
  <c r="P4" i="5"/>
  <c r="R4" i="5"/>
  <c r="A5" i="5"/>
  <c r="B5" i="5"/>
  <c r="C5" i="5"/>
  <c r="D5" i="5"/>
  <c r="E5" i="5"/>
  <c r="F5" i="5"/>
  <c r="O5" i="5"/>
  <c r="P5" i="5"/>
  <c r="Q5" i="5"/>
  <c r="R5" i="5"/>
  <c r="A6" i="5"/>
  <c r="B6" i="5"/>
  <c r="C6" i="5"/>
  <c r="D6" i="5"/>
  <c r="F6" i="5"/>
  <c r="O6" i="5"/>
  <c r="P6" i="5"/>
  <c r="Q6" i="5"/>
  <c r="R6" i="5"/>
  <c r="A7" i="5"/>
  <c r="B7" i="5"/>
  <c r="C7" i="5"/>
  <c r="D7" i="5"/>
  <c r="F7" i="5"/>
  <c r="O7" i="5"/>
  <c r="P7" i="5"/>
  <c r="Q7" i="5"/>
  <c r="R7" i="5"/>
  <c r="A8" i="5"/>
  <c r="B8" i="5"/>
  <c r="C8" i="5"/>
  <c r="D8" i="5"/>
  <c r="E8" i="5"/>
  <c r="F8" i="5"/>
  <c r="O8" i="5"/>
  <c r="P8" i="5"/>
  <c r="Q8" i="5"/>
  <c r="R8" i="5"/>
  <c r="A9" i="5"/>
  <c r="B9" i="5"/>
  <c r="C9" i="5"/>
  <c r="D9" i="5"/>
  <c r="E9" i="5"/>
  <c r="O9" i="5"/>
  <c r="P9" i="5"/>
  <c r="Q9" i="5"/>
  <c r="R9" i="5"/>
  <c r="A10" i="5"/>
  <c r="B10" i="5"/>
  <c r="C10" i="5"/>
  <c r="D10" i="5"/>
  <c r="E10" i="5"/>
  <c r="F10" i="5"/>
  <c r="O10" i="5"/>
  <c r="P10" i="5"/>
  <c r="Q10" i="5"/>
  <c r="R10" i="5"/>
  <c r="A11" i="5"/>
  <c r="B11" i="5"/>
  <c r="C11" i="5"/>
  <c r="D11" i="5"/>
  <c r="F11" i="5"/>
  <c r="O11" i="5"/>
  <c r="P11" i="5"/>
  <c r="Q11" i="5"/>
  <c r="R11" i="5"/>
  <c r="A12" i="5"/>
  <c r="B12" i="5"/>
  <c r="C12" i="5"/>
  <c r="D12" i="5"/>
  <c r="E12" i="5"/>
  <c r="F12" i="5"/>
  <c r="O12" i="5"/>
  <c r="P12" i="5"/>
  <c r="Q12" i="5"/>
  <c r="R12" i="5"/>
  <c r="A13" i="5"/>
  <c r="B13" i="5"/>
  <c r="C13" i="5"/>
  <c r="D13" i="5"/>
  <c r="E13" i="5"/>
  <c r="F13" i="5"/>
  <c r="O13" i="5"/>
  <c r="P13" i="5"/>
  <c r="Q13" i="5"/>
  <c r="R13" i="5"/>
  <c r="A16" i="5"/>
  <c r="B16" i="5"/>
  <c r="C16" i="5"/>
  <c r="D16" i="5"/>
  <c r="E16" i="5"/>
  <c r="F16" i="5"/>
  <c r="O16" i="5"/>
  <c r="P16" i="5"/>
  <c r="Q16" i="5"/>
  <c r="R16" i="5"/>
  <c r="A17" i="5"/>
  <c r="B17" i="5"/>
  <c r="C17" i="5"/>
  <c r="D17" i="5"/>
  <c r="E17" i="5"/>
  <c r="F17" i="5"/>
  <c r="O17" i="5"/>
  <c r="P17" i="5"/>
  <c r="Q17" i="5"/>
  <c r="R17" i="5"/>
  <c r="A18" i="5"/>
  <c r="B18" i="5"/>
  <c r="C18" i="5"/>
  <c r="D18" i="5"/>
  <c r="E18" i="5"/>
  <c r="F18" i="5"/>
  <c r="O18" i="5"/>
  <c r="P18" i="5"/>
  <c r="R18" i="5"/>
  <c r="A19" i="5"/>
  <c r="B19" i="5"/>
  <c r="C19" i="5"/>
  <c r="D19" i="5"/>
  <c r="E19" i="5"/>
  <c r="F19" i="5"/>
  <c r="O19" i="5"/>
  <c r="P19" i="5"/>
  <c r="Q19" i="5"/>
  <c r="R19" i="5"/>
  <c r="A20" i="5"/>
  <c r="B20" i="5"/>
  <c r="C20" i="5"/>
  <c r="D20" i="5"/>
  <c r="E20" i="5"/>
  <c r="F20" i="5"/>
  <c r="O20" i="5"/>
  <c r="Q20" i="5"/>
  <c r="R20" i="5"/>
  <c r="B3" i="6"/>
  <c r="C3" i="6"/>
  <c r="D3" i="6"/>
  <c r="E3" i="6"/>
  <c r="F3" i="6"/>
  <c r="G3" i="6"/>
  <c r="O3" i="6"/>
  <c r="P3" i="6"/>
  <c r="Q3" i="6"/>
  <c r="R3" i="6"/>
  <c r="B3" i="7"/>
  <c r="C3" i="7"/>
  <c r="D3" i="7"/>
  <c r="E3" i="7"/>
  <c r="F3" i="7"/>
  <c r="G3" i="7"/>
  <c r="O3" i="7"/>
  <c r="P3" i="7"/>
  <c r="Q3" i="7"/>
  <c r="R3" i="7"/>
  <c r="B3" i="8"/>
  <c r="C3" i="8"/>
  <c r="D3" i="8"/>
  <c r="E3" i="8"/>
  <c r="F3" i="8"/>
  <c r="G3" i="8"/>
  <c r="O3" i="8"/>
  <c r="P3" i="8"/>
  <c r="Q3" i="8"/>
  <c r="R3" i="8"/>
  <c r="B3" i="9"/>
  <c r="C3" i="9"/>
  <c r="D3" i="9"/>
  <c r="E3" i="9"/>
  <c r="F3" i="9"/>
  <c r="G3" i="9"/>
  <c r="O3" i="9"/>
  <c r="P3" i="9"/>
  <c r="Q3" i="9"/>
  <c r="R3" i="9"/>
  <c r="B3" i="10"/>
  <c r="C3" i="10"/>
  <c r="D3" i="10"/>
  <c r="E3" i="10"/>
  <c r="F3" i="10"/>
  <c r="G3" i="10"/>
  <c r="O3" i="10"/>
  <c r="P3" i="10"/>
  <c r="Q3" i="10"/>
  <c r="R3" i="10"/>
  <c r="B3" i="11"/>
  <c r="C3" i="11"/>
  <c r="D3" i="11"/>
  <c r="E3" i="11"/>
  <c r="F3" i="11"/>
  <c r="G3" i="11"/>
  <c r="O3" i="11"/>
  <c r="P3" i="11"/>
  <c r="Q3" i="11"/>
  <c r="R3" i="11"/>
  <c r="B3" i="12"/>
  <c r="C3" i="12"/>
  <c r="D3" i="12"/>
  <c r="E3" i="12"/>
  <c r="F3" i="12"/>
  <c r="G3" i="12"/>
  <c r="O3" i="12"/>
  <c r="P3" i="12"/>
  <c r="Q3" i="12"/>
  <c r="R3" i="12"/>
  <c r="B3" i="13"/>
  <c r="C3" i="13"/>
  <c r="D3" i="13"/>
  <c r="E3" i="13"/>
  <c r="F3" i="13"/>
  <c r="G3" i="13"/>
  <c r="O3" i="13"/>
  <c r="P3" i="13"/>
  <c r="Q3" i="13"/>
  <c r="R3" i="13"/>
  <c r="B3" i="14"/>
  <c r="C3" i="14"/>
  <c r="D3" i="14"/>
  <c r="E3" i="14"/>
  <c r="F3" i="14"/>
  <c r="G3" i="14"/>
  <c r="O3" i="14"/>
  <c r="P3" i="14"/>
  <c r="Q3" i="14"/>
  <c r="R3" i="14"/>
  <c r="B3" i="5"/>
  <c r="C3" i="5"/>
  <c r="D3" i="5"/>
  <c r="E3" i="5"/>
  <c r="F3" i="5"/>
  <c r="G3" i="5"/>
  <c r="O3" i="5"/>
  <c r="P3" i="5"/>
  <c r="Q3" i="5"/>
  <c r="R3" i="5"/>
  <c r="A3" i="6"/>
  <c r="A3" i="7"/>
  <c r="A3" i="8"/>
  <c r="A3" i="9"/>
  <c r="A3" i="10"/>
  <c r="A3" i="11"/>
  <c r="A3" i="12"/>
  <c r="A3" i="13"/>
  <c r="A3" i="14"/>
  <c r="A3" i="5"/>
  <c r="M14" i="1"/>
  <c r="M11" i="1"/>
  <c r="M11" i="12" s="1"/>
  <c r="M4" i="1"/>
  <c r="M7" i="1" s="1"/>
  <c r="I4" i="1"/>
  <c r="I7" i="1" s="1"/>
  <c r="I7" i="5" s="1"/>
  <c r="M13" i="1" l="1"/>
  <c r="M15" i="1" s="1"/>
  <c r="M3" i="1" s="1"/>
  <c r="M9" i="1"/>
  <c r="I11" i="10"/>
  <c r="P20" i="5"/>
  <c r="P20" i="14"/>
  <c r="P20" i="13"/>
  <c r="P20" i="12"/>
  <c r="P20" i="11"/>
  <c r="P20" i="10"/>
  <c r="P20" i="9"/>
  <c r="P20" i="8"/>
  <c r="P20" i="7"/>
  <c r="I14" i="6"/>
  <c r="I10" i="14"/>
  <c r="I10" i="10"/>
  <c r="I10" i="8"/>
  <c r="I10" i="6"/>
  <c r="I4" i="5"/>
  <c r="M13" i="12"/>
  <c r="I13" i="14"/>
  <c r="I13" i="13"/>
  <c r="I13" i="6"/>
  <c r="I13" i="12"/>
  <c r="I10" i="13"/>
  <c r="I13" i="11"/>
  <c r="I10" i="12"/>
  <c r="I13" i="10"/>
  <c r="I10" i="11"/>
  <c r="I10" i="9"/>
  <c r="I10" i="7"/>
  <c r="I10" i="5"/>
  <c r="M14" i="8"/>
  <c r="M14" i="7"/>
  <c r="I14" i="9"/>
  <c r="I13" i="9"/>
  <c r="I13" i="7"/>
  <c r="I13" i="5"/>
  <c r="I14" i="13"/>
  <c r="I14" i="12"/>
  <c r="I15" i="1"/>
  <c r="I14" i="11"/>
  <c r="I14" i="10"/>
  <c r="I14" i="8"/>
  <c r="I14" i="7"/>
  <c r="I14" i="5"/>
  <c r="M13" i="5"/>
  <c r="M13" i="9"/>
  <c r="I4" i="9"/>
  <c r="M11" i="5"/>
  <c r="M4" i="8"/>
  <c r="M9" i="8" s="1"/>
  <c r="M14" i="13"/>
  <c r="I4" i="8"/>
  <c r="M14" i="11"/>
  <c r="I4" i="10"/>
  <c r="I4" i="12"/>
  <c r="I4" i="6"/>
  <c r="M4" i="11"/>
  <c r="M9" i="11" s="1"/>
  <c r="I4" i="13"/>
  <c r="M14" i="9"/>
  <c r="I9" i="1"/>
  <c r="I4" i="7"/>
  <c r="I4" i="14"/>
  <c r="M14" i="12"/>
  <c r="I7" i="9"/>
  <c r="I7" i="7"/>
  <c r="M11" i="14"/>
  <c r="M13" i="14" s="1"/>
  <c r="M11" i="11"/>
  <c r="M13" i="11" s="1"/>
  <c r="M4" i="7"/>
  <c r="M7" i="7" s="1"/>
  <c r="M11" i="10"/>
  <c r="M13" i="10" s="1"/>
  <c r="M11" i="9"/>
  <c r="M4" i="10"/>
  <c r="M7" i="10" s="1"/>
  <c r="M11" i="8"/>
  <c r="M13" i="8" s="1"/>
  <c r="M11" i="7"/>
  <c r="M11" i="6"/>
  <c r="M13" i="6" s="1"/>
  <c r="M4" i="12"/>
  <c r="M7" i="12" s="1"/>
  <c r="M14" i="10"/>
  <c r="I4" i="11"/>
  <c r="M11" i="13"/>
  <c r="M13" i="13" s="1"/>
  <c r="I7" i="14"/>
  <c r="I7" i="10"/>
  <c r="I7" i="11"/>
  <c r="I7" i="6"/>
  <c r="I7" i="12"/>
  <c r="I7" i="8"/>
  <c r="I7" i="13"/>
  <c r="M14" i="5"/>
  <c r="M14" i="14"/>
  <c r="M4" i="6"/>
  <c r="M9" i="6" s="1"/>
  <c r="M14" i="6"/>
  <c r="M4" i="5"/>
  <c r="M9" i="5" s="1"/>
  <c r="M4" i="13"/>
  <c r="M9" i="13" s="1"/>
  <c r="M4" i="9"/>
  <c r="M9" i="9" s="1"/>
  <c r="M4" i="14"/>
  <c r="M9" i="14" s="1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4" i="17"/>
  <c r="C13" i="17"/>
  <c r="C4" i="17"/>
  <c r="Q5" i="17"/>
  <c r="R5" i="17"/>
  <c r="Q6" i="17"/>
  <c r="R6" i="17"/>
  <c r="Q7" i="17"/>
  <c r="R7" i="17"/>
  <c r="Q8" i="17"/>
  <c r="R8" i="17"/>
  <c r="Q9" i="17"/>
  <c r="R9" i="17"/>
  <c r="Q10" i="17"/>
  <c r="R10" i="17"/>
  <c r="Q11" i="17"/>
  <c r="R11" i="17"/>
  <c r="Q12" i="17"/>
  <c r="R12" i="17"/>
  <c r="Q13" i="17"/>
  <c r="R13" i="17"/>
  <c r="Q14" i="17"/>
  <c r="R14" i="17"/>
  <c r="Q15" i="17"/>
  <c r="R15" i="17"/>
  <c r="Q16" i="17"/>
  <c r="R16" i="17"/>
  <c r="Q17" i="17"/>
  <c r="R17" i="17"/>
  <c r="Q18" i="17"/>
  <c r="R18" i="17"/>
  <c r="Q19" i="17"/>
  <c r="R19" i="17"/>
  <c r="Q20" i="17"/>
  <c r="R20" i="17"/>
  <c r="Q21" i="17"/>
  <c r="R21" i="17"/>
  <c r="Q22" i="17"/>
  <c r="R22" i="17"/>
  <c r="R4" i="17"/>
  <c r="Q4" i="17"/>
  <c r="O5" i="17"/>
  <c r="P5" i="17"/>
  <c r="O6" i="17"/>
  <c r="P6" i="17"/>
  <c r="O7" i="17"/>
  <c r="P7" i="17"/>
  <c r="O8" i="17"/>
  <c r="P8" i="17"/>
  <c r="O9" i="17"/>
  <c r="P9" i="17"/>
  <c r="O10" i="17"/>
  <c r="P10" i="17"/>
  <c r="O11" i="17"/>
  <c r="P11" i="17"/>
  <c r="O12" i="17"/>
  <c r="P12" i="17"/>
  <c r="O13" i="17"/>
  <c r="P13" i="17"/>
  <c r="O14" i="17"/>
  <c r="P14" i="17"/>
  <c r="O15" i="17"/>
  <c r="P15" i="17"/>
  <c r="O16" i="17"/>
  <c r="P16" i="17"/>
  <c r="O17" i="17"/>
  <c r="P17" i="17"/>
  <c r="O18" i="17"/>
  <c r="P18" i="17"/>
  <c r="O19" i="17"/>
  <c r="P19" i="17"/>
  <c r="O20" i="17"/>
  <c r="P20" i="17"/>
  <c r="O21" i="17"/>
  <c r="P21" i="17"/>
  <c r="O22" i="17"/>
  <c r="P22" i="17"/>
  <c r="P4" i="17"/>
  <c r="O4" i="17"/>
  <c r="M5" i="17"/>
  <c r="N5" i="17"/>
  <c r="M6" i="17"/>
  <c r="N6" i="17"/>
  <c r="M7" i="17"/>
  <c r="N7" i="17"/>
  <c r="M8" i="17"/>
  <c r="N8" i="17"/>
  <c r="M9" i="17"/>
  <c r="N9" i="17"/>
  <c r="M10" i="17"/>
  <c r="N10" i="17"/>
  <c r="M11" i="17"/>
  <c r="N11" i="17"/>
  <c r="M12" i="17"/>
  <c r="N12" i="17"/>
  <c r="M13" i="17"/>
  <c r="N13" i="17"/>
  <c r="M14" i="17"/>
  <c r="N14" i="17"/>
  <c r="M15" i="17"/>
  <c r="N15" i="17"/>
  <c r="M16" i="17"/>
  <c r="N16" i="17"/>
  <c r="M17" i="17"/>
  <c r="N17" i="17"/>
  <c r="M18" i="17"/>
  <c r="N18" i="17"/>
  <c r="M19" i="17"/>
  <c r="N19" i="17"/>
  <c r="M20" i="17"/>
  <c r="N20" i="17"/>
  <c r="M21" i="17"/>
  <c r="N21" i="17"/>
  <c r="M22" i="17"/>
  <c r="N22" i="17"/>
  <c r="N4" i="17"/>
  <c r="M4" i="17"/>
  <c r="L4" i="17"/>
  <c r="K5" i="17"/>
  <c r="L5" i="17"/>
  <c r="K6" i="17"/>
  <c r="L6" i="17"/>
  <c r="K7" i="17"/>
  <c r="L7" i="17"/>
  <c r="K8" i="17"/>
  <c r="L8" i="17"/>
  <c r="K9" i="17"/>
  <c r="L9" i="17"/>
  <c r="K10" i="17"/>
  <c r="L10" i="17"/>
  <c r="K11" i="17"/>
  <c r="L11" i="17"/>
  <c r="K12" i="17"/>
  <c r="L12" i="17"/>
  <c r="K13" i="17"/>
  <c r="L13" i="17"/>
  <c r="K14" i="17"/>
  <c r="L14" i="17"/>
  <c r="K15" i="17"/>
  <c r="L15" i="17"/>
  <c r="K16" i="17"/>
  <c r="L16" i="17"/>
  <c r="K17" i="17"/>
  <c r="L17" i="17"/>
  <c r="K18" i="17"/>
  <c r="L18" i="17"/>
  <c r="K19" i="17"/>
  <c r="L19" i="17"/>
  <c r="K20" i="17"/>
  <c r="L20" i="17"/>
  <c r="K21" i="17"/>
  <c r="L21" i="17"/>
  <c r="K22" i="17"/>
  <c r="L22" i="17"/>
  <c r="K4" i="17"/>
  <c r="I5" i="17"/>
  <c r="J5" i="17"/>
  <c r="I6" i="17"/>
  <c r="J6" i="17"/>
  <c r="I7" i="17"/>
  <c r="J7" i="17"/>
  <c r="I8" i="17"/>
  <c r="J8" i="17"/>
  <c r="I9" i="17"/>
  <c r="J9" i="17"/>
  <c r="I10" i="17"/>
  <c r="J10" i="17"/>
  <c r="I11" i="17"/>
  <c r="J11" i="17"/>
  <c r="I12" i="17"/>
  <c r="J12" i="17"/>
  <c r="I13" i="17"/>
  <c r="J13" i="17"/>
  <c r="I14" i="17"/>
  <c r="J14" i="17"/>
  <c r="I15" i="17"/>
  <c r="J15" i="17"/>
  <c r="I16" i="17"/>
  <c r="J16" i="17"/>
  <c r="I17" i="17"/>
  <c r="J17" i="17"/>
  <c r="I18" i="17"/>
  <c r="J18" i="17"/>
  <c r="I19" i="17"/>
  <c r="J19" i="17"/>
  <c r="I20" i="17"/>
  <c r="J20" i="17"/>
  <c r="I21" i="17"/>
  <c r="J21" i="17"/>
  <c r="I22" i="17"/>
  <c r="J22" i="17"/>
  <c r="J4" i="17"/>
  <c r="I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4" i="17"/>
  <c r="C5" i="17"/>
  <c r="C6" i="17"/>
  <c r="C7" i="17"/>
  <c r="C8" i="17"/>
  <c r="C9" i="17"/>
  <c r="C10" i="17"/>
  <c r="C11" i="17"/>
  <c r="C12" i="17"/>
  <c r="C14" i="17"/>
  <c r="C15" i="17"/>
  <c r="C16" i="17"/>
  <c r="C17" i="17"/>
  <c r="C18" i="17"/>
  <c r="C19" i="17"/>
  <c r="C20" i="17"/>
  <c r="C21" i="17"/>
  <c r="C22" i="17"/>
  <c r="AI1" i="16"/>
  <c r="AF1" i="16"/>
  <c r="AC1" i="16"/>
  <c r="Z1" i="16"/>
  <c r="W1" i="16"/>
  <c r="T1" i="16"/>
  <c r="Q1" i="16"/>
  <c r="N1" i="16"/>
  <c r="K1" i="16"/>
  <c r="H1" i="16"/>
  <c r="E11" i="7" l="1"/>
  <c r="E11" i="9"/>
  <c r="E11" i="10"/>
  <c r="E11" i="8"/>
  <c r="E11" i="11"/>
  <c r="E11" i="6"/>
  <c r="E11" i="12"/>
  <c r="E11" i="14"/>
  <c r="E11" i="13"/>
  <c r="E11" i="5"/>
  <c r="F9" i="9"/>
  <c r="F9" i="5"/>
  <c r="F9" i="14"/>
  <c r="F9" i="10"/>
  <c r="F9" i="11"/>
  <c r="F9" i="12"/>
  <c r="F9" i="13"/>
  <c r="F9" i="6"/>
  <c r="F9" i="7"/>
  <c r="F9" i="8"/>
  <c r="M15" i="12"/>
  <c r="M17" i="12" s="1"/>
  <c r="M18" i="12" s="1"/>
  <c r="M15" i="14"/>
  <c r="M15" i="8"/>
  <c r="I9" i="6"/>
  <c r="I9" i="5"/>
  <c r="M15" i="13"/>
  <c r="M15" i="9"/>
  <c r="I15" i="5"/>
  <c r="I15" i="7"/>
  <c r="I15" i="14"/>
  <c r="I15" i="9"/>
  <c r="I15" i="6"/>
  <c r="I15" i="10"/>
  <c r="I15" i="11"/>
  <c r="I15" i="12"/>
  <c r="I15" i="13"/>
  <c r="I15" i="8"/>
  <c r="M15" i="10"/>
  <c r="M3" i="10" s="1"/>
  <c r="M13" i="7"/>
  <c r="M15" i="7" s="1"/>
  <c r="M3" i="7" s="1"/>
  <c r="I9" i="13"/>
  <c r="M15" i="6"/>
  <c r="M15" i="11"/>
  <c r="M15" i="5"/>
  <c r="M7" i="8"/>
  <c r="M7" i="9"/>
  <c r="M7" i="11"/>
  <c r="M7" i="5"/>
  <c r="I3" i="1"/>
  <c r="M7" i="14"/>
  <c r="I9" i="9"/>
  <c r="I9" i="7"/>
  <c r="I9" i="10"/>
  <c r="I9" i="12"/>
  <c r="M9" i="7"/>
  <c r="I9" i="14"/>
  <c r="M9" i="12"/>
  <c r="I9" i="11"/>
  <c r="I9" i="8"/>
  <c r="M9" i="10"/>
  <c r="M7" i="6"/>
  <c r="M7" i="13"/>
  <c r="I17" i="1"/>
  <c r="I19" i="1" s="1"/>
  <c r="M17" i="1"/>
  <c r="C75" i="14"/>
  <c r="C72" i="13"/>
  <c r="C50" i="11"/>
  <c r="C74" i="10"/>
  <c r="C77" i="9"/>
  <c r="C50" i="8"/>
  <c r="C27" i="7"/>
  <c r="C77" i="5"/>
  <c r="C26" i="1"/>
  <c r="E7" i="1"/>
  <c r="C27" i="1"/>
  <c r="C28" i="1"/>
  <c r="C29" i="1"/>
  <c r="M18" i="1" l="1"/>
  <c r="D26" i="1"/>
  <c r="E26" i="1" s="1"/>
  <c r="M17" i="8"/>
  <c r="M18" i="8" s="1"/>
  <c r="M3" i="12"/>
  <c r="M3" i="8"/>
  <c r="Q18" i="1"/>
  <c r="Q18" i="11" s="1"/>
  <c r="I17" i="5"/>
  <c r="I19" i="5"/>
  <c r="M3" i="9"/>
  <c r="M17" i="7"/>
  <c r="M18" i="7" s="1"/>
  <c r="M17" i="9"/>
  <c r="M18" i="9" s="1"/>
  <c r="M17" i="5"/>
  <c r="M18" i="5" s="1"/>
  <c r="M3" i="11"/>
  <c r="I3" i="6"/>
  <c r="I3" i="5"/>
  <c r="I3" i="10"/>
  <c r="I3" i="9"/>
  <c r="M17" i="14"/>
  <c r="M18" i="14" s="1"/>
  <c r="M17" i="13"/>
  <c r="M18" i="13" s="1"/>
  <c r="M3" i="5"/>
  <c r="M17" i="11"/>
  <c r="M18" i="11" s="1"/>
  <c r="I3" i="12"/>
  <c r="I3" i="11"/>
  <c r="I3" i="14"/>
  <c r="I3" i="8"/>
  <c r="I3" i="7"/>
  <c r="I3" i="13"/>
  <c r="M3" i="14"/>
  <c r="M3" i="6"/>
  <c r="M3" i="13"/>
  <c r="M17" i="10"/>
  <c r="M18" i="10" s="1"/>
  <c r="G27" i="1"/>
  <c r="M27" i="1" s="1"/>
  <c r="N27" i="1" s="1"/>
  <c r="Q4" i="9"/>
  <c r="G39" i="9" s="1"/>
  <c r="Q4" i="8"/>
  <c r="G71" i="8" s="1"/>
  <c r="Q4" i="5"/>
  <c r="G24" i="5" s="1"/>
  <c r="Q4" i="14"/>
  <c r="G50" i="14" s="1"/>
  <c r="Q4" i="13"/>
  <c r="G46" i="13" s="1"/>
  <c r="Q4" i="12"/>
  <c r="G75" i="12" s="1"/>
  <c r="Q4" i="11"/>
  <c r="G73" i="11" s="1"/>
  <c r="Q4" i="10"/>
  <c r="G63" i="10" s="1"/>
  <c r="M63" i="10" s="1"/>
  <c r="N63" i="10" s="1"/>
  <c r="Q4" i="7"/>
  <c r="Q4" i="6"/>
  <c r="G76" i="6" s="1"/>
  <c r="E6" i="9"/>
  <c r="E6" i="8"/>
  <c r="H50" i="8" s="1"/>
  <c r="E6" i="5"/>
  <c r="E6" i="14"/>
  <c r="E6" i="13"/>
  <c r="E6" i="12"/>
  <c r="U4" i="12" s="1"/>
  <c r="W4" i="12" s="1"/>
  <c r="Y4" i="12" s="1"/>
  <c r="Y17" i="12" s="1"/>
  <c r="E6" i="11"/>
  <c r="E6" i="10"/>
  <c r="E6" i="7"/>
  <c r="E6" i="6"/>
  <c r="E7" i="13"/>
  <c r="I72" i="13" s="1"/>
  <c r="E7" i="12"/>
  <c r="E7" i="11"/>
  <c r="E7" i="10"/>
  <c r="V4" i="10" s="1"/>
  <c r="E7" i="9"/>
  <c r="I77" i="9" s="1"/>
  <c r="E7" i="8"/>
  <c r="X4" i="8" s="1"/>
  <c r="E7" i="7"/>
  <c r="E7" i="6"/>
  <c r="E7" i="5"/>
  <c r="I77" i="5" s="1"/>
  <c r="E7" i="14"/>
  <c r="X4" i="14" s="1"/>
  <c r="M17" i="6"/>
  <c r="M18" i="6" s="1"/>
  <c r="I17" i="6"/>
  <c r="I17" i="7"/>
  <c r="I17" i="8"/>
  <c r="I17" i="9"/>
  <c r="I17" i="10"/>
  <c r="I17" i="11"/>
  <c r="I17" i="12"/>
  <c r="I17" i="13"/>
  <c r="I17" i="14"/>
  <c r="I18" i="1"/>
  <c r="I18" i="5" s="1"/>
  <c r="D29" i="1"/>
  <c r="D28" i="1"/>
  <c r="D27" i="1"/>
  <c r="C53" i="9"/>
  <c r="C58" i="8"/>
  <c r="C26" i="9"/>
  <c r="C28" i="7"/>
  <c r="F26" i="1"/>
  <c r="K26" i="1" s="1"/>
  <c r="C63" i="5"/>
  <c r="C58" i="9"/>
  <c r="C61" i="9"/>
  <c r="C72" i="9"/>
  <c r="C74" i="13"/>
  <c r="C34" i="14"/>
  <c r="C33" i="9"/>
  <c r="C48" i="7"/>
  <c r="C34" i="9"/>
  <c r="C74" i="9"/>
  <c r="C33" i="13"/>
  <c r="C35" i="9"/>
  <c r="C53" i="7"/>
  <c r="C67" i="7"/>
  <c r="C40" i="9"/>
  <c r="C41" i="9"/>
  <c r="C35" i="14"/>
  <c r="C36" i="9"/>
  <c r="C45" i="13"/>
  <c r="C57" i="13"/>
  <c r="C52" i="9"/>
  <c r="C68" i="13"/>
  <c r="C37" i="14"/>
  <c r="C56" i="8"/>
  <c r="C51" i="11"/>
  <c r="C73" i="13"/>
  <c r="C40" i="14"/>
  <c r="C41" i="14"/>
  <c r="C42" i="14"/>
  <c r="C51" i="14"/>
  <c r="C54" i="14"/>
  <c r="C56" i="14"/>
  <c r="C57" i="14"/>
  <c r="C58" i="14"/>
  <c r="C61" i="14"/>
  <c r="C25" i="14"/>
  <c r="C66" i="14"/>
  <c r="C27" i="14"/>
  <c r="C73" i="14"/>
  <c r="C29" i="14"/>
  <c r="C79" i="14"/>
  <c r="C71" i="14"/>
  <c r="C63" i="14"/>
  <c r="C55" i="14"/>
  <c r="C47" i="14"/>
  <c r="C39" i="14"/>
  <c r="C31" i="14"/>
  <c r="C76" i="14"/>
  <c r="C68" i="14"/>
  <c r="C43" i="14"/>
  <c r="C44" i="14"/>
  <c r="C78" i="14"/>
  <c r="C69" i="14"/>
  <c r="C59" i="14"/>
  <c r="C36" i="14"/>
  <c r="C60" i="14"/>
  <c r="C24" i="14"/>
  <c r="C52" i="14"/>
  <c r="C28" i="14"/>
  <c r="C49" i="14"/>
  <c r="C46" i="14"/>
  <c r="C32" i="14"/>
  <c r="C64" i="14"/>
  <c r="C74" i="14"/>
  <c r="C62" i="14"/>
  <c r="C67" i="14"/>
  <c r="C53" i="14"/>
  <c r="C50" i="14"/>
  <c r="C33" i="14"/>
  <c r="C72" i="14"/>
  <c r="C65" i="14"/>
  <c r="C26" i="14"/>
  <c r="C77" i="14"/>
  <c r="C70" i="14"/>
  <c r="C38" i="14"/>
  <c r="C30" i="14"/>
  <c r="C45" i="14"/>
  <c r="C48" i="14"/>
  <c r="C25" i="11"/>
  <c r="C36" i="11"/>
  <c r="C24" i="11"/>
  <c r="C66" i="11"/>
  <c r="C68" i="6"/>
  <c r="C67" i="6"/>
  <c r="C60" i="6"/>
  <c r="C59" i="6"/>
  <c r="C35" i="11"/>
  <c r="C76" i="11"/>
  <c r="C61" i="11"/>
  <c r="C48" i="11"/>
  <c r="C60" i="11"/>
  <c r="C59" i="11"/>
  <c r="C33" i="11"/>
  <c r="C74" i="11"/>
  <c r="C58" i="11"/>
  <c r="C45" i="11"/>
  <c r="C44" i="11"/>
  <c r="C73" i="11"/>
  <c r="C56" i="11"/>
  <c r="C42" i="11"/>
  <c r="C29" i="11"/>
  <c r="C67" i="11"/>
  <c r="C53" i="11"/>
  <c r="C28" i="11"/>
  <c r="C52" i="11"/>
  <c r="C41" i="11"/>
  <c r="C27" i="11"/>
  <c r="C30" i="11"/>
  <c r="C64" i="11"/>
  <c r="C65" i="11"/>
  <c r="C26" i="11"/>
  <c r="C77" i="11"/>
  <c r="C37" i="11"/>
  <c r="C40" i="11"/>
  <c r="C27" i="9"/>
  <c r="C42" i="9"/>
  <c r="C64" i="9"/>
  <c r="C53" i="12"/>
  <c r="C65" i="9"/>
  <c r="C66" i="9"/>
  <c r="C67" i="10"/>
  <c r="C28" i="9"/>
  <c r="C48" i="9"/>
  <c r="C53" i="5"/>
  <c r="C67" i="9"/>
  <c r="C29" i="9"/>
  <c r="C32" i="9"/>
  <c r="C68" i="9"/>
  <c r="C47" i="5"/>
  <c r="C54" i="5"/>
  <c r="C25" i="5"/>
  <c r="C69" i="5"/>
  <c r="C30" i="5"/>
  <c r="C74" i="5"/>
  <c r="C67" i="5"/>
  <c r="C35" i="5"/>
  <c r="C57" i="5"/>
  <c r="C24" i="5"/>
  <c r="C72" i="5"/>
  <c r="C32" i="5"/>
  <c r="C38" i="5"/>
  <c r="C49" i="5"/>
  <c r="C61" i="5"/>
  <c r="C64" i="5"/>
  <c r="C70" i="5"/>
  <c r="C31" i="5"/>
  <c r="C34" i="5"/>
  <c r="C46" i="5"/>
  <c r="C65" i="5"/>
  <c r="C60" i="5"/>
  <c r="C36" i="5"/>
  <c r="C50" i="5"/>
  <c r="C43" i="5"/>
  <c r="C37" i="5"/>
  <c r="C55" i="5"/>
  <c r="C27" i="5"/>
  <c r="C75" i="5"/>
  <c r="C79" i="5"/>
  <c r="C28" i="5"/>
  <c r="C44" i="5"/>
  <c r="C62" i="5"/>
  <c r="C26" i="5"/>
  <c r="C39" i="5"/>
  <c r="C66" i="5"/>
  <c r="C51" i="5"/>
  <c r="C76" i="5"/>
  <c r="C33" i="5"/>
  <c r="C45" i="5"/>
  <c r="C56" i="5"/>
  <c r="C42" i="5"/>
  <c r="C41" i="5"/>
  <c r="C43" i="8"/>
  <c r="C73" i="8"/>
  <c r="C61" i="8"/>
  <c r="C51" i="8"/>
  <c r="C29" i="8"/>
  <c r="C72" i="8"/>
  <c r="C60" i="8"/>
  <c r="C40" i="8"/>
  <c r="C28" i="8"/>
  <c r="C76" i="8"/>
  <c r="C53" i="8"/>
  <c r="C25" i="8"/>
  <c r="C65" i="8"/>
  <c r="C52" i="8"/>
  <c r="C37" i="8"/>
  <c r="C27" i="8"/>
  <c r="C57" i="8"/>
  <c r="C26" i="8"/>
  <c r="C66" i="8"/>
  <c r="C48" i="8"/>
  <c r="C30" i="8"/>
  <c r="C67" i="8"/>
  <c r="C45" i="8"/>
  <c r="C44" i="8"/>
  <c r="C64" i="8"/>
  <c r="C41" i="8"/>
  <c r="C59" i="8"/>
  <c r="C36" i="8"/>
  <c r="C68" i="8"/>
  <c r="C73" i="5"/>
  <c r="C24" i="8"/>
  <c r="C52" i="5"/>
  <c r="C40" i="5"/>
  <c r="C48" i="6"/>
  <c r="C65" i="6"/>
  <c r="C72" i="6"/>
  <c r="C51" i="6"/>
  <c r="C77" i="6"/>
  <c r="C57" i="6"/>
  <c r="C37" i="6"/>
  <c r="C35" i="6"/>
  <c r="C29" i="6"/>
  <c r="C58" i="6"/>
  <c r="C52" i="6"/>
  <c r="C27" i="6"/>
  <c r="C46" i="6"/>
  <c r="C44" i="6"/>
  <c r="C74" i="6"/>
  <c r="C41" i="6"/>
  <c r="C40" i="6"/>
  <c r="C24" i="6"/>
  <c r="C59" i="5"/>
  <c r="C48" i="5"/>
  <c r="C29" i="5"/>
  <c r="C25" i="6"/>
  <c r="C26" i="6"/>
  <c r="C32" i="8"/>
  <c r="C74" i="8"/>
  <c r="C37" i="10"/>
  <c r="C66" i="10"/>
  <c r="C45" i="10"/>
  <c r="C26" i="10"/>
  <c r="C43" i="10"/>
  <c r="C25" i="10"/>
  <c r="C64" i="10"/>
  <c r="C42" i="10"/>
  <c r="C36" i="10"/>
  <c r="C58" i="10"/>
  <c r="C33" i="10"/>
  <c r="C32" i="10"/>
  <c r="C72" i="10"/>
  <c r="C35" i="10"/>
  <c r="C70" i="10"/>
  <c r="C48" i="10"/>
  <c r="C46" i="10"/>
  <c r="C78" i="10"/>
  <c r="C38" i="10"/>
  <c r="C77" i="10"/>
  <c r="C28" i="6"/>
  <c r="C72" i="7"/>
  <c r="C61" i="7"/>
  <c r="C51" i="7"/>
  <c r="C41" i="7"/>
  <c r="C29" i="7"/>
  <c r="C60" i="7"/>
  <c r="C30" i="7"/>
  <c r="C50" i="7"/>
  <c r="C40" i="7"/>
  <c r="C52" i="7"/>
  <c r="C38" i="7"/>
  <c r="C64" i="7"/>
  <c r="C37" i="7"/>
  <c r="C45" i="7"/>
  <c r="C59" i="7"/>
  <c r="C44" i="7"/>
  <c r="C73" i="7"/>
  <c r="C36" i="7"/>
  <c r="C68" i="7"/>
  <c r="C56" i="7"/>
  <c r="C65" i="7"/>
  <c r="C77" i="7"/>
  <c r="C58" i="7"/>
  <c r="C76" i="7"/>
  <c r="C57" i="7"/>
  <c r="C35" i="7"/>
  <c r="C74" i="7"/>
  <c r="C24" i="7"/>
  <c r="C71" i="5"/>
  <c r="C25" i="7"/>
  <c r="C66" i="7"/>
  <c r="C77" i="8"/>
  <c r="C38" i="6"/>
  <c r="C58" i="5"/>
  <c r="C68" i="5"/>
  <c r="C78" i="5"/>
  <c r="C26" i="7"/>
  <c r="C61" i="10"/>
  <c r="C68" i="12"/>
  <c r="C61" i="12"/>
  <c r="C59" i="12"/>
  <c r="C65" i="12"/>
  <c r="C48" i="12"/>
  <c r="C73" i="12"/>
  <c r="C30" i="12"/>
  <c r="C67" i="12"/>
  <c r="C27" i="12"/>
  <c r="C32" i="12"/>
  <c r="C40" i="12"/>
  <c r="C75" i="13"/>
  <c r="C67" i="13"/>
  <c r="C53" i="13"/>
  <c r="C41" i="13"/>
  <c r="C28" i="13"/>
  <c r="C66" i="13"/>
  <c r="C52" i="13"/>
  <c r="C27" i="13"/>
  <c r="C65" i="13"/>
  <c r="C51" i="13"/>
  <c r="C40" i="13"/>
  <c r="C26" i="13"/>
  <c r="C61" i="13"/>
  <c r="C48" i="13"/>
  <c r="C32" i="13"/>
  <c r="C77" i="13"/>
  <c r="C60" i="13"/>
  <c r="C42" i="13"/>
  <c r="C59" i="13"/>
  <c r="C64" i="13"/>
  <c r="C58" i="13"/>
  <c r="C42" i="12"/>
  <c r="C29" i="13"/>
  <c r="C30" i="13"/>
  <c r="U4" i="1"/>
  <c r="W4" i="1" s="1"/>
  <c r="Y4" i="1" s="1"/>
  <c r="Y5" i="1" s="1"/>
  <c r="X4" i="1"/>
  <c r="Z4" i="1" s="1"/>
  <c r="Z5" i="1" s="1"/>
  <c r="C24" i="9"/>
  <c r="C59" i="9"/>
  <c r="C73" i="9"/>
  <c r="C32" i="11"/>
  <c r="C38" i="11"/>
  <c r="C57" i="11"/>
  <c r="C68" i="11"/>
  <c r="C25" i="9"/>
  <c r="C60" i="9"/>
  <c r="C72" i="11"/>
  <c r="C25" i="13"/>
  <c r="C24" i="13"/>
  <c r="C37" i="13"/>
  <c r="C44" i="13"/>
  <c r="C50" i="13"/>
  <c r="C56" i="13"/>
  <c r="C76" i="13"/>
  <c r="C36" i="13"/>
  <c r="C35" i="13"/>
  <c r="C43" i="13"/>
  <c r="C49" i="13"/>
  <c r="C69" i="13"/>
  <c r="C54" i="13"/>
  <c r="C79" i="13"/>
  <c r="C71" i="13"/>
  <c r="C63" i="13"/>
  <c r="C55" i="13"/>
  <c r="C47" i="13"/>
  <c r="C39" i="13"/>
  <c r="C31" i="13"/>
  <c r="C78" i="13"/>
  <c r="C70" i="13"/>
  <c r="C62" i="13"/>
  <c r="C46" i="13"/>
  <c r="C38" i="13"/>
  <c r="C34" i="13"/>
  <c r="C29" i="12"/>
  <c r="C58" i="12"/>
  <c r="C60" i="12"/>
  <c r="C64" i="12"/>
  <c r="C66" i="12"/>
  <c r="C62" i="12"/>
  <c r="C79" i="12"/>
  <c r="C71" i="12"/>
  <c r="C63" i="12"/>
  <c r="C55" i="12"/>
  <c r="C47" i="12"/>
  <c r="C39" i="12"/>
  <c r="C31" i="12"/>
  <c r="C78" i="12"/>
  <c r="C70" i="12"/>
  <c r="C54" i="12"/>
  <c r="C46" i="12"/>
  <c r="C38" i="12"/>
  <c r="C35" i="12"/>
  <c r="C26" i="12"/>
  <c r="C75" i="12"/>
  <c r="C69" i="12"/>
  <c r="C49" i="12"/>
  <c r="C43" i="12"/>
  <c r="C36" i="12"/>
  <c r="C57" i="12"/>
  <c r="C51" i="12"/>
  <c r="C37" i="12"/>
  <c r="C24" i="12"/>
  <c r="C76" i="12"/>
  <c r="C56" i="12"/>
  <c r="C50" i="12"/>
  <c r="C44" i="12"/>
  <c r="C25" i="12"/>
  <c r="C77" i="12"/>
  <c r="C45" i="12"/>
  <c r="C41" i="12"/>
  <c r="C52" i="12"/>
  <c r="C33" i="12"/>
  <c r="C72" i="12"/>
  <c r="C74" i="12"/>
  <c r="C34" i="12"/>
  <c r="C28" i="12"/>
  <c r="C78" i="11"/>
  <c r="C79" i="11"/>
  <c r="C71" i="11"/>
  <c r="C63" i="11"/>
  <c r="C55" i="11"/>
  <c r="C47" i="11"/>
  <c r="C39" i="11"/>
  <c r="C31" i="11"/>
  <c r="C70" i="11"/>
  <c r="C62" i="11"/>
  <c r="C54" i="11"/>
  <c r="C46" i="11"/>
  <c r="C34" i="11"/>
  <c r="C43" i="11"/>
  <c r="C49" i="11"/>
  <c r="C69" i="11"/>
  <c r="C75" i="11"/>
  <c r="C50" i="10"/>
  <c r="C60" i="10"/>
  <c r="C54" i="10"/>
  <c r="C57" i="10"/>
  <c r="C44" i="10"/>
  <c r="C34" i="10"/>
  <c r="C79" i="10"/>
  <c r="C71" i="10"/>
  <c r="C63" i="10"/>
  <c r="C55" i="10"/>
  <c r="C47" i="10"/>
  <c r="C39" i="10"/>
  <c r="C31" i="10"/>
  <c r="C62" i="10"/>
  <c r="C51" i="10"/>
  <c r="C28" i="10"/>
  <c r="C53" i="10"/>
  <c r="C41" i="10"/>
  <c r="C30" i="10"/>
  <c r="C75" i="10"/>
  <c r="C52" i="10"/>
  <c r="C69" i="10"/>
  <c r="C40" i="10"/>
  <c r="C29" i="10"/>
  <c r="C76" i="10"/>
  <c r="C68" i="10"/>
  <c r="C24" i="10"/>
  <c r="C65" i="10"/>
  <c r="C73" i="10"/>
  <c r="C27" i="10"/>
  <c r="C56" i="10"/>
  <c r="C49" i="10"/>
  <c r="C59" i="10"/>
  <c r="C45" i="9"/>
  <c r="C51" i="9"/>
  <c r="C78" i="9"/>
  <c r="C79" i="9"/>
  <c r="C71" i="9"/>
  <c r="C63" i="9"/>
  <c r="C55" i="9"/>
  <c r="C47" i="9"/>
  <c r="C39" i="9"/>
  <c r="C31" i="9"/>
  <c r="C70" i="9"/>
  <c r="C62" i="9"/>
  <c r="C54" i="9"/>
  <c r="C46" i="9"/>
  <c r="C38" i="9"/>
  <c r="C30" i="9"/>
  <c r="C44" i="9"/>
  <c r="C37" i="9"/>
  <c r="C43" i="9"/>
  <c r="C49" i="9"/>
  <c r="C69" i="9"/>
  <c r="C75" i="9"/>
  <c r="C57" i="9"/>
  <c r="C50" i="9"/>
  <c r="C56" i="9"/>
  <c r="C76" i="9"/>
  <c r="C35" i="8"/>
  <c r="C78" i="8"/>
  <c r="C79" i="8"/>
  <c r="C71" i="8"/>
  <c r="C63" i="8"/>
  <c r="C55" i="8"/>
  <c r="C47" i="8"/>
  <c r="C39" i="8"/>
  <c r="C31" i="8"/>
  <c r="C46" i="8"/>
  <c r="C70" i="8"/>
  <c r="C62" i="8"/>
  <c r="C54" i="8"/>
  <c r="C38" i="8"/>
  <c r="C34" i="8"/>
  <c r="C49" i="8"/>
  <c r="C69" i="8"/>
  <c r="C75" i="8"/>
  <c r="C33" i="8"/>
  <c r="C42" i="8"/>
  <c r="C70" i="7"/>
  <c r="C46" i="7"/>
  <c r="C79" i="7"/>
  <c r="C71" i="7"/>
  <c r="C63" i="7"/>
  <c r="C55" i="7"/>
  <c r="C47" i="7"/>
  <c r="C39" i="7"/>
  <c r="C31" i="7"/>
  <c r="C78" i="7"/>
  <c r="C62" i="7"/>
  <c r="C54" i="7"/>
  <c r="C34" i="7"/>
  <c r="C43" i="7"/>
  <c r="C33" i="7"/>
  <c r="C49" i="7"/>
  <c r="C69" i="7"/>
  <c r="C75" i="7"/>
  <c r="C32" i="7"/>
  <c r="C42" i="7"/>
  <c r="C78" i="6"/>
  <c r="C79" i="6"/>
  <c r="C71" i="6"/>
  <c r="C63" i="6"/>
  <c r="C55" i="6"/>
  <c r="C47" i="6"/>
  <c r="C39" i="6"/>
  <c r="C31" i="6"/>
  <c r="C70" i="6"/>
  <c r="C62" i="6"/>
  <c r="C54" i="6"/>
  <c r="C42" i="6"/>
  <c r="C75" i="6"/>
  <c r="C69" i="6"/>
  <c r="C49" i="6"/>
  <c r="C32" i="6"/>
  <c r="C76" i="6"/>
  <c r="C56" i="6"/>
  <c r="C43" i="6"/>
  <c r="C33" i="6"/>
  <c r="C50" i="6"/>
  <c r="C34" i="6"/>
  <c r="C30" i="6"/>
  <c r="C64" i="6"/>
  <c r="C45" i="6"/>
  <c r="C66" i="6"/>
  <c r="C73" i="6"/>
  <c r="C36" i="6"/>
  <c r="C53" i="6"/>
  <c r="C61" i="6"/>
  <c r="H29" i="1"/>
  <c r="G26" i="1"/>
  <c r="F29" i="1"/>
  <c r="G29" i="1"/>
  <c r="M29" i="1" s="1"/>
  <c r="N29" i="1" s="1"/>
  <c r="H28" i="1"/>
  <c r="H27" i="1"/>
  <c r="I26" i="1"/>
  <c r="I29" i="1"/>
  <c r="F27" i="1"/>
  <c r="K27" i="1" s="1"/>
  <c r="L27" i="1" s="1"/>
  <c r="F28" i="1"/>
  <c r="K28" i="1" s="1"/>
  <c r="L28" i="1" s="1"/>
  <c r="G28" i="1"/>
  <c r="M28" i="1" s="1"/>
  <c r="I27" i="1"/>
  <c r="V4" i="1"/>
  <c r="I28" i="1"/>
  <c r="H26" i="1"/>
  <c r="K29" i="1" l="1"/>
  <c r="L29" i="1" s="1"/>
  <c r="F31" i="1"/>
  <c r="M75" i="12"/>
  <c r="N75" i="12" s="1"/>
  <c r="M73" i="11"/>
  <c r="N73" i="11" s="1"/>
  <c r="D45" i="11"/>
  <c r="D44" i="11"/>
  <c r="D24" i="11"/>
  <c r="D77" i="9"/>
  <c r="D25" i="11"/>
  <c r="D70" i="11"/>
  <c r="Q18" i="9"/>
  <c r="J42" i="9" s="1"/>
  <c r="Q18" i="10"/>
  <c r="J74" i="10" s="1"/>
  <c r="Q18" i="14"/>
  <c r="J56" i="14" s="1"/>
  <c r="D48" i="11"/>
  <c r="D41" i="11"/>
  <c r="J29" i="1"/>
  <c r="J28" i="1"/>
  <c r="Q18" i="12"/>
  <c r="J48" i="12" s="1"/>
  <c r="Q18" i="6"/>
  <c r="J54" i="6" s="1"/>
  <c r="J26" i="1"/>
  <c r="D50" i="11"/>
  <c r="Q18" i="5"/>
  <c r="J77" i="5" s="1"/>
  <c r="Q18" i="7"/>
  <c r="J37" i="7" s="1"/>
  <c r="M24" i="5"/>
  <c r="N24" i="5" s="1"/>
  <c r="I54" i="14"/>
  <c r="J27" i="1"/>
  <c r="Q18" i="13"/>
  <c r="J49" i="13" s="1"/>
  <c r="Q18" i="8"/>
  <c r="J48" i="8" s="1"/>
  <c r="D74" i="10"/>
  <c r="E27" i="1"/>
  <c r="O27" i="1" s="1"/>
  <c r="Q27" i="1" s="1"/>
  <c r="T27" i="1" s="1"/>
  <c r="E28" i="1"/>
  <c r="O28" i="1" s="1"/>
  <c r="P28" i="1" s="1"/>
  <c r="E29" i="1"/>
  <c r="I63" i="5"/>
  <c r="H37" i="8"/>
  <c r="I42" i="14"/>
  <c r="H78" i="8"/>
  <c r="H74" i="8"/>
  <c r="I26" i="14"/>
  <c r="V4" i="14"/>
  <c r="H59" i="8"/>
  <c r="I75" i="14"/>
  <c r="U4" i="8"/>
  <c r="W4" i="8" s="1"/>
  <c r="Y4" i="8" s="1"/>
  <c r="Y17" i="8" s="1"/>
  <c r="I33" i="14"/>
  <c r="I69" i="14"/>
  <c r="H56" i="8"/>
  <c r="H44" i="8"/>
  <c r="I73" i="14"/>
  <c r="H45" i="8"/>
  <c r="I27" i="14"/>
  <c r="H62" i="8"/>
  <c r="I43" i="14"/>
  <c r="H29" i="8"/>
  <c r="I74" i="14"/>
  <c r="I31" i="14"/>
  <c r="I58" i="14"/>
  <c r="H73" i="8"/>
  <c r="I48" i="14"/>
  <c r="I18" i="6"/>
  <c r="I18" i="10"/>
  <c r="I18" i="12"/>
  <c r="I18" i="7"/>
  <c r="I18" i="8"/>
  <c r="I18" i="9"/>
  <c r="I18" i="11"/>
  <c r="I18" i="13"/>
  <c r="I18" i="14"/>
  <c r="I19" i="6"/>
  <c r="I19" i="7"/>
  <c r="I19" i="8"/>
  <c r="I19" i="9"/>
  <c r="I19" i="10"/>
  <c r="I19" i="11"/>
  <c r="I19" i="12"/>
  <c r="I19" i="13"/>
  <c r="I19" i="14"/>
  <c r="F24" i="5"/>
  <c r="K24" i="5" s="1"/>
  <c r="D24" i="5"/>
  <c r="H24" i="5"/>
  <c r="D58" i="10"/>
  <c r="D26" i="9"/>
  <c r="D56" i="9"/>
  <c r="D36" i="10"/>
  <c r="D50" i="9"/>
  <c r="D53" i="9"/>
  <c r="D76" i="14"/>
  <c r="D41" i="14"/>
  <c r="D34" i="14"/>
  <c r="D65" i="10"/>
  <c r="D28" i="12"/>
  <c r="D77" i="8"/>
  <c r="D43" i="8"/>
  <c r="D72" i="9"/>
  <c r="D49" i="6"/>
  <c r="D79" i="10"/>
  <c r="D27" i="6"/>
  <c r="D51" i="13"/>
  <c r="D70" i="10"/>
  <c r="D27" i="7"/>
  <c r="D27" i="13"/>
  <c r="M76" i="6"/>
  <c r="N76" i="6" s="1"/>
  <c r="D70" i="6"/>
  <c r="D54" i="9"/>
  <c r="D30" i="10"/>
  <c r="D54" i="10"/>
  <c r="D38" i="12"/>
  <c r="D35" i="6"/>
  <c r="M50" i="14"/>
  <c r="N50" i="14" s="1"/>
  <c r="D74" i="9"/>
  <c r="M46" i="13"/>
  <c r="N46" i="13" s="1"/>
  <c r="D75" i="14"/>
  <c r="D47" i="6"/>
  <c r="D41" i="13"/>
  <c r="D53" i="14"/>
  <c r="D50" i="6"/>
  <c r="D56" i="10"/>
  <c r="D59" i="5"/>
  <c r="D62" i="10"/>
  <c r="D24" i="12"/>
  <c r="D36" i="7"/>
  <c r="D32" i="9"/>
  <c r="D40" i="9"/>
  <c r="D77" i="5"/>
  <c r="D74" i="12"/>
  <c r="D39" i="13"/>
  <c r="D43" i="9"/>
  <c r="D55" i="14"/>
  <c r="D67" i="7"/>
  <c r="D61" i="9"/>
  <c r="M39" i="9"/>
  <c r="N39" i="9" s="1"/>
  <c r="D45" i="13"/>
  <c r="M71" i="8"/>
  <c r="N71" i="8" s="1"/>
  <c r="D38" i="7"/>
  <c r="D31" i="6"/>
  <c r="D62" i="9"/>
  <c r="D44" i="12"/>
  <c r="D49" i="13"/>
  <c r="D32" i="10"/>
  <c r="D25" i="6"/>
  <c r="D64" i="9"/>
  <c r="D60" i="6"/>
  <c r="D28" i="7"/>
  <c r="D26" i="5"/>
  <c r="D51" i="14"/>
  <c r="D55" i="6"/>
  <c r="D33" i="6"/>
  <c r="D72" i="6"/>
  <c r="D56" i="6"/>
  <c r="D63" i="9"/>
  <c r="D29" i="9"/>
  <c r="D64" i="14"/>
  <c r="D76" i="6"/>
  <c r="D24" i="10"/>
  <c r="D32" i="12"/>
  <c r="D28" i="6"/>
  <c r="D41" i="6"/>
  <c r="D40" i="14"/>
  <c r="D69" i="6"/>
  <c r="D29" i="10"/>
  <c r="D72" i="13"/>
  <c r="D48" i="12"/>
  <c r="D52" i="10"/>
  <c r="D66" i="9"/>
  <c r="D43" i="7"/>
  <c r="D59" i="12"/>
  <c r="D57" i="14"/>
  <c r="D30" i="6"/>
  <c r="D39" i="6"/>
  <c r="D60" i="7"/>
  <c r="D60" i="8"/>
  <c r="D25" i="5"/>
  <c r="D33" i="12"/>
  <c r="D72" i="11"/>
  <c r="D27" i="11"/>
  <c r="D60" i="11"/>
  <c r="D34" i="11"/>
  <c r="D65" i="11"/>
  <c r="D30" i="11"/>
  <c r="D59" i="11"/>
  <c r="D53" i="11"/>
  <c r="H66" i="11"/>
  <c r="F53" i="12"/>
  <c r="K53" i="12" s="1"/>
  <c r="L53" i="12" s="1"/>
  <c r="I70" i="8"/>
  <c r="H57" i="6"/>
  <c r="G24" i="13"/>
  <c r="M24" i="13" s="1"/>
  <c r="N24" i="13" s="1"/>
  <c r="G50" i="13"/>
  <c r="M50" i="13" s="1"/>
  <c r="N50" i="13" s="1"/>
  <c r="G34" i="13"/>
  <c r="M34" i="13" s="1"/>
  <c r="N34" i="13" s="1"/>
  <c r="I34" i="14"/>
  <c r="H68" i="11"/>
  <c r="H28" i="11"/>
  <c r="I47" i="9"/>
  <c r="I49" i="9"/>
  <c r="H58" i="8"/>
  <c r="G59" i="12"/>
  <c r="M59" i="12" s="1"/>
  <c r="N59" i="12" s="1"/>
  <c r="G72" i="13"/>
  <c r="M72" i="13" s="1"/>
  <c r="N72" i="13" s="1"/>
  <c r="I50" i="8"/>
  <c r="F60" i="13"/>
  <c r="K60" i="13" s="1"/>
  <c r="L60" i="13" s="1"/>
  <c r="G70" i="13"/>
  <c r="M70" i="13" s="1"/>
  <c r="N70" i="13" s="1"/>
  <c r="X4" i="13"/>
  <c r="G73" i="12"/>
  <c r="M73" i="12" s="1"/>
  <c r="N73" i="12" s="1"/>
  <c r="G69" i="8"/>
  <c r="M69" i="8" s="1"/>
  <c r="N69" i="8" s="1"/>
  <c r="G65" i="12"/>
  <c r="M65" i="12" s="1"/>
  <c r="N65" i="12" s="1"/>
  <c r="G71" i="12"/>
  <c r="M71" i="12" s="1"/>
  <c r="N71" i="12" s="1"/>
  <c r="F27" i="12"/>
  <c r="K27" i="12" s="1"/>
  <c r="L27" i="12" s="1"/>
  <c r="G78" i="8"/>
  <c r="M78" i="8" s="1"/>
  <c r="N78" i="8" s="1"/>
  <c r="G27" i="12"/>
  <c r="M27" i="12" s="1"/>
  <c r="N27" i="12" s="1"/>
  <c r="G69" i="9"/>
  <c r="M69" i="9" s="1"/>
  <c r="N69" i="9" s="1"/>
  <c r="G51" i="12"/>
  <c r="M51" i="12" s="1"/>
  <c r="N51" i="12" s="1"/>
  <c r="I25" i="9"/>
  <c r="G72" i="12"/>
  <c r="M72" i="12" s="1"/>
  <c r="N72" i="12" s="1"/>
  <c r="G30" i="12"/>
  <c r="M30" i="12" s="1"/>
  <c r="N30" i="12" s="1"/>
  <c r="H43" i="8"/>
  <c r="I71" i="5"/>
  <c r="I37" i="5"/>
  <c r="G41" i="5"/>
  <c r="M41" i="5" s="1"/>
  <c r="N41" i="5" s="1"/>
  <c r="G68" i="5"/>
  <c r="M68" i="5" s="1"/>
  <c r="N68" i="5" s="1"/>
  <c r="G47" i="5"/>
  <c r="M47" i="5" s="1"/>
  <c r="N47" i="5" s="1"/>
  <c r="G26" i="5"/>
  <c r="M26" i="5" s="1"/>
  <c r="N26" i="5" s="1"/>
  <c r="G69" i="5"/>
  <c r="M69" i="5" s="1"/>
  <c r="N69" i="5" s="1"/>
  <c r="G28" i="5"/>
  <c r="M28" i="5" s="1"/>
  <c r="N28" i="5" s="1"/>
  <c r="F58" i="9"/>
  <c r="K58" i="9" s="1"/>
  <c r="L58" i="9" s="1"/>
  <c r="F70" i="9"/>
  <c r="K70" i="9" s="1"/>
  <c r="L70" i="9" s="1"/>
  <c r="G59" i="5"/>
  <c r="M59" i="5" s="1"/>
  <c r="N59" i="5" s="1"/>
  <c r="G65" i="9"/>
  <c r="G37" i="5"/>
  <c r="M37" i="5" s="1"/>
  <c r="N37" i="5" s="1"/>
  <c r="G57" i="6"/>
  <c r="G63" i="6"/>
  <c r="M63" i="6" s="1"/>
  <c r="N63" i="6" s="1"/>
  <c r="G25" i="6"/>
  <c r="M25" i="6" s="1"/>
  <c r="N25" i="6" s="1"/>
  <c r="G34" i="6"/>
  <c r="M34" i="6" s="1"/>
  <c r="N34" i="6" s="1"/>
  <c r="G79" i="6"/>
  <c r="G41" i="6"/>
  <c r="G73" i="6"/>
  <c r="G28" i="6"/>
  <c r="G50" i="6"/>
  <c r="G28" i="7"/>
  <c r="M28" i="7" s="1"/>
  <c r="N28" i="7" s="1"/>
  <c r="G44" i="7"/>
  <c r="M44" i="7" s="1"/>
  <c r="N44" i="7" s="1"/>
  <c r="G24" i="7"/>
  <c r="M24" i="7" s="1"/>
  <c r="N24" i="7" s="1"/>
  <c r="G69" i="11"/>
  <c r="M69" i="11" s="1"/>
  <c r="N69" i="11" s="1"/>
  <c r="F51" i="11"/>
  <c r="K51" i="11" s="1"/>
  <c r="L51" i="11" s="1"/>
  <c r="G65" i="11"/>
  <c r="M65" i="11" s="1"/>
  <c r="N65" i="11" s="1"/>
  <c r="F27" i="11"/>
  <c r="K27" i="11" s="1"/>
  <c r="L27" i="11" s="1"/>
  <c r="G36" i="11"/>
  <c r="M36" i="11" s="1"/>
  <c r="N36" i="11" s="1"/>
  <c r="G44" i="6"/>
  <c r="M44" i="6" s="1"/>
  <c r="N44" i="6" s="1"/>
  <c r="G37" i="9"/>
  <c r="M37" i="9" s="1"/>
  <c r="N37" i="9" s="1"/>
  <c r="G29" i="9"/>
  <c r="M29" i="9" s="1"/>
  <c r="N29" i="9" s="1"/>
  <c r="G36" i="9"/>
  <c r="F77" i="9"/>
  <c r="K77" i="9" s="1"/>
  <c r="L77" i="9" s="1"/>
  <c r="G46" i="9"/>
  <c r="F61" i="9"/>
  <c r="K61" i="9" s="1"/>
  <c r="L61" i="9" s="1"/>
  <c r="G52" i="6"/>
  <c r="G53" i="8"/>
  <c r="M53" i="8" s="1"/>
  <c r="N53" i="8" s="1"/>
  <c r="G64" i="8"/>
  <c r="M64" i="8" s="1"/>
  <c r="N64" i="8" s="1"/>
  <c r="G59" i="6"/>
  <c r="F53" i="6"/>
  <c r="K53" i="6" s="1"/>
  <c r="L53" i="6" s="1"/>
  <c r="G53" i="5"/>
  <c r="M53" i="5" s="1"/>
  <c r="N53" i="5" s="1"/>
  <c r="H52" i="8"/>
  <c r="G43" i="5"/>
  <c r="M43" i="5" s="1"/>
  <c r="N43" i="5" s="1"/>
  <c r="F41" i="8"/>
  <c r="K41" i="8" s="1"/>
  <c r="L41" i="8" s="1"/>
  <c r="G61" i="8"/>
  <c r="M61" i="8" s="1"/>
  <c r="N61" i="8" s="1"/>
  <c r="F58" i="11"/>
  <c r="K58" i="11" s="1"/>
  <c r="L58" i="11" s="1"/>
  <c r="G79" i="12"/>
  <c r="M79" i="12" s="1"/>
  <c r="N79" i="12" s="1"/>
  <c r="G57" i="12"/>
  <c r="M57" i="12" s="1"/>
  <c r="N57" i="12" s="1"/>
  <c r="F73" i="12"/>
  <c r="K73" i="12" s="1"/>
  <c r="L73" i="12" s="1"/>
  <c r="F45" i="12"/>
  <c r="K45" i="12" s="1"/>
  <c r="L45" i="12" s="1"/>
  <c r="H26" i="12"/>
  <c r="G44" i="12"/>
  <c r="M44" i="12" s="1"/>
  <c r="N44" i="12" s="1"/>
  <c r="F77" i="12"/>
  <c r="K77" i="12" s="1"/>
  <c r="L77" i="12" s="1"/>
  <c r="F64" i="12"/>
  <c r="K64" i="12" s="1"/>
  <c r="L64" i="12" s="1"/>
  <c r="G29" i="12"/>
  <c r="M29" i="12" s="1"/>
  <c r="N29" i="12" s="1"/>
  <c r="G26" i="13"/>
  <c r="M26" i="13" s="1"/>
  <c r="N26" i="13" s="1"/>
  <c r="F25" i="12"/>
  <c r="K25" i="12" s="1"/>
  <c r="L25" i="12" s="1"/>
  <c r="G43" i="12"/>
  <c r="M43" i="12" s="1"/>
  <c r="N43" i="12" s="1"/>
  <c r="G52" i="12"/>
  <c r="M52" i="12" s="1"/>
  <c r="N52" i="12" s="1"/>
  <c r="G52" i="13"/>
  <c r="M52" i="13" s="1"/>
  <c r="N52" i="13" s="1"/>
  <c r="G78" i="13"/>
  <c r="M78" i="13" s="1"/>
  <c r="N78" i="13" s="1"/>
  <c r="I72" i="9"/>
  <c r="F69" i="11"/>
  <c r="K69" i="11" s="1"/>
  <c r="L69" i="11" s="1"/>
  <c r="G41" i="12"/>
  <c r="M41" i="12" s="1"/>
  <c r="N41" i="12" s="1"/>
  <c r="G60" i="12"/>
  <c r="M60" i="12" s="1"/>
  <c r="N60" i="12" s="1"/>
  <c r="G68" i="13"/>
  <c r="M68" i="13" s="1"/>
  <c r="N68" i="13" s="1"/>
  <c r="H62" i="5"/>
  <c r="H63" i="14"/>
  <c r="G48" i="13"/>
  <c r="M48" i="13" s="1"/>
  <c r="N48" i="13" s="1"/>
  <c r="F54" i="12"/>
  <c r="K54" i="12" s="1"/>
  <c r="L54" i="12" s="1"/>
  <c r="G34" i="12"/>
  <c r="M34" i="12" s="1"/>
  <c r="N34" i="12" s="1"/>
  <c r="G55" i="12"/>
  <c r="M55" i="12" s="1"/>
  <c r="N55" i="12" s="1"/>
  <c r="H70" i="12"/>
  <c r="F52" i="6"/>
  <c r="K52" i="6" s="1"/>
  <c r="L52" i="6" s="1"/>
  <c r="I24" i="8"/>
  <c r="I30" i="5"/>
  <c r="H76" i="11"/>
  <c r="F46" i="10"/>
  <c r="K46" i="10" s="1"/>
  <c r="L46" i="10" s="1"/>
  <c r="F67" i="10"/>
  <c r="K67" i="10" s="1"/>
  <c r="L67" i="10" s="1"/>
  <c r="F75" i="10"/>
  <c r="K75" i="10" s="1"/>
  <c r="L75" i="10" s="1"/>
  <c r="G53" i="7"/>
  <c r="M53" i="7" s="1"/>
  <c r="N53" i="7" s="1"/>
  <c r="I64" i="7"/>
  <c r="I77" i="7"/>
  <c r="I38" i="7"/>
  <c r="G61" i="7"/>
  <c r="M61" i="7" s="1"/>
  <c r="N61" i="7" s="1"/>
  <c r="F30" i="7"/>
  <c r="K30" i="7" s="1"/>
  <c r="L30" i="7" s="1"/>
  <c r="G68" i="9"/>
  <c r="G31" i="9"/>
  <c r="G59" i="9"/>
  <c r="G41" i="9"/>
  <c r="G52" i="9"/>
  <c r="G70" i="9"/>
  <c r="G35" i="9"/>
  <c r="G62" i="9"/>
  <c r="G44" i="9"/>
  <c r="M44" i="9" s="1"/>
  <c r="N44" i="9" s="1"/>
  <c r="G48" i="9"/>
  <c r="M48" i="9" s="1"/>
  <c r="N48" i="9" s="1"/>
  <c r="F26" i="9"/>
  <c r="K26" i="9" s="1"/>
  <c r="L26" i="9" s="1"/>
  <c r="F29" i="9"/>
  <c r="K29" i="9" s="1"/>
  <c r="G32" i="9"/>
  <c r="M32" i="9" s="1"/>
  <c r="N32" i="9" s="1"/>
  <c r="G25" i="9"/>
  <c r="M25" i="9" s="1"/>
  <c r="N25" i="9" s="1"/>
  <c r="G24" i="9"/>
  <c r="G38" i="9"/>
  <c r="G75" i="9"/>
  <c r="G72" i="9"/>
  <c r="G71" i="9"/>
  <c r="G78" i="9"/>
  <c r="G67" i="9"/>
  <c r="G30" i="9"/>
  <c r="I27" i="7"/>
  <c r="G56" i="8"/>
  <c r="M56" i="8" s="1"/>
  <c r="N56" i="8" s="1"/>
  <c r="G39" i="8"/>
  <c r="M39" i="8" s="1"/>
  <c r="N39" i="8" s="1"/>
  <c r="G76" i="8"/>
  <c r="M76" i="8" s="1"/>
  <c r="N76" i="8" s="1"/>
  <c r="G49" i="8"/>
  <c r="M49" i="8" s="1"/>
  <c r="N49" i="8" s="1"/>
  <c r="G66" i="8"/>
  <c r="M66" i="8" s="1"/>
  <c r="N66" i="8" s="1"/>
  <c r="G59" i="8"/>
  <c r="M59" i="8" s="1"/>
  <c r="N59" i="8" s="1"/>
  <c r="G60" i="8"/>
  <c r="M60" i="8" s="1"/>
  <c r="N60" i="8" s="1"/>
  <c r="G38" i="8"/>
  <c r="M38" i="8" s="1"/>
  <c r="N38" i="8" s="1"/>
  <c r="G31" i="8"/>
  <c r="M31" i="8" s="1"/>
  <c r="N31" i="8" s="1"/>
  <c r="G36" i="8"/>
  <c r="M36" i="8" s="1"/>
  <c r="N36" i="8" s="1"/>
  <c r="G52" i="8"/>
  <c r="M52" i="8" s="1"/>
  <c r="N52" i="8" s="1"/>
  <c r="G73" i="8"/>
  <c r="M73" i="8" s="1"/>
  <c r="N73" i="8" s="1"/>
  <c r="G51" i="8"/>
  <c r="M51" i="8" s="1"/>
  <c r="N51" i="8" s="1"/>
  <c r="G67" i="8"/>
  <c r="M67" i="8" s="1"/>
  <c r="N67" i="8" s="1"/>
  <c r="G55" i="8"/>
  <c r="M55" i="8" s="1"/>
  <c r="N55" i="8" s="1"/>
  <c r="G46" i="8"/>
  <c r="M46" i="8" s="1"/>
  <c r="N46" i="8" s="1"/>
  <c r="G75" i="8"/>
  <c r="M75" i="8" s="1"/>
  <c r="N75" i="8" s="1"/>
  <c r="F50" i="8"/>
  <c r="K50" i="8" s="1"/>
  <c r="L50" i="8" s="1"/>
  <c r="G63" i="8"/>
  <c r="M63" i="8" s="1"/>
  <c r="N63" i="8" s="1"/>
  <c r="G57" i="8"/>
  <c r="M57" i="8" s="1"/>
  <c r="N57" i="8" s="1"/>
  <c r="G43" i="8"/>
  <c r="M43" i="8" s="1"/>
  <c r="N43" i="8" s="1"/>
  <c r="G34" i="8"/>
  <c r="M34" i="8" s="1"/>
  <c r="N34" i="8" s="1"/>
  <c r="I24" i="6"/>
  <c r="H26" i="6"/>
  <c r="G63" i="9"/>
  <c r="H61" i="12"/>
  <c r="H73" i="7"/>
  <c r="G72" i="10"/>
  <c r="M72" i="10" s="1"/>
  <c r="N72" i="10" s="1"/>
  <c r="G27" i="8"/>
  <c r="M27" i="8" s="1"/>
  <c r="N27" i="8" s="1"/>
  <c r="F68" i="9"/>
  <c r="K68" i="9" s="1"/>
  <c r="L68" i="9" s="1"/>
  <c r="F61" i="11"/>
  <c r="K61" i="11" s="1"/>
  <c r="L61" i="11" s="1"/>
  <c r="G24" i="12"/>
  <c r="M24" i="12" s="1"/>
  <c r="N24" i="12" s="1"/>
  <c r="G50" i="12"/>
  <c r="M50" i="12" s="1"/>
  <c r="N50" i="12" s="1"/>
  <c r="G76" i="12"/>
  <c r="M76" i="12" s="1"/>
  <c r="N76" i="12" s="1"/>
  <c r="G46" i="12"/>
  <c r="M46" i="12" s="1"/>
  <c r="N46" i="12" s="1"/>
  <c r="G54" i="12"/>
  <c r="M54" i="12" s="1"/>
  <c r="N54" i="12" s="1"/>
  <c r="G26" i="12"/>
  <c r="M26" i="12" s="1"/>
  <c r="N26" i="12" s="1"/>
  <c r="G47" i="12"/>
  <c r="M47" i="12" s="1"/>
  <c r="N47" i="12" s="1"/>
  <c r="G42" i="12"/>
  <c r="M42" i="12" s="1"/>
  <c r="N42" i="12" s="1"/>
  <c r="G67" i="12"/>
  <c r="M67" i="12" s="1"/>
  <c r="N67" i="12" s="1"/>
  <c r="G63" i="12"/>
  <c r="M63" i="12" s="1"/>
  <c r="N63" i="12" s="1"/>
  <c r="G49" i="12"/>
  <c r="M49" i="12" s="1"/>
  <c r="N49" i="12" s="1"/>
  <c r="G77" i="12"/>
  <c r="M77" i="12" s="1"/>
  <c r="N77" i="12" s="1"/>
  <c r="G70" i="12"/>
  <c r="M70" i="12" s="1"/>
  <c r="N70" i="12" s="1"/>
  <c r="G32" i="12"/>
  <c r="M32" i="12" s="1"/>
  <c r="N32" i="12" s="1"/>
  <c r="G61" i="12"/>
  <c r="M61" i="12" s="1"/>
  <c r="N61" i="12" s="1"/>
  <c r="G58" i="12"/>
  <c r="M58" i="12" s="1"/>
  <c r="N58" i="12" s="1"/>
  <c r="G53" i="12"/>
  <c r="M53" i="12" s="1"/>
  <c r="N53" i="12" s="1"/>
  <c r="G38" i="12"/>
  <c r="M38" i="12" s="1"/>
  <c r="N38" i="12" s="1"/>
  <c r="G31" i="12"/>
  <c r="M31" i="12" s="1"/>
  <c r="N31" i="12" s="1"/>
  <c r="G66" i="12"/>
  <c r="M66" i="12" s="1"/>
  <c r="N66" i="12" s="1"/>
  <c r="G69" i="12"/>
  <c r="M69" i="12" s="1"/>
  <c r="N69" i="12" s="1"/>
  <c r="G64" i="12"/>
  <c r="M64" i="12" s="1"/>
  <c r="N64" i="12" s="1"/>
  <c r="G35" i="12"/>
  <c r="M35" i="12" s="1"/>
  <c r="N35" i="12" s="1"/>
  <c r="G33" i="12"/>
  <c r="M33" i="12" s="1"/>
  <c r="N33" i="12" s="1"/>
  <c r="G45" i="12"/>
  <c r="M45" i="12" s="1"/>
  <c r="N45" i="12" s="1"/>
  <c r="G74" i="12"/>
  <c r="M74" i="12" s="1"/>
  <c r="N74" i="12" s="1"/>
  <c r="G48" i="12"/>
  <c r="M48" i="12" s="1"/>
  <c r="N48" i="12" s="1"/>
  <c r="G37" i="12"/>
  <c r="M37" i="12" s="1"/>
  <c r="N37" i="12" s="1"/>
  <c r="I32" i="6"/>
  <c r="G24" i="8"/>
  <c r="M24" i="8" s="1"/>
  <c r="N24" i="8" s="1"/>
  <c r="G57" i="9"/>
  <c r="D67" i="10"/>
  <c r="G36" i="12"/>
  <c r="M36" i="12" s="1"/>
  <c r="N36" i="12" s="1"/>
  <c r="G62" i="12"/>
  <c r="M62" i="12" s="1"/>
  <c r="N62" i="12" s="1"/>
  <c r="G68" i="12"/>
  <c r="M68" i="12" s="1"/>
  <c r="N68" i="12" s="1"/>
  <c r="G47" i="9"/>
  <c r="M47" i="9" s="1"/>
  <c r="N47" i="9" s="1"/>
  <c r="H41" i="11"/>
  <c r="G40" i="12"/>
  <c r="M40" i="12" s="1"/>
  <c r="N40" i="12" s="1"/>
  <c r="G74" i="8"/>
  <c r="M74" i="8" s="1"/>
  <c r="N74" i="8" s="1"/>
  <c r="G31" i="7"/>
  <c r="M31" i="7" s="1"/>
  <c r="N31" i="7" s="1"/>
  <c r="G30" i="7"/>
  <c r="M30" i="7" s="1"/>
  <c r="N30" i="7" s="1"/>
  <c r="G30" i="8"/>
  <c r="M30" i="8" s="1"/>
  <c r="N30" i="8" s="1"/>
  <c r="G50" i="9"/>
  <c r="F34" i="9"/>
  <c r="K34" i="9" s="1"/>
  <c r="L34" i="9" s="1"/>
  <c r="D34" i="9"/>
  <c r="I66" i="13"/>
  <c r="U4" i="13"/>
  <c r="W4" i="13" s="1"/>
  <c r="Y4" i="13" s="1"/>
  <c r="Y17" i="13" s="1"/>
  <c r="H33" i="13"/>
  <c r="F29" i="8"/>
  <c r="K29" i="8" s="1"/>
  <c r="L29" i="8" s="1"/>
  <c r="G51" i="9"/>
  <c r="M51" i="9" s="1"/>
  <c r="N51" i="9" s="1"/>
  <c r="G68" i="11"/>
  <c r="M68" i="11" s="1"/>
  <c r="N68" i="11" s="1"/>
  <c r="F30" i="12"/>
  <c r="K30" i="12" s="1"/>
  <c r="L30" i="12" s="1"/>
  <c r="G34" i="9"/>
  <c r="M34" i="9" s="1"/>
  <c r="N34" i="9" s="1"/>
  <c r="F68" i="12"/>
  <c r="K68" i="12" s="1"/>
  <c r="L68" i="12" s="1"/>
  <c r="G32" i="8"/>
  <c r="M32" i="8" s="1"/>
  <c r="N32" i="8" s="1"/>
  <c r="G43" i="7"/>
  <c r="M43" i="7" s="1"/>
  <c r="N43" i="7" s="1"/>
  <c r="G48" i="8"/>
  <c r="M48" i="8" s="1"/>
  <c r="N48" i="8" s="1"/>
  <c r="F52" i="9"/>
  <c r="K52" i="9" s="1"/>
  <c r="L52" i="9" s="1"/>
  <c r="H48" i="7"/>
  <c r="G77" i="13"/>
  <c r="M77" i="13" s="1"/>
  <c r="N77" i="13" s="1"/>
  <c r="G38" i="13"/>
  <c r="M38" i="13" s="1"/>
  <c r="N38" i="13" s="1"/>
  <c r="G43" i="13"/>
  <c r="M43" i="13" s="1"/>
  <c r="N43" i="13" s="1"/>
  <c r="G56" i="13"/>
  <c r="M56" i="13" s="1"/>
  <c r="N56" i="13" s="1"/>
  <c r="G47" i="13"/>
  <c r="M47" i="13" s="1"/>
  <c r="N47" i="13" s="1"/>
  <c r="G71" i="13"/>
  <c r="M71" i="13" s="1"/>
  <c r="N71" i="13" s="1"/>
  <c r="G49" i="13"/>
  <c r="M49" i="13" s="1"/>
  <c r="N49" i="13" s="1"/>
  <c r="G59" i="13"/>
  <c r="M59" i="13" s="1"/>
  <c r="N59" i="13" s="1"/>
  <c r="G75" i="13"/>
  <c r="M75" i="13" s="1"/>
  <c r="N75" i="13" s="1"/>
  <c r="G32" i="13"/>
  <c r="M32" i="13" s="1"/>
  <c r="N32" i="13" s="1"/>
  <c r="G62" i="13"/>
  <c r="M62" i="13" s="1"/>
  <c r="N62" i="13" s="1"/>
  <c r="G31" i="13"/>
  <c r="M31" i="13" s="1"/>
  <c r="N31" i="13" s="1"/>
  <c r="G55" i="13"/>
  <c r="M55" i="13" s="1"/>
  <c r="N55" i="13" s="1"/>
  <c r="G40" i="13"/>
  <c r="M40" i="13" s="1"/>
  <c r="N40" i="13" s="1"/>
  <c r="G30" i="13"/>
  <c r="M30" i="13" s="1"/>
  <c r="N30" i="13" s="1"/>
  <c r="G44" i="8"/>
  <c r="M44" i="8" s="1"/>
  <c r="N44" i="8" s="1"/>
  <c r="G31" i="10"/>
  <c r="M31" i="10" s="1"/>
  <c r="N31" i="10" s="1"/>
  <c r="G45" i="11"/>
  <c r="M45" i="11" s="1"/>
  <c r="N45" i="11" s="1"/>
  <c r="G56" i="12"/>
  <c r="M56" i="12" s="1"/>
  <c r="N56" i="12" s="1"/>
  <c r="F62" i="12"/>
  <c r="K62" i="12" s="1"/>
  <c r="L62" i="12" s="1"/>
  <c r="G63" i="13"/>
  <c r="M63" i="13" s="1"/>
  <c r="N63" i="13" s="1"/>
  <c r="G50" i="8"/>
  <c r="M50" i="8" s="1"/>
  <c r="N50" i="8" s="1"/>
  <c r="G30" i="11"/>
  <c r="M30" i="11" s="1"/>
  <c r="N30" i="11" s="1"/>
  <c r="G79" i="9"/>
  <c r="M79" i="9" s="1"/>
  <c r="N79" i="9" s="1"/>
  <c r="G68" i="8"/>
  <c r="M68" i="8" s="1"/>
  <c r="N68" i="8" s="1"/>
  <c r="G43" i="10"/>
  <c r="M43" i="10" s="1"/>
  <c r="N43" i="10" s="1"/>
  <c r="G53" i="11"/>
  <c r="M53" i="11" s="1"/>
  <c r="N53" i="11" s="1"/>
  <c r="F34" i="12"/>
  <c r="K34" i="12" s="1"/>
  <c r="L34" i="12" s="1"/>
  <c r="G25" i="13"/>
  <c r="M25" i="13" s="1"/>
  <c r="N25" i="13" s="1"/>
  <c r="G66" i="7"/>
  <c r="M66" i="7" s="1"/>
  <c r="N66" i="7" s="1"/>
  <c r="G41" i="8"/>
  <c r="M41" i="8" s="1"/>
  <c r="N41" i="8" s="1"/>
  <c r="G78" i="11"/>
  <c r="M78" i="11" s="1"/>
  <c r="N78" i="11" s="1"/>
  <c r="G43" i="11"/>
  <c r="M43" i="11" s="1"/>
  <c r="N43" i="11" s="1"/>
  <c r="G29" i="8"/>
  <c r="M29" i="8" s="1"/>
  <c r="N29" i="8" s="1"/>
  <c r="G61" i="11"/>
  <c r="M61" i="11" s="1"/>
  <c r="N61" i="11" s="1"/>
  <c r="G28" i="12"/>
  <c r="M28" i="12" s="1"/>
  <c r="N28" i="12" s="1"/>
  <c r="G44" i="13"/>
  <c r="M44" i="13" s="1"/>
  <c r="N44" i="13" s="1"/>
  <c r="G78" i="12"/>
  <c r="M78" i="12" s="1"/>
  <c r="N78" i="12" s="1"/>
  <c r="I26" i="7"/>
  <c r="G35" i="8"/>
  <c r="M35" i="8" s="1"/>
  <c r="N35" i="8" s="1"/>
  <c r="G70" i="8"/>
  <c r="M70" i="8" s="1"/>
  <c r="N70" i="8" s="1"/>
  <c r="F37" i="11"/>
  <c r="K37" i="11" s="1"/>
  <c r="L37" i="11" s="1"/>
  <c r="D51" i="11"/>
  <c r="H51" i="11"/>
  <c r="G56" i="5"/>
  <c r="M56" i="5" s="1"/>
  <c r="N56" i="5" s="1"/>
  <c r="G72" i="5"/>
  <c r="M72" i="5" s="1"/>
  <c r="N72" i="5" s="1"/>
  <c r="G31" i="5"/>
  <c r="M31" i="5" s="1"/>
  <c r="N31" i="5" s="1"/>
  <c r="G46" i="5"/>
  <c r="M46" i="5" s="1"/>
  <c r="N46" i="5" s="1"/>
  <c r="G60" i="5"/>
  <c r="M60" i="5" s="1"/>
  <c r="N60" i="5" s="1"/>
  <c r="G36" i="5"/>
  <c r="M36" i="5" s="1"/>
  <c r="N36" i="5" s="1"/>
  <c r="G61" i="5"/>
  <c r="M61" i="5" s="1"/>
  <c r="N61" i="5" s="1"/>
  <c r="F77" i="5"/>
  <c r="K77" i="5" s="1"/>
  <c r="L77" i="5" s="1"/>
  <c r="G44" i="5"/>
  <c r="M44" i="5" s="1"/>
  <c r="N44" i="5" s="1"/>
  <c r="G75" i="5"/>
  <c r="M75" i="5" s="1"/>
  <c r="N75" i="5" s="1"/>
  <c r="G49" i="5"/>
  <c r="M49" i="5" s="1"/>
  <c r="N49" i="5" s="1"/>
  <c r="G48" i="5"/>
  <c r="M48" i="5" s="1"/>
  <c r="N48" i="5" s="1"/>
  <c r="G64" i="5"/>
  <c r="M64" i="5" s="1"/>
  <c r="N64" i="5" s="1"/>
  <c r="G58" i="5"/>
  <c r="M58" i="5" s="1"/>
  <c r="N58" i="5" s="1"/>
  <c r="V5" i="1"/>
  <c r="F27" i="5"/>
  <c r="K27" i="5" s="1"/>
  <c r="L27" i="5" s="1"/>
  <c r="G37" i="8"/>
  <c r="M37" i="8" s="1"/>
  <c r="N37" i="8" s="1"/>
  <c r="G39" i="12"/>
  <c r="M39" i="12" s="1"/>
  <c r="N39" i="12" s="1"/>
  <c r="G60" i="13"/>
  <c r="M60" i="13" s="1"/>
  <c r="N60" i="13" s="1"/>
  <c r="F40" i="13"/>
  <c r="K40" i="13" s="1"/>
  <c r="L40" i="13" s="1"/>
  <c r="G25" i="12"/>
  <c r="M25" i="12" s="1"/>
  <c r="N25" i="12" s="1"/>
  <c r="G26" i="8"/>
  <c r="M26" i="8" s="1"/>
  <c r="N26" i="8" s="1"/>
  <c r="G28" i="8"/>
  <c r="M28" i="8" s="1"/>
  <c r="N28" i="8" s="1"/>
  <c r="G28" i="9"/>
  <c r="F68" i="6"/>
  <c r="K68" i="6" s="1"/>
  <c r="L68" i="6" s="1"/>
  <c r="D68" i="6"/>
  <c r="G54" i="9"/>
  <c r="M54" i="9" s="1"/>
  <c r="N54" i="9" s="1"/>
  <c r="H30" i="12"/>
  <c r="G36" i="10"/>
  <c r="M36" i="10" s="1"/>
  <c r="N36" i="10" s="1"/>
  <c r="G77" i="10"/>
  <c r="M77" i="10" s="1"/>
  <c r="N77" i="10" s="1"/>
  <c r="G44" i="10"/>
  <c r="M44" i="10" s="1"/>
  <c r="N44" i="10" s="1"/>
  <c r="G32" i="10"/>
  <c r="M32" i="10" s="1"/>
  <c r="N32" i="10" s="1"/>
  <c r="G79" i="10"/>
  <c r="M79" i="10" s="1"/>
  <c r="N79" i="10" s="1"/>
  <c r="G26" i="10"/>
  <c r="M26" i="10" s="1"/>
  <c r="N26" i="10" s="1"/>
  <c r="G38" i="10"/>
  <c r="M38" i="10" s="1"/>
  <c r="N38" i="10" s="1"/>
  <c r="G75" i="10"/>
  <c r="M75" i="10" s="1"/>
  <c r="N75" i="10" s="1"/>
  <c r="G25" i="10"/>
  <c r="M25" i="10" s="1"/>
  <c r="N25" i="10" s="1"/>
  <c r="G73" i="10"/>
  <c r="M73" i="10" s="1"/>
  <c r="N73" i="10" s="1"/>
  <c r="G27" i="10"/>
  <c r="M27" i="10" s="1"/>
  <c r="N27" i="10" s="1"/>
  <c r="G55" i="10"/>
  <c r="M55" i="10" s="1"/>
  <c r="N55" i="10" s="1"/>
  <c r="G75" i="7"/>
  <c r="M75" i="7" s="1"/>
  <c r="N75" i="7" s="1"/>
  <c r="G41" i="7"/>
  <c r="M41" i="7" s="1"/>
  <c r="N41" i="7" s="1"/>
  <c r="G42" i="7"/>
  <c r="M42" i="7" s="1"/>
  <c r="N42" i="7" s="1"/>
  <c r="G54" i="7"/>
  <c r="M54" i="7" s="1"/>
  <c r="N54" i="7" s="1"/>
  <c r="G51" i="7"/>
  <c r="M51" i="7" s="1"/>
  <c r="N51" i="7" s="1"/>
  <c r="G78" i="7"/>
  <c r="M78" i="7" s="1"/>
  <c r="N78" i="7" s="1"/>
  <c r="G70" i="7"/>
  <c r="M70" i="7" s="1"/>
  <c r="N70" i="7" s="1"/>
  <c r="G36" i="7"/>
  <c r="M36" i="7" s="1"/>
  <c r="N36" i="7" s="1"/>
  <c r="G60" i="7"/>
  <c r="M60" i="7" s="1"/>
  <c r="N60" i="7" s="1"/>
  <c r="G68" i="10"/>
  <c r="M68" i="10" s="1"/>
  <c r="N68" i="10" s="1"/>
  <c r="G41" i="10"/>
  <c r="M41" i="10" s="1"/>
  <c r="N41" i="10" s="1"/>
  <c r="G46" i="10"/>
  <c r="M46" i="10" s="1"/>
  <c r="N46" i="10" s="1"/>
  <c r="G48" i="7"/>
  <c r="M48" i="7" s="1"/>
  <c r="N48" i="7" s="1"/>
  <c r="G32" i="11"/>
  <c r="M32" i="11" s="1"/>
  <c r="N32" i="11" s="1"/>
  <c r="G56" i="11"/>
  <c r="M56" i="11" s="1"/>
  <c r="N56" i="11" s="1"/>
  <c r="G72" i="11"/>
  <c r="M72" i="11" s="1"/>
  <c r="N72" i="11" s="1"/>
  <c r="G44" i="11"/>
  <c r="M44" i="11" s="1"/>
  <c r="N44" i="11" s="1"/>
  <c r="G55" i="11"/>
  <c r="M55" i="11" s="1"/>
  <c r="N55" i="11" s="1"/>
  <c r="G24" i="11"/>
  <c r="G42" i="11"/>
  <c r="M42" i="11" s="1"/>
  <c r="N42" i="11" s="1"/>
  <c r="G59" i="11"/>
  <c r="M59" i="11" s="1"/>
  <c r="N59" i="11" s="1"/>
  <c r="F50" i="11"/>
  <c r="K50" i="11" s="1"/>
  <c r="L50" i="11" s="1"/>
  <c r="G41" i="11"/>
  <c r="M41" i="11" s="1"/>
  <c r="N41" i="11" s="1"/>
  <c r="G27" i="11"/>
  <c r="M27" i="11" s="1"/>
  <c r="N27" i="11" s="1"/>
  <c r="G75" i="11"/>
  <c r="M75" i="11" s="1"/>
  <c r="N75" i="11" s="1"/>
  <c r="G79" i="11"/>
  <c r="M79" i="11" s="1"/>
  <c r="N79" i="11" s="1"/>
  <c r="G28" i="11"/>
  <c r="M28" i="11" s="1"/>
  <c r="N28" i="11" s="1"/>
  <c r="G33" i="11"/>
  <c r="M33" i="11" s="1"/>
  <c r="N33" i="11" s="1"/>
  <c r="F25" i="11"/>
  <c r="K25" i="11" s="1"/>
  <c r="L25" i="11" s="1"/>
  <c r="G66" i="11"/>
  <c r="M66" i="11" s="1"/>
  <c r="N66" i="11" s="1"/>
  <c r="G26" i="11"/>
  <c r="M26" i="11" s="1"/>
  <c r="N26" i="11" s="1"/>
  <c r="G50" i="10"/>
  <c r="M50" i="10" s="1"/>
  <c r="N50" i="10" s="1"/>
  <c r="F75" i="9"/>
  <c r="K75" i="9" s="1"/>
  <c r="L75" i="9" s="1"/>
  <c r="G77" i="9"/>
  <c r="M77" i="9" s="1"/>
  <c r="N77" i="9" s="1"/>
  <c r="G40" i="7"/>
  <c r="M40" i="7" s="1"/>
  <c r="N40" i="7" s="1"/>
  <c r="G42" i="9"/>
  <c r="G54" i="8"/>
  <c r="M54" i="8" s="1"/>
  <c r="N54" i="8" s="1"/>
  <c r="G39" i="11"/>
  <c r="M39" i="11" s="1"/>
  <c r="N39" i="11" s="1"/>
  <c r="G56" i="7"/>
  <c r="M56" i="7" s="1"/>
  <c r="N56" i="7" s="1"/>
  <c r="H61" i="6"/>
  <c r="I27" i="5"/>
  <c r="G45" i="8"/>
  <c r="M45" i="8" s="1"/>
  <c r="N45" i="8" s="1"/>
  <c r="F53" i="9"/>
  <c r="K53" i="9" s="1"/>
  <c r="L53" i="9" s="1"/>
  <c r="G49" i="7"/>
  <c r="M49" i="7" s="1"/>
  <c r="N49" i="7" s="1"/>
  <c r="G42" i="8"/>
  <c r="M42" i="8" s="1"/>
  <c r="N42" i="8" s="1"/>
  <c r="G40" i="8"/>
  <c r="M40" i="8" s="1"/>
  <c r="N40" i="8" s="1"/>
  <c r="I61" i="9"/>
  <c r="G67" i="7"/>
  <c r="M67" i="7" s="1"/>
  <c r="N67" i="7" s="1"/>
  <c r="F34" i="7"/>
  <c r="K34" i="7" s="1"/>
  <c r="L34" i="7" s="1"/>
  <c r="F58" i="7"/>
  <c r="K58" i="7" s="1"/>
  <c r="L58" i="7" s="1"/>
  <c r="F36" i="9"/>
  <c r="K36" i="9" s="1"/>
  <c r="L36" i="9" s="1"/>
  <c r="I36" i="6"/>
  <c r="F77" i="8"/>
  <c r="K77" i="8" s="1"/>
  <c r="L77" i="8" s="1"/>
  <c r="H77" i="8"/>
  <c r="F42" i="9"/>
  <c r="K42" i="9" s="1"/>
  <c r="L42" i="9" s="1"/>
  <c r="I30" i="9"/>
  <c r="F79" i="12"/>
  <c r="K79" i="12" s="1"/>
  <c r="L79" i="12" s="1"/>
  <c r="I48" i="8"/>
  <c r="I65" i="8"/>
  <c r="F31" i="7"/>
  <c r="K31" i="7" s="1"/>
  <c r="L31" i="7" s="1"/>
  <c r="F69" i="12"/>
  <c r="K69" i="12" s="1"/>
  <c r="L69" i="12" s="1"/>
  <c r="F31" i="13"/>
  <c r="K31" i="13" s="1"/>
  <c r="L31" i="13" s="1"/>
  <c r="V4" i="8"/>
  <c r="H25" i="7"/>
  <c r="I67" i="11"/>
  <c r="I62" i="7"/>
  <c r="V4" i="9"/>
  <c r="I33" i="9"/>
  <c r="U4" i="11"/>
  <c r="W4" i="11" s="1"/>
  <c r="Y4" i="11" s="1"/>
  <c r="Y17" i="11" s="1"/>
  <c r="H56" i="11"/>
  <c r="H75" i="12"/>
  <c r="F73" i="11"/>
  <c r="K73" i="11" s="1"/>
  <c r="L73" i="11" s="1"/>
  <c r="F49" i="7"/>
  <c r="K49" i="7" s="1"/>
  <c r="L49" i="7" s="1"/>
  <c r="F57" i="12"/>
  <c r="K57" i="12" s="1"/>
  <c r="L57" i="12" s="1"/>
  <c r="F55" i="12"/>
  <c r="K55" i="12" s="1"/>
  <c r="L55" i="12" s="1"/>
  <c r="I71" i="13"/>
  <c r="F74" i="7"/>
  <c r="K74" i="7" s="1"/>
  <c r="L74" i="7" s="1"/>
  <c r="H34" i="6"/>
  <c r="F36" i="12"/>
  <c r="K36" i="12" s="1"/>
  <c r="L36" i="12" s="1"/>
  <c r="F61" i="13"/>
  <c r="K61" i="13" s="1"/>
  <c r="L61" i="13" s="1"/>
  <c r="H40" i="12"/>
  <c r="F76" i="8"/>
  <c r="K76" i="8" s="1"/>
  <c r="L76" i="8" s="1"/>
  <c r="I57" i="5"/>
  <c r="H27" i="5"/>
  <c r="H69" i="14"/>
  <c r="I37" i="14"/>
  <c r="F33" i="13"/>
  <c r="K33" i="13" s="1"/>
  <c r="L33" i="13" s="1"/>
  <c r="G43" i="6"/>
  <c r="G24" i="6"/>
  <c r="G78" i="6"/>
  <c r="G46" i="6"/>
  <c r="G74" i="6"/>
  <c r="G64" i="6"/>
  <c r="G61" i="6"/>
  <c r="G35" i="6"/>
  <c r="M35" i="6" s="1"/>
  <c r="N35" i="6" s="1"/>
  <c r="G67" i="6"/>
  <c r="M67" i="6" s="1"/>
  <c r="N67" i="6" s="1"/>
  <c r="G47" i="6"/>
  <c r="M47" i="6" s="1"/>
  <c r="N47" i="6" s="1"/>
  <c r="G33" i="6"/>
  <c r="M33" i="6" s="1"/>
  <c r="N33" i="6" s="1"/>
  <c r="G45" i="6"/>
  <c r="G65" i="6"/>
  <c r="G54" i="6"/>
  <c r="G72" i="6"/>
  <c r="G30" i="6"/>
  <c r="G53" i="6"/>
  <c r="G40" i="6"/>
  <c r="G60" i="6"/>
  <c r="G42" i="6"/>
  <c r="G71" i="6"/>
  <c r="H41" i="6"/>
  <c r="U4" i="6"/>
  <c r="W4" i="6" s="1"/>
  <c r="H68" i="6"/>
  <c r="G39" i="6"/>
  <c r="M39" i="6" s="1"/>
  <c r="N39" i="6" s="1"/>
  <c r="G76" i="10"/>
  <c r="M76" i="10" s="1"/>
  <c r="N76" i="10" s="1"/>
  <c r="F28" i="10"/>
  <c r="K28" i="10" s="1"/>
  <c r="L28" i="10" s="1"/>
  <c r="G36" i="13"/>
  <c r="M36" i="13" s="1"/>
  <c r="N36" i="13" s="1"/>
  <c r="G34" i="7"/>
  <c r="M34" i="7" s="1"/>
  <c r="N34" i="7" s="1"/>
  <c r="G50" i="7"/>
  <c r="M50" i="7" s="1"/>
  <c r="N50" i="7" s="1"/>
  <c r="F46" i="6"/>
  <c r="K46" i="6" s="1"/>
  <c r="L46" i="6" s="1"/>
  <c r="H68" i="8"/>
  <c r="I56" i="8"/>
  <c r="G37" i="6"/>
  <c r="G29" i="7"/>
  <c r="M29" i="7" s="1"/>
  <c r="N29" i="7" s="1"/>
  <c r="F56" i="8"/>
  <c r="K56" i="8" s="1"/>
  <c r="G29" i="10"/>
  <c r="M29" i="10" s="1"/>
  <c r="N29" i="10" s="1"/>
  <c r="F60" i="10"/>
  <c r="K60" i="10" s="1"/>
  <c r="L60" i="10" s="1"/>
  <c r="G37" i="13"/>
  <c r="M37" i="13" s="1"/>
  <c r="N37" i="13" s="1"/>
  <c r="G32" i="7"/>
  <c r="M32" i="7" s="1"/>
  <c r="N32" i="7" s="1"/>
  <c r="G26" i="6"/>
  <c r="G37" i="7"/>
  <c r="M37" i="7" s="1"/>
  <c r="N37" i="7" s="1"/>
  <c r="I31" i="9"/>
  <c r="I41" i="9"/>
  <c r="G57" i="10"/>
  <c r="M57" i="10" s="1"/>
  <c r="N57" i="10" s="1"/>
  <c r="G37" i="10"/>
  <c r="M37" i="10" s="1"/>
  <c r="N37" i="10" s="1"/>
  <c r="F50" i="10"/>
  <c r="K50" i="10" s="1"/>
  <c r="L50" i="10" s="1"/>
  <c r="G57" i="11"/>
  <c r="M57" i="11" s="1"/>
  <c r="N57" i="11" s="1"/>
  <c r="G33" i="13"/>
  <c r="M33" i="13" s="1"/>
  <c r="N33" i="13" s="1"/>
  <c r="G69" i="13"/>
  <c r="M69" i="13" s="1"/>
  <c r="N69" i="13" s="1"/>
  <c r="D36" i="9"/>
  <c r="G51" i="10"/>
  <c r="M51" i="10" s="1"/>
  <c r="N51" i="10" s="1"/>
  <c r="G39" i="10"/>
  <c r="M39" i="10" s="1"/>
  <c r="N39" i="10" s="1"/>
  <c r="G49" i="6"/>
  <c r="M49" i="6" s="1"/>
  <c r="N49" i="6" s="1"/>
  <c r="H65" i="6"/>
  <c r="I64" i="5"/>
  <c r="G50" i="11"/>
  <c r="M50" i="11" s="1"/>
  <c r="N50" i="11" s="1"/>
  <c r="G62" i="6"/>
  <c r="G56" i="9"/>
  <c r="G55" i="9"/>
  <c r="G40" i="9"/>
  <c r="G27" i="9"/>
  <c r="G73" i="9"/>
  <c r="G76" i="9"/>
  <c r="G60" i="9"/>
  <c r="G33" i="9"/>
  <c r="G43" i="9"/>
  <c r="M43" i="9" s="1"/>
  <c r="N43" i="9" s="1"/>
  <c r="G49" i="9"/>
  <c r="M49" i="9" s="1"/>
  <c r="N49" i="9" s="1"/>
  <c r="G61" i="9"/>
  <c r="M61" i="9" s="1"/>
  <c r="N61" i="9" s="1"/>
  <c r="G45" i="9"/>
  <c r="M45" i="9" s="1"/>
  <c r="N45" i="9" s="1"/>
  <c r="G74" i="9"/>
  <c r="M74" i="9" s="1"/>
  <c r="N74" i="9" s="1"/>
  <c r="G66" i="9"/>
  <c r="M66" i="9" s="1"/>
  <c r="N66" i="9" s="1"/>
  <c r="G53" i="9"/>
  <c r="G64" i="9"/>
  <c r="G26" i="9"/>
  <c r="G58" i="9"/>
  <c r="H46" i="12"/>
  <c r="D46" i="12"/>
  <c r="H41" i="13"/>
  <c r="I27" i="12"/>
  <c r="V4" i="12"/>
  <c r="G24" i="10"/>
  <c r="M24" i="10" s="1"/>
  <c r="N24" i="10" s="1"/>
  <c r="G48" i="10"/>
  <c r="M48" i="10" s="1"/>
  <c r="N48" i="10" s="1"/>
  <c r="F58" i="10"/>
  <c r="K58" i="10" s="1"/>
  <c r="L58" i="10" s="1"/>
  <c r="G30" i="10"/>
  <c r="M30" i="10" s="1"/>
  <c r="N30" i="10" s="1"/>
  <c r="G71" i="10"/>
  <c r="M71" i="10" s="1"/>
  <c r="N71" i="10" s="1"/>
  <c r="G59" i="10"/>
  <c r="M59" i="10" s="1"/>
  <c r="N59" i="10" s="1"/>
  <c r="G54" i="10"/>
  <c r="M54" i="10" s="1"/>
  <c r="N54" i="10" s="1"/>
  <c r="G33" i="10"/>
  <c r="M33" i="10" s="1"/>
  <c r="N33" i="10" s="1"/>
  <c r="G52" i="10"/>
  <c r="M52" i="10" s="1"/>
  <c r="N52" i="10" s="1"/>
  <c r="G66" i="10"/>
  <c r="M66" i="10" s="1"/>
  <c r="N66" i="10" s="1"/>
  <c r="G61" i="10"/>
  <c r="M61" i="10" s="1"/>
  <c r="N61" i="10" s="1"/>
  <c r="F74" i="10"/>
  <c r="K74" i="10" s="1"/>
  <c r="L74" i="10" s="1"/>
  <c r="G40" i="10"/>
  <c r="M40" i="10" s="1"/>
  <c r="N40" i="10" s="1"/>
  <c r="G67" i="10"/>
  <c r="M67" i="10" s="1"/>
  <c r="N67" i="10" s="1"/>
  <c r="G45" i="10"/>
  <c r="M45" i="10" s="1"/>
  <c r="N45" i="10" s="1"/>
  <c r="G74" i="10"/>
  <c r="M74" i="10" s="1"/>
  <c r="N74" i="10" s="1"/>
  <c r="G56" i="10"/>
  <c r="M56" i="10" s="1"/>
  <c r="N56" i="10" s="1"/>
  <c r="G53" i="10"/>
  <c r="M53" i="10" s="1"/>
  <c r="N53" i="10" s="1"/>
  <c r="G68" i="6"/>
  <c r="M68" i="6" s="1"/>
  <c r="N68" i="6" s="1"/>
  <c r="F25" i="6"/>
  <c r="K25" i="6" s="1"/>
  <c r="L25" i="6" s="1"/>
  <c r="G42" i="10"/>
  <c r="M42" i="10" s="1"/>
  <c r="N42" i="10" s="1"/>
  <c r="F30" i="11"/>
  <c r="K30" i="11" s="1"/>
  <c r="L30" i="11" s="1"/>
  <c r="H47" i="13"/>
  <c r="I48" i="6"/>
  <c r="I51" i="6"/>
  <c r="H57" i="13"/>
  <c r="D57" i="13"/>
  <c r="F28" i="7"/>
  <c r="K28" i="7" s="1"/>
  <c r="L28" i="7" s="1"/>
  <c r="G64" i="7"/>
  <c r="M64" i="7" s="1"/>
  <c r="N64" i="7" s="1"/>
  <c r="G38" i="7"/>
  <c r="M38" i="7" s="1"/>
  <c r="N38" i="7" s="1"/>
  <c r="G74" i="7"/>
  <c r="M74" i="7" s="1"/>
  <c r="N74" i="7" s="1"/>
  <c r="G52" i="7"/>
  <c r="M52" i="7" s="1"/>
  <c r="N52" i="7" s="1"/>
  <c r="G72" i="7"/>
  <c r="M72" i="7" s="1"/>
  <c r="N72" i="7" s="1"/>
  <c r="G55" i="7"/>
  <c r="M55" i="7" s="1"/>
  <c r="N55" i="7" s="1"/>
  <c r="G79" i="7"/>
  <c r="M79" i="7" s="1"/>
  <c r="N79" i="7" s="1"/>
  <c r="G73" i="7"/>
  <c r="M73" i="7" s="1"/>
  <c r="N73" i="7" s="1"/>
  <c r="G68" i="7"/>
  <c r="M68" i="7" s="1"/>
  <c r="N68" i="7" s="1"/>
  <c r="G57" i="7"/>
  <c r="M57" i="7" s="1"/>
  <c r="N57" i="7" s="1"/>
  <c r="G39" i="7"/>
  <c r="M39" i="7" s="1"/>
  <c r="N39" i="7" s="1"/>
  <c r="G46" i="7"/>
  <c r="M46" i="7" s="1"/>
  <c r="N46" i="7" s="1"/>
  <c r="G71" i="7"/>
  <c r="M71" i="7" s="1"/>
  <c r="N71" i="7" s="1"/>
  <c r="G62" i="7"/>
  <c r="M62" i="7" s="1"/>
  <c r="N62" i="7" s="1"/>
  <c r="G65" i="7"/>
  <c r="M65" i="7" s="1"/>
  <c r="N65" i="7" s="1"/>
  <c r="G77" i="7"/>
  <c r="M77" i="7" s="1"/>
  <c r="N77" i="7" s="1"/>
  <c r="G63" i="7"/>
  <c r="M63" i="7" s="1"/>
  <c r="N63" i="7" s="1"/>
  <c r="G47" i="7"/>
  <c r="M47" i="7" s="1"/>
  <c r="N47" i="7" s="1"/>
  <c r="G33" i="7"/>
  <c r="M33" i="7" s="1"/>
  <c r="N33" i="7" s="1"/>
  <c r="G69" i="7"/>
  <c r="M69" i="7" s="1"/>
  <c r="N69" i="7" s="1"/>
  <c r="G29" i="6"/>
  <c r="M29" i="6" s="1"/>
  <c r="N29" i="6" s="1"/>
  <c r="G56" i="6"/>
  <c r="M56" i="6" s="1"/>
  <c r="N56" i="6" s="1"/>
  <c r="G76" i="7"/>
  <c r="M76" i="7" s="1"/>
  <c r="N76" i="7" s="1"/>
  <c r="H60" i="12"/>
  <c r="G29" i="13"/>
  <c r="M29" i="13" s="1"/>
  <c r="N29" i="13" s="1"/>
  <c r="I45" i="5"/>
  <c r="G58" i="7"/>
  <c r="M58" i="7" s="1"/>
  <c r="N58" i="7" s="1"/>
  <c r="F59" i="6"/>
  <c r="K59" i="6" s="1"/>
  <c r="L59" i="6" s="1"/>
  <c r="G48" i="6"/>
  <c r="M48" i="6" s="1"/>
  <c r="N48" i="6" s="1"/>
  <c r="G60" i="10"/>
  <c r="M60" i="10" s="1"/>
  <c r="N60" i="10" s="1"/>
  <c r="G42" i="13"/>
  <c r="M42" i="13" s="1"/>
  <c r="N42" i="13" s="1"/>
  <c r="G35" i="13"/>
  <c r="M35" i="13" s="1"/>
  <c r="N35" i="13" s="1"/>
  <c r="G58" i="10"/>
  <c r="M58" i="10" s="1"/>
  <c r="N58" i="10" s="1"/>
  <c r="G31" i="6"/>
  <c r="F60" i="6"/>
  <c r="K60" i="6" s="1"/>
  <c r="L60" i="6" s="1"/>
  <c r="G26" i="7"/>
  <c r="M26" i="7" s="1"/>
  <c r="N26" i="7" s="1"/>
  <c r="G78" i="5"/>
  <c r="M78" i="5" s="1"/>
  <c r="N78" i="5" s="1"/>
  <c r="G73" i="5"/>
  <c r="M73" i="5" s="1"/>
  <c r="N73" i="5" s="1"/>
  <c r="G57" i="5"/>
  <c r="M57" i="5" s="1"/>
  <c r="N57" i="5" s="1"/>
  <c r="G29" i="5"/>
  <c r="M29" i="5" s="1"/>
  <c r="N29" i="5" s="1"/>
  <c r="G33" i="5"/>
  <c r="M33" i="5" s="1"/>
  <c r="N33" i="5" s="1"/>
  <c r="G34" i="5"/>
  <c r="M34" i="5" s="1"/>
  <c r="N34" i="5" s="1"/>
  <c r="G42" i="5"/>
  <c r="M42" i="5" s="1"/>
  <c r="N42" i="5" s="1"/>
  <c r="G25" i="5"/>
  <c r="M25" i="5" s="1"/>
  <c r="N25" i="5" s="1"/>
  <c r="G40" i="5"/>
  <c r="M40" i="5" s="1"/>
  <c r="N40" i="5" s="1"/>
  <c r="G55" i="5"/>
  <c r="M55" i="5" s="1"/>
  <c r="N55" i="5" s="1"/>
  <c r="G66" i="5"/>
  <c r="M66" i="5" s="1"/>
  <c r="N66" i="5" s="1"/>
  <c r="G62" i="11"/>
  <c r="M62" i="11" s="1"/>
  <c r="N62" i="11" s="1"/>
  <c r="G48" i="11"/>
  <c r="M48" i="11" s="1"/>
  <c r="N48" i="11" s="1"/>
  <c r="G64" i="11"/>
  <c r="M64" i="11" s="1"/>
  <c r="N64" i="11" s="1"/>
  <c r="G52" i="11"/>
  <c r="M52" i="11" s="1"/>
  <c r="N52" i="11" s="1"/>
  <c r="G34" i="11"/>
  <c r="M34" i="11" s="1"/>
  <c r="N34" i="11" s="1"/>
  <c r="G31" i="11"/>
  <c r="M31" i="11" s="1"/>
  <c r="N31" i="11" s="1"/>
  <c r="G49" i="11"/>
  <c r="M49" i="11" s="1"/>
  <c r="N49" i="11" s="1"/>
  <c r="G63" i="11"/>
  <c r="M63" i="11" s="1"/>
  <c r="N63" i="11" s="1"/>
  <c r="G70" i="11"/>
  <c r="M70" i="11" s="1"/>
  <c r="N70" i="11" s="1"/>
  <c r="G77" i="11"/>
  <c r="M77" i="11" s="1"/>
  <c r="N77" i="11" s="1"/>
  <c r="G35" i="11"/>
  <c r="M35" i="11" s="1"/>
  <c r="N35" i="11" s="1"/>
  <c r="G74" i="11"/>
  <c r="M74" i="11" s="1"/>
  <c r="N74" i="11" s="1"/>
  <c r="G67" i="11"/>
  <c r="M67" i="11" s="1"/>
  <c r="N67" i="11" s="1"/>
  <c r="F41" i="11"/>
  <c r="K41" i="11" s="1"/>
  <c r="L41" i="11" s="1"/>
  <c r="G71" i="11"/>
  <c r="M71" i="11" s="1"/>
  <c r="N71" i="11" s="1"/>
  <c r="G37" i="11"/>
  <c r="M37" i="11" s="1"/>
  <c r="N37" i="11" s="1"/>
  <c r="G76" i="11"/>
  <c r="M76" i="11" s="1"/>
  <c r="N76" i="11" s="1"/>
  <c r="G54" i="11"/>
  <c r="M54" i="11" s="1"/>
  <c r="N54" i="11" s="1"/>
  <c r="G25" i="11"/>
  <c r="M25" i="11" s="1"/>
  <c r="N25" i="11" s="1"/>
  <c r="G29" i="11"/>
  <c r="M29" i="11" s="1"/>
  <c r="N29" i="11" s="1"/>
  <c r="G46" i="11"/>
  <c r="M46" i="11" s="1"/>
  <c r="N46" i="11" s="1"/>
  <c r="G69" i="6"/>
  <c r="I40" i="6"/>
  <c r="F41" i="6"/>
  <c r="K41" i="6" s="1"/>
  <c r="L41" i="6" s="1"/>
  <c r="G77" i="6"/>
  <c r="H54" i="6"/>
  <c r="H35" i="6"/>
  <c r="G45" i="7"/>
  <c r="M45" i="7" s="1"/>
  <c r="N45" i="7" s="1"/>
  <c r="I39" i="9"/>
  <c r="G47" i="10"/>
  <c r="M47" i="10" s="1"/>
  <c r="N47" i="10" s="1"/>
  <c r="G69" i="10"/>
  <c r="M69" i="10" s="1"/>
  <c r="N69" i="10" s="1"/>
  <c r="F47" i="10"/>
  <c r="K47" i="10" s="1"/>
  <c r="L47" i="10" s="1"/>
  <c r="G35" i="10"/>
  <c r="M35" i="10" s="1"/>
  <c r="N35" i="10" s="1"/>
  <c r="G51" i="11"/>
  <c r="M51" i="11" s="1"/>
  <c r="N51" i="11" s="1"/>
  <c r="G38" i="11"/>
  <c r="M38" i="11" s="1"/>
  <c r="N38" i="11" s="1"/>
  <c r="G73" i="13"/>
  <c r="M73" i="13" s="1"/>
  <c r="N73" i="13" s="1"/>
  <c r="G35" i="7"/>
  <c r="M35" i="7" s="1"/>
  <c r="N35" i="7" s="1"/>
  <c r="G59" i="7"/>
  <c r="M59" i="7" s="1"/>
  <c r="N59" i="7" s="1"/>
  <c r="G78" i="10"/>
  <c r="M78" i="10" s="1"/>
  <c r="N78" i="10" s="1"/>
  <c r="I42" i="10"/>
  <c r="I48" i="5"/>
  <c r="G32" i="6"/>
  <c r="M32" i="6" s="1"/>
  <c r="N32" i="6" s="1"/>
  <c r="G65" i="5"/>
  <c r="M65" i="5" s="1"/>
  <c r="N65" i="5" s="1"/>
  <c r="H36" i="5"/>
  <c r="F61" i="5"/>
  <c r="K61" i="5" s="1"/>
  <c r="L61" i="5" s="1"/>
  <c r="G54" i="5"/>
  <c r="M54" i="5" s="1"/>
  <c r="N54" i="5" s="1"/>
  <c r="G40" i="11"/>
  <c r="M40" i="11" s="1"/>
  <c r="N40" i="11" s="1"/>
  <c r="D48" i="14"/>
  <c r="G27" i="7"/>
  <c r="M27" i="7" s="1"/>
  <c r="N27" i="7" s="1"/>
  <c r="H60" i="8"/>
  <c r="I43" i="10"/>
  <c r="D63" i="5"/>
  <c r="H69" i="13"/>
  <c r="H61" i="13"/>
  <c r="H74" i="13"/>
  <c r="F72" i="9"/>
  <c r="K72" i="9" s="1"/>
  <c r="L72" i="9" s="1"/>
  <c r="I33" i="13"/>
  <c r="F64" i="7"/>
  <c r="K64" i="7" s="1"/>
  <c r="L64" i="7" s="1"/>
  <c r="G34" i="10"/>
  <c r="M34" i="10" s="1"/>
  <c r="N34" i="10" s="1"/>
  <c r="G65" i="10"/>
  <c r="M65" i="10" s="1"/>
  <c r="N65" i="10" s="1"/>
  <c r="F35" i="6"/>
  <c r="K35" i="6" s="1"/>
  <c r="L35" i="6" s="1"/>
  <c r="G66" i="6"/>
  <c r="H55" i="5"/>
  <c r="D68" i="14"/>
  <c r="I68" i="14"/>
  <c r="F27" i="7"/>
  <c r="K27" i="7" s="1"/>
  <c r="L27" i="7" s="1"/>
  <c r="G41" i="14"/>
  <c r="M41" i="14" s="1"/>
  <c r="N41" i="14" s="1"/>
  <c r="F65" i="14"/>
  <c r="K65" i="14" s="1"/>
  <c r="L65" i="14" s="1"/>
  <c r="G74" i="13"/>
  <c r="M74" i="13" s="1"/>
  <c r="N74" i="13" s="1"/>
  <c r="F72" i="13"/>
  <c r="K72" i="13" s="1"/>
  <c r="L72" i="13" s="1"/>
  <c r="G57" i="13"/>
  <c r="M57" i="13" s="1"/>
  <c r="N57" i="13" s="1"/>
  <c r="G54" i="13"/>
  <c r="M54" i="13" s="1"/>
  <c r="N54" i="13" s="1"/>
  <c r="G76" i="13"/>
  <c r="M76" i="13" s="1"/>
  <c r="N76" i="13" s="1"/>
  <c r="G51" i="13"/>
  <c r="M51" i="13" s="1"/>
  <c r="N51" i="13" s="1"/>
  <c r="F74" i="13"/>
  <c r="K74" i="13" s="1"/>
  <c r="L74" i="13" s="1"/>
  <c r="G61" i="13"/>
  <c r="M61" i="13" s="1"/>
  <c r="N61" i="13" s="1"/>
  <c r="G64" i="13"/>
  <c r="M64" i="13" s="1"/>
  <c r="N64" i="13" s="1"/>
  <c r="G45" i="13"/>
  <c r="M45" i="13" s="1"/>
  <c r="N45" i="13" s="1"/>
  <c r="G41" i="13"/>
  <c r="M41" i="13" s="1"/>
  <c r="N41" i="13" s="1"/>
  <c r="G79" i="13"/>
  <c r="M79" i="13" s="1"/>
  <c r="N79" i="13" s="1"/>
  <c r="G53" i="13"/>
  <c r="M53" i="13" s="1"/>
  <c r="N53" i="13" s="1"/>
  <c r="G58" i="13"/>
  <c r="M58" i="13" s="1"/>
  <c r="N58" i="13" s="1"/>
  <c r="G39" i="13"/>
  <c r="M39" i="13" s="1"/>
  <c r="N39" i="13" s="1"/>
  <c r="G67" i="13"/>
  <c r="M67" i="13" s="1"/>
  <c r="N67" i="13" s="1"/>
  <c r="G28" i="13"/>
  <c r="M28" i="13" s="1"/>
  <c r="N28" i="13" s="1"/>
  <c r="G51" i="6"/>
  <c r="M51" i="6" s="1"/>
  <c r="N51" i="6" s="1"/>
  <c r="H33" i="6"/>
  <c r="G58" i="6"/>
  <c r="M58" i="6" s="1"/>
  <c r="N58" i="6" s="1"/>
  <c r="G25" i="7"/>
  <c r="M25" i="7" s="1"/>
  <c r="N25" i="7" s="1"/>
  <c r="G62" i="10"/>
  <c r="M62" i="10" s="1"/>
  <c r="N62" i="10" s="1"/>
  <c r="G64" i="10"/>
  <c r="M64" i="10" s="1"/>
  <c r="N64" i="10" s="1"/>
  <c r="G27" i="13"/>
  <c r="M27" i="13" s="1"/>
  <c r="N27" i="13" s="1"/>
  <c r="F72" i="7"/>
  <c r="K72" i="7" s="1"/>
  <c r="L72" i="7" s="1"/>
  <c r="G55" i="6"/>
  <c r="H74" i="5"/>
  <c r="F36" i="11"/>
  <c r="K36" i="11" s="1"/>
  <c r="L36" i="11" s="1"/>
  <c r="D36" i="11"/>
  <c r="I26" i="9"/>
  <c r="I36" i="9"/>
  <c r="X4" i="9"/>
  <c r="Z4" i="9" s="1"/>
  <c r="Z17" i="9" s="1"/>
  <c r="I32" i="9"/>
  <c r="I66" i="9"/>
  <c r="I34" i="9"/>
  <c r="G27" i="5"/>
  <c r="M27" i="5" s="1"/>
  <c r="N27" i="5" s="1"/>
  <c r="G36" i="6"/>
  <c r="G27" i="6"/>
  <c r="G70" i="6"/>
  <c r="G70" i="10"/>
  <c r="M70" i="10" s="1"/>
  <c r="N70" i="10" s="1"/>
  <c r="G28" i="10"/>
  <c r="M28" i="10" s="1"/>
  <c r="N28" i="10" s="1"/>
  <c r="G60" i="11"/>
  <c r="M60" i="11" s="1"/>
  <c r="N60" i="11" s="1"/>
  <c r="G58" i="11"/>
  <c r="M58" i="11" s="1"/>
  <c r="N58" i="11" s="1"/>
  <c r="G65" i="13"/>
  <c r="M65" i="13" s="1"/>
  <c r="N65" i="13" s="1"/>
  <c r="G66" i="13"/>
  <c r="M66" i="13" s="1"/>
  <c r="N66" i="13" s="1"/>
  <c r="I24" i="9"/>
  <c r="G38" i="6"/>
  <c r="M38" i="6" s="1"/>
  <c r="N38" i="6" s="1"/>
  <c r="G49" i="10"/>
  <c r="M49" i="10" s="1"/>
  <c r="N49" i="10" s="1"/>
  <c r="F28" i="6"/>
  <c r="K28" i="6" s="1"/>
  <c r="L28" i="6" s="1"/>
  <c r="G75" i="6"/>
  <c r="H63" i="5"/>
  <c r="I24" i="5"/>
  <c r="I74" i="9"/>
  <c r="G47" i="11"/>
  <c r="M47" i="11" s="1"/>
  <c r="N47" i="11" s="1"/>
  <c r="I57" i="14"/>
  <c r="I77" i="8"/>
  <c r="I58" i="8"/>
  <c r="H72" i="13"/>
  <c r="F43" i="6"/>
  <c r="K43" i="6" s="1"/>
  <c r="L43" i="6" s="1"/>
  <c r="G77" i="8"/>
  <c r="M77" i="8" s="1"/>
  <c r="N77" i="8" s="1"/>
  <c r="H53" i="11"/>
  <c r="I31" i="12"/>
  <c r="F76" i="13"/>
  <c r="K76" i="13" s="1"/>
  <c r="L76" i="13" s="1"/>
  <c r="I53" i="13"/>
  <c r="H73" i="11"/>
  <c r="F45" i="7"/>
  <c r="K45" i="7" s="1"/>
  <c r="L45" i="7" s="1"/>
  <c r="G58" i="8"/>
  <c r="M58" i="8" s="1"/>
  <c r="N58" i="8" s="1"/>
  <c r="G72" i="8"/>
  <c r="M72" i="8" s="1"/>
  <c r="N72" i="8" s="1"/>
  <c r="I37" i="9"/>
  <c r="F71" i="9"/>
  <c r="K71" i="9" s="1"/>
  <c r="L71" i="9" s="1"/>
  <c r="F59" i="10"/>
  <c r="K59" i="10" s="1"/>
  <c r="L59" i="10" s="1"/>
  <c r="F79" i="6"/>
  <c r="K79" i="6" s="1"/>
  <c r="L79" i="6" s="1"/>
  <c r="F63" i="8"/>
  <c r="K63" i="8" s="1"/>
  <c r="L63" i="8" s="1"/>
  <c r="H46" i="11"/>
  <c r="I59" i="9"/>
  <c r="H50" i="11"/>
  <c r="I74" i="8"/>
  <c r="G79" i="8"/>
  <c r="M79" i="8" s="1"/>
  <c r="N79" i="8" s="1"/>
  <c r="F52" i="8"/>
  <c r="K52" i="8" s="1"/>
  <c r="L52" i="8" s="1"/>
  <c r="F64" i="11"/>
  <c r="K64" i="11" s="1"/>
  <c r="L64" i="11" s="1"/>
  <c r="F41" i="9"/>
  <c r="K41" i="9" s="1"/>
  <c r="L41" i="9" s="1"/>
  <c r="F35" i="9"/>
  <c r="K35" i="9" s="1"/>
  <c r="L35" i="9" s="1"/>
  <c r="F52" i="7"/>
  <c r="K52" i="7" s="1"/>
  <c r="L52" i="7" s="1"/>
  <c r="F45" i="13"/>
  <c r="K45" i="13" s="1"/>
  <c r="L45" i="13" s="1"/>
  <c r="F58" i="8"/>
  <c r="K58" i="8" s="1"/>
  <c r="L58" i="8" s="1"/>
  <c r="H64" i="6"/>
  <c r="F37" i="8"/>
  <c r="K37" i="8" s="1"/>
  <c r="L37" i="8" s="1"/>
  <c r="G25" i="8"/>
  <c r="M25" i="8" s="1"/>
  <c r="N25" i="8" s="1"/>
  <c r="F69" i="10"/>
  <c r="K69" i="10" s="1"/>
  <c r="L69" i="10" s="1"/>
  <c r="I34" i="10"/>
  <c r="I56" i="11"/>
  <c r="F75" i="13"/>
  <c r="K75" i="13" s="1"/>
  <c r="L75" i="13" s="1"/>
  <c r="G47" i="8"/>
  <c r="M47" i="8" s="1"/>
  <c r="N47" i="8" s="1"/>
  <c r="G33" i="8"/>
  <c r="M33" i="8" s="1"/>
  <c r="N33" i="8" s="1"/>
  <c r="H29" i="5"/>
  <c r="I77" i="6"/>
  <c r="G62" i="8"/>
  <c r="M62" i="8" s="1"/>
  <c r="N62" i="8" s="1"/>
  <c r="I26" i="8"/>
  <c r="G65" i="8"/>
  <c r="M65" i="8" s="1"/>
  <c r="N65" i="8" s="1"/>
  <c r="I46" i="5"/>
  <c r="H48" i="11"/>
  <c r="F74" i="9"/>
  <c r="K74" i="9" s="1"/>
  <c r="L74" i="9" s="1"/>
  <c r="D68" i="9"/>
  <c r="I68" i="9"/>
  <c r="G37" i="14"/>
  <c r="M37" i="14" s="1"/>
  <c r="N37" i="14" s="1"/>
  <c r="G33" i="14"/>
  <c r="M33" i="14" s="1"/>
  <c r="N33" i="14" s="1"/>
  <c r="G79" i="14"/>
  <c r="M79" i="14" s="1"/>
  <c r="N79" i="14" s="1"/>
  <c r="F39" i="14"/>
  <c r="K39" i="14" s="1"/>
  <c r="L39" i="14" s="1"/>
  <c r="G44" i="14"/>
  <c r="M44" i="14" s="1"/>
  <c r="N44" i="14" s="1"/>
  <c r="F25" i="14"/>
  <c r="K25" i="14" s="1"/>
  <c r="L25" i="14" s="1"/>
  <c r="G28" i="14"/>
  <c r="M28" i="14" s="1"/>
  <c r="N28" i="14" s="1"/>
  <c r="G67" i="14"/>
  <c r="M67" i="14" s="1"/>
  <c r="N67" i="14" s="1"/>
  <c r="G72" i="14"/>
  <c r="M72" i="14" s="1"/>
  <c r="N72" i="14" s="1"/>
  <c r="H38" i="8"/>
  <c r="F57" i="14"/>
  <c r="K57" i="14" s="1"/>
  <c r="L57" i="14" s="1"/>
  <c r="H70" i="7"/>
  <c r="H38" i="7"/>
  <c r="H40" i="7"/>
  <c r="H64" i="7"/>
  <c r="G58" i="14"/>
  <c r="M58" i="14" s="1"/>
  <c r="N58" i="14" s="1"/>
  <c r="D58" i="9"/>
  <c r="F27" i="14"/>
  <c r="K27" i="14" s="1"/>
  <c r="L27" i="14" s="1"/>
  <c r="I74" i="10"/>
  <c r="I45" i="10"/>
  <c r="X4" i="10"/>
  <c r="I64" i="10"/>
  <c r="I51" i="13"/>
  <c r="H44" i="7"/>
  <c r="V4" i="13"/>
  <c r="I73" i="13"/>
  <c r="I29" i="13"/>
  <c r="I74" i="13"/>
  <c r="U4" i="5"/>
  <c r="W4" i="5" s="1"/>
  <c r="H35" i="5"/>
  <c r="H51" i="14"/>
  <c r="H59" i="14"/>
  <c r="I67" i="10"/>
  <c r="I57" i="13"/>
  <c r="I52" i="13"/>
  <c r="F51" i="14"/>
  <c r="K51" i="14" s="1"/>
  <c r="L51" i="14" s="1"/>
  <c r="I59" i="13"/>
  <c r="H60" i="5"/>
  <c r="H74" i="7"/>
  <c r="D42" i="10"/>
  <c r="H48" i="8"/>
  <c r="H54" i="14"/>
  <c r="F57" i="13"/>
  <c r="K57" i="13" s="1"/>
  <c r="L57" i="13" s="1"/>
  <c r="H74" i="14"/>
  <c r="F70" i="7"/>
  <c r="K70" i="7" s="1"/>
  <c r="L70" i="7" s="1"/>
  <c r="D70" i="7"/>
  <c r="F74" i="8"/>
  <c r="K74" i="8" s="1"/>
  <c r="L74" i="8" s="1"/>
  <c r="I45" i="7"/>
  <c r="H68" i="14"/>
  <c r="F37" i="14"/>
  <c r="K37" i="14" s="1"/>
  <c r="L37" i="14" s="1"/>
  <c r="I58" i="10"/>
  <c r="H65" i="14"/>
  <c r="I65" i="14"/>
  <c r="F45" i="10"/>
  <c r="K45" i="10" s="1"/>
  <c r="L45" i="10" s="1"/>
  <c r="D45" i="10"/>
  <c r="H34" i="14"/>
  <c r="I50" i="13"/>
  <c r="H50" i="14"/>
  <c r="H44" i="14"/>
  <c r="H79" i="7"/>
  <c r="F70" i="12"/>
  <c r="K70" i="12" s="1"/>
  <c r="L70" i="12" s="1"/>
  <c r="H58" i="14"/>
  <c r="D27" i="14"/>
  <c r="H46" i="7"/>
  <c r="D54" i="12"/>
  <c r="I67" i="8"/>
  <c r="D35" i="9"/>
  <c r="F28" i="12"/>
  <c r="K28" i="12" s="1"/>
  <c r="L28" i="12" s="1"/>
  <c r="H72" i="5"/>
  <c r="H37" i="14"/>
  <c r="D54" i="14"/>
  <c r="F66" i="14"/>
  <c r="K66" i="14" s="1"/>
  <c r="L66" i="14" s="1"/>
  <c r="F50" i="12"/>
  <c r="K50" i="12" s="1"/>
  <c r="L50" i="12" s="1"/>
  <c r="D50" i="12"/>
  <c r="F77" i="6"/>
  <c r="K77" i="6" s="1"/>
  <c r="L77" i="6" s="1"/>
  <c r="H72" i="7"/>
  <c r="H42" i="10"/>
  <c r="D35" i="10"/>
  <c r="F35" i="10"/>
  <c r="K35" i="10" s="1"/>
  <c r="L35" i="10" s="1"/>
  <c r="H27" i="7"/>
  <c r="H52" i="5"/>
  <c r="H28" i="7"/>
  <c r="I58" i="9"/>
  <c r="F33" i="9"/>
  <c r="K33" i="9" s="1"/>
  <c r="D33" i="9"/>
  <c r="H52" i="7"/>
  <c r="F48" i="12"/>
  <c r="K48" i="12" s="1"/>
  <c r="L48" i="12" s="1"/>
  <c r="H48" i="12"/>
  <c r="H27" i="14"/>
  <c r="H36" i="14"/>
  <c r="D36" i="14"/>
  <c r="F35" i="14"/>
  <c r="K35" i="14" s="1"/>
  <c r="L35" i="14" s="1"/>
  <c r="H53" i="7"/>
  <c r="H46" i="8"/>
  <c r="I68" i="13"/>
  <c r="F77" i="7"/>
  <c r="K77" i="7" s="1"/>
  <c r="L77" i="7" s="1"/>
  <c r="F43" i="14"/>
  <c r="K43" i="14" s="1"/>
  <c r="L43" i="14" s="1"/>
  <c r="I28" i="10"/>
  <c r="H38" i="5"/>
  <c r="H26" i="14"/>
  <c r="D59" i="14"/>
  <c r="H57" i="14"/>
  <c r="H30" i="7"/>
  <c r="I56" i="13"/>
  <c r="I28" i="13"/>
  <c r="H45" i="5"/>
  <c r="F44" i="11"/>
  <c r="K44" i="11" s="1"/>
  <c r="F29" i="11"/>
  <c r="K29" i="11" s="1"/>
  <c r="L29" i="11" s="1"/>
  <c r="D29" i="11"/>
  <c r="I79" i="6"/>
  <c r="U4" i="7"/>
  <c r="W4" i="7" s="1"/>
  <c r="I63" i="13"/>
  <c r="F42" i="14"/>
  <c r="K42" i="14" s="1"/>
  <c r="L42" i="14" s="1"/>
  <c r="H62" i="14"/>
  <c r="I33" i="5"/>
  <c r="H78" i="7"/>
  <c r="I36" i="10"/>
  <c r="H48" i="14"/>
  <c r="I41" i="7"/>
  <c r="I35" i="9"/>
  <c r="I44" i="10"/>
  <c r="G39" i="5"/>
  <c r="M39" i="5" s="1"/>
  <c r="N39" i="5" s="1"/>
  <c r="G62" i="5"/>
  <c r="M62" i="5" s="1"/>
  <c r="N62" i="5" s="1"/>
  <c r="I31" i="5"/>
  <c r="X4" i="5"/>
  <c r="Z4" i="5" s="1"/>
  <c r="Z17" i="5" s="1"/>
  <c r="I44" i="9"/>
  <c r="I79" i="9"/>
  <c r="I34" i="13"/>
  <c r="I43" i="13"/>
  <c r="I60" i="9"/>
  <c r="V4" i="5"/>
  <c r="I65" i="5"/>
  <c r="I74" i="7"/>
  <c r="I79" i="8"/>
  <c r="I53" i="9"/>
  <c r="I57" i="10"/>
  <c r="H44" i="11"/>
  <c r="I55" i="6"/>
  <c r="I43" i="8"/>
  <c r="G51" i="5"/>
  <c r="M51" i="5" s="1"/>
  <c r="N51" i="5" s="1"/>
  <c r="G79" i="5"/>
  <c r="M79" i="5" s="1"/>
  <c r="N79" i="5" s="1"/>
  <c r="I70" i="5"/>
  <c r="H30" i="5"/>
  <c r="F46" i="14"/>
  <c r="K46" i="14" s="1"/>
  <c r="H47" i="14"/>
  <c r="I52" i="10"/>
  <c r="D74" i="14"/>
  <c r="J44" i="11"/>
  <c r="I79" i="5"/>
  <c r="G35" i="5"/>
  <c r="M35" i="5" s="1"/>
  <c r="N35" i="5" s="1"/>
  <c r="I74" i="5"/>
  <c r="H31" i="14"/>
  <c r="F35" i="5"/>
  <c r="K35" i="5" s="1"/>
  <c r="L35" i="5" s="1"/>
  <c r="I75" i="5"/>
  <c r="G74" i="5"/>
  <c r="M74" i="5" s="1"/>
  <c r="N74" i="5" s="1"/>
  <c r="G67" i="5"/>
  <c r="M67" i="5" s="1"/>
  <c r="N67" i="5" s="1"/>
  <c r="G71" i="5"/>
  <c r="M71" i="5" s="1"/>
  <c r="N71" i="5" s="1"/>
  <c r="H39" i="14"/>
  <c r="I51" i="14"/>
  <c r="D42" i="9"/>
  <c r="F36" i="10"/>
  <c r="K36" i="10" s="1"/>
  <c r="H60" i="11"/>
  <c r="I40" i="5"/>
  <c r="I53" i="8"/>
  <c r="G76" i="5"/>
  <c r="M76" i="5" s="1"/>
  <c r="N76" i="5" s="1"/>
  <c r="G77" i="5"/>
  <c r="M77" i="5" s="1"/>
  <c r="N77" i="5" s="1"/>
  <c r="G50" i="5"/>
  <c r="M50" i="5" s="1"/>
  <c r="N50" i="5" s="1"/>
  <c r="H27" i="11"/>
  <c r="H25" i="11"/>
  <c r="F30" i="14"/>
  <c r="K30" i="14" s="1"/>
  <c r="L30" i="14" s="1"/>
  <c r="H49" i="14"/>
  <c r="I60" i="11"/>
  <c r="J41" i="11"/>
  <c r="D32" i="6"/>
  <c r="F40" i="9"/>
  <c r="K40" i="9" s="1"/>
  <c r="L40" i="9" s="1"/>
  <c r="J51" i="11"/>
  <c r="F75" i="14"/>
  <c r="K75" i="14" s="1"/>
  <c r="L75" i="14" s="1"/>
  <c r="F64" i="9"/>
  <c r="K64" i="9" s="1"/>
  <c r="G52" i="14"/>
  <c r="M52" i="14" s="1"/>
  <c r="N52" i="14" s="1"/>
  <c r="J68" i="11"/>
  <c r="F48" i="7"/>
  <c r="K48" i="7" s="1"/>
  <c r="F77" i="14"/>
  <c r="K77" i="14" s="1"/>
  <c r="L77" i="14" s="1"/>
  <c r="H77" i="14"/>
  <c r="D61" i="14"/>
  <c r="I61" i="14"/>
  <c r="D53" i="7"/>
  <c r="F53" i="7"/>
  <c r="K53" i="7" s="1"/>
  <c r="L53" i="7" s="1"/>
  <c r="I68" i="11"/>
  <c r="I64" i="9"/>
  <c r="D32" i="14"/>
  <c r="I32" i="14"/>
  <c r="D47" i="9"/>
  <c r="G29" i="14"/>
  <c r="M29" i="14" s="1"/>
  <c r="N29" i="14" s="1"/>
  <c r="G73" i="14"/>
  <c r="M73" i="14" s="1"/>
  <c r="N73" i="14" s="1"/>
  <c r="F40" i="14"/>
  <c r="K40" i="14" s="1"/>
  <c r="G26" i="14"/>
  <c r="M26" i="14" s="1"/>
  <c r="N26" i="14" s="1"/>
  <c r="F58" i="14"/>
  <c r="K58" i="14" s="1"/>
  <c r="L58" i="14" s="1"/>
  <c r="F69" i="14"/>
  <c r="K69" i="14" s="1"/>
  <c r="L69" i="14" s="1"/>
  <c r="G64" i="14"/>
  <c r="M64" i="14" s="1"/>
  <c r="N64" i="14" s="1"/>
  <c r="F29" i="14"/>
  <c r="K29" i="14" s="1"/>
  <c r="L29" i="14" s="1"/>
  <c r="F72" i="14"/>
  <c r="K72" i="14" s="1"/>
  <c r="L72" i="14" s="1"/>
  <c r="G61" i="14"/>
  <c r="M61" i="14" s="1"/>
  <c r="N61" i="14" s="1"/>
  <c r="F56" i="14"/>
  <c r="K56" i="14" s="1"/>
  <c r="L56" i="14" s="1"/>
  <c r="F76" i="14"/>
  <c r="K76" i="14" s="1"/>
  <c r="G65" i="14"/>
  <c r="M65" i="14" s="1"/>
  <c r="N65" i="14" s="1"/>
  <c r="G55" i="14"/>
  <c r="M55" i="14" s="1"/>
  <c r="N55" i="14" s="1"/>
  <c r="G63" i="14"/>
  <c r="M63" i="14" s="1"/>
  <c r="N63" i="14" s="1"/>
  <c r="G53" i="14"/>
  <c r="M53" i="14" s="1"/>
  <c r="N53" i="14" s="1"/>
  <c r="F45" i="14"/>
  <c r="K45" i="14" s="1"/>
  <c r="L45" i="14" s="1"/>
  <c r="G59" i="14"/>
  <c r="M59" i="14" s="1"/>
  <c r="N59" i="14" s="1"/>
  <c r="G60" i="14"/>
  <c r="M60" i="14" s="1"/>
  <c r="N60" i="14" s="1"/>
  <c r="G31" i="14"/>
  <c r="M31" i="14" s="1"/>
  <c r="N31" i="14" s="1"/>
  <c r="G39" i="14"/>
  <c r="M39" i="14" s="1"/>
  <c r="N39" i="14" s="1"/>
  <c r="G74" i="14"/>
  <c r="M74" i="14" s="1"/>
  <c r="N74" i="14" s="1"/>
  <c r="G43" i="14"/>
  <c r="M43" i="14" s="1"/>
  <c r="N43" i="14" s="1"/>
  <c r="F44" i="14"/>
  <c r="K44" i="14" s="1"/>
  <c r="G32" i="14"/>
  <c r="M32" i="14" s="1"/>
  <c r="N32" i="14" s="1"/>
  <c r="G78" i="14"/>
  <c r="M78" i="14" s="1"/>
  <c r="N78" i="14" s="1"/>
  <c r="F74" i="14"/>
  <c r="K74" i="14" s="1"/>
  <c r="L74" i="14" s="1"/>
  <c r="F54" i="14"/>
  <c r="K54" i="14" s="1"/>
  <c r="G66" i="14"/>
  <c r="M66" i="14" s="1"/>
  <c r="N66" i="14" s="1"/>
  <c r="G40" i="14"/>
  <c r="M40" i="14" s="1"/>
  <c r="N40" i="14" s="1"/>
  <c r="F41" i="14"/>
  <c r="K41" i="14" s="1"/>
  <c r="G24" i="14"/>
  <c r="M24" i="14" s="1"/>
  <c r="N24" i="14" s="1"/>
  <c r="G47" i="14"/>
  <c r="M47" i="14" s="1"/>
  <c r="N47" i="14" s="1"/>
  <c r="F68" i="14"/>
  <c r="K68" i="14" s="1"/>
  <c r="L68" i="14" s="1"/>
  <c r="G25" i="14"/>
  <c r="M25" i="14" s="1"/>
  <c r="N25" i="14" s="1"/>
  <c r="F34" i="14"/>
  <c r="K34" i="14" s="1"/>
  <c r="L34" i="14" s="1"/>
  <c r="F73" i="14"/>
  <c r="K73" i="14" s="1"/>
  <c r="G57" i="14"/>
  <c r="M57" i="14" s="1"/>
  <c r="N57" i="14" s="1"/>
  <c r="G30" i="14"/>
  <c r="M30" i="14" s="1"/>
  <c r="N30" i="14" s="1"/>
  <c r="F78" i="14"/>
  <c r="K78" i="14" s="1"/>
  <c r="G34" i="14"/>
  <c r="M34" i="14" s="1"/>
  <c r="N34" i="14" s="1"/>
  <c r="G62" i="14"/>
  <c r="M62" i="14" s="1"/>
  <c r="N62" i="14" s="1"/>
  <c r="G70" i="14"/>
  <c r="M70" i="14" s="1"/>
  <c r="N70" i="14" s="1"/>
  <c r="F33" i="14"/>
  <c r="K33" i="14" s="1"/>
  <c r="L33" i="14" s="1"/>
  <c r="G56" i="14"/>
  <c r="M56" i="14" s="1"/>
  <c r="N56" i="14" s="1"/>
  <c r="G51" i="14"/>
  <c r="M51" i="14" s="1"/>
  <c r="N51" i="14" s="1"/>
  <c r="G35" i="14"/>
  <c r="M35" i="14" s="1"/>
  <c r="N35" i="14" s="1"/>
  <c r="G36" i="14"/>
  <c r="M36" i="14" s="1"/>
  <c r="N36" i="14" s="1"/>
  <c r="D51" i="6"/>
  <c r="H51" i="6"/>
  <c r="I49" i="5"/>
  <c r="H49" i="5"/>
  <c r="F53" i="14"/>
  <c r="K53" i="14" s="1"/>
  <c r="L53" i="14" s="1"/>
  <c r="F61" i="14"/>
  <c r="K61" i="14" s="1"/>
  <c r="D79" i="9"/>
  <c r="H52" i="14"/>
  <c r="D52" i="14"/>
  <c r="H34" i="7"/>
  <c r="D49" i="9"/>
  <c r="I66" i="14"/>
  <c r="G45" i="14"/>
  <c r="M45" i="14" s="1"/>
  <c r="N45" i="14" s="1"/>
  <c r="H40" i="14"/>
  <c r="I40" i="14"/>
  <c r="H45" i="11"/>
  <c r="H42" i="14"/>
  <c r="J62" i="11"/>
  <c r="G27" i="14"/>
  <c r="M27" i="14" s="1"/>
  <c r="N27" i="14" s="1"/>
  <c r="H42" i="13"/>
  <c r="D42" i="13"/>
  <c r="I42" i="13"/>
  <c r="F42" i="13"/>
  <c r="K42" i="13" s="1"/>
  <c r="D45" i="7"/>
  <c r="H45" i="7"/>
  <c r="G68" i="14"/>
  <c r="M68" i="14" s="1"/>
  <c r="N68" i="14" s="1"/>
  <c r="I35" i="14"/>
  <c r="G54" i="14"/>
  <c r="M54" i="14" s="1"/>
  <c r="N54" i="14" s="1"/>
  <c r="G38" i="14"/>
  <c r="M38" i="14" s="1"/>
  <c r="N38" i="14" s="1"/>
  <c r="D64" i="11"/>
  <c r="I29" i="14"/>
  <c r="H29" i="14"/>
  <c r="D39" i="9"/>
  <c r="J59" i="11"/>
  <c r="H67" i="7"/>
  <c r="F67" i="7"/>
  <c r="K67" i="7" s="1"/>
  <c r="L67" i="7" s="1"/>
  <c r="F40" i="8"/>
  <c r="K40" i="8" s="1"/>
  <c r="L40" i="8" s="1"/>
  <c r="D40" i="8"/>
  <c r="I40" i="8"/>
  <c r="D28" i="14"/>
  <c r="H28" i="14"/>
  <c r="H76" i="7"/>
  <c r="G49" i="14"/>
  <c r="M49" i="14" s="1"/>
  <c r="N49" i="14" s="1"/>
  <c r="I64" i="13"/>
  <c r="D64" i="13"/>
  <c r="I26" i="10"/>
  <c r="F26" i="10"/>
  <c r="K26" i="10" s="1"/>
  <c r="L26" i="10" s="1"/>
  <c r="D26" i="10"/>
  <c r="I60" i="14"/>
  <c r="D60" i="14"/>
  <c r="H58" i="7"/>
  <c r="F52" i="13"/>
  <c r="K52" i="13" s="1"/>
  <c r="L52" i="13" s="1"/>
  <c r="D59" i="9"/>
  <c r="F30" i="13"/>
  <c r="K30" i="13" s="1"/>
  <c r="L30" i="13" s="1"/>
  <c r="I78" i="10"/>
  <c r="D78" i="10"/>
  <c r="I30" i="8"/>
  <c r="F30" i="8"/>
  <c r="K30" i="8" s="1"/>
  <c r="L30" i="8" s="1"/>
  <c r="I37" i="8"/>
  <c r="H66" i="14"/>
  <c r="G71" i="14"/>
  <c r="M71" i="14" s="1"/>
  <c r="N71" i="14" s="1"/>
  <c r="G75" i="14"/>
  <c r="M75" i="14" s="1"/>
  <c r="N75" i="14" s="1"/>
  <c r="F50" i="14"/>
  <c r="K50" i="14" s="1"/>
  <c r="I59" i="11"/>
  <c r="I51" i="11"/>
  <c r="I27" i="11"/>
  <c r="I60" i="12"/>
  <c r="X4" i="12"/>
  <c r="I48" i="12"/>
  <c r="I59" i="12"/>
  <c r="J50" i="11"/>
  <c r="J64" i="11"/>
  <c r="J28" i="11"/>
  <c r="J65" i="11"/>
  <c r="J73" i="11"/>
  <c r="J25" i="11"/>
  <c r="J30" i="11"/>
  <c r="I40" i="12"/>
  <c r="I45" i="13"/>
  <c r="H45" i="13"/>
  <c r="H41" i="14"/>
  <c r="I41" i="14"/>
  <c r="J27" i="11"/>
  <c r="I55" i="9"/>
  <c r="D55" i="9"/>
  <c r="H73" i="14"/>
  <c r="I48" i="7"/>
  <c r="I53" i="10"/>
  <c r="F53" i="10"/>
  <c r="K53" i="10" s="1"/>
  <c r="L53" i="10" s="1"/>
  <c r="J36" i="11"/>
  <c r="D71" i="9"/>
  <c r="H58" i="13"/>
  <c r="F58" i="13"/>
  <c r="K58" i="13" s="1"/>
  <c r="L58" i="13" s="1"/>
  <c r="H78" i="5"/>
  <c r="F32" i="14"/>
  <c r="K32" i="14" s="1"/>
  <c r="L32" i="14" s="1"/>
  <c r="H25" i="14"/>
  <c r="I25" i="14"/>
  <c r="I45" i="8"/>
  <c r="H24" i="14"/>
  <c r="I24" i="14"/>
  <c r="G46" i="14"/>
  <c r="M46" i="14" s="1"/>
  <c r="N46" i="14" s="1"/>
  <c r="D28" i="10"/>
  <c r="I78" i="5"/>
  <c r="D39" i="14"/>
  <c r="G48" i="14"/>
  <c r="M48" i="14" s="1"/>
  <c r="N48" i="14" s="1"/>
  <c r="G76" i="14"/>
  <c r="M76" i="14" s="1"/>
  <c r="N76" i="14" s="1"/>
  <c r="G69" i="14"/>
  <c r="M69" i="14" s="1"/>
  <c r="N69" i="14" s="1"/>
  <c r="H66" i="13"/>
  <c r="G42" i="14"/>
  <c r="M42" i="14" s="1"/>
  <c r="N42" i="14" s="1"/>
  <c r="G77" i="14"/>
  <c r="M77" i="14" s="1"/>
  <c r="N77" i="14" s="1"/>
  <c r="I59" i="5"/>
  <c r="J34" i="11"/>
  <c r="H59" i="5"/>
  <c r="J31" i="11"/>
  <c r="F59" i="5"/>
  <c r="K59" i="5" s="1"/>
  <c r="H52" i="6"/>
  <c r="I40" i="9"/>
  <c r="F59" i="9"/>
  <c r="K59" i="9" s="1"/>
  <c r="H64" i="11"/>
  <c r="I26" i="11"/>
  <c r="F29" i="12"/>
  <c r="K29" i="12" s="1"/>
  <c r="L29" i="12" s="1"/>
  <c r="D29" i="12"/>
  <c r="H29" i="12"/>
  <c r="I70" i="7"/>
  <c r="I76" i="7"/>
  <c r="I67" i="7"/>
  <c r="I51" i="7"/>
  <c r="V4" i="7"/>
  <c r="I60" i="7"/>
  <c r="I28" i="7"/>
  <c r="I59" i="7"/>
  <c r="I46" i="7"/>
  <c r="I36" i="7"/>
  <c r="I41" i="13"/>
  <c r="F41" i="13"/>
  <c r="K41" i="13" s="1"/>
  <c r="F28" i="9"/>
  <c r="K28" i="9" s="1"/>
  <c r="L28" i="9" s="1"/>
  <c r="D28" i="9"/>
  <c r="F65" i="11"/>
  <c r="K65" i="11" s="1"/>
  <c r="L65" i="11" s="1"/>
  <c r="H65" i="11"/>
  <c r="F59" i="11"/>
  <c r="K59" i="11" s="1"/>
  <c r="L59" i="11" s="1"/>
  <c r="H59" i="11"/>
  <c r="F48" i="14"/>
  <c r="K48" i="14" s="1"/>
  <c r="L48" i="14" s="1"/>
  <c r="I77" i="14"/>
  <c r="F60" i="14"/>
  <c r="K60" i="14" s="1"/>
  <c r="L60" i="14" s="1"/>
  <c r="F26" i="14"/>
  <c r="K26" i="14" s="1"/>
  <c r="L26" i="14" s="1"/>
  <c r="F73" i="13"/>
  <c r="K73" i="13" s="1"/>
  <c r="L73" i="13" s="1"/>
  <c r="D73" i="13"/>
  <c r="I78" i="14"/>
  <c r="I50" i="14"/>
  <c r="H45" i="6"/>
  <c r="F45" i="6"/>
  <c r="K45" i="6" s="1"/>
  <c r="L45" i="6" s="1"/>
  <c r="F36" i="7"/>
  <c r="K36" i="7" s="1"/>
  <c r="H56" i="14"/>
  <c r="I56" i="14"/>
  <c r="D56" i="14"/>
  <c r="D52" i="9"/>
  <c r="I52" i="9"/>
  <c r="I46" i="9"/>
  <c r="D46" i="9"/>
  <c r="I29" i="9"/>
  <c r="H76" i="14"/>
  <c r="I76" i="14"/>
  <c r="I43" i="12"/>
  <c r="D68" i="12"/>
  <c r="H68" i="12"/>
  <c r="I74" i="6"/>
  <c r="D41" i="9"/>
  <c r="I61" i="13"/>
  <c r="D34" i="6"/>
  <c r="F34" i="6"/>
  <c r="K34" i="6" s="1"/>
  <c r="L34" i="6" s="1"/>
  <c r="F38" i="7"/>
  <c r="K38" i="7" s="1"/>
  <c r="L38" i="7" s="1"/>
  <c r="H36" i="11"/>
  <c r="H68" i="13"/>
  <c r="H73" i="13"/>
  <c r="J57" i="11"/>
  <c r="F68" i="13"/>
  <c r="K68" i="13" s="1"/>
  <c r="L68" i="13" s="1"/>
  <c r="D77" i="6"/>
  <c r="H77" i="6"/>
  <c r="F46" i="7"/>
  <c r="K46" i="7" s="1"/>
  <c r="L46" i="7" s="1"/>
  <c r="D61" i="13"/>
  <c r="F70" i="10"/>
  <c r="K70" i="10" s="1"/>
  <c r="I70" i="10"/>
  <c r="H77" i="5"/>
  <c r="H40" i="5"/>
  <c r="H33" i="5"/>
  <c r="H58" i="5"/>
  <c r="I45" i="14"/>
  <c r="H45" i="14"/>
  <c r="I37" i="6"/>
  <c r="H44" i="5"/>
  <c r="F67" i="14"/>
  <c r="K67" i="14" s="1"/>
  <c r="L67" i="14" s="1"/>
  <c r="F25" i="5"/>
  <c r="K25" i="5" s="1"/>
  <c r="I54" i="7"/>
  <c r="F43" i="8"/>
  <c r="K43" i="8" s="1"/>
  <c r="G52" i="5"/>
  <c r="M52" i="5" s="1"/>
  <c r="N52" i="5" s="1"/>
  <c r="G70" i="5"/>
  <c r="M70" i="5" s="1"/>
  <c r="N70" i="5" s="1"/>
  <c r="G32" i="5"/>
  <c r="M32" i="5" s="1"/>
  <c r="N32" i="5" s="1"/>
  <c r="D43" i="14"/>
  <c r="H35" i="14"/>
  <c r="U4" i="14"/>
  <c r="W4" i="14" s="1"/>
  <c r="Y4" i="14" s="1"/>
  <c r="Y17" i="14" s="1"/>
  <c r="F63" i="5"/>
  <c r="K63" i="5" s="1"/>
  <c r="L63" i="5" s="1"/>
  <c r="G63" i="5"/>
  <c r="M63" i="5" s="1"/>
  <c r="N63" i="5" s="1"/>
  <c r="F45" i="5"/>
  <c r="K45" i="5" s="1"/>
  <c r="L45" i="5" s="1"/>
  <c r="F48" i="8"/>
  <c r="K48" i="8" s="1"/>
  <c r="I47" i="11"/>
  <c r="G30" i="5"/>
  <c r="M30" i="5" s="1"/>
  <c r="N30" i="5" s="1"/>
  <c r="G38" i="5"/>
  <c r="M38" i="5" s="1"/>
  <c r="N38" i="5" s="1"/>
  <c r="H64" i="14"/>
  <c r="H61" i="14"/>
  <c r="I62" i="14"/>
  <c r="G45" i="5"/>
  <c r="M45" i="5" s="1"/>
  <c r="N45" i="5" s="1"/>
  <c r="H75" i="14"/>
  <c r="J37" i="11"/>
  <c r="J66" i="11"/>
  <c r="J35" i="11"/>
  <c r="J53" i="11"/>
  <c r="J45" i="11"/>
  <c r="H71" i="14"/>
  <c r="F49" i="14"/>
  <c r="K49" i="14" s="1"/>
  <c r="D46" i="14"/>
  <c r="I30" i="14"/>
  <c r="I28" i="14"/>
  <c r="I49" i="14"/>
  <c r="H72" i="14"/>
  <c r="F28" i="14"/>
  <c r="K28" i="14" s="1"/>
  <c r="I36" i="14"/>
  <c r="F59" i="14"/>
  <c r="K59" i="14" s="1"/>
  <c r="H60" i="14"/>
  <c r="H33" i="14"/>
  <c r="D33" i="14"/>
  <c r="I44" i="14"/>
  <c r="F47" i="14"/>
  <c r="K47" i="14" s="1"/>
  <c r="F62" i="14"/>
  <c r="K62" i="14" s="1"/>
  <c r="H78" i="14"/>
  <c r="D31" i="14"/>
  <c r="I72" i="14"/>
  <c r="I39" i="14"/>
  <c r="I52" i="14"/>
  <c r="F24" i="14"/>
  <c r="F70" i="14"/>
  <c r="K70" i="14" s="1"/>
  <c r="H46" i="14"/>
  <c r="F52" i="14"/>
  <c r="K52" i="14" s="1"/>
  <c r="F63" i="14"/>
  <c r="K63" i="14" s="1"/>
  <c r="I38" i="14"/>
  <c r="H38" i="14"/>
  <c r="F79" i="14"/>
  <c r="K79" i="14" s="1"/>
  <c r="I71" i="14"/>
  <c r="F55" i="14"/>
  <c r="K55" i="14" s="1"/>
  <c r="H67" i="14"/>
  <c r="D67" i="14"/>
  <c r="H43" i="14"/>
  <c r="I70" i="14"/>
  <c r="H79" i="14"/>
  <c r="I53" i="14"/>
  <c r="I79" i="14"/>
  <c r="F36" i="14"/>
  <c r="K36" i="14" s="1"/>
  <c r="H70" i="14"/>
  <c r="D38" i="14"/>
  <c r="I67" i="14"/>
  <c r="I47" i="14"/>
  <c r="H53" i="14"/>
  <c r="D45" i="14"/>
  <c r="D77" i="14"/>
  <c r="I59" i="14"/>
  <c r="F64" i="14"/>
  <c r="K64" i="14" s="1"/>
  <c r="I64" i="14"/>
  <c r="I46" i="14"/>
  <c r="H30" i="14"/>
  <c r="H55" i="14"/>
  <c r="I55" i="14"/>
  <c r="I63" i="14"/>
  <c r="Z4" i="14"/>
  <c r="Z17" i="14" s="1"/>
  <c r="F38" i="14"/>
  <c r="K38" i="14" s="1"/>
  <c r="D65" i="14"/>
  <c r="D63" i="14"/>
  <c r="H32" i="14"/>
  <c r="D26" i="14"/>
  <c r="D79" i="14"/>
  <c r="F31" i="14"/>
  <c r="K31" i="14" s="1"/>
  <c r="F71" i="14"/>
  <c r="K71" i="14" s="1"/>
  <c r="F33" i="11"/>
  <c r="K33" i="11" s="1"/>
  <c r="L33" i="11" s="1"/>
  <c r="J33" i="11"/>
  <c r="H35" i="11"/>
  <c r="H28" i="5"/>
  <c r="I72" i="10"/>
  <c r="F72" i="10"/>
  <c r="K72" i="10" s="1"/>
  <c r="L72" i="10" s="1"/>
  <c r="D72" i="10"/>
  <c r="F64" i="8"/>
  <c r="K64" i="8" s="1"/>
  <c r="L64" i="8" s="1"/>
  <c r="H64" i="8"/>
  <c r="F28" i="8"/>
  <c r="K28" i="8" s="1"/>
  <c r="L28" i="8" s="1"/>
  <c r="I28" i="8"/>
  <c r="H28" i="8"/>
  <c r="I48" i="9"/>
  <c r="F48" i="9"/>
  <c r="K48" i="9" s="1"/>
  <c r="L48" i="9" s="1"/>
  <c r="D48" i="9"/>
  <c r="J26" i="11"/>
  <c r="D26" i="11"/>
  <c r="F26" i="11"/>
  <c r="K26" i="11" s="1"/>
  <c r="L26" i="11" s="1"/>
  <c r="H26" i="11"/>
  <c r="H53" i="12"/>
  <c r="F44" i="8"/>
  <c r="K44" i="8" s="1"/>
  <c r="L44" i="8" s="1"/>
  <c r="I44" i="8"/>
  <c r="I64" i="8"/>
  <c r="F60" i="12"/>
  <c r="K60" i="12" s="1"/>
  <c r="F79" i="7"/>
  <c r="K79" i="7" s="1"/>
  <c r="D79" i="7"/>
  <c r="D60" i="10"/>
  <c r="I60" i="10"/>
  <c r="H40" i="8"/>
  <c r="H73" i="5"/>
  <c r="I73" i="5"/>
  <c r="D78" i="6"/>
  <c r="F78" i="6"/>
  <c r="K78" i="6" s="1"/>
  <c r="D70" i="13"/>
  <c r="F70" i="13"/>
  <c r="K70" i="13" s="1"/>
  <c r="H70" i="13"/>
  <c r="F29" i="5"/>
  <c r="K29" i="5" s="1"/>
  <c r="L29" i="5" s="1"/>
  <c r="I58" i="7"/>
  <c r="H78" i="13"/>
  <c r="F78" i="13"/>
  <c r="K78" i="13" s="1"/>
  <c r="L78" i="13" s="1"/>
  <c r="I78" i="13"/>
  <c r="D77" i="13"/>
  <c r="H77" i="13"/>
  <c r="I77" i="13"/>
  <c r="F53" i="13"/>
  <c r="K53" i="13" s="1"/>
  <c r="L53" i="13" s="1"/>
  <c r="H53" i="13"/>
  <c r="U5" i="1"/>
  <c r="D32" i="13"/>
  <c r="I32" i="13"/>
  <c r="F32" i="13"/>
  <c r="K32" i="13" s="1"/>
  <c r="D67" i="13"/>
  <c r="I67" i="13"/>
  <c r="H67" i="13"/>
  <c r="F67" i="13"/>
  <c r="K67" i="13" s="1"/>
  <c r="L67" i="13" s="1"/>
  <c r="D24" i="7"/>
  <c r="I24" i="7"/>
  <c r="J61" i="11"/>
  <c r="D61" i="11"/>
  <c r="I61" i="11"/>
  <c r="H61" i="11"/>
  <c r="H72" i="11"/>
  <c r="F72" i="11"/>
  <c r="K72" i="11" s="1"/>
  <c r="L72" i="11" s="1"/>
  <c r="H33" i="11"/>
  <c r="F61" i="8"/>
  <c r="K61" i="8" s="1"/>
  <c r="H62" i="6"/>
  <c r="D62" i="6"/>
  <c r="I26" i="13"/>
  <c r="F26" i="13"/>
  <c r="K26" i="13" s="1"/>
  <c r="L26" i="13" s="1"/>
  <c r="F74" i="6"/>
  <c r="K74" i="6" s="1"/>
  <c r="L74" i="6" s="1"/>
  <c r="H74" i="6"/>
  <c r="F63" i="11"/>
  <c r="K63" i="11" s="1"/>
  <c r="L63" i="11" s="1"/>
  <c r="J63" i="11"/>
  <c r="D57" i="6"/>
  <c r="F57" i="6"/>
  <c r="K57" i="6" s="1"/>
  <c r="L57" i="6" s="1"/>
  <c r="H74" i="11"/>
  <c r="F74" i="11"/>
  <c r="K74" i="11" s="1"/>
  <c r="L74" i="11" s="1"/>
  <c r="J74" i="11"/>
  <c r="H60" i="6"/>
  <c r="F79" i="10"/>
  <c r="K79" i="10" s="1"/>
  <c r="F41" i="10"/>
  <c r="K41" i="10" s="1"/>
  <c r="D41" i="10"/>
  <c r="F53" i="11"/>
  <c r="K53" i="11" s="1"/>
  <c r="J72" i="11"/>
  <c r="D25" i="10"/>
  <c r="H41" i="8"/>
  <c r="I41" i="8"/>
  <c r="H76" i="8"/>
  <c r="I76" i="8"/>
  <c r="H56" i="5"/>
  <c r="H79" i="5"/>
  <c r="H34" i="5"/>
  <c r="I34" i="5"/>
  <c r="J29" i="11"/>
  <c r="H29" i="11"/>
  <c r="I29" i="11"/>
  <c r="F67" i="6"/>
  <c r="K67" i="6" s="1"/>
  <c r="L67" i="6" s="1"/>
  <c r="D67" i="6"/>
  <c r="D43" i="10"/>
  <c r="F43" i="10"/>
  <c r="K43" i="10" s="1"/>
  <c r="L43" i="10" s="1"/>
  <c r="H42" i="11"/>
  <c r="D42" i="11"/>
  <c r="J42" i="11"/>
  <c r="I42" i="11"/>
  <c r="F42" i="11"/>
  <c r="K42" i="11" s="1"/>
  <c r="L42" i="11" s="1"/>
  <c r="I26" i="12"/>
  <c r="D74" i="11"/>
  <c r="I73" i="8"/>
  <c r="D29" i="13"/>
  <c r="F29" i="13"/>
  <c r="K29" i="13" s="1"/>
  <c r="H29" i="13"/>
  <c r="F27" i="6"/>
  <c r="K27" i="6" s="1"/>
  <c r="L27" i="6" s="1"/>
  <c r="H27" i="6"/>
  <c r="I56" i="5"/>
  <c r="F76" i="7"/>
  <c r="K76" i="7" s="1"/>
  <c r="L76" i="7" s="1"/>
  <c r="F77" i="13"/>
  <c r="K77" i="13" s="1"/>
  <c r="L77" i="13" s="1"/>
  <c r="F24" i="13"/>
  <c r="K24" i="13" s="1"/>
  <c r="L24" i="13" s="1"/>
  <c r="I36" i="8"/>
  <c r="F65" i="8"/>
  <c r="K65" i="8" s="1"/>
  <c r="L65" i="8" s="1"/>
  <c r="H65" i="8"/>
  <c r="I51" i="8"/>
  <c r="I65" i="9"/>
  <c r="D65" i="9"/>
  <c r="F65" i="9"/>
  <c r="K65" i="9" s="1"/>
  <c r="L65" i="9" s="1"/>
  <c r="F52" i="11"/>
  <c r="K52" i="11" s="1"/>
  <c r="L52" i="11" s="1"/>
  <c r="J52" i="11"/>
  <c r="D52" i="11"/>
  <c r="I39" i="11"/>
  <c r="J39" i="11"/>
  <c r="D33" i="11"/>
  <c r="F67" i="9"/>
  <c r="K67" i="9" s="1"/>
  <c r="L67" i="9" s="1"/>
  <c r="I67" i="9"/>
  <c r="F76" i="11"/>
  <c r="K76" i="11" s="1"/>
  <c r="L76" i="11" s="1"/>
  <c r="J76" i="11"/>
  <c r="F48" i="6"/>
  <c r="K48" i="6" s="1"/>
  <c r="L48" i="6" s="1"/>
  <c r="H48" i="6"/>
  <c r="F25" i="8"/>
  <c r="K25" i="8" s="1"/>
  <c r="L25" i="8" s="1"/>
  <c r="D25" i="8"/>
  <c r="H25" i="8"/>
  <c r="I25" i="8"/>
  <c r="D53" i="12"/>
  <c r="H40" i="11"/>
  <c r="D40" i="11"/>
  <c r="J40" i="11"/>
  <c r="F40" i="11"/>
  <c r="K40" i="11" s="1"/>
  <c r="F28" i="11"/>
  <c r="K28" i="11" s="1"/>
  <c r="L28" i="11" s="1"/>
  <c r="D28" i="11"/>
  <c r="F35" i="11"/>
  <c r="K35" i="11" s="1"/>
  <c r="L35" i="11" s="1"/>
  <c r="D35" i="11"/>
  <c r="D37" i="6"/>
  <c r="F37" i="6"/>
  <c r="K37" i="6" s="1"/>
  <c r="L37" i="6" s="1"/>
  <c r="H37" i="6"/>
  <c r="D24" i="9"/>
  <c r="I52" i="11"/>
  <c r="D29" i="5"/>
  <c r="I29" i="5"/>
  <c r="D57" i="5"/>
  <c r="F57" i="5"/>
  <c r="K57" i="5" s="1"/>
  <c r="L57" i="5" s="1"/>
  <c r="F53" i="5"/>
  <c r="K53" i="5" s="1"/>
  <c r="H53" i="5"/>
  <c r="I53" i="5"/>
  <c r="H37" i="11"/>
  <c r="D37" i="11"/>
  <c r="J58" i="11"/>
  <c r="H58" i="11"/>
  <c r="F24" i="9"/>
  <c r="K24" i="9" s="1"/>
  <c r="L24" i="9" s="1"/>
  <c r="F45" i="11"/>
  <c r="K45" i="11" s="1"/>
  <c r="H59" i="6"/>
  <c r="F77" i="11"/>
  <c r="K77" i="11" s="1"/>
  <c r="L77" i="11" s="1"/>
  <c r="J77" i="11"/>
  <c r="H77" i="11"/>
  <c r="F67" i="11"/>
  <c r="K67" i="11" s="1"/>
  <c r="L67" i="11" s="1"/>
  <c r="H67" i="11"/>
  <c r="D67" i="11"/>
  <c r="F47" i="7"/>
  <c r="K47" i="7" s="1"/>
  <c r="L47" i="7" s="1"/>
  <c r="I47" i="7"/>
  <c r="F57" i="7"/>
  <c r="K57" i="7" s="1"/>
  <c r="L57" i="7" s="1"/>
  <c r="H57" i="7"/>
  <c r="D30" i="7"/>
  <c r="I30" i="7"/>
  <c r="D65" i="8"/>
  <c r="D30" i="9"/>
  <c r="D77" i="11"/>
  <c r="H29" i="9"/>
  <c r="H35" i="9"/>
  <c r="H55" i="9"/>
  <c r="H45" i="9"/>
  <c r="F42" i="12"/>
  <c r="K42" i="12" s="1"/>
  <c r="L42" i="12" s="1"/>
  <c r="D42" i="12"/>
  <c r="H42" i="12"/>
  <c r="I42" i="12"/>
  <c r="H54" i="11"/>
  <c r="J54" i="11"/>
  <c r="D59" i="6"/>
  <c r="H67" i="6"/>
  <c r="H72" i="6"/>
  <c r="H42" i="7"/>
  <c r="I42" i="7"/>
  <c r="H61" i="8"/>
  <c r="D70" i="9"/>
  <c r="D76" i="11"/>
  <c r="I48" i="13"/>
  <c r="I35" i="5"/>
  <c r="D48" i="6"/>
  <c r="F72" i="6"/>
  <c r="K72" i="6" s="1"/>
  <c r="H51" i="8"/>
  <c r="D31" i="9"/>
  <c r="D67" i="9"/>
  <c r="H52" i="11"/>
  <c r="J67" i="11"/>
  <c r="I37" i="11"/>
  <c r="D58" i="11"/>
  <c r="I60" i="13"/>
  <c r="H32" i="8"/>
  <c r="I32" i="8"/>
  <c r="I36" i="11"/>
  <c r="I73" i="11"/>
  <c r="I25" i="11"/>
  <c r="I28" i="11"/>
  <c r="I64" i="11"/>
  <c r="I58" i="11"/>
  <c r="F68" i="7"/>
  <c r="K68" i="7" s="1"/>
  <c r="L68" i="7" s="1"/>
  <c r="I68" i="7"/>
  <c r="D68" i="7"/>
  <c r="D40" i="6"/>
  <c r="H40" i="6"/>
  <c r="I42" i="9"/>
  <c r="F60" i="11"/>
  <c r="K60" i="11" s="1"/>
  <c r="L60" i="11" s="1"/>
  <c r="J60" i="11"/>
  <c r="I75" i="8"/>
  <c r="F32" i="8"/>
  <c r="K32" i="8" s="1"/>
  <c r="D46" i="10"/>
  <c r="I24" i="11"/>
  <c r="I35" i="11"/>
  <c r="H30" i="11"/>
  <c r="I77" i="11"/>
  <c r="I44" i="12"/>
  <c r="D38" i="13"/>
  <c r="H38" i="13"/>
  <c r="I38" i="13"/>
  <c r="D52" i="13"/>
  <c r="F56" i="12"/>
  <c r="K56" i="12" s="1"/>
  <c r="H27" i="12"/>
  <c r="H67" i="12"/>
  <c r="D67" i="12"/>
  <c r="F26" i="6"/>
  <c r="K26" i="6" s="1"/>
  <c r="L26" i="6" s="1"/>
  <c r="D26" i="6"/>
  <c r="I50" i="11"/>
  <c r="I72" i="11"/>
  <c r="D27" i="9"/>
  <c r="F27" i="9"/>
  <c r="K27" i="9" s="1"/>
  <c r="L27" i="9" s="1"/>
  <c r="I27" i="9"/>
  <c r="J24" i="11"/>
  <c r="F24" i="11"/>
  <c r="K24" i="11" s="1"/>
  <c r="H24" i="11"/>
  <c r="I72" i="12"/>
  <c r="I67" i="12"/>
  <c r="D56" i="11"/>
  <c r="J56" i="11"/>
  <c r="D70" i="12"/>
  <c r="F66" i="9"/>
  <c r="K66" i="9" s="1"/>
  <c r="L66" i="9" s="1"/>
  <c r="I33" i="11"/>
  <c r="I53" i="11"/>
  <c r="D35" i="13"/>
  <c r="D73" i="12"/>
  <c r="H73" i="12"/>
  <c r="F66" i="11"/>
  <c r="K66" i="11" s="1"/>
  <c r="L66" i="11" s="1"/>
  <c r="D66" i="11"/>
  <c r="I30" i="12"/>
  <c r="I36" i="12"/>
  <c r="I28" i="12"/>
  <c r="I65" i="11"/>
  <c r="I59" i="6"/>
  <c r="H27" i="8"/>
  <c r="I41" i="6"/>
  <c r="F32" i="9"/>
  <c r="K32" i="9" s="1"/>
  <c r="F50" i="6"/>
  <c r="K50" i="6" s="1"/>
  <c r="I63" i="6"/>
  <c r="H36" i="7"/>
  <c r="F56" i="11"/>
  <c r="K56" i="11" s="1"/>
  <c r="L56" i="11" s="1"/>
  <c r="I74" i="11"/>
  <c r="I54" i="11"/>
  <c r="I40" i="11"/>
  <c r="H63" i="12"/>
  <c r="F63" i="12"/>
  <c r="K63" i="12" s="1"/>
  <c r="L63" i="12" s="1"/>
  <c r="I68" i="12"/>
  <c r="F66" i="13"/>
  <c r="K66" i="13" s="1"/>
  <c r="D43" i="13"/>
  <c r="F46" i="12"/>
  <c r="K46" i="12" s="1"/>
  <c r="I28" i="9"/>
  <c r="D73" i="11"/>
  <c r="H28" i="6"/>
  <c r="F48" i="11"/>
  <c r="K48" i="11" s="1"/>
  <c r="L48" i="11" s="1"/>
  <c r="J48" i="11"/>
  <c r="J75" i="11"/>
  <c r="D75" i="11"/>
  <c r="J47" i="11"/>
  <c r="U4" i="10"/>
  <c r="W4" i="10" s="1"/>
  <c r="H45" i="10"/>
  <c r="H25" i="10"/>
  <c r="H37" i="10"/>
  <c r="H43" i="10"/>
  <c r="H70" i="10"/>
  <c r="H64" i="10"/>
  <c r="H32" i="10"/>
  <c r="H47" i="10"/>
  <c r="H48" i="10"/>
  <c r="H77" i="10"/>
  <c r="H56" i="10"/>
  <c r="H69" i="10"/>
  <c r="H61" i="10"/>
  <c r="F65" i="13"/>
  <c r="K65" i="13" s="1"/>
  <c r="L65" i="13" s="1"/>
  <c r="I65" i="13"/>
  <c r="D65" i="13"/>
  <c r="H65" i="12"/>
  <c r="F65" i="12"/>
  <c r="K65" i="12" s="1"/>
  <c r="D65" i="12"/>
  <c r="I76" i="9"/>
  <c r="D76" i="9"/>
  <c r="H58" i="10"/>
  <c r="I69" i="11"/>
  <c r="D69" i="11"/>
  <c r="H69" i="11"/>
  <c r="J38" i="11"/>
  <c r="D38" i="11"/>
  <c r="H38" i="11"/>
  <c r="H61" i="9"/>
  <c r="H59" i="9"/>
  <c r="H79" i="9"/>
  <c r="H53" i="9"/>
  <c r="H33" i="9"/>
  <c r="H50" i="9"/>
  <c r="H68" i="9"/>
  <c r="H34" i="9"/>
  <c r="H75" i="9"/>
  <c r="H60" i="9"/>
  <c r="H26" i="9"/>
  <c r="H52" i="9"/>
  <c r="H73" i="9"/>
  <c r="H48" i="9"/>
  <c r="H44" i="9"/>
  <c r="H67" i="9"/>
  <c r="H36" i="9"/>
  <c r="H47" i="9"/>
  <c r="H41" i="9"/>
  <c r="H43" i="9"/>
  <c r="H74" i="9"/>
  <c r="H28" i="9"/>
  <c r="H70" i="9"/>
  <c r="D76" i="5"/>
  <c r="F76" i="5"/>
  <c r="K76" i="5" s="1"/>
  <c r="I76" i="5"/>
  <c r="H76" i="5"/>
  <c r="D64" i="5"/>
  <c r="H64" i="5"/>
  <c r="H33" i="7"/>
  <c r="D33" i="7"/>
  <c r="F63" i="9"/>
  <c r="K63" i="9" s="1"/>
  <c r="L63" i="9" s="1"/>
  <c r="H49" i="9"/>
  <c r="H27" i="9"/>
  <c r="H69" i="9"/>
  <c r="H66" i="10"/>
  <c r="I76" i="12"/>
  <c r="H78" i="12"/>
  <c r="D78" i="12"/>
  <c r="F64" i="13"/>
  <c r="K64" i="13" s="1"/>
  <c r="L64" i="13" s="1"/>
  <c r="D32" i="11"/>
  <c r="F32" i="11"/>
  <c r="K32" i="11" s="1"/>
  <c r="L32" i="11" s="1"/>
  <c r="H32" i="11"/>
  <c r="D51" i="5"/>
  <c r="H51" i="5"/>
  <c r="F51" i="5"/>
  <c r="K51" i="5" s="1"/>
  <c r="L51" i="5" s="1"/>
  <c r="I51" i="5"/>
  <c r="H37" i="5"/>
  <c r="H61" i="5"/>
  <c r="D69" i="5"/>
  <c r="F69" i="5"/>
  <c r="K69" i="5" s="1"/>
  <c r="L69" i="5" s="1"/>
  <c r="H69" i="5"/>
  <c r="F71" i="6"/>
  <c r="K71" i="6" s="1"/>
  <c r="L71" i="6" s="1"/>
  <c r="H71" i="6"/>
  <c r="H32" i="9"/>
  <c r="H77" i="9"/>
  <c r="H74" i="10"/>
  <c r="H35" i="10"/>
  <c r="H63" i="11"/>
  <c r="F71" i="11"/>
  <c r="K71" i="11" s="1"/>
  <c r="L71" i="11" s="1"/>
  <c r="H71" i="11"/>
  <c r="D71" i="11"/>
  <c r="I38" i="11"/>
  <c r="F78" i="12"/>
  <c r="K78" i="12" s="1"/>
  <c r="L78" i="12" s="1"/>
  <c r="F27" i="13"/>
  <c r="K27" i="13" s="1"/>
  <c r="D66" i="5"/>
  <c r="F66" i="5"/>
  <c r="K66" i="5" s="1"/>
  <c r="L66" i="5" s="1"/>
  <c r="H66" i="5"/>
  <c r="I66" i="5"/>
  <c r="H58" i="9"/>
  <c r="H53" i="10"/>
  <c r="H57" i="11"/>
  <c r="I49" i="11"/>
  <c r="D49" i="11"/>
  <c r="D79" i="11"/>
  <c r="I79" i="11"/>
  <c r="J79" i="11"/>
  <c r="D57" i="11"/>
  <c r="D37" i="12"/>
  <c r="H39" i="12"/>
  <c r="F39" i="12"/>
  <c r="K39" i="12" s="1"/>
  <c r="L39" i="12" s="1"/>
  <c r="D31" i="12"/>
  <c r="H65" i="13"/>
  <c r="I77" i="10"/>
  <c r="F77" i="10"/>
  <c r="K77" i="10" s="1"/>
  <c r="L77" i="10" s="1"/>
  <c r="I33" i="10"/>
  <c r="D33" i="10"/>
  <c r="F33" i="10"/>
  <c r="K33" i="10" s="1"/>
  <c r="I66" i="10"/>
  <c r="D66" i="10"/>
  <c r="D44" i="6"/>
  <c r="H44" i="6"/>
  <c r="F44" i="6"/>
  <c r="K44" i="6" s="1"/>
  <c r="L44" i="6" s="1"/>
  <c r="F24" i="8"/>
  <c r="K24" i="8" s="1"/>
  <c r="D39" i="5"/>
  <c r="F39" i="5"/>
  <c r="K39" i="5" s="1"/>
  <c r="L39" i="5" s="1"/>
  <c r="I39" i="5"/>
  <c r="H39" i="5"/>
  <c r="D43" i="5"/>
  <c r="F43" i="5"/>
  <c r="K43" i="5" s="1"/>
  <c r="L43" i="5" s="1"/>
  <c r="H43" i="5"/>
  <c r="I43" i="5"/>
  <c r="F49" i="5"/>
  <c r="K49" i="5" s="1"/>
  <c r="L49" i="5" s="1"/>
  <c r="F37" i="5"/>
  <c r="K37" i="5" s="1"/>
  <c r="L37" i="5" s="1"/>
  <c r="F61" i="6"/>
  <c r="K61" i="6" s="1"/>
  <c r="L61" i="6" s="1"/>
  <c r="I44" i="6"/>
  <c r="I63" i="9"/>
  <c r="H64" i="9"/>
  <c r="F51" i="10"/>
  <c r="K51" i="10" s="1"/>
  <c r="L51" i="10" s="1"/>
  <c r="I43" i="11"/>
  <c r="D43" i="11"/>
  <c r="H78" i="11"/>
  <c r="D78" i="11"/>
  <c r="J78" i="11"/>
  <c r="F51" i="12"/>
  <c r="K51" i="12" s="1"/>
  <c r="L51" i="12" s="1"/>
  <c r="H51" i="12"/>
  <c r="F47" i="12"/>
  <c r="K47" i="12" s="1"/>
  <c r="L47" i="12" s="1"/>
  <c r="I47" i="12"/>
  <c r="D39" i="12"/>
  <c r="H46" i="13"/>
  <c r="H27" i="13"/>
  <c r="F65" i="7"/>
  <c r="K65" i="7" s="1"/>
  <c r="L65" i="7" s="1"/>
  <c r="D65" i="7"/>
  <c r="H65" i="7"/>
  <c r="H38" i="10"/>
  <c r="D38" i="10"/>
  <c r="I38" i="10"/>
  <c r="I37" i="10"/>
  <c r="H24" i="8"/>
  <c r="D46" i="6"/>
  <c r="H46" i="6"/>
  <c r="F26" i="8"/>
  <c r="K26" i="8" s="1"/>
  <c r="L26" i="8" s="1"/>
  <c r="H26" i="8"/>
  <c r="D38" i="5"/>
  <c r="F38" i="5"/>
  <c r="K38" i="5" s="1"/>
  <c r="L38" i="5" s="1"/>
  <c r="I38" i="5"/>
  <c r="D54" i="5"/>
  <c r="F54" i="5"/>
  <c r="K54" i="5" s="1"/>
  <c r="L54" i="5" s="1"/>
  <c r="I54" i="5"/>
  <c r="H54" i="5"/>
  <c r="I56" i="6"/>
  <c r="H63" i="6"/>
  <c r="F63" i="7"/>
  <c r="K63" i="7" s="1"/>
  <c r="L63" i="7" s="1"/>
  <c r="I63" i="7"/>
  <c r="I73" i="9"/>
  <c r="H40" i="9"/>
  <c r="H28" i="10"/>
  <c r="H57" i="12"/>
  <c r="D47" i="12"/>
  <c r="I46" i="13"/>
  <c r="H38" i="6"/>
  <c r="F38" i="6"/>
  <c r="K38" i="6" s="1"/>
  <c r="D38" i="6"/>
  <c r="H56" i="7"/>
  <c r="F56" i="7"/>
  <c r="K56" i="7" s="1"/>
  <c r="L56" i="7" s="1"/>
  <c r="H37" i="7"/>
  <c r="H29" i="7"/>
  <c r="I26" i="5"/>
  <c r="H26" i="5"/>
  <c r="F26" i="5"/>
  <c r="K26" i="5" s="1"/>
  <c r="L26" i="5" s="1"/>
  <c r="F50" i="5"/>
  <c r="K50" i="5" s="1"/>
  <c r="L50" i="5" s="1"/>
  <c r="D50" i="5"/>
  <c r="H50" i="5"/>
  <c r="D47" i="5"/>
  <c r="F47" i="5"/>
  <c r="K47" i="5" s="1"/>
  <c r="L47" i="5" s="1"/>
  <c r="I47" i="5"/>
  <c r="H47" i="5"/>
  <c r="F71" i="7"/>
  <c r="K71" i="7" s="1"/>
  <c r="L71" i="7" s="1"/>
  <c r="H71" i="7"/>
  <c r="I37" i="7"/>
  <c r="H70" i="8"/>
  <c r="H66" i="9"/>
  <c r="F38" i="10"/>
  <c r="K38" i="10" s="1"/>
  <c r="L38" i="10" s="1"/>
  <c r="H31" i="10"/>
  <c r="H76" i="12"/>
  <c r="H36" i="12"/>
  <c r="H58" i="12"/>
  <c r="D58" i="12"/>
  <c r="D55" i="12"/>
  <c r="H64" i="13"/>
  <c r="D62" i="5"/>
  <c r="F62" i="5"/>
  <c r="K62" i="5" s="1"/>
  <c r="L62" i="5" s="1"/>
  <c r="I62" i="5"/>
  <c r="I36" i="5"/>
  <c r="D36" i="5"/>
  <c r="F36" i="5"/>
  <c r="K36" i="5" s="1"/>
  <c r="L36" i="5" s="1"/>
  <c r="D32" i="5"/>
  <c r="F32" i="5"/>
  <c r="K32" i="5" s="1"/>
  <c r="L32" i="5" s="1"/>
  <c r="I32" i="5"/>
  <c r="H32" i="5"/>
  <c r="H56" i="6"/>
  <c r="D71" i="7"/>
  <c r="F29" i="7"/>
  <c r="K29" i="7" s="1"/>
  <c r="L29" i="7" s="1"/>
  <c r="I50" i="9"/>
  <c r="D73" i="9"/>
  <c r="H72" i="9"/>
  <c r="H67" i="10"/>
  <c r="H43" i="12"/>
  <c r="F43" i="12"/>
  <c r="K43" i="12" s="1"/>
  <c r="L43" i="12" s="1"/>
  <c r="H71" i="12"/>
  <c r="D71" i="12"/>
  <c r="D63" i="12"/>
  <c r="I32" i="12"/>
  <c r="I27" i="13"/>
  <c r="F76" i="6"/>
  <c r="K76" i="6" s="1"/>
  <c r="L76" i="6" s="1"/>
  <c r="D36" i="6"/>
  <c r="H36" i="6"/>
  <c r="F36" i="6"/>
  <c r="K36" i="6" s="1"/>
  <c r="F37" i="7"/>
  <c r="K37" i="7" s="1"/>
  <c r="L37" i="7" s="1"/>
  <c r="I39" i="8"/>
  <c r="D51" i="9"/>
  <c r="I51" i="9"/>
  <c r="F51" i="9"/>
  <c r="K51" i="9" s="1"/>
  <c r="L51" i="9" s="1"/>
  <c r="F73" i="9"/>
  <c r="K73" i="9" s="1"/>
  <c r="H24" i="9"/>
  <c r="F37" i="10"/>
  <c r="K37" i="10" s="1"/>
  <c r="F44" i="10"/>
  <c r="K44" i="10" s="1"/>
  <c r="L44" i="10" s="1"/>
  <c r="F54" i="10"/>
  <c r="K54" i="10" s="1"/>
  <c r="L54" i="10" s="1"/>
  <c r="H72" i="10"/>
  <c r="D61" i="10"/>
  <c r="H37" i="12"/>
  <c r="D52" i="12"/>
  <c r="H52" i="12"/>
  <c r="I52" i="12"/>
  <c r="F49" i="12"/>
  <c r="K49" i="12" s="1"/>
  <c r="I79" i="12"/>
  <c r="F52" i="12"/>
  <c r="K52" i="12" s="1"/>
  <c r="L52" i="12" s="1"/>
  <c r="H36" i="13"/>
  <c r="I46" i="10"/>
  <c r="F24" i="6"/>
  <c r="K24" i="6" s="1"/>
  <c r="L24" i="6" s="1"/>
  <c r="H24" i="6"/>
  <c r="D24" i="6"/>
  <c r="D65" i="6"/>
  <c r="F65" i="6"/>
  <c r="K65" i="6" s="1"/>
  <c r="H53" i="8"/>
  <c r="I45" i="9"/>
  <c r="D45" i="9"/>
  <c r="H31" i="9"/>
  <c r="I54" i="10"/>
  <c r="D37" i="10"/>
  <c r="D77" i="10"/>
  <c r="F55" i="10"/>
  <c r="K55" i="10" s="1"/>
  <c r="L55" i="10" s="1"/>
  <c r="I55" i="10"/>
  <c r="I61" i="10"/>
  <c r="D63" i="11"/>
  <c r="I41" i="12"/>
  <c r="F41" i="12"/>
  <c r="K41" i="12" s="1"/>
  <c r="L41" i="12" s="1"/>
  <c r="I69" i="12"/>
  <c r="H62" i="12"/>
  <c r="I62" i="12"/>
  <c r="I39" i="13"/>
  <c r="H76" i="13"/>
  <c r="I76" i="13"/>
  <c r="D76" i="13"/>
  <c r="I69" i="5"/>
  <c r="D51" i="7"/>
  <c r="F51" i="7"/>
  <c r="K51" i="7" s="1"/>
  <c r="L51" i="7" s="1"/>
  <c r="F58" i="6"/>
  <c r="K58" i="6" s="1"/>
  <c r="L58" i="6" s="1"/>
  <c r="D58" i="6"/>
  <c r="H58" i="6"/>
  <c r="F57" i="8"/>
  <c r="K57" i="8" s="1"/>
  <c r="L57" i="8" s="1"/>
  <c r="F60" i="8"/>
  <c r="K60" i="8" s="1"/>
  <c r="L60" i="8" s="1"/>
  <c r="I60" i="8"/>
  <c r="H41" i="5"/>
  <c r="F41" i="5"/>
  <c r="K41" i="5" s="1"/>
  <c r="L41" i="5" s="1"/>
  <c r="D41" i="5"/>
  <c r="I41" i="5"/>
  <c r="F64" i="5"/>
  <c r="K64" i="5" s="1"/>
  <c r="F56" i="6"/>
  <c r="K56" i="6" s="1"/>
  <c r="H76" i="6"/>
  <c r="I38" i="6"/>
  <c r="F46" i="8"/>
  <c r="K46" i="8" s="1"/>
  <c r="D26" i="8"/>
  <c r="H25" i="9"/>
  <c r="H71" i="10"/>
  <c r="I76" i="10"/>
  <c r="F76" i="10"/>
  <c r="K76" i="10" s="1"/>
  <c r="L76" i="10" s="1"/>
  <c r="I63" i="10"/>
  <c r="F63" i="10"/>
  <c r="K63" i="10" s="1"/>
  <c r="L63" i="10" s="1"/>
  <c r="H66" i="12"/>
  <c r="D66" i="12"/>
  <c r="F66" i="12"/>
  <c r="K66" i="12" s="1"/>
  <c r="L66" i="12" s="1"/>
  <c r="D76" i="12"/>
  <c r="F58" i="12"/>
  <c r="K58" i="12" s="1"/>
  <c r="L58" i="12" s="1"/>
  <c r="I73" i="12"/>
  <c r="D66" i="7"/>
  <c r="F66" i="7"/>
  <c r="K66" i="7" s="1"/>
  <c r="L66" i="7" s="1"/>
  <c r="H66" i="7"/>
  <c r="D61" i="7"/>
  <c r="H61" i="7"/>
  <c r="F61" i="7"/>
  <c r="K61" i="7" s="1"/>
  <c r="L61" i="7" s="1"/>
  <c r="F48" i="10"/>
  <c r="K48" i="10" s="1"/>
  <c r="L48" i="10" s="1"/>
  <c r="D48" i="10"/>
  <c r="I48" i="10"/>
  <c r="D29" i="6"/>
  <c r="F29" i="6"/>
  <c r="K29" i="6" s="1"/>
  <c r="H67" i="8"/>
  <c r="F67" i="8"/>
  <c r="K67" i="8" s="1"/>
  <c r="H72" i="8"/>
  <c r="I72" i="8"/>
  <c r="F72" i="8"/>
  <c r="K72" i="8" s="1"/>
  <c r="I25" i="5"/>
  <c r="D63" i="6"/>
  <c r="H29" i="6"/>
  <c r="D52" i="7"/>
  <c r="H62" i="9"/>
  <c r="I71" i="9"/>
  <c r="H65" i="9"/>
  <c r="I31" i="10"/>
  <c r="H33" i="10"/>
  <c r="F66" i="10"/>
  <c r="K66" i="10" s="1"/>
  <c r="I71" i="10"/>
  <c r="F71" i="10"/>
  <c r="K71" i="10" s="1"/>
  <c r="L71" i="10" s="1"/>
  <c r="H69" i="12"/>
  <c r="H64" i="12"/>
  <c r="D64" i="12"/>
  <c r="F32" i="12"/>
  <c r="K32" i="12" s="1"/>
  <c r="D36" i="13"/>
  <c r="I36" i="13"/>
  <c r="I61" i="5"/>
  <c r="I50" i="5"/>
  <c r="F25" i="7"/>
  <c r="K25" i="7" s="1"/>
  <c r="L25" i="7" s="1"/>
  <c r="F35" i="7"/>
  <c r="K35" i="7" s="1"/>
  <c r="H35" i="7"/>
  <c r="D35" i="7"/>
  <c r="F73" i="7"/>
  <c r="K73" i="7" s="1"/>
  <c r="L73" i="7" s="1"/>
  <c r="D73" i="7"/>
  <c r="F40" i="7"/>
  <c r="K40" i="7" s="1"/>
  <c r="L40" i="7" s="1"/>
  <c r="D40" i="7"/>
  <c r="F68" i="8"/>
  <c r="K68" i="8" s="1"/>
  <c r="L68" i="8" s="1"/>
  <c r="I68" i="8"/>
  <c r="F27" i="8"/>
  <c r="K27" i="8" s="1"/>
  <c r="L27" i="8" s="1"/>
  <c r="I27" i="8"/>
  <c r="H25" i="5"/>
  <c r="D71" i="6"/>
  <c r="I71" i="6"/>
  <c r="H24" i="7"/>
  <c r="I29" i="7"/>
  <c r="F45" i="8"/>
  <c r="K45" i="8" s="1"/>
  <c r="H69" i="8"/>
  <c r="F69" i="8"/>
  <c r="K69" i="8" s="1"/>
  <c r="F71" i="8"/>
  <c r="K71" i="8" s="1"/>
  <c r="L71" i="8" s="1"/>
  <c r="H71" i="8"/>
  <c r="F44" i="9"/>
  <c r="K44" i="9" s="1"/>
  <c r="L44" i="9" s="1"/>
  <c r="U4" i="9"/>
  <c r="W4" i="9" s="1"/>
  <c r="H60" i="10"/>
  <c r="H30" i="10"/>
  <c r="D40" i="10"/>
  <c r="F40" i="10"/>
  <c r="K40" i="10" s="1"/>
  <c r="L40" i="10" s="1"/>
  <c r="I65" i="12"/>
  <c r="H32" i="12"/>
  <c r="I31" i="13"/>
  <c r="I29" i="6"/>
  <c r="X4" i="6"/>
  <c r="Z4" i="6" s="1"/>
  <c r="Z17" i="6" s="1"/>
  <c r="V4" i="6"/>
  <c r="I35" i="6"/>
  <c r="I28" i="6"/>
  <c r="I67" i="6"/>
  <c r="I27" i="6"/>
  <c r="I49" i="6"/>
  <c r="I26" i="6"/>
  <c r="I76" i="6"/>
  <c r="I65" i="6"/>
  <c r="I57" i="6"/>
  <c r="I68" i="6"/>
  <c r="I31" i="6"/>
  <c r="I60" i="6"/>
  <c r="I46" i="6"/>
  <c r="I52" i="6"/>
  <c r="I72" i="6"/>
  <c r="H26" i="13"/>
  <c r="D26" i="13"/>
  <c r="F68" i="5"/>
  <c r="K68" i="5" s="1"/>
  <c r="L68" i="5" s="1"/>
  <c r="D68" i="5"/>
  <c r="H68" i="5"/>
  <c r="I68" i="5"/>
  <c r="D50" i="7"/>
  <c r="H50" i="7"/>
  <c r="I50" i="7"/>
  <c r="F50" i="7"/>
  <c r="K50" i="7" s="1"/>
  <c r="L50" i="7" s="1"/>
  <c r="F65" i="5"/>
  <c r="K65" i="5" s="1"/>
  <c r="L65" i="5" s="1"/>
  <c r="D79" i="6"/>
  <c r="I25" i="6"/>
  <c r="F24" i="7"/>
  <c r="K24" i="7" s="1"/>
  <c r="L24" i="7" s="1"/>
  <c r="H51" i="7"/>
  <c r="H63" i="8"/>
  <c r="F53" i="8"/>
  <c r="K53" i="8" s="1"/>
  <c r="F37" i="9"/>
  <c r="K37" i="9" s="1"/>
  <c r="L37" i="9" s="1"/>
  <c r="H54" i="9"/>
  <c r="H51" i="9"/>
  <c r="H63" i="10"/>
  <c r="F61" i="10"/>
  <c r="K61" i="10" s="1"/>
  <c r="H78" i="10"/>
  <c r="F38" i="11"/>
  <c r="K38" i="11" s="1"/>
  <c r="L38" i="11" s="1"/>
  <c r="F57" i="11"/>
  <c r="K57" i="11" s="1"/>
  <c r="J32" i="11"/>
  <c r="D36" i="12"/>
  <c r="I71" i="12"/>
  <c r="H30" i="13"/>
  <c r="I30" i="13"/>
  <c r="D30" i="13"/>
  <c r="H40" i="13"/>
  <c r="D40" i="13"/>
  <c r="I40" i="13"/>
  <c r="I57" i="8"/>
  <c r="H65" i="5"/>
  <c r="I58" i="6"/>
  <c r="F40" i="6"/>
  <c r="K40" i="6" s="1"/>
  <c r="D52" i="6"/>
  <c r="H57" i="8"/>
  <c r="D37" i="9"/>
  <c r="F43" i="9"/>
  <c r="K43" i="9" s="1"/>
  <c r="L43" i="9" s="1"/>
  <c r="I43" i="9"/>
  <c r="F45" i="9"/>
  <c r="K45" i="9" s="1"/>
  <c r="L45" i="9" s="1"/>
  <c r="H42" i="9"/>
  <c r="H63" i="9"/>
  <c r="H26" i="10"/>
  <c r="D44" i="10"/>
  <c r="H46" i="10"/>
  <c r="F78" i="11"/>
  <c r="K78" i="11" s="1"/>
  <c r="L78" i="11" s="1"/>
  <c r="D43" i="12"/>
  <c r="I78" i="12"/>
  <c r="I55" i="12"/>
  <c r="F68" i="11"/>
  <c r="K68" i="11" s="1"/>
  <c r="L68" i="11" s="1"/>
  <c r="D68" i="11"/>
  <c r="D58" i="13"/>
  <c r="I58" i="13"/>
  <c r="H51" i="13"/>
  <c r="F51" i="13"/>
  <c r="K51" i="13" s="1"/>
  <c r="L51" i="13" s="1"/>
  <c r="Z4" i="8"/>
  <c r="Z17" i="8" s="1"/>
  <c r="I69" i="10"/>
  <c r="D69" i="10"/>
  <c r="F28" i="13"/>
  <c r="K28" i="13" s="1"/>
  <c r="L28" i="13" s="1"/>
  <c r="F58" i="5"/>
  <c r="K58" i="5" s="1"/>
  <c r="L58" i="5" s="1"/>
  <c r="I58" i="5"/>
  <c r="H71" i="5"/>
  <c r="D71" i="5"/>
  <c r="F71" i="5"/>
  <c r="K71" i="5" s="1"/>
  <c r="F42" i="5"/>
  <c r="K42" i="5" s="1"/>
  <c r="L42" i="5" s="1"/>
  <c r="D42" i="5"/>
  <c r="H42" i="5"/>
  <c r="I42" i="5"/>
  <c r="D72" i="5"/>
  <c r="F72" i="5"/>
  <c r="K72" i="5" s="1"/>
  <c r="L72" i="5" s="1"/>
  <c r="I72" i="5"/>
  <c r="D60" i="13"/>
  <c r="H60" i="13"/>
  <c r="H59" i="12"/>
  <c r="D64" i="10"/>
  <c r="F64" i="10"/>
  <c r="K64" i="10" s="1"/>
  <c r="H30" i="8"/>
  <c r="F44" i="5"/>
  <c r="K44" i="5" s="1"/>
  <c r="L44" i="5" s="1"/>
  <c r="D44" i="5"/>
  <c r="I44" i="5"/>
  <c r="D28" i="13"/>
  <c r="F60" i="9"/>
  <c r="K60" i="9" s="1"/>
  <c r="L60" i="9" s="1"/>
  <c r="D60" i="9"/>
  <c r="D61" i="12"/>
  <c r="I35" i="10"/>
  <c r="I25" i="10"/>
  <c r="F25" i="10"/>
  <c r="K25" i="10" s="1"/>
  <c r="I29" i="8"/>
  <c r="F60" i="5"/>
  <c r="K60" i="5" s="1"/>
  <c r="L60" i="5" s="1"/>
  <c r="D60" i="5"/>
  <c r="I60" i="5"/>
  <c r="D46" i="5"/>
  <c r="F46" i="5"/>
  <c r="K46" i="5" s="1"/>
  <c r="L46" i="5" s="1"/>
  <c r="H46" i="5"/>
  <c r="H25" i="6"/>
  <c r="I52" i="8"/>
  <c r="F42" i="10"/>
  <c r="K42" i="10" s="1"/>
  <c r="F59" i="12"/>
  <c r="K59" i="12" s="1"/>
  <c r="L59" i="12" s="1"/>
  <c r="D44" i="7"/>
  <c r="F44" i="7"/>
  <c r="K44" i="7" s="1"/>
  <c r="H66" i="8"/>
  <c r="F66" i="8"/>
  <c r="K66" i="8" s="1"/>
  <c r="L66" i="8" s="1"/>
  <c r="D66" i="8"/>
  <c r="D28" i="5"/>
  <c r="F28" i="5"/>
  <c r="K28" i="5" s="1"/>
  <c r="L28" i="5" s="1"/>
  <c r="I28" i="5"/>
  <c r="I34" i="6"/>
  <c r="I70" i="6"/>
  <c r="I57" i="7"/>
  <c r="I66" i="8"/>
  <c r="F38" i="12"/>
  <c r="K38" i="12" s="1"/>
  <c r="L38" i="12" s="1"/>
  <c r="I73" i="7"/>
  <c r="I35" i="7"/>
  <c r="I56" i="7"/>
  <c r="X4" i="7"/>
  <c r="Z4" i="7" s="1"/>
  <c r="Z17" i="7" s="1"/>
  <c r="I53" i="7"/>
  <c r="I78" i="7"/>
  <c r="I52" i="7"/>
  <c r="I40" i="7"/>
  <c r="I44" i="7"/>
  <c r="I34" i="7"/>
  <c r="I61" i="7"/>
  <c r="F48" i="13"/>
  <c r="K48" i="13" s="1"/>
  <c r="L48" i="13" s="1"/>
  <c r="H48" i="13"/>
  <c r="H75" i="13"/>
  <c r="D75" i="13"/>
  <c r="D59" i="7"/>
  <c r="F59" i="7"/>
  <c r="K59" i="7" s="1"/>
  <c r="L59" i="7" s="1"/>
  <c r="H48" i="5"/>
  <c r="D48" i="5"/>
  <c r="F48" i="5"/>
  <c r="K48" i="5" s="1"/>
  <c r="L48" i="5" s="1"/>
  <c r="F59" i="8"/>
  <c r="K59" i="8" s="1"/>
  <c r="L59" i="8" s="1"/>
  <c r="D59" i="8"/>
  <c r="I59" i="8"/>
  <c r="F56" i="5"/>
  <c r="K56" i="5" s="1"/>
  <c r="L56" i="5" s="1"/>
  <c r="F79" i="5"/>
  <c r="K79" i="5" s="1"/>
  <c r="L79" i="5" s="1"/>
  <c r="D34" i="5"/>
  <c r="F34" i="5"/>
  <c r="K34" i="5" s="1"/>
  <c r="L34" i="5" s="1"/>
  <c r="D74" i="6"/>
  <c r="H59" i="7"/>
  <c r="I72" i="7"/>
  <c r="I65" i="7"/>
  <c r="F36" i="8"/>
  <c r="K36" i="8" s="1"/>
  <c r="L36" i="8" s="1"/>
  <c r="I61" i="8"/>
  <c r="H38" i="9"/>
  <c r="D38" i="9"/>
  <c r="H28" i="13"/>
  <c r="I75" i="13"/>
  <c r="D25" i="9"/>
  <c r="F25" i="9"/>
  <c r="K25" i="9" s="1"/>
  <c r="L25" i="9" s="1"/>
  <c r="I57" i="11"/>
  <c r="I48" i="11"/>
  <c r="I41" i="11"/>
  <c r="X4" i="11"/>
  <c r="V4" i="11"/>
  <c r="I32" i="11"/>
  <c r="I78" i="11"/>
  <c r="I76" i="11"/>
  <c r="I66" i="11"/>
  <c r="F40" i="12"/>
  <c r="K40" i="12" s="1"/>
  <c r="D40" i="12"/>
  <c r="F60" i="7"/>
  <c r="K60" i="7" s="1"/>
  <c r="L60" i="7" s="1"/>
  <c r="H60" i="7"/>
  <c r="F32" i="10"/>
  <c r="K32" i="10" s="1"/>
  <c r="I32" i="10"/>
  <c r="D40" i="5"/>
  <c r="F40" i="5"/>
  <c r="K40" i="5" s="1"/>
  <c r="L40" i="5" s="1"/>
  <c r="F73" i="8"/>
  <c r="K73" i="8" s="1"/>
  <c r="L73" i="8" s="1"/>
  <c r="D75" i="5"/>
  <c r="F75" i="5"/>
  <c r="K75" i="5" s="1"/>
  <c r="L75" i="5" s="1"/>
  <c r="H75" i="5"/>
  <c r="D31" i="5"/>
  <c r="F31" i="5"/>
  <c r="K31" i="5" s="1"/>
  <c r="L31" i="5" s="1"/>
  <c r="H31" i="5"/>
  <c r="D67" i="5"/>
  <c r="F67" i="5"/>
  <c r="K67" i="5" s="1"/>
  <c r="L67" i="5" s="1"/>
  <c r="H67" i="5"/>
  <c r="I67" i="5"/>
  <c r="H57" i="5"/>
  <c r="D54" i="6"/>
  <c r="H77" i="7"/>
  <c r="I79" i="7"/>
  <c r="I25" i="7"/>
  <c r="I66" i="7"/>
  <c r="H36" i="8"/>
  <c r="F51" i="8"/>
  <c r="K51" i="8" s="1"/>
  <c r="L51" i="8" s="1"/>
  <c r="I63" i="11"/>
  <c r="I45" i="11"/>
  <c r="I44" i="11"/>
  <c r="F61" i="12"/>
  <c r="K61" i="12" s="1"/>
  <c r="F67" i="12"/>
  <c r="K67" i="12" s="1"/>
  <c r="H49" i="13"/>
  <c r="I49" i="13"/>
  <c r="H32" i="13"/>
  <c r="I61" i="12"/>
  <c r="I53" i="12"/>
  <c r="I64" i="12"/>
  <c r="I58" i="12"/>
  <c r="I30" i="11"/>
  <c r="D52" i="5"/>
  <c r="F52" i="5"/>
  <c r="K52" i="5" s="1"/>
  <c r="L52" i="5" s="1"/>
  <c r="I52" i="5"/>
  <c r="F26" i="7"/>
  <c r="K26" i="7" s="1"/>
  <c r="L26" i="7" s="1"/>
  <c r="D26" i="7"/>
  <c r="F74" i="5"/>
  <c r="K74" i="5" s="1"/>
  <c r="L74" i="5" s="1"/>
  <c r="F51" i="6"/>
  <c r="K51" i="6" s="1"/>
  <c r="L51" i="6" s="1"/>
  <c r="H52" i="13"/>
  <c r="H59" i="13"/>
  <c r="F59" i="13"/>
  <c r="K59" i="13" s="1"/>
  <c r="D59" i="13"/>
  <c r="F33" i="5"/>
  <c r="K33" i="5" s="1"/>
  <c r="L33" i="5" s="1"/>
  <c r="D33" i="5"/>
  <c r="F55" i="5"/>
  <c r="K55" i="5" s="1"/>
  <c r="L55" i="5" s="1"/>
  <c r="D55" i="5"/>
  <c r="I55" i="5"/>
  <c r="H70" i="5"/>
  <c r="D70" i="5"/>
  <c r="F70" i="5"/>
  <c r="K70" i="5" s="1"/>
  <c r="L70" i="5" s="1"/>
  <c r="H26" i="7"/>
  <c r="H68" i="7"/>
  <c r="F78" i="10"/>
  <c r="K78" i="10" s="1"/>
  <c r="H44" i="12"/>
  <c r="I54" i="12"/>
  <c r="F78" i="5"/>
  <c r="K78" i="5" s="1"/>
  <c r="L78" i="5" s="1"/>
  <c r="D78" i="5"/>
  <c r="F41" i="7"/>
  <c r="K41" i="7" s="1"/>
  <c r="L41" i="7" s="1"/>
  <c r="D41" i="7"/>
  <c r="H41" i="7"/>
  <c r="H36" i="10"/>
  <c r="D73" i="5"/>
  <c r="F73" i="5"/>
  <c r="K73" i="5" s="1"/>
  <c r="L73" i="5" s="1"/>
  <c r="D30" i="5"/>
  <c r="F30" i="5"/>
  <c r="K30" i="5" s="1"/>
  <c r="L30" i="5" s="1"/>
  <c r="I44" i="13"/>
  <c r="H79" i="13"/>
  <c r="H25" i="13"/>
  <c r="H54" i="13"/>
  <c r="I24" i="13"/>
  <c r="H44" i="13"/>
  <c r="I35" i="13"/>
  <c r="H35" i="13"/>
  <c r="F35" i="13"/>
  <c r="K35" i="13" s="1"/>
  <c r="I79" i="13"/>
  <c r="I69" i="13"/>
  <c r="F38" i="13"/>
  <c r="K38" i="13" s="1"/>
  <c r="F49" i="13"/>
  <c r="K49" i="13" s="1"/>
  <c r="F79" i="13"/>
  <c r="K79" i="13" s="1"/>
  <c r="I70" i="13"/>
  <c r="H56" i="13"/>
  <c r="H50" i="13"/>
  <c r="F63" i="13"/>
  <c r="K63" i="13" s="1"/>
  <c r="F25" i="13"/>
  <c r="K25" i="13" s="1"/>
  <c r="F46" i="13"/>
  <c r="K46" i="13" s="1"/>
  <c r="F36" i="13"/>
  <c r="K36" i="13" s="1"/>
  <c r="D44" i="13"/>
  <c r="H71" i="13"/>
  <c r="F71" i="13"/>
  <c r="K71" i="13" s="1"/>
  <c r="D63" i="13"/>
  <c r="I47" i="13"/>
  <c r="F44" i="13"/>
  <c r="K44" i="13" s="1"/>
  <c r="I25" i="13"/>
  <c r="F50" i="13"/>
  <c r="K50" i="13" s="1"/>
  <c r="H43" i="13"/>
  <c r="F43" i="13"/>
  <c r="K43" i="13" s="1"/>
  <c r="H62" i="13"/>
  <c r="D54" i="13"/>
  <c r="H31" i="13"/>
  <c r="H37" i="13"/>
  <c r="F69" i="13"/>
  <c r="K69" i="13" s="1"/>
  <c r="F54" i="13"/>
  <c r="K54" i="13" s="1"/>
  <c r="D50" i="13"/>
  <c r="D78" i="13"/>
  <c r="I62" i="13"/>
  <c r="I37" i="13"/>
  <c r="H55" i="13"/>
  <c r="D47" i="13"/>
  <c r="H63" i="13"/>
  <c r="H24" i="13"/>
  <c r="D79" i="13"/>
  <c r="F56" i="13"/>
  <c r="K56" i="13" s="1"/>
  <c r="F55" i="13"/>
  <c r="K55" i="13" s="1"/>
  <c r="D69" i="13"/>
  <c r="H34" i="13"/>
  <c r="F34" i="13"/>
  <c r="K34" i="13" s="1"/>
  <c r="F47" i="13"/>
  <c r="K47" i="13" s="1"/>
  <c r="F37" i="13"/>
  <c r="K37" i="13" s="1"/>
  <c r="D25" i="13"/>
  <c r="D46" i="13"/>
  <c r="I54" i="13"/>
  <c r="H39" i="13"/>
  <c r="F39" i="13"/>
  <c r="K39" i="13" s="1"/>
  <c r="F62" i="13"/>
  <c r="K62" i="13" s="1"/>
  <c r="D56" i="13"/>
  <c r="D31" i="13"/>
  <c r="I55" i="13"/>
  <c r="I74" i="12"/>
  <c r="F76" i="12"/>
  <c r="K76" i="12" s="1"/>
  <c r="H77" i="12"/>
  <c r="I33" i="12"/>
  <c r="H33" i="12"/>
  <c r="F33" i="12"/>
  <c r="K33" i="12" s="1"/>
  <c r="I63" i="12"/>
  <c r="D51" i="12"/>
  <c r="D69" i="12"/>
  <c r="F75" i="12"/>
  <c r="K75" i="12" s="1"/>
  <c r="I29" i="12"/>
  <c r="I51" i="12"/>
  <c r="I77" i="12"/>
  <c r="H34" i="12"/>
  <c r="I70" i="12"/>
  <c r="H45" i="12"/>
  <c r="H31" i="12"/>
  <c r="D77" i="12"/>
  <c r="F44" i="12"/>
  <c r="K44" i="12" s="1"/>
  <c r="H47" i="12"/>
  <c r="I37" i="12"/>
  <c r="I57" i="12"/>
  <c r="D26" i="12"/>
  <c r="D75" i="12"/>
  <c r="I39" i="12"/>
  <c r="H35" i="12"/>
  <c r="F35" i="12"/>
  <c r="K35" i="12" s="1"/>
  <c r="H25" i="12"/>
  <c r="I25" i="12"/>
  <c r="I35" i="12"/>
  <c r="D45" i="12"/>
  <c r="H50" i="12"/>
  <c r="H56" i="12"/>
  <c r="I34" i="12"/>
  <c r="H74" i="12"/>
  <c r="F74" i="12"/>
  <c r="K74" i="12" s="1"/>
  <c r="H72" i="12"/>
  <c r="F72" i="12"/>
  <c r="K72" i="12" s="1"/>
  <c r="H24" i="12"/>
  <c r="F24" i="12"/>
  <c r="F31" i="12"/>
  <c r="K31" i="12" s="1"/>
  <c r="I24" i="12"/>
  <c r="H55" i="12"/>
  <c r="I50" i="12"/>
  <c r="H38" i="12"/>
  <c r="D72" i="12"/>
  <c r="H49" i="12"/>
  <c r="I49" i="12"/>
  <c r="H79" i="12"/>
  <c r="D25" i="12"/>
  <c r="F71" i="12"/>
  <c r="K71" i="12" s="1"/>
  <c r="F37" i="12"/>
  <c r="K37" i="12" s="1"/>
  <c r="I56" i="12"/>
  <c r="I45" i="12"/>
  <c r="F26" i="12"/>
  <c r="K26" i="12" s="1"/>
  <c r="I38" i="12"/>
  <c r="H54" i="12"/>
  <c r="I46" i="12"/>
  <c r="I66" i="12"/>
  <c r="H28" i="12"/>
  <c r="H41" i="12"/>
  <c r="D41" i="12"/>
  <c r="I75" i="12"/>
  <c r="F54" i="11"/>
  <c r="K54" i="11" s="1"/>
  <c r="I62" i="11"/>
  <c r="H62" i="11"/>
  <c r="H31" i="11"/>
  <c r="F31" i="11"/>
  <c r="K31" i="11" s="1"/>
  <c r="D54" i="11"/>
  <c r="H47" i="11"/>
  <c r="F47" i="11"/>
  <c r="K47" i="11" s="1"/>
  <c r="J70" i="11"/>
  <c r="H70" i="11"/>
  <c r="I70" i="11"/>
  <c r="J69" i="11"/>
  <c r="J43" i="11"/>
  <c r="D31" i="11"/>
  <c r="F62" i="11"/>
  <c r="K62" i="11" s="1"/>
  <c r="D46" i="11"/>
  <c r="F39" i="11"/>
  <c r="K39" i="11" s="1"/>
  <c r="H39" i="11"/>
  <c r="I31" i="11"/>
  <c r="D62" i="11"/>
  <c r="H55" i="11"/>
  <c r="F55" i="11"/>
  <c r="K55" i="11" s="1"/>
  <c r="J55" i="11"/>
  <c r="I55" i="11"/>
  <c r="H49" i="11"/>
  <c r="F49" i="11"/>
  <c r="K49" i="11" s="1"/>
  <c r="H79" i="11"/>
  <c r="F79" i="11"/>
  <c r="K79" i="11" s="1"/>
  <c r="J49" i="11"/>
  <c r="J71" i="11"/>
  <c r="D39" i="11"/>
  <c r="F46" i="11"/>
  <c r="K46" i="11" s="1"/>
  <c r="J46" i="11"/>
  <c r="I46" i="11"/>
  <c r="F43" i="11"/>
  <c r="K43" i="11" s="1"/>
  <c r="H43" i="11"/>
  <c r="I71" i="11"/>
  <c r="D47" i="11"/>
  <c r="F70" i="11"/>
  <c r="K70" i="11" s="1"/>
  <c r="F75" i="11"/>
  <c r="K75" i="11" s="1"/>
  <c r="H75" i="11"/>
  <c r="H34" i="11"/>
  <c r="F34" i="11"/>
  <c r="K34" i="11" s="1"/>
  <c r="I34" i="11"/>
  <c r="I75" i="11"/>
  <c r="D55" i="11"/>
  <c r="F62" i="10"/>
  <c r="K62" i="10" s="1"/>
  <c r="I49" i="10"/>
  <c r="F49" i="10"/>
  <c r="K49" i="10" s="1"/>
  <c r="H49" i="10"/>
  <c r="D49" i="10"/>
  <c r="I39" i="10"/>
  <c r="H39" i="10"/>
  <c r="F39" i="10"/>
  <c r="K39" i="10" s="1"/>
  <c r="I27" i="10"/>
  <c r="H27" i="10"/>
  <c r="D68" i="10"/>
  <c r="F34" i="10"/>
  <c r="K34" i="10" s="1"/>
  <c r="D50" i="10"/>
  <c r="F31" i="10"/>
  <c r="K31" i="10" s="1"/>
  <c r="D76" i="10"/>
  <c r="D27" i="10"/>
  <c r="H73" i="10"/>
  <c r="F73" i="10"/>
  <c r="K73" i="10" s="1"/>
  <c r="I73" i="10"/>
  <c r="F29" i="10"/>
  <c r="K29" i="10" s="1"/>
  <c r="I29" i="10"/>
  <c r="H44" i="10"/>
  <c r="I40" i="10"/>
  <c r="H40" i="10"/>
  <c r="I79" i="10"/>
  <c r="H79" i="10"/>
  <c r="D73" i="10"/>
  <c r="F68" i="10"/>
  <c r="K68" i="10" s="1"/>
  <c r="H55" i="10"/>
  <c r="H68" i="10"/>
  <c r="D57" i="10"/>
  <c r="D53" i="10"/>
  <c r="H59" i="10"/>
  <c r="I59" i="10"/>
  <c r="D59" i="10"/>
  <c r="I62" i="10"/>
  <c r="H62" i="10"/>
  <c r="D31" i="10"/>
  <c r="D39" i="10"/>
  <c r="I30" i="10"/>
  <c r="I68" i="10"/>
  <c r="F27" i="10"/>
  <c r="K27" i="10" s="1"/>
  <c r="H41" i="10"/>
  <c r="I41" i="10"/>
  <c r="F57" i="10"/>
  <c r="K57" i="10" s="1"/>
  <c r="D55" i="10"/>
  <c r="H34" i="10"/>
  <c r="H50" i="10"/>
  <c r="H76" i="10"/>
  <c r="F52" i="10"/>
  <c r="K52" i="10" s="1"/>
  <c r="H52" i="10"/>
  <c r="I65" i="10"/>
  <c r="H65" i="10"/>
  <c r="F65" i="10"/>
  <c r="K65" i="10" s="1"/>
  <c r="H29" i="10"/>
  <c r="I75" i="10"/>
  <c r="H75" i="10"/>
  <c r="D47" i="10"/>
  <c r="H57" i="10"/>
  <c r="H54" i="10"/>
  <c r="F30" i="10"/>
  <c r="K30" i="10" s="1"/>
  <c r="D63" i="10"/>
  <c r="I51" i="10"/>
  <c r="H51" i="10"/>
  <c r="D51" i="10"/>
  <c r="I50" i="10"/>
  <c r="D34" i="10"/>
  <c r="I47" i="10"/>
  <c r="F24" i="10"/>
  <c r="I24" i="10"/>
  <c r="H24" i="10"/>
  <c r="I56" i="10"/>
  <c r="F56" i="10"/>
  <c r="K56" i="10" s="1"/>
  <c r="D75" i="10"/>
  <c r="D71" i="10"/>
  <c r="D75" i="9"/>
  <c r="F62" i="9"/>
  <c r="K62" i="9" s="1"/>
  <c r="I56" i="9"/>
  <c r="F55" i="9"/>
  <c r="K55" i="9" s="1"/>
  <c r="I57" i="9"/>
  <c r="H30" i="9"/>
  <c r="H78" i="9"/>
  <c r="I75" i="9"/>
  <c r="F57" i="9"/>
  <c r="K57" i="9" s="1"/>
  <c r="I38" i="9"/>
  <c r="I62" i="9"/>
  <c r="F46" i="9"/>
  <c r="K46" i="9" s="1"/>
  <c r="F39" i="9"/>
  <c r="K39" i="9" s="1"/>
  <c r="D44" i="9"/>
  <c r="F78" i="9"/>
  <c r="K78" i="9" s="1"/>
  <c r="H56" i="9"/>
  <c r="H39" i="9"/>
  <c r="H76" i="9"/>
  <c r="F30" i="9"/>
  <c r="K30" i="9" s="1"/>
  <c r="H57" i="9"/>
  <c r="I54" i="9"/>
  <c r="F38" i="9"/>
  <c r="K38" i="9" s="1"/>
  <c r="F69" i="9"/>
  <c r="K69" i="9" s="1"/>
  <c r="F76" i="9"/>
  <c r="K76" i="9" s="1"/>
  <c r="F49" i="9"/>
  <c r="K49" i="9" s="1"/>
  <c r="D69" i="9"/>
  <c r="F47" i="9"/>
  <c r="K47" i="9" s="1"/>
  <c r="F56" i="9"/>
  <c r="K56" i="9" s="1"/>
  <c r="F31" i="9"/>
  <c r="K31" i="9" s="1"/>
  <c r="D57" i="9"/>
  <c r="I78" i="9"/>
  <c r="D78" i="9"/>
  <c r="F54" i="9"/>
  <c r="K54" i="9" s="1"/>
  <c r="H46" i="9"/>
  <c r="I70" i="9"/>
  <c r="I69" i="9"/>
  <c r="F50" i="9"/>
  <c r="K50" i="9" s="1"/>
  <c r="F79" i="9"/>
  <c r="K79" i="9" s="1"/>
  <c r="H71" i="9"/>
  <c r="H37" i="9"/>
  <c r="H34" i="8"/>
  <c r="F34" i="8"/>
  <c r="K34" i="8" s="1"/>
  <c r="H54" i="8"/>
  <c r="I78" i="8"/>
  <c r="H42" i="8"/>
  <c r="F42" i="8"/>
  <c r="K42" i="8" s="1"/>
  <c r="I42" i="8"/>
  <c r="D54" i="8"/>
  <c r="F35" i="8"/>
  <c r="K35" i="8" s="1"/>
  <c r="I35" i="8"/>
  <c r="H35" i="8"/>
  <c r="I31" i="8"/>
  <c r="H31" i="8"/>
  <c r="F31" i="8"/>
  <c r="K31" i="8" s="1"/>
  <c r="H39" i="8"/>
  <c r="F39" i="8"/>
  <c r="K39" i="8" s="1"/>
  <c r="F75" i="8"/>
  <c r="K75" i="8" s="1"/>
  <c r="H75" i="8"/>
  <c r="F47" i="8"/>
  <c r="K47" i="8" s="1"/>
  <c r="I47" i="8"/>
  <c r="H47" i="8"/>
  <c r="I46" i="8"/>
  <c r="I69" i="8"/>
  <c r="I33" i="8"/>
  <c r="H33" i="8"/>
  <c r="F33" i="8"/>
  <c r="K33" i="8" s="1"/>
  <c r="I63" i="8"/>
  <c r="I34" i="8"/>
  <c r="F54" i="8"/>
  <c r="K54" i="8" s="1"/>
  <c r="F70" i="8"/>
  <c r="K70" i="8" s="1"/>
  <c r="I38" i="8"/>
  <c r="I62" i="8"/>
  <c r="F78" i="8"/>
  <c r="K78" i="8" s="1"/>
  <c r="I55" i="8"/>
  <c r="H55" i="8"/>
  <c r="F55" i="8"/>
  <c r="K55" i="8" s="1"/>
  <c r="I71" i="8"/>
  <c r="F38" i="8"/>
  <c r="K38" i="8" s="1"/>
  <c r="F62" i="8"/>
  <c r="K62" i="8" s="1"/>
  <c r="D70" i="8"/>
  <c r="D78" i="8"/>
  <c r="H49" i="8"/>
  <c r="F49" i="8"/>
  <c r="K49" i="8" s="1"/>
  <c r="I49" i="8"/>
  <c r="H79" i="8"/>
  <c r="F79" i="8"/>
  <c r="K79" i="8" s="1"/>
  <c r="I54" i="8"/>
  <c r="H32" i="7"/>
  <c r="F32" i="7"/>
  <c r="K32" i="7" s="1"/>
  <c r="D32" i="7"/>
  <c r="H75" i="7"/>
  <c r="F75" i="7"/>
  <c r="K75" i="7" s="1"/>
  <c r="I75" i="7"/>
  <c r="F39" i="7"/>
  <c r="K39" i="7" s="1"/>
  <c r="H39" i="7"/>
  <c r="F69" i="7"/>
  <c r="K69" i="7" s="1"/>
  <c r="F78" i="7"/>
  <c r="K78" i="7" s="1"/>
  <c r="H69" i="7"/>
  <c r="H55" i="7"/>
  <c r="F55" i="7"/>
  <c r="K55" i="7" s="1"/>
  <c r="D75" i="7"/>
  <c r="D78" i="7"/>
  <c r="H63" i="7"/>
  <c r="H62" i="7"/>
  <c r="D31" i="7"/>
  <c r="D39" i="7"/>
  <c r="F33" i="7"/>
  <c r="K33" i="7" s="1"/>
  <c r="I33" i="7"/>
  <c r="I55" i="7"/>
  <c r="H43" i="7"/>
  <c r="F43" i="7"/>
  <c r="K43" i="7" s="1"/>
  <c r="H47" i="7"/>
  <c r="I31" i="7"/>
  <c r="I71" i="7"/>
  <c r="F54" i="7"/>
  <c r="K54" i="7" s="1"/>
  <c r="F62" i="7"/>
  <c r="K62" i="7" s="1"/>
  <c r="D62" i="7"/>
  <c r="I69" i="7"/>
  <c r="I39" i="7"/>
  <c r="H54" i="7"/>
  <c r="I32" i="7"/>
  <c r="D54" i="7"/>
  <c r="H31" i="7"/>
  <c r="D47" i="7"/>
  <c r="F42" i="7"/>
  <c r="K42" i="7" s="1"/>
  <c r="D42" i="7"/>
  <c r="D63" i="7"/>
  <c r="H49" i="7"/>
  <c r="I43" i="7"/>
  <c r="I49" i="7"/>
  <c r="H75" i="6"/>
  <c r="F75" i="6"/>
  <c r="K75" i="6" s="1"/>
  <c r="F42" i="6"/>
  <c r="K42" i="6" s="1"/>
  <c r="D42" i="6"/>
  <c r="I42" i="6"/>
  <c r="H42" i="6"/>
  <c r="D73" i="6"/>
  <c r="I73" i="6"/>
  <c r="H73" i="6"/>
  <c r="F73" i="6"/>
  <c r="K73" i="6" s="1"/>
  <c r="D43" i="6"/>
  <c r="F54" i="6"/>
  <c r="K54" i="6" s="1"/>
  <c r="I43" i="6"/>
  <c r="I62" i="6"/>
  <c r="H70" i="6"/>
  <c r="F64" i="6"/>
  <c r="K64" i="6" s="1"/>
  <c r="D64" i="6"/>
  <c r="I30" i="6"/>
  <c r="I50" i="6"/>
  <c r="H50" i="6"/>
  <c r="F30" i="6"/>
  <c r="K30" i="6" s="1"/>
  <c r="D66" i="6"/>
  <c r="I66" i="6"/>
  <c r="H66" i="6"/>
  <c r="F66" i="6"/>
  <c r="K66" i="6" s="1"/>
  <c r="H47" i="6"/>
  <c r="F47" i="6"/>
  <c r="K47" i="6" s="1"/>
  <c r="H55" i="6"/>
  <c r="F55" i="6"/>
  <c r="K55" i="6" s="1"/>
  <c r="F69" i="6"/>
  <c r="K69" i="6" s="1"/>
  <c r="F63" i="6"/>
  <c r="K63" i="6" s="1"/>
  <c r="F70" i="6"/>
  <c r="K70" i="6" s="1"/>
  <c r="H43" i="6"/>
  <c r="H30" i="6"/>
  <c r="I78" i="6"/>
  <c r="H78" i="6"/>
  <c r="I53" i="6"/>
  <c r="D53" i="6"/>
  <c r="I39" i="6"/>
  <c r="H39" i="6"/>
  <c r="F39" i="6"/>
  <c r="K39" i="6" s="1"/>
  <c r="I47" i="6"/>
  <c r="I69" i="6"/>
  <c r="I54" i="6"/>
  <c r="D45" i="6"/>
  <c r="I45" i="6"/>
  <c r="F62" i="6"/>
  <c r="K62" i="6" s="1"/>
  <c r="H53" i="6"/>
  <c r="H69" i="6"/>
  <c r="H32" i="6"/>
  <c r="F32" i="6"/>
  <c r="K32" i="6" s="1"/>
  <c r="H31" i="6"/>
  <c r="F31" i="6"/>
  <c r="K31" i="6" s="1"/>
  <c r="I64" i="6"/>
  <c r="F33" i="6"/>
  <c r="K33" i="6" s="1"/>
  <c r="I33" i="6"/>
  <c r="D75" i="6"/>
  <c r="I61" i="6"/>
  <c r="D61" i="6"/>
  <c r="I75" i="6"/>
  <c r="H79" i="6"/>
  <c r="F49" i="6"/>
  <c r="K49" i="6" s="1"/>
  <c r="H49" i="6"/>
  <c r="M26" i="1"/>
  <c r="N26" i="1" s="1"/>
  <c r="X5" i="1"/>
  <c r="W5" i="1"/>
  <c r="N28" i="1"/>
  <c r="O26" i="1" l="1"/>
  <c r="O29" i="1"/>
  <c r="Q29" i="1" s="1"/>
  <c r="T29" i="1" s="1"/>
  <c r="J63" i="9"/>
  <c r="J45" i="10"/>
  <c r="J70" i="10"/>
  <c r="J35" i="9"/>
  <c r="J53" i="10"/>
  <c r="J54" i="10"/>
  <c r="J60" i="9"/>
  <c r="J24" i="9"/>
  <c r="J42" i="10"/>
  <c r="J66" i="10"/>
  <c r="J33" i="9"/>
  <c r="J52" i="9"/>
  <c r="J26" i="9"/>
  <c r="J32" i="9"/>
  <c r="J38" i="9"/>
  <c r="J48" i="9"/>
  <c r="J54" i="9"/>
  <c r="J70" i="9"/>
  <c r="J55" i="9"/>
  <c r="J43" i="9"/>
  <c r="J27" i="10"/>
  <c r="J57" i="9"/>
  <c r="J65" i="9"/>
  <c r="J59" i="9"/>
  <c r="J71" i="10"/>
  <c r="J50" i="9"/>
  <c r="J67" i="9"/>
  <c r="J25" i="9"/>
  <c r="J75" i="9"/>
  <c r="J69" i="9"/>
  <c r="J53" i="9"/>
  <c r="J27" i="9"/>
  <c r="J56" i="9"/>
  <c r="J58" i="9"/>
  <c r="J50" i="10"/>
  <c r="J60" i="10"/>
  <c r="J59" i="10"/>
  <c r="J44" i="10"/>
  <c r="J67" i="10"/>
  <c r="J75" i="10"/>
  <c r="J42" i="14"/>
  <c r="E45" i="11"/>
  <c r="O45" i="11" s="1"/>
  <c r="P45" i="11" s="1"/>
  <c r="A359" i="16" s="1"/>
  <c r="B359" i="16" s="1"/>
  <c r="J64" i="9"/>
  <c r="J31" i="9"/>
  <c r="J44" i="9"/>
  <c r="J71" i="9"/>
  <c r="J34" i="9"/>
  <c r="J51" i="9"/>
  <c r="J30" i="9"/>
  <c r="J72" i="9"/>
  <c r="Q26" i="1"/>
  <c r="J61" i="14"/>
  <c r="J46" i="14"/>
  <c r="J59" i="14"/>
  <c r="J40" i="14"/>
  <c r="J51" i="14"/>
  <c r="J39" i="14"/>
  <c r="J76" i="14"/>
  <c r="J78" i="14"/>
  <c r="J27" i="14"/>
  <c r="J45" i="14"/>
  <c r="J65" i="14"/>
  <c r="J25" i="14"/>
  <c r="J77" i="14"/>
  <c r="J29" i="14"/>
  <c r="J68" i="14"/>
  <c r="J48" i="10"/>
  <c r="J56" i="10"/>
  <c r="J58" i="10"/>
  <c r="J34" i="10"/>
  <c r="J37" i="10"/>
  <c r="J26" i="10"/>
  <c r="J78" i="10"/>
  <c r="J38" i="10"/>
  <c r="J73" i="10"/>
  <c r="J63" i="10"/>
  <c r="J43" i="10"/>
  <c r="J79" i="10"/>
  <c r="J55" i="14"/>
  <c r="J79" i="14"/>
  <c r="J30" i="14"/>
  <c r="J28" i="14"/>
  <c r="J29" i="9"/>
  <c r="J37" i="9"/>
  <c r="J66" i="9"/>
  <c r="J41" i="10"/>
  <c r="J46" i="10"/>
  <c r="J28" i="10"/>
  <c r="J62" i="9"/>
  <c r="J77" i="9"/>
  <c r="J76" i="9"/>
  <c r="J49" i="10"/>
  <c r="J69" i="10"/>
  <c r="J57" i="10"/>
  <c r="J79" i="9"/>
  <c r="J49" i="9"/>
  <c r="J46" i="9"/>
  <c r="J78" i="9"/>
  <c r="J31" i="10"/>
  <c r="J67" i="14"/>
  <c r="J39" i="10"/>
  <c r="J45" i="9"/>
  <c r="J28" i="9"/>
  <c r="J30" i="10"/>
  <c r="J52" i="10"/>
  <c r="J77" i="10"/>
  <c r="J41" i="14"/>
  <c r="J47" i="10"/>
  <c r="J32" i="10"/>
  <c r="J70" i="14"/>
  <c r="J61" i="9"/>
  <c r="J36" i="9"/>
  <c r="J41" i="9"/>
  <c r="J35" i="10"/>
  <c r="J61" i="10"/>
  <c r="J63" i="14"/>
  <c r="J34" i="14"/>
  <c r="J47" i="9"/>
  <c r="J39" i="9"/>
  <c r="J68" i="9"/>
  <c r="J74" i="9"/>
  <c r="J25" i="10"/>
  <c r="J73" i="9"/>
  <c r="J38" i="14"/>
  <c r="J71" i="14"/>
  <c r="J64" i="14"/>
  <c r="J40" i="9"/>
  <c r="J64" i="10"/>
  <c r="J72" i="10"/>
  <c r="J35" i="14"/>
  <c r="J55" i="10"/>
  <c r="J47" i="14"/>
  <c r="J62" i="14"/>
  <c r="J48" i="14"/>
  <c r="J72" i="14"/>
  <c r="J33" i="14"/>
  <c r="J65" i="10"/>
  <c r="J33" i="10"/>
  <c r="J36" i="10"/>
  <c r="J53" i="14"/>
  <c r="J26" i="14"/>
  <c r="J50" i="14"/>
  <c r="J66" i="14"/>
  <c r="J24" i="10"/>
  <c r="J76" i="10"/>
  <c r="J51" i="10"/>
  <c r="J49" i="14"/>
  <c r="J44" i="14"/>
  <c r="J51" i="12"/>
  <c r="J60" i="14"/>
  <c r="J69" i="14"/>
  <c r="J75" i="14"/>
  <c r="J62" i="10"/>
  <c r="J40" i="10"/>
  <c r="J64" i="12"/>
  <c r="J29" i="10"/>
  <c r="J52" i="14"/>
  <c r="J24" i="14"/>
  <c r="J36" i="14"/>
  <c r="J31" i="14"/>
  <c r="J68" i="10"/>
  <c r="J47" i="12"/>
  <c r="J57" i="14"/>
  <c r="J73" i="14"/>
  <c r="J74" i="14"/>
  <c r="J58" i="14"/>
  <c r="J32" i="14"/>
  <c r="J43" i="14"/>
  <c r="J37" i="14"/>
  <c r="J54" i="14"/>
  <c r="J49" i="12"/>
  <c r="J62" i="12"/>
  <c r="J24" i="6"/>
  <c r="J69" i="12"/>
  <c r="J31" i="6"/>
  <c r="J62" i="6"/>
  <c r="J28" i="5"/>
  <c r="J40" i="6"/>
  <c r="J73" i="6"/>
  <c r="J68" i="12"/>
  <c r="J71" i="6"/>
  <c r="J45" i="6"/>
  <c r="J36" i="6"/>
  <c r="J75" i="6"/>
  <c r="J52" i="5"/>
  <c r="J34" i="5"/>
  <c r="J64" i="6"/>
  <c r="J60" i="6"/>
  <c r="J55" i="12"/>
  <c r="J75" i="12"/>
  <c r="J37" i="6"/>
  <c r="J39" i="6"/>
  <c r="J75" i="5"/>
  <c r="J61" i="6"/>
  <c r="J30" i="12"/>
  <c r="J30" i="6"/>
  <c r="J39" i="12"/>
  <c r="J32" i="6"/>
  <c r="J74" i="12"/>
  <c r="J72" i="6"/>
  <c r="J54" i="7"/>
  <c r="J63" i="6"/>
  <c r="J79" i="12"/>
  <c r="J43" i="12"/>
  <c r="J36" i="7"/>
  <c r="J70" i="12"/>
  <c r="J77" i="6"/>
  <c r="J44" i="6"/>
  <c r="J26" i="12"/>
  <c r="J50" i="5"/>
  <c r="J68" i="5"/>
  <c r="J52" i="6"/>
  <c r="J78" i="6"/>
  <c r="J52" i="12"/>
  <c r="J57" i="12"/>
  <c r="J77" i="12"/>
  <c r="J47" i="7"/>
  <c r="J29" i="6"/>
  <c r="J38" i="12"/>
  <c r="J36" i="12"/>
  <c r="J70" i="5"/>
  <c r="J65" i="5"/>
  <c r="J51" i="6"/>
  <c r="J56" i="12"/>
  <c r="J63" i="12"/>
  <c r="J32" i="12"/>
  <c r="J54" i="12"/>
  <c r="J50" i="6"/>
  <c r="J28" i="6"/>
  <c r="J69" i="6"/>
  <c r="J46" i="12"/>
  <c r="J50" i="12"/>
  <c r="J40" i="12"/>
  <c r="J42" i="12"/>
  <c r="J34" i="7"/>
  <c r="J42" i="5"/>
  <c r="J73" i="5"/>
  <c r="J38" i="6"/>
  <c r="J56" i="6"/>
  <c r="J76" i="6"/>
  <c r="J34" i="6"/>
  <c r="J35" i="12"/>
  <c r="J61" i="12"/>
  <c r="J33" i="6"/>
  <c r="J31" i="12"/>
  <c r="J37" i="12"/>
  <c r="J72" i="12"/>
  <c r="J48" i="6"/>
  <c r="J53" i="12"/>
  <c r="J44" i="12"/>
  <c r="J45" i="13"/>
  <c r="J28" i="7"/>
  <c r="J74" i="13"/>
  <c r="J38" i="5"/>
  <c r="J46" i="7"/>
  <c r="J51" i="7"/>
  <c r="J57" i="5"/>
  <c r="J27" i="7"/>
  <c r="J53" i="7"/>
  <c r="J77" i="13"/>
  <c r="J57" i="6"/>
  <c r="J67" i="6"/>
  <c r="J39" i="5"/>
  <c r="J49" i="7"/>
  <c r="J31" i="7"/>
  <c r="J49" i="6"/>
  <c r="J53" i="6"/>
  <c r="J65" i="6"/>
  <c r="J59" i="6"/>
  <c r="J35" i="6"/>
  <c r="J65" i="12"/>
  <c r="J64" i="5"/>
  <c r="J41" i="5"/>
  <c r="J53" i="5"/>
  <c r="J76" i="13"/>
  <c r="J45" i="7"/>
  <c r="J72" i="7"/>
  <c r="J70" i="7"/>
  <c r="J41" i="7"/>
  <c r="J66" i="6"/>
  <c r="J79" i="7"/>
  <c r="J46" i="6"/>
  <c r="J71" i="12"/>
  <c r="J58" i="12"/>
  <c r="J30" i="7"/>
  <c r="J26" i="6"/>
  <c r="J68" i="6"/>
  <c r="J43" i="6"/>
  <c r="J60" i="12"/>
  <c r="J42" i="6"/>
  <c r="J39" i="7"/>
  <c r="J41" i="6"/>
  <c r="J74" i="6"/>
  <c r="J55" i="6"/>
  <c r="J79" i="6"/>
  <c r="J27" i="6"/>
  <c r="J24" i="12"/>
  <c r="J34" i="12"/>
  <c r="J46" i="5"/>
  <c r="J54" i="5"/>
  <c r="J76" i="12"/>
  <c r="J66" i="12"/>
  <c r="J55" i="5"/>
  <c r="J32" i="5"/>
  <c r="J27" i="8"/>
  <c r="J73" i="13"/>
  <c r="J31" i="8"/>
  <c r="J29" i="13"/>
  <c r="J48" i="13"/>
  <c r="J44" i="7"/>
  <c r="J74" i="7"/>
  <c r="J60" i="8"/>
  <c r="J63" i="8"/>
  <c r="J69" i="7"/>
  <c r="J35" i="7"/>
  <c r="J40" i="7"/>
  <c r="J44" i="5"/>
  <c r="J71" i="5"/>
  <c r="J25" i="5"/>
  <c r="J31" i="5"/>
  <c r="J48" i="5"/>
  <c r="E34" i="14"/>
  <c r="O34" i="14" s="1"/>
  <c r="P34" i="14" s="1"/>
  <c r="U34" i="14" s="1"/>
  <c r="J34" i="8"/>
  <c r="J43" i="7"/>
  <c r="J42" i="7"/>
  <c r="J58" i="5"/>
  <c r="J30" i="5"/>
  <c r="J27" i="5"/>
  <c r="J71" i="7"/>
  <c r="J56" i="7"/>
  <c r="J57" i="7"/>
  <c r="J76" i="5"/>
  <c r="J29" i="5"/>
  <c r="J75" i="8"/>
  <c r="J58" i="7"/>
  <c r="J25" i="7"/>
  <c r="J79" i="8"/>
  <c r="J47" i="6"/>
  <c r="J58" i="6"/>
  <c r="J70" i="6"/>
  <c r="J71" i="13"/>
  <c r="J66" i="5"/>
  <c r="J69" i="13"/>
  <c r="J43" i="13"/>
  <c r="J46" i="8"/>
  <c r="J48" i="7"/>
  <c r="J57" i="8"/>
  <c r="J68" i="7"/>
  <c r="J25" i="12"/>
  <c r="J33" i="12"/>
  <c r="J34" i="13"/>
  <c r="J61" i="7"/>
  <c r="J73" i="12"/>
  <c r="J69" i="5"/>
  <c r="J67" i="12"/>
  <c r="J55" i="7"/>
  <c r="J40" i="8"/>
  <c r="J25" i="6"/>
  <c r="J41" i="12"/>
  <c r="J45" i="12"/>
  <c r="J59" i="12"/>
  <c r="J29" i="12"/>
  <c r="J36" i="13"/>
  <c r="J62" i="5"/>
  <c r="J78" i="12"/>
  <c r="J27" i="12"/>
  <c r="J57" i="13"/>
  <c r="J28" i="12"/>
  <c r="J33" i="5"/>
  <c r="J52" i="8"/>
  <c r="J36" i="8"/>
  <c r="J70" i="13"/>
  <c r="J38" i="13"/>
  <c r="J55" i="8"/>
  <c r="J69" i="8"/>
  <c r="J31" i="13"/>
  <c r="J72" i="8"/>
  <c r="J53" i="8"/>
  <c r="J26" i="13"/>
  <c r="J30" i="13"/>
  <c r="J64" i="13"/>
  <c r="J46" i="13"/>
  <c r="J75" i="7"/>
  <c r="J77" i="7"/>
  <c r="J24" i="7"/>
  <c r="J67" i="7"/>
  <c r="J64" i="7"/>
  <c r="J66" i="8"/>
  <c r="J56" i="8"/>
  <c r="J78" i="7"/>
  <c r="J29" i="7"/>
  <c r="J37" i="5"/>
  <c r="J36" i="5"/>
  <c r="J54" i="8"/>
  <c r="J52" i="7"/>
  <c r="J32" i="7"/>
  <c r="J24" i="8"/>
  <c r="J75" i="13"/>
  <c r="J28" i="13"/>
  <c r="J79" i="5"/>
  <c r="J78" i="5"/>
  <c r="J63" i="5"/>
  <c r="J45" i="5"/>
  <c r="J58" i="13"/>
  <c r="E55" i="6"/>
  <c r="J74" i="5"/>
  <c r="J59" i="13"/>
  <c r="J44" i="8"/>
  <c r="J37" i="8"/>
  <c r="J35" i="8"/>
  <c r="J24" i="13"/>
  <c r="J79" i="13"/>
  <c r="J56" i="13"/>
  <c r="J52" i="13"/>
  <c r="J65" i="8"/>
  <c r="J78" i="13"/>
  <c r="J26" i="8"/>
  <c r="J55" i="13"/>
  <c r="J65" i="13"/>
  <c r="J49" i="5"/>
  <c r="J72" i="5"/>
  <c r="J47" i="5"/>
  <c r="J26" i="5"/>
  <c r="J43" i="5"/>
  <c r="J35" i="5"/>
  <c r="J56" i="5"/>
  <c r="J51" i="13"/>
  <c r="J60" i="5"/>
  <c r="J33" i="8"/>
  <c r="J47" i="8"/>
  <c r="J70" i="8"/>
  <c r="J25" i="8"/>
  <c r="J65" i="7"/>
  <c r="J58" i="8"/>
  <c r="J26" i="7"/>
  <c r="J73" i="7"/>
  <c r="J41" i="8"/>
  <c r="J61" i="5"/>
  <c r="J38" i="7"/>
  <c r="J76" i="7"/>
  <c r="J60" i="13"/>
  <c r="J62" i="7"/>
  <c r="J66" i="7"/>
  <c r="J59" i="7"/>
  <c r="J50" i="8"/>
  <c r="J64" i="8"/>
  <c r="J61" i="8"/>
  <c r="J43" i="8"/>
  <c r="J60" i="7"/>
  <c r="J63" i="7"/>
  <c r="J78" i="8"/>
  <c r="J50" i="7"/>
  <c r="J33" i="7"/>
  <c r="J30" i="8"/>
  <c r="J53" i="13"/>
  <c r="J51" i="5"/>
  <c r="J59" i="5"/>
  <c r="J61" i="13"/>
  <c r="J27" i="13"/>
  <c r="J44" i="13"/>
  <c r="J24" i="5"/>
  <c r="J40" i="5"/>
  <c r="J67" i="5"/>
  <c r="E60" i="8"/>
  <c r="O60" i="8" s="1"/>
  <c r="P60" i="8" s="1"/>
  <c r="E40" i="9"/>
  <c r="J47" i="13"/>
  <c r="J33" i="13"/>
  <c r="J66" i="13"/>
  <c r="J40" i="13"/>
  <c r="J42" i="8"/>
  <c r="J76" i="8"/>
  <c r="J63" i="13"/>
  <c r="J62" i="13"/>
  <c r="J54" i="13"/>
  <c r="J32" i="13"/>
  <c r="J35" i="13"/>
  <c r="E24" i="12"/>
  <c r="E32" i="10"/>
  <c r="O32" i="10" s="1"/>
  <c r="P32" i="10" s="1"/>
  <c r="J62" i="8"/>
  <c r="E32" i="9"/>
  <c r="O32" i="9" s="1"/>
  <c r="P32" i="9" s="1"/>
  <c r="A234" i="16" s="1"/>
  <c r="B234" i="16" s="1"/>
  <c r="J49" i="8"/>
  <c r="J59" i="8"/>
  <c r="J77" i="8"/>
  <c r="J39" i="8"/>
  <c r="J50" i="13"/>
  <c r="J39" i="13"/>
  <c r="J72" i="13"/>
  <c r="J37" i="13"/>
  <c r="J32" i="8"/>
  <c r="J28" i="8"/>
  <c r="J42" i="13"/>
  <c r="J68" i="13"/>
  <c r="J71" i="8"/>
  <c r="J38" i="8"/>
  <c r="J67" i="8"/>
  <c r="J45" i="8"/>
  <c r="J51" i="8"/>
  <c r="J73" i="8"/>
  <c r="J29" i="8"/>
  <c r="J74" i="8"/>
  <c r="J68" i="8"/>
  <c r="J25" i="13"/>
  <c r="J67" i="13"/>
  <c r="J41" i="13"/>
  <c r="E74" i="9"/>
  <c r="O74" i="9" s="1"/>
  <c r="P74" i="9" s="1"/>
  <c r="A276" i="16" s="1"/>
  <c r="B276" i="16" s="1"/>
  <c r="E24" i="10"/>
  <c r="E54" i="10"/>
  <c r="O54" i="10" s="1"/>
  <c r="P54" i="10" s="1"/>
  <c r="E65" i="10"/>
  <c r="O65" i="10" s="1"/>
  <c r="P65" i="10" s="1"/>
  <c r="E62" i="9"/>
  <c r="E54" i="9"/>
  <c r="O54" i="9" s="1"/>
  <c r="P54" i="9" s="1"/>
  <c r="E29" i="9"/>
  <c r="O29" i="9" s="1"/>
  <c r="P29" i="9" s="1"/>
  <c r="A231" i="16" s="1"/>
  <c r="B231" i="16" s="1"/>
  <c r="E62" i="10"/>
  <c r="O62" i="10" s="1"/>
  <c r="P62" i="10" s="1"/>
  <c r="E36" i="9"/>
  <c r="E34" i="9"/>
  <c r="O34" i="9" s="1"/>
  <c r="P34" i="9" s="1"/>
  <c r="A236" i="16" s="1"/>
  <c r="B236" i="16" s="1"/>
  <c r="E70" i="7"/>
  <c r="O70" i="7" s="1"/>
  <c r="P70" i="7" s="1"/>
  <c r="A160" i="16" s="1"/>
  <c r="B160" i="16" s="1"/>
  <c r="E32" i="12"/>
  <c r="O32" i="12" s="1"/>
  <c r="P32" i="12" s="1"/>
  <c r="A402" i="16" s="1"/>
  <c r="B402" i="16" s="1"/>
  <c r="E38" i="12"/>
  <c r="O38" i="12" s="1"/>
  <c r="P38" i="12" s="1"/>
  <c r="A408" i="16" s="1"/>
  <c r="B408" i="16" s="1"/>
  <c r="E28" i="12"/>
  <c r="O28" i="12" s="1"/>
  <c r="P28" i="12" s="1"/>
  <c r="A398" i="16" s="1"/>
  <c r="B398" i="16" s="1"/>
  <c r="E44" i="11"/>
  <c r="O44" i="11" s="1"/>
  <c r="P44" i="11" s="1"/>
  <c r="A358" i="15" s="1"/>
  <c r="E49" i="13"/>
  <c r="O49" i="13" s="1"/>
  <c r="P49" i="13" s="1"/>
  <c r="E67" i="10"/>
  <c r="O67" i="10" s="1"/>
  <c r="P67" i="10" s="1"/>
  <c r="A325" i="16" s="1"/>
  <c r="B325" i="16" s="1"/>
  <c r="E41" i="11"/>
  <c r="O41" i="11" s="1"/>
  <c r="P41" i="11" s="1"/>
  <c r="A355" i="16" s="1"/>
  <c r="B355" i="16" s="1"/>
  <c r="E44" i="12"/>
  <c r="O44" i="12" s="1"/>
  <c r="P44" i="12" s="1"/>
  <c r="E30" i="10"/>
  <c r="O30" i="10" s="1"/>
  <c r="P30" i="10" s="1"/>
  <c r="E43" i="6"/>
  <c r="E53" i="6"/>
  <c r="E74" i="6"/>
  <c r="E34" i="6"/>
  <c r="O34" i="6" s="1"/>
  <c r="P34" i="6" s="1"/>
  <c r="A68" i="16" s="1"/>
  <c r="B68" i="16" s="1"/>
  <c r="E68" i="6"/>
  <c r="O68" i="6" s="1"/>
  <c r="P68" i="6" s="1"/>
  <c r="A102" i="16" s="1"/>
  <c r="B102" i="16" s="1"/>
  <c r="E39" i="6"/>
  <c r="O39" i="6" s="1"/>
  <c r="P39" i="6" s="1"/>
  <c r="E36" i="7"/>
  <c r="O36" i="7" s="1"/>
  <c r="P36" i="7" s="1"/>
  <c r="A126" i="16" s="1"/>
  <c r="B126" i="16" s="1"/>
  <c r="E71" i="6"/>
  <c r="E62" i="7"/>
  <c r="O62" i="7" s="1"/>
  <c r="P62" i="7" s="1"/>
  <c r="E44" i="7"/>
  <c r="O44" i="7" s="1"/>
  <c r="P44" i="7" s="1"/>
  <c r="A134" i="16" s="1"/>
  <c r="B134" i="16" s="1"/>
  <c r="E52" i="7"/>
  <c r="O52" i="7" s="1"/>
  <c r="P52" i="7" s="1"/>
  <c r="A142" i="16" s="1"/>
  <c r="B142" i="16" s="1"/>
  <c r="E65" i="6"/>
  <c r="E44" i="6"/>
  <c r="O44" i="6" s="1"/>
  <c r="P44" i="6" s="1"/>
  <c r="E43" i="7"/>
  <c r="O43" i="7" s="1"/>
  <c r="P43" i="7" s="1"/>
  <c r="E56" i="6"/>
  <c r="O56" i="6" s="1"/>
  <c r="P56" i="6" s="1"/>
  <c r="A90" i="15" s="1"/>
  <c r="E50" i="9"/>
  <c r="E52" i="10"/>
  <c r="O52" i="10" s="1"/>
  <c r="P52" i="10" s="1"/>
  <c r="E61" i="6"/>
  <c r="E52" i="6"/>
  <c r="E71" i="7"/>
  <c r="O71" i="7" s="1"/>
  <c r="P71" i="7" s="1"/>
  <c r="E51" i="6"/>
  <c r="O51" i="6" s="1"/>
  <c r="P51" i="6" s="1"/>
  <c r="E31" i="6"/>
  <c r="E75" i="6"/>
  <c r="E39" i="7"/>
  <c r="O39" i="7" s="1"/>
  <c r="P39" i="7" s="1"/>
  <c r="E58" i="6"/>
  <c r="O58" i="6" s="1"/>
  <c r="P58" i="6" s="1"/>
  <c r="E24" i="6"/>
  <c r="E32" i="6"/>
  <c r="O32" i="6" s="1"/>
  <c r="P32" i="6" s="1"/>
  <c r="E72" i="6"/>
  <c r="E50" i="6"/>
  <c r="E27" i="7"/>
  <c r="O27" i="7" s="1"/>
  <c r="P27" i="7" s="1"/>
  <c r="A117" i="15" s="1"/>
  <c r="E72" i="9"/>
  <c r="E60" i="7"/>
  <c r="O60" i="7" s="1"/>
  <c r="P60" i="7" s="1"/>
  <c r="E76" i="6"/>
  <c r="O76" i="6" s="1"/>
  <c r="P76" i="6" s="1"/>
  <c r="E64" i="6"/>
  <c r="E62" i="6"/>
  <c r="E30" i="6"/>
  <c r="E39" i="13"/>
  <c r="O39" i="13" s="1"/>
  <c r="P39" i="13" s="1"/>
  <c r="E26" i="7"/>
  <c r="O26" i="7" s="1"/>
  <c r="P26" i="7" s="1"/>
  <c r="E70" i="6"/>
  <c r="E36" i="6"/>
  <c r="E33" i="6"/>
  <c r="O33" i="6" s="1"/>
  <c r="P33" i="6" s="1"/>
  <c r="X17" i="13"/>
  <c r="E25" i="5"/>
  <c r="O25" i="5" s="1"/>
  <c r="P25" i="5" s="1"/>
  <c r="A3" i="15" s="1"/>
  <c r="E28" i="6"/>
  <c r="E25" i="6"/>
  <c r="O25" i="6" s="1"/>
  <c r="P25" i="6" s="1"/>
  <c r="A59" i="16" s="1"/>
  <c r="B59" i="16" s="1"/>
  <c r="E77" i="5"/>
  <c r="O77" i="5" s="1"/>
  <c r="P77" i="5" s="1"/>
  <c r="A55" i="16" s="1"/>
  <c r="B55" i="16" s="1"/>
  <c r="E35" i="6"/>
  <c r="O35" i="6" s="1"/>
  <c r="P35" i="6" s="1"/>
  <c r="A69" i="15" s="1"/>
  <c r="E77" i="8"/>
  <c r="O77" i="8" s="1"/>
  <c r="P77" i="8" s="1"/>
  <c r="A223" i="16" s="1"/>
  <c r="B223" i="16" s="1"/>
  <c r="E63" i="9"/>
  <c r="E38" i="7"/>
  <c r="O38" i="7" s="1"/>
  <c r="P38" i="7" s="1"/>
  <c r="A128" i="16" s="1"/>
  <c r="B128" i="16" s="1"/>
  <c r="E53" i="9"/>
  <c r="E42" i="7"/>
  <c r="O42" i="7" s="1"/>
  <c r="P42" i="7" s="1"/>
  <c r="E78" i="7"/>
  <c r="O78" i="7" s="1"/>
  <c r="P78" i="7" s="1"/>
  <c r="E53" i="7"/>
  <c r="O53" i="7" s="1"/>
  <c r="P53" i="7" s="1"/>
  <c r="A143" i="16" s="1"/>
  <c r="B143" i="16" s="1"/>
  <c r="E57" i="6"/>
  <c r="E40" i="7"/>
  <c r="O40" i="7" s="1"/>
  <c r="P40" i="7" s="1"/>
  <c r="E66" i="7"/>
  <c r="O66" i="7" s="1"/>
  <c r="P66" i="7" s="1"/>
  <c r="A156" i="16" s="1"/>
  <c r="B156" i="16" s="1"/>
  <c r="E51" i="7"/>
  <c r="O51" i="7" s="1"/>
  <c r="P51" i="7" s="1"/>
  <c r="A141" i="16" s="1"/>
  <c r="B141" i="16" s="1"/>
  <c r="E30" i="7"/>
  <c r="O30" i="7" s="1"/>
  <c r="P30" i="7" s="1"/>
  <c r="A120" i="15" s="1"/>
  <c r="E45" i="7"/>
  <c r="O45" i="7" s="1"/>
  <c r="P45" i="7" s="1"/>
  <c r="A135" i="16" s="1"/>
  <c r="B135" i="16" s="1"/>
  <c r="E66" i="9"/>
  <c r="O66" i="9" s="1"/>
  <c r="P66" i="9" s="1"/>
  <c r="E68" i="10"/>
  <c r="O68" i="10" s="1"/>
  <c r="P68" i="10" s="1"/>
  <c r="E69" i="10"/>
  <c r="O69" i="10" s="1"/>
  <c r="P69" i="10" s="1"/>
  <c r="A327" i="16" s="1"/>
  <c r="B327" i="16" s="1"/>
  <c r="E58" i="9"/>
  <c r="E27" i="9"/>
  <c r="E31" i="9"/>
  <c r="E52" i="9"/>
  <c r="E40" i="8"/>
  <c r="O40" i="8" s="1"/>
  <c r="P40" i="8" s="1"/>
  <c r="A186" i="16" s="1"/>
  <c r="B186" i="16" s="1"/>
  <c r="E33" i="9"/>
  <c r="E47" i="7"/>
  <c r="O47" i="7" s="1"/>
  <c r="Q47" i="7" s="1"/>
  <c r="R47" i="7" s="1"/>
  <c r="E41" i="7"/>
  <c r="O41" i="7" s="1"/>
  <c r="P41" i="7" s="1"/>
  <c r="E54" i="6"/>
  <c r="E26" i="6"/>
  <c r="E36" i="11"/>
  <c r="O36" i="11" s="1"/>
  <c r="P36" i="11" s="1"/>
  <c r="A350" i="16" s="1"/>
  <c r="B350" i="16" s="1"/>
  <c r="E71" i="10"/>
  <c r="O71" i="10" s="1"/>
  <c r="P71" i="10" s="1"/>
  <c r="E44" i="10"/>
  <c r="O44" i="10" s="1"/>
  <c r="P44" i="10" s="1"/>
  <c r="E33" i="10"/>
  <c r="O33" i="10" s="1"/>
  <c r="P33" i="10" s="1"/>
  <c r="A291" i="16" s="1"/>
  <c r="B291" i="16" s="1"/>
  <c r="E67" i="9"/>
  <c r="E55" i="9"/>
  <c r="E69" i="9"/>
  <c r="O69" i="9" s="1"/>
  <c r="P69" i="9" s="1"/>
  <c r="E75" i="9"/>
  <c r="E60" i="9"/>
  <c r="E48" i="9"/>
  <c r="O48" i="9" s="1"/>
  <c r="P48" i="9" s="1"/>
  <c r="A250" i="15" s="1"/>
  <c r="E75" i="7"/>
  <c r="O75" i="7" s="1"/>
  <c r="P75" i="7" s="1"/>
  <c r="E73" i="7"/>
  <c r="O73" i="7" s="1"/>
  <c r="Q73" i="7" s="1"/>
  <c r="E47" i="6"/>
  <c r="O47" i="6" s="1"/>
  <c r="P47" i="6" s="1"/>
  <c r="E27" i="6"/>
  <c r="E33" i="7"/>
  <c r="O33" i="7" s="1"/>
  <c r="P33" i="7" s="1"/>
  <c r="E66" i="6"/>
  <c r="E73" i="6"/>
  <c r="E48" i="6"/>
  <c r="O48" i="6" s="1"/>
  <c r="P48" i="6" s="1"/>
  <c r="E54" i="14"/>
  <c r="O54" i="14" s="1"/>
  <c r="P54" i="14" s="1"/>
  <c r="A536" i="16" s="1"/>
  <c r="B536" i="16" s="1"/>
  <c r="E70" i="11"/>
  <c r="O70" i="11" s="1"/>
  <c r="P70" i="11" s="1"/>
  <c r="E40" i="13"/>
  <c r="O40" i="13" s="1"/>
  <c r="P40" i="13" s="1"/>
  <c r="A466" i="16" s="1"/>
  <c r="B466" i="16" s="1"/>
  <c r="E38" i="14"/>
  <c r="O38" i="14" s="1"/>
  <c r="P38" i="14" s="1"/>
  <c r="E61" i="13"/>
  <c r="O61" i="13" s="1"/>
  <c r="P61" i="13" s="1"/>
  <c r="U61" i="13" s="1"/>
  <c r="E52" i="14"/>
  <c r="O52" i="14" s="1"/>
  <c r="P52" i="14" s="1"/>
  <c r="E56" i="10"/>
  <c r="O56" i="10" s="1"/>
  <c r="P56" i="10" s="1"/>
  <c r="E75" i="10"/>
  <c r="O75" i="10" s="1"/>
  <c r="E63" i="10"/>
  <c r="O63" i="10" s="1"/>
  <c r="P63" i="10" s="1"/>
  <c r="E36" i="5"/>
  <c r="O36" i="5" s="1"/>
  <c r="P36" i="5" s="1"/>
  <c r="A14" i="15" s="1"/>
  <c r="E75" i="11"/>
  <c r="O75" i="11" s="1"/>
  <c r="P75" i="11" s="1"/>
  <c r="E59" i="10"/>
  <c r="O59" i="10" s="1"/>
  <c r="P59" i="10" s="1"/>
  <c r="A317" i="15" s="1"/>
  <c r="E26" i="12"/>
  <c r="O26" i="12" s="1"/>
  <c r="P26" i="12" s="1"/>
  <c r="E79" i="13"/>
  <c r="O79" i="13" s="1"/>
  <c r="P79" i="13" s="1"/>
  <c r="E35" i="13"/>
  <c r="O35" i="13" s="1"/>
  <c r="P35" i="13" s="1"/>
  <c r="E77" i="13"/>
  <c r="O77" i="13" s="1"/>
  <c r="P77" i="13" s="1"/>
  <c r="E41" i="9"/>
  <c r="E56" i="14"/>
  <c r="O56" i="14" s="1"/>
  <c r="P56" i="14" s="1"/>
  <c r="A538" i="16" s="1"/>
  <c r="B538" i="16" s="1"/>
  <c r="E59" i="9"/>
  <c r="E79" i="9"/>
  <c r="O79" i="9" s="1"/>
  <c r="P79" i="9" s="1"/>
  <c r="E72" i="12"/>
  <c r="O72" i="12" s="1"/>
  <c r="P72" i="12" s="1"/>
  <c r="E59" i="13"/>
  <c r="O59" i="13" s="1"/>
  <c r="E38" i="11"/>
  <c r="O38" i="11" s="1"/>
  <c r="P38" i="11" s="1"/>
  <c r="E28" i="11"/>
  <c r="O28" i="11" s="1"/>
  <c r="P28" i="11" s="1"/>
  <c r="A342" i="16" s="1"/>
  <c r="B342" i="16" s="1"/>
  <c r="E42" i="11"/>
  <c r="O42" i="11" s="1"/>
  <c r="P42" i="11" s="1"/>
  <c r="A356" i="16" s="1"/>
  <c r="B356" i="16" s="1"/>
  <c r="E42" i="13"/>
  <c r="O42" i="13" s="1"/>
  <c r="P42" i="13" s="1"/>
  <c r="U42" i="13" s="1"/>
  <c r="E54" i="7"/>
  <c r="O54" i="7" s="1"/>
  <c r="P54" i="7" s="1"/>
  <c r="E47" i="11"/>
  <c r="O47" i="11" s="1"/>
  <c r="P47" i="11" s="1"/>
  <c r="E54" i="11"/>
  <c r="O54" i="11" s="1"/>
  <c r="P54" i="11" s="1"/>
  <c r="E76" i="12"/>
  <c r="O76" i="12" s="1"/>
  <c r="P76" i="12" s="1"/>
  <c r="E77" i="10"/>
  <c r="O77" i="10" s="1"/>
  <c r="P77" i="10" s="1"/>
  <c r="A335" i="15" s="1"/>
  <c r="E78" i="11"/>
  <c r="O78" i="11" s="1"/>
  <c r="P78" i="11" s="1"/>
  <c r="E60" i="10"/>
  <c r="O60" i="10" s="1"/>
  <c r="P60" i="10" s="1"/>
  <c r="A318" i="16" s="1"/>
  <c r="B318" i="16" s="1"/>
  <c r="E47" i="10"/>
  <c r="O47" i="10" s="1"/>
  <c r="Q47" i="10" s="1"/>
  <c r="T47" i="10" s="1"/>
  <c r="E37" i="10"/>
  <c r="O37" i="10" s="1"/>
  <c r="P37" i="10" s="1"/>
  <c r="A295" i="16" s="1"/>
  <c r="B295" i="16" s="1"/>
  <c r="E38" i="6"/>
  <c r="O38" i="6" s="1"/>
  <c r="P38" i="6" s="1"/>
  <c r="A72" i="15" s="1"/>
  <c r="E38" i="10"/>
  <c r="O38" i="10" s="1"/>
  <c r="P38" i="10" s="1"/>
  <c r="E33" i="11"/>
  <c r="O33" i="11" s="1"/>
  <c r="P33" i="11" s="1"/>
  <c r="A347" i="16" s="1"/>
  <c r="B347" i="16" s="1"/>
  <c r="E79" i="7"/>
  <c r="O79" i="7" s="1"/>
  <c r="P79" i="7" s="1"/>
  <c r="A169" i="16" s="1"/>
  <c r="B169" i="16" s="1"/>
  <c r="E77" i="6"/>
  <c r="E53" i="10"/>
  <c r="O53" i="10" s="1"/>
  <c r="E73" i="9"/>
  <c r="E43" i="10"/>
  <c r="O43" i="10" s="1"/>
  <c r="P43" i="10" s="1"/>
  <c r="E25" i="10"/>
  <c r="O25" i="10" s="1"/>
  <c r="Q25" i="10" s="1"/>
  <c r="R25" i="10" s="1"/>
  <c r="E39" i="9"/>
  <c r="O39" i="9" s="1"/>
  <c r="P39" i="9" s="1"/>
  <c r="E42" i="6"/>
  <c r="E78" i="8"/>
  <c r="O78" i="8" s="1"/>
  <c r="P78" i="8" s="1"/>
  <c r="E59" i="8"/>
  <c r="O59" i="8" s="1"/>
  <c r="P59" i="8" s="1"/>
  <c r="E37" i="9"/>
  <c r="O37" i="9" s="1"/>
  <c r="P37" i="9" s="1"/>
  <c r="A239" i="16" s="1"/>
  <c r="B239" i="16" s="1"/>
  <c r="E29" i="6"/>
  <c r="O29" i="6" s="1"/>
  <c r="P29" i="6" s="1"/>
  <c r="A63" i="15" s="1"/>
  <c r="E67" i="6"/>
  <c r="O67" i="6" s="1"/>
  <c r="P67" i="6" s="1"/>
  <c r="E40" i="14"/>
  <c r="O40" i="14" s="1"/>
  <c r="P40" i="14" s="1"/>
  <c r="A522" i="16" s="1"/>
  <c r="B522" i="16" s="1"/>
  <c r="E60" i="6"/>
  <c r="E24" i="5"/>
  <c r="O24" i="5" s="1"/>
  <c r="P24" i="5" s="1"/>
  <c r="E71" i="12"/>
  <c r="O71" i="12" s="1"/>
  <c r="P71" i="12" s="1"/>
  <c r="E38" i="13"/>
  <c r="O38" i="13" s="1"/>
  <c r="P38" i="13" s="1"/>
  <c r="E33" i="14"/>
  <c r="O33" i="14" s="1"/>
  <c r="E75" i="12"/>
  <c r="O75" i="12" s="1"/>
  <c r="P75" i="12" s="1"/>
  <c r="E44" i="13"/>
  <c r="O44" i="13" s="1"/>
  <c r="P44" i="13" s="1"/>
  <c r="E33" i="5"/>
  <c r="O33" i="5" s="1"/>
  <c r="P33" i="5" s="1"/>
  <c r="E73" i="12"/>
  <c r="O73" i="12" s="1"/>
  <c r="P73" i="12" s="1"/>
  <c r="A443" i="16" s="1"/>
  <c r="B443" i="16" s="1"/>
  <c r="E37" i="11"/>
  <c r="O37" i="11" s="1"/>
  <c r="P37" i="11" s="1"/>
  <c r="A351" i="16" s="1"/>
  <c r="B351" i="16" s="1"/>
  <c r="E35" i="11"/>
  <c r="O35" i="11" s="1"/>
  <c r="E61" i="11"/>
  <c r="O61" i="11" s="1"/>
  <c r="P61" i="11" s="1"/>
  <c r="A375" i="16" s="1"/>
  <c r="B375" i="16" s="1"/>
  <c r="E74" i="10"/>
  <c r="O74" i="10" s="1"/>
  <c r="P74" i="10" s="1"/>
  <c r="A332" i="16" s="1"/>
  <c r="B332" i="16" s="1"/>
  <c r="E31" i="13"/>
  <c r="O31" i="13" s="1"/>
  <c r="P31" i="13" s="1"/>
  <c r="U31" i="13" s="1"/>
  <c r="E30" i="13"/>
  <c r="O30" i="13" s="1"/>
  <c r="P30" i="13" s="1"/>
  <c r="A456" i="15" s="1"/>
  <c r="E76" i="13"/>
  <c r="O76" i="13" s="1"/>
  <c r="P76" i="13" s="1"/>
  <c r="U76" i="13" s="1"/>
  <c r="E68" i="9"/>
  <c r="E54" i="8"/>
  <c r="O54" i="8" s="1"/>
  <c r="P54" i="8" s="1"/>
  <c r="E56" i="13"/>
  <c r="O56" i="13" s="1"/>
  <c r="P56" i="13" s="1"/>
  <c r="E28" i="13"/>
  <c r="O28" i="13" s="1"/>
  <c r="P28" i="13" s="1"/>
  <c r="E55" i="10"/>
  <c r="O55" i="10" s="1"/>
  <c r="E25" i="9"/>
  <c r="O25" i="9" s="1"/>
  <c r="P25" i="9" s="1"/>
  <c r="E35" i="7"/>
  <c r="O35" i="7" s="1"/>
  <c r="P35" i="7" s="1"/>
  <c r="E24" i="7"/>
  <c r="O24" i="7" s="1"/>
  <c r="P24" i="7" s="1"/>
  <c r="E51" i="9"/>
  <c r="O51" i="9" s="1"/>
  <c r="P51" i="9" s="1"/>
  <c r="E46" i="10"/>
  <c r="O46" i="10" s="1"/>
  <c r="Q46" i="10" s="1"/>
  <c r="R46" i="10" s="1"/>
  <c r="E45" i="6"/>
  <c r="E70" i="8"/>
  <c r="O70" i="8" s="1"/>
  <c r="P70" i="8" s="1"/>
  <c r="E66" i="8"/>
  <c r="O66" i="8" s="1"/>
  <c r="P66" i="8" s="1"/>
  <c r="E79" i="6"/>
  <c r="E65" i="7"/>
  <c r="O65" i="7" s="1"/>
  <c r="P65" i="7" s="1"/>
  <c r="E33" i="12"/>
  <c r="O33" i="12" s="1"/>
  <c r="P33" i="12" s="1"/>
  <c r="E41" i="6"/>
  <c r="E64" i="9"/>
  <c r="E74" i="12"/>
  <c r="O74" i="12" s="1"/>
  <c r="P74" i="12" s="1"/>
  <c r="E43" i="8"/>
  <c r="O43" i="8" s="1"/>
  <c r="P43" i="8" s="1"/>
  <c r="A189" i="16" s="1"/>
  <c r="B189" i="16" s="1"/>
  <c r="E40" i="5"/>
  <c r="O40" i="5" s="1"/>
  <c r="P40" i="5" s="1"/>
  <c r="E72" i="5"/>
  <c r="O72" i="5" s="1"/>
  <c r="P72" i="5" s="1"/>
  <c r="A50" i="15" s="1"/>
  <c r="E68" i="5"/>
  <c r="O68" i="5" s="1"/>
  <c r="P68" i="5" s="1"/>
  <c r="A46" i="16" s="1"/>
  <c r="B46" i="16" s="1"/>
  <c r="E63" i="5"/>
  <c r="O63" i="5" s="1"/>
  <c r="P63" i="5" s="1"/>
  <c r="A41" i="16" s="1"/>
  <c r="B41" i="16" s="1"/>
  <c r="E34" i="5"/>
  <c r="O34" i="5" s="1"/>
  <c r="P34" i="5" s="1"/>
  <c r="E51" i="5"/>
  <c r="O51" i="5" s="1"/>
  <c r="P51" i="5" s="1"/>
  <c r="E61" i="14"/>
  <c r="O61" i="14" s="1"/>
  <c r="P61" i="14" s="1"/>
  <c r="U61" i="14" s="1"/>
  <c r="E64" i="14"/>
  <c r="O64" i="14" s="1"/>
  <c r="P64" i="14" s="1"/>
  <c r="E41" i="14"/>
  <c r="O41" i="14" s="1"/>
  <c r="P41" i="14" s="1"/>
  <c r="U41" i="14" s="1"/>
  <c r="E78" i="5"/>
  <c r="O78" i="5" s="1"/>
  <c r="P78" i="5" s="1"/>
  <c r="E26" i="13"/>
  <c r="O26" i="13" s="1"/>
  <c r="P26" i="13" s="1"/>
  <c r="E43" i="5"/>
  <c r="O43" i="5" s="1"/>
  <c r="P43" i="5" s="1"/>
  <c r="E79" i="14"/>
  <c r="O79" i="14" s="1"/>
  <c r="P79" i="14" s="1"/>
  <c r="E59" i="14"/>
  <c r="O59" i="14" s="1"/>
  <c r="P59" i="14" s="1"/>
  <c r="E57" i="14"/>
  <c r="O57" i="14" s="1"/>
  <c r="P57" i="14" s="1"/>
  <c r="A539" i="15" s="1"/>
  <c r="E76" i="14"/>
  <c r="O76" i="14" s="1"/>
  <c r="P76" i="14" s="1"/>
  <c r="A558" i="15" s="1"/>
  <c r="E69" i="12"/>
  <c r="O69" i="12" s="1"/>
  <c r="E54" i="13"/>
  <c r="O54" i="13" s="1"/>
  <c r="P54" i="13" s="1"/>
  <c r="E46" i="5"/>
  <c r="O46" i="5" s="1"/>
  <c r="P46" i="5" s="1"/>
  <c r="E44" i="5"/>
  <c r="O44" i="5" s="1"/>
  <c r="P44" i="5" s="1"/>
  <c r="A22" i="15" s="1"/>
  <c r="E42" i="5"/>
  <c r="O42" i="5" s="1"/>
  <c r="Q42" i="5" s="1"/>
  <c r="R42" i="5" s="1"/>
  <c r="E42" i="12"/>
  <c r="O42" i="12" s="1"/>
  <c r="P42" i="12" s="1"/>
  <c r="A412" i="16" s="1"/>
  <c r="B412" i="16" s="1"/>
  <c r="E26" i="14"/>
  <c r="O26" i="14" s="1"/>
  <c r="E60" i="14"/>
  <c r="O60" i="14" s="1"/>
  <c r="P60" i="14" s="1"/>
  <c r="A542" i="16" s="1"/>
  <c r="B542" i="16" s="1"/>
  <c r="E68" i="14"/>
  <c r="O68" i="14" s="1"/>
  <c r="P68" i="14" s="1"/>
  <c r="A550" i="16" s="1"/>
  <c r="B550" i="16" s="1"/>
  <c r="E59" i="12"/>
  <c r="O59" i="12" s="1"/>
  <c r="P59" i="12" s="1"/>
  <c r="A429" i="16" s="1"/>
  <c r="B429" i="16" s="1"/>
  <c r="E59" i="5"/>
  <c r="O59" i="5" s="1"/>
  <c r="P59" i="5" s="1"/>
  <c r="A37" i="16" s="1"/>
  <c r="B37" i="16" s="1"/>
  <c r="E62" i="11"/>
  <c r="O62" i="11" s="1"/>
  <c r="P62" i="11" s="1"/>
  <c r="E51" i="12"/>
  <c r="O51" i="12" s="1"/>
  <c r="P51" i="12" s="1"/>
  <c r="E58" i="13"/>
  <c r="O58" i="13" s="1"/>
  <c r="P58" i="13" s="1"/>
  <c r="A484" i="15" s="1"/>
  <c r="E66" i="12"/>
  <c r="O66" i="12" s="1"/>
  <c r="P66" i="12" s="1"/>
  <c r="E41" i="5"/>
  <c r="O41" i="5" s="1"/>
  <c r="P41" i="5" s="1"/>
  <c r="E62" i="5"/>
  <c r="O62" i="5" s="1"/>
  <c r="P62" i="5" s="1"/>
  <c r="E43" i="11"/>
  <c r="O43" i="11" s="1"/>
  <c r="P43" i="11" s="1"/>
  <c r="E31" i="12"/>
  <c r="O31" i="12" s="1"/>
  <c r="P31" i="12" s="1"/>
  <c r="E32" i="11"/>
  <c r="O32" i="11" s="1"/>
  <c r="P32" i="11" s="1"/>
  <c r="E64" i="5"/>
  <c r="O64" i="5" s="1"/>
  <c r="P64" i="5" s="1"/>
  <c r="E69" i="11"/>
  <c r="O69" i="11" s="1"/>
  <c r="P69" i="11" s="1"/>
  <c r="A383" i="16" s="1"/>
  <c r="B383" i="16" s="1"/>
  <c r="E73" i="11"/>
  <c r="O73" i="11" s="1"/>
  <c r="P73" i="11" s="1"/>
  <c r="E70" i="12"/>
  <c r="O70" i="12" s="1"/>
  <c r="P70" i="12" s="1"/>
  <c r="A440" i="15" s="1"/>
  <c r="E67" i="12"/>
  <c r="O67" i="12" s="1"/>
  <c r="P67" i="12" s="1"/>
  <c r="A437" i="16" s="1"/>
  <c r="B437" i="16" s="1"/>
  <c r="E67" i="11"/>
  <c r="O67" i="11" s="1"/>
  <c r="P67" i="11" s="1"/>
  <c r="A381" i="16" s="1"/>
  <c r="B381" i="16" s="1"/>
  <c r="E48" i="14"/>
  <c r="O48" i="14" s="1"/>
  <c r="P48" i="14" s="1"/>
  <c r="A530" i="16" s="1"/>
  <c r="B530" i="16" s="1"/>
  <c r="E53" i="11"/>
  <c r="O53" i="11" s="1"/>
  <c r="P53" i="11" s="1"/>
  <c r="E27" i="13"/>
  <c r="O27" i="13" s="1"/>
  <c r="P27" i="13" s="1"/>
  <c r="A453" i="16" s="1"/>
  <c r="B453" i="16" s="1"/>
  <c r="E57" i="10"/>
  <c r="O57" i="10" s="1"/>
  <c r="P57" i="10" s="1"/>
  <c r="E49" i="10"/>
  <c r="O49" i="10" s="1"/>
  <c r="P49" i="10" s="1"/>
  <c r="E28" i="5"/>
  <c r="O28" i="5" s="1"/>
  <c r="P28" i="5" s="1"/>
  <c r="E60" i="5"/>
  <c r="O60" i="5" s="1"/>
  <c r="P60" i="5" s="1"/>
  <c r="E68" i="11"/>
  <c r="O68" i="11" s="1"/>
  <c r="P68" i="11" s="1"/>
  <c r="E36" i="12"/>
  <c r="O36" i="12" s="1"/>
  <c r="P36" i="12" s="1"/>
  <c r="A406" i="16" s="1"/>
  <c r="B406" i="16" s="1"/>
  <c r="E57" i="5"/>
  <c r="O57" i="5" s="1"/>
  <c r="P57" i="5" s="1"/>
  <c r="A35" i="16" s="1"/>
  <c r="B35" i="16" s="1"/>
  <c r="E40" i="11"/>
  <c r="O40" i="11" s="1"/>
  <c r="P40" i="11" s="1"/>
  <c r="A354" i="15" s="1"/>
  <c r="E68" i="12"/>
  <c r="O68" i="12" s="1"/>
  <c r="P68" i="12" s="1"/>
  <c r="A438" i="16" s="1"/>
  <c r="B438" i="16" s="1"/>
  <c r="E26" i="10"/>
  <c r="O26" i="10" s="1"/>
  <c r="P26" i="10" s="1"/>
  <c r="A284" i="16" s="1"/>
  <c r="B284" i="16" s="1"/>
  <c r="E24" i="11"/>
  <c r="E45" i="10"/>
  <c r="O45" i="10" s="1"/>
  <c r="P45" i="10" s="1"/>
  <c r="A303" i="16" s="1"/>
  <c r="B303" i="16" s="1"/>
  <c r="E48" i="11"/>
  <c r="O48" i="11" s="1"/>
  <c r="P48" i="11" s="1"/>
  <c r="E59" i="11"/>
  <c r="O59" i="11" s="1"/>
  <c r="P59" i="11" s="1"/>
  <c r="A373" i="16" s="1"/>
  <c r="B373" i="16" s="1"/>
  <c r="E45" i="13"/>
  <c r="O45" i="13" s="1"/>
  <c r="P45" i="13" s="1"/>
  <c r="A471" i="15" s="1"/>
  <c r="E36" i="10"/>
  <c r="O36" i="10" s="1"/>
  <c r="P36" i="10" s="1"/>
  <c r="A294" i="15" s="1"/>
  <c r="E77" i="9"/>
  <c r="O77" i="9" s="1"/>
  <c r="P77" i="9" s="1"/>
  <c r="A279" i="15" s="1"/>
  <c r="E43" i="9"/>
  <c r="O43" i="9" s="1"/>
  <c r="P43" i="9" s="1"/>
  <c r="E46" i="13"/>
  <c r="O46" i="13" s="1"/>
  <c r="P46" i="13" s="1"/>
  <c r="E47" i="13"/>
  <c r="O47" i="13" s="1"/>
  <c r="P47" i="13" s="1"/>
  <c r="E40" i="12"/>
  <c r="O40" i="12" s="1"/>
  <c r="P40" i="12" s="1"/>
  <c r="E45" i="9"/>
  <c r="O45" i="9" s="1"/>
  <c r="P45" i="9" s="1"/>
  <c r="E55" i="12"/>
  <c r="O55" i="12" s="1"/>
  <c r="P55" i="12" s="1"/>
  <c r="A425" i="16" s="1"/>
  <c r="B425" i="16" s="1"/>
  <c r="E47" i="5"/>
  <c r="O47" i="5" s="1"/>
  <c r="P47" i="5" s="1"/>
  <c r="E54" i="5"/>
  <c r="O54" i="5" s="1"/>
  <c r="P54" i="5" s="1"/>
  <c r="A32" i="16" s="1"/>
  <c r="B32" i="16" s="1"/>
  <c r="E39" i="5"/>
  <c r="O39" i="5" s="1"/>
  <c r="P39" i="5" s="1"/>
  <c r="E66" i="5"/>
  <c r="O66" i="5" s="1"/>
  <c r="P66" i="5" s="1"/>
  <c r="E56" i="11"/>
  <c r="O56" i="11" s="1"/>
  <c r="P56" i="11" s="1"/>
  <c r="E76" i="11"/>
  <c r="O76" i="11" s="1"/>
  <c r="P76" i="11" s="1"/>
  <c r="E52" i="11"/>
  <c r="O52" i="11" s="1"/>
  <c r="P52" i="11" s="1"/>
  <c r="A366" i="15" s="1"/>
  <c r="E63" i="14"/>
  <c r="O63" i="14" s="1"/>
  <c r="P63" i="14" s="1"/>
  <c r="E77" i="14"/>
  <c r="O77" i="14" s="1"/>
  <c r="E29" i="11"/>
  <c r="O29" i="11" s="1"/>
  <c r="P29" i="11" s="1"/>
  <c r="A343" i="16" s="1"/>
  <c r="B343" i="16" s="1"/>
  <c r="E46" i="12"/>
  <c r="O46" i="12" s="1"/>
  <c r="P46" i="12" s="1"/>
  <c r="A416" i="16" s="1"/>
  <c r="B416" i="16" s="1"/>
  <c r="E30" i="11"/>
  <c r="O30" i="11" s="1"/>
  <c r="P30" i="11" s="1"/>
  <c r="A344" i="15" s="1"/>
  <c r="E53" i="14"/>
  <c r="O53" i="14" s="1"/>
  <c r="P53" i="14" s="1"/>
  <c r="A535" i="16" s="1"/>
  <c r="B535" i="16" s="1"/>
  <c r="E70" i="10"/>
  <c r="O70" i="10" s="1"/>
  <c r="P70" i="10" s="1"/>
  <c r="A328" i="16" s="1"/>
  <c r="B328" i="16" s="1"/>
  <c r="E56" i="9"/>
  <c r="E78" i="9"/>
  <c r="E27" i="10"/>
  <c r="O27" i="10" s="1"/>
  <c r="P27" i="10" s="1"/>
  <c r="E45" i="12"/>
  <c r="O45" i="12" s="1"/>
  <c r="P45" i="12" s="1"/>
  <c r="E77" i="12"/>
  <c r="O77" i="12" s="1"/>
  <c r="P77" i="12" s="1"/>
  <c r="E25" i="13"/>
  <c r="O25" i="13" s="1"/>
  <c r="P25" i="13" s="1"/>
  <c r="E67" i="5"/>
  <c r="O67" i="5" s="1"/>
  <c r="P67" i="5" s="1"/>
  <c r="E38" i="9"/>
  <c r="E71" i="5"/>
  <c r="O71" i="5" s="1"/>
  <c r="P71" i="5" s="1"/>
  <c r="A49" i="15" s="1"/>
  <c r="E48" i="10"/>
  <c r="O48" i="10" s="1"/>
  <c r="P48" i="10" s="1"/>
  <c r="A306" i="16" s="1"/>
  <c r="B306" i="16" s="1"/>
  <c r="E58" i="12"/>
  <c r="O58" i="12" s="1"/>
  <c r="P58" i="12" s="1"/>
  <c r="E47" i="12"/>
  <c r="O47" i="12" s="1"/>
  <c r="P47" i="12" s="1"/>
  <c r="E37" i="12"/>
  <c r="O37" i="12" s="1"/>
  <c r="P37" i="12" s="1"/>
  <c r="E78" i="12"/>
  <c r="O78" i="12" s="1"/>
  <c r="P78" i="12" s="1"/>
  <c r="E76" i="9"/>
  <c r="E43" i="13"/>
  <c r="O43" i="13" s="1"/>
  <c r="P43" i="13" s="1"/>
  <c r="E70" i="9"/>
  <c r="E67" i="13"/>
  <c r="O67" i="13" s="1"/>
  <c r="P67" i="13" s="1"/>
  <c r="E72" i="10"/>
  <c r="O72" i="10" s="1"/>
  <c r="P72" i="10" s="1"/>
  <c r="A330" i="16" s="1"/>
  <c r="B330" i="16" s="1"/>
  <c r="E45" i="14"/>
  <c r="O45" i="14" s="1"/>
  <c r="E67" i="14"/>
  <c r="O67" i="14" s="1"/>
  <c r="E29" i="12"/>
  <c r="O29" i="12" s="1"/>
  <c r="P29" i="12" s="1"/>
  <c r="A399" i="15" s="1"/>
  <c r="E64" i="11"/>
  <c r="O64" i="11" s="1"/>
  <c r="P64" i="11" s="1"/>
  <c r="A378" i="15" s="1"/>
  <c r="E50" i="11"/>
  <c r="O50" i="11" s="1"/>
  <c r="P50" i="11" s="1"/>
  <c r="A364" i="16" s="1"/>
  <c r="B364" i="16" s="1"/>
  <c r="E57" i="13"/>
  <c r="O57" i="13" s="1"/>
  <c r="P57" i="13" s="1"/>
  <c r="U57" i="13" s="1"/>
  <c r="E51" i="11"/>
  <c r="O51" i="11" s="1"/>
  <c r="P51" i="11" s="1"/>
  <c r="A365" i="16" s="1"/>
  <c r="B365" i="16" s="1"/>
  <c r="E34" i="10"/>
  <c r="O34" i="10" s="1"/>
  <c r="P34" i="10" s="1"/>
  <c r="E46" i="11"/>
  <c r="O46" i="11" s="1"/>
  <c r="P46" i="11" s="1"/>
  <c r="E48" i="5"/>
  <c r="O48" i="5" s="1"/>
  <c r="P48" i="5" s="1"/>
  <c r="A26" i="16" s="1"/>
  <c r="B26" i="16" s="1"/>
  <c r="E64" i="10"/>
  <c r="O64" i="10" s="1"/>
  <c r="P64" i="10" s="1"/>
  <c r="A322" i="16" s="1"/>
  <c r="B322" i="16" s="1"/>
  <c r="E52" i="12"/>
  <c r="O52" i="12" s="1"/>
  <c r="P52" i="12" s="1"/>
  <c r="E76" i="5"/>
  <c r="O76" i="5" s="1"/>
  <c r="E29" i="5"/>
  <c r="O29" i="5" s="1"/>
  <c r="P29" i="5" s="1"/>
  <c r="A7" i="16" s="1"/>
  <c r="B7" i="16" s="1"/>
  <c r="E53" i="12"/>
  <c r="O53" i="12" s="1"/>
  <c r="P53" i="12" s="1"/>
  <c r="A423" i="16" s="1"/>
  <c r="B423" i="16" s="1"/>
  <c r="E41" i="10"/>
  <c r="O41" i="10" s="1"/>
  <c r="P41" i="10" s="1"/>
  <c r="A299" i="16" s="1"/>
  <c r="B299" i="16" s="1"/>
  <c r="E31" i="14"/>
  <c r="O31" i="14" s="1"/>
  <c r="P31" i="14" s="1"/>
  <c r="E28" i="9"/>
  <c r="E71" i="9"/>
  <c r="E64" i="13"/>
  <c r="O64" i="13" s="1"/>
  <c r="P64" i="13" s="1"/>
  <c r="E47" i="9"/>
  <c r="O47" i="9" s="1"/>
  <c r="P47" i="9" s="1"/>
  <c r="E25" i="11"/>
  <c r="O25" i="11" s="1"/>
  <c r="P25" i="11" s="1"/>
  <c r="A339" i="15" s="1"/>
  <c r="E35" i="9"/>
  <c r="E72" i="11"/>
  <c r="O72" i="11" s="1"/>
  <c r="P72" i="11" s="1"/>
  <c r="E57" i="9"/>
  <c r="E73" i="10"/>
  <c r="O73" i="10" s="1"/>
  <c r="P73" i="10" s="1"/>
  <c r="E76" i="10"/>
  <c r="O76" i="10" s="1"/>
  <c r="Q76" i="10" s="1"/>
  <c r="S76" i="10" s="1"/>
  <c r="E39" i="11"/>
  <c r="O39" i="11" s="1"/>
  <c r="P39" i="11" s="1"/>
  <c r="E41" i="12"/>
  <c r="O41" i="12" s="1"/>
  <c r="E36" i="13"/>
  <c r="O36" i="13" s="1"/>
  <c r="P36" i="13" s="1"/>
  <c r="E50" i="5"/>
  <c r="O50" i="5" s="1"/>
  <c r="Q50" i="5" s="1"/>
  <c r="S50" i="5" s="1"/>
  <c r="E38" i="5"/>
  <c r="O38" i="5" s="1"/>
  <c r="P38" i="5" s="1"/>
  <c r="E57" i="11"/>
  <c r="O57" i="11" s="1"/>
  <c r="P57" i="11" s="1"/>
  <c r="A371" i="15" s="1"/>
  <c r="E69" i="5"/>
  <c r="O69" i="5" s="1"/>
  <c r="P69" i="5" s="1"/>
  <c r="E65" i="12"/>
  <c r="O65" i="12" s="1"/>
  <c r="P65" i="12" s="1"/>
  <c r="E58" i="11"/>
  <c r="O58" i="11" s="1"/>
  <c r="P58" i="11" s="1"/>
  <c r="A372" i="15" s="1"/>
  <c r="E29" i="13"/>
  <c r="O29" i="13" s="1"/>
  <c r="P29" i="13" s="1"/>
  <c r="A455" i="16" s="1"/>
  <c r="B455" i="16" s="1"/>
  <c r="E65" i="14"/>
  <c r="O65" i="14" s="1"/>
  <c r="P65" i="14" s="1"/>
  <c r="A547" i="16" s="1"/>
  <c r="B547" i="16" s="1"/>
  <c r="E74" i="14"/>
  <c r="O74" i="14" s="1"/>
  <c r="P74" i="14" s="1"/>
  <c r="A556" i="15" s="1"/>
  <c r="E35" i="10"/>
  <c r="O35" i="10" s="1"/>
  <c r="P35" i="10" s="1"/>
  <c r="A293" i="16" s="1"/>
  <c r="B293" i="16" s="1"/>
  <c r="E39" i="10"/>
  <c r="O39" i="10" s="1"/>
  <c r="P39" i="10" s="1"/>
  <c r="E55" i="11"/>
  <c r="O55" i="11" s="1"/>
  <c r="P55" i="11" s="1"/>
  <c r="E31" i="11"/>
  <c r="O31" i="11" s="1"/>
  <c r="P31" i="11" s="1"/>
  <c r="E25" i="12"/>
  <c r="O25" i="12" s="1"/>
  <c r="Q25" i="12" s="1"/>
  <c r="E70" i="5"/>
  <c r="O70" i="5" s="1"/>
  <c r="P70" i="5" s="1"/>
  <c r="E31" i="5"/>
  <c r="O31" i="5" s="1"/>
  <c r="P31" i="5" s="1"/>
  <c r="E61" i="10"/>
  <c r="O61" i="10" s="1"/>
  <c r="P61" i="10" s="1"/>
  <c r="A319" i="16" s="1"/>
  <c r="B319" i="16" s="1"/>
  <c r="E24" i="9"/>
  <c r="E65" i="9"/>
  <c r="E32" i="13"/>
  <c r="O32" i="13" s="1"/>
  <c r="P32" i="13" s="1"/>
  <c r="A458" i="16" s="1"/>
  <c r="B458" i="16" s="1"/>
  <c r="E70" i="13"/>
  <c r="O70" i="13" s="1"/>
  <c r="P70" i="13" s="1"/>
  <c r="A496" i="16" s="1"/>
  <c r="B496" i="16" s="1"/>
  <c r="E43" i="14"/>
  <c r="O43" i="14" s="1"/>
  <c r="P43" i="14" s="1"/>
  <c r="A525" i="15" s="1"/>
  <c r="E39" i="14"/>
  <c r="O39" i="14" s="1"/>
  <c r="P39" i="14" s="1"/>
  <c r="A521" i="16" s="1"/>
  <c r="B521" i="16" s="1"/>
  <c r="E32" i="14"/>
  <c r="O32" i="14" s="1"/>
  <c r="P32" i="14" s="1"/>
  <c r="A514" i="16" s="1"/>
  <c r="B514" i="16" s="1"/>
  <c r="E54" i="12"/>
  <c r="O54" i="12" s="1"/>
  <c r="P54" i="12" s="1"/>
  <c r="A424" i="15" s="1"/>
  <c r="E42" i="10"/>
  <c r="O42" i="10" s="1"/>
  <c r="P42" i="10" s="1"/>
  <c r="A300" i="16" s="1"/>
  <c r="B300" i="16" s="1"/>
  <c r="E65" i="11"/>
  <c r="O65" i="11" s="1"/>
  <c r="P65" i="11" s="1"/>
  <c r="A379" i="16" s="1"/>
  <c r="B379" i="16" s="1"/>
  <c r="E48" i="12"/>
  <c r="O48" i="12" s="1"/>
  <c r="P48" i="12" s="1"/>
  <c r="A418" i="16" s="1"/>
  <c r="B418" i="16" s="1"/>
  <c r="E61" i="9"/>
  <c r="O61" i="9" s="1"/>
  <c r="P61" i="9" s="1"/>
  <c r="A263" i="16" s="1"/>
  <c r="B263" i="16" s="1"/>
  <c r="E41" i="13"/>
  <c r="O41" i="13" s="1"/>
  <c r="P41" i="13" s="1"/>
  <c r="A467" i="15" s="1"/>
  <c r="E51" i="13"/>
  <c r="O51" i="13" s="1"/>
  <c r="P51" i="13" s="1"/>
  <c r="A477" i="16" s="1"/>
  <c r="B477" i="16" s="1"/>
  <c r="E26" i="9"/>
  <c r="E31" i="7"/>
  <c r="O31" i="7" s="1"/>
  <c r="E32" i="7"/>
  <c r="O32" i="7" s="1"/>
  <c r="P32" i="7" s="1"/>
  <c r="E51" i="10"/>
  <c r="O51" i="10" s="1"/>
  <c r="E31" i="10"/>
  <c r="O31" i="10" s="1"/>
  <c r="P31" i="10" s="1"/>
  <c r="E78" i="13"/>
  <c r="O78" i="13" s="1"/>
  <c r="P78" i="13" s="1"/>
  <c r="E30" i="5"/>
  <c r="O30" i="5" s="1"/>
  <c r="Q30" i="5" s="1"/>
  <c r="E59" i="7"/>
  <c r="O59" i="7" s="1"/>
  <c r="P59" i="7" s="1"/>
  <c r="E43" i="12"/>
  <c r="O43" i="12" s="1"/>
  <c r="P43" i="12" s="1"/>
  <c r="E40" i="10"/>
  <c r="O40" i="10" s="1"/>
  <c r="P40" i="10" s="1"/>
  <c r="E61" i="7"/>
  <c r="O61" i="7" s="1"/>
  <c r="P61" i="7" s="1"/>
  <c r="A151" i="16" s="1"/>
  <c r="B151" i="16" s="1"/>
  <c r="E39" i="12"/>
  <c r="O39" i="12" s="1"/>
  <c r="P39" i="12" s="1"/>
  <c r="E66" i="10"/>
  <c r="O66" i="10" s="1"/>
  <c r="P66" i="10" s="1"/>
  <c r="A324" i="15" s="1"/>
  <c r="E71" i="11"/>
  <c r="O71" i="11" s="1"/>
  <c r="P71" i="11" s="1"/>
  <c r="E52" i="13"/>
  <c r="O52" i="13" s="1"/>
  <c r="P52" i="13" s="1"/>
  <c r="U52" i="13" s="1"/>
  <c r="E77" i="11"/>
  <c r="O77" i="11" s="1"/>
  <c r="P77" i="11" s="1"/>
  <c r="A391" i="15" s="1"/>
  <c r="E25" i="8"/>
  <c r="O25" i="8" s="1"/>
  <c r="P25" i="8" s="1"/>
  <c r="E78" i="10"/>
  <c r="O78" i="10" s="1"/>
  <c r="P78" i="10" s="1"/>
  <c r="A336" i="15" s="1"/>
  <c r="E42" i="9"/>
  <c r="E34" i="11"/>
  <c r="O34" i="11" s="1"/>
  <c r="P34" i="11" s="1"/>
  <c r="E72" i="13"/>
  <c r="O72" i="13" s="1"/>
  <c r="P72" i="13" s="1"/>
  <c r="A498" i="16" s="1"/>
  <c r="B498" i="16" s="1"/>
  <c r="E51" i="14"/>
  <c r="O51" i="14" s="1"/>
  <c r="P51" i="14" s="1"/>
  <c r="A533" i="16" s="1"/>
  <c r="B533" i="16" s="1"/>
  <c r="E67" i="7"/>
  <c r="O67" i="7" s="1"/>
  <c r="P67" i="7" s="1"/>
  <c r="A157" i="16" s="1"/>
  <c r="B157" i="16" s="1"/>
  <c r="E58" i="10"/>
  <c r="O58" i="10" s="1"/>
  <c r="P58" i="10" s="1"/>
  <c r="A316" i="16" s="1"/>
  <c r="B316" i="16" s="1"/>
  <c r="E50" i="10"/>
  <c r="O50" i="10" s="1"/>
  <c r="P50" i="10" s="1"/>
  <c r="A308" i="16" s="1"/>
  <c r="B308" i="16" s="1"/>
  <c r="E50" i="13"/>
  <c r="O50" i="13" s="1"/>
  <c r="P50" i="13" s="1"/>
  <c r="E63" i="13"/>
  <c r="O63" i="13" s="1"/>
  <c r="P63" i="13" s="1"/>
  <c r="E52" i="5"/>
  <c r="O52" i="5" s="1"/>
  <c r="P52" i="5" s="1"/>
  <c r="E60" i="13"/>
  <c r="O60" i="13" s="1"/>
  <c r="P60" i="13" s="1"/>
  <c r="A486" i="16" s="1"/>
  <c r="B486" i="16" s="1"/>
  <c r="E63" i="6"/>
  <c r="O63" i="6" s="1"/>
  <c r="P63" i="6" s="1"/>
  <c r="E79" i="11"/>
  <c r="O79" i="11" s="1"/>
  <c r="P79" i="11" s="1"/>
  <c r="E66" i="11"/>
  <c r="O66" i="11" s="1"/>
  <c r="P66" i="11" s="1"/>
  <c r="A380" i="15" s="1"/>
  <c r="E40" i="6"/>
  <c r="E30" i="9"/>
  <c r="E74" i="11"/>
  <c r="O74" i="11" s="1"/>
  <c r="P74" i="11" s="1"/>
  <c r="E78" i="6"/>
  <c r="E46" i="14"/>
  <c r="O46" i="14" s="1"/>
  <c r="P46" i="14" s="1"/>
  <c r="A528" i="16" s="1"/>
  <c r="B528" i="16" s="1"/>
  <c r="E46" i="9"/>
  <c r="E28" i="10"/>
  <c r="O28" i="10" s="1"/>
  <c r="P28" i="10" s="1"/>
  <c r="A286" i="16" s="1"/>
  <c r="B286" i="16" s="1"/>
  <c r="E49" i="9"/>
  <c r="O49" i="9" s="1"/>
  <c r="P49" i="9" s="1"/>
  <c r="E36" i="14"/>
  <c r="O36" i="14" s="1"/>
  <c r="P36" i="14" s="1"/>
  <c r="E27" i="14"/>
  <c r="O27" i="14" s="1"/>
  <c r="P27" i="14" s="1"/>
  <c r="A509" i="15" s="1"/>
  <c r="E60" i="11"/>
  <c r="O60" i="11" s="1"/>
  <c r="P60" i="11" s="1"/>
  <c r="E29" i="10"/>
  <c r="O29" i="10" s="1"/>
  <c r="P29" i="10" s="1"/>
  <c r="E26" i="5"/>
  <c r="O26" i="5" s="1"/>
  <c r="P26" i="5" s="1"/>
  <c r="E55" i="14"/>
  <c r="O55" i="14" s="1"/>
  <c r="P55" i="14" s="1"/>
  <c r="E75" i="14"/>
  <c r="O75" i="14" s="1"/>
  <c r="P75" i="14" s="1"/>
  <c r="A557" i="16" s="1"/>
  <c r="B557" i="16" s="1"/>
  <c r="E79" i="10"/>
  <c r="O79" i="10" s="1"/>
  <c r="P79" i="10" s="1"/>
  <c r="A337" i="15" s="1"/>
  <c r="E63" i="7"/>
  <c r="O63" i="7" s="1"/>
  <c r="P63" i="7" s="1"/>
  <c r="E44" i="9"/>
  <c r="O44" i="9" s="1"/>
  <c r="E69" i="13"/>
  <c r="O69" i="13" s="1"/>
  <c r="P69" i="13" s="1"/>
  <c r="E73" i="5"/>
  <c r="O73" i="5" s="1"/>
  <c r="P73" i="5" s="1"/>
  <c r="E55" i="5"/>
  <c r="O55" i="5" s="1"/>
  <c r="P55" i="5" s="1"/>
  <c r="E75" i="5"/>
  <c r="O75" i="5" s="1"/>
  <c r="P75" i="5" s="1"/>
  <c r="E75" i="13"/>
  <c r="O75" i="13" s="1"/>
  <c r="P75" i="13" s="1"/>
  <c r="A501" i="16" s="1"/>
  <c r="B501" i="16" s="1"/>
  <c r="E61" i="12"/>
  <c r="O61" i="12" s="1"/>
  <c r="P61" i="12" s="1"/>
  <c r="E50" i="7"/>
  <c r="O50" i="7" s="1"/>
  <c r="P50" i="7" s="1"/>
  <c r="E64" i="12"/>
  <c r="O64" i="12" s="1"/>
  <c r="P64" i="12" s="1"/>
  <c r="A434" i="16" s="1"/>
  <c r="B434" i="16" s="1"/>
  <c r="E26" i="8"/>
  <c r="O26" i="8" s="1"/>
  <c r="P26" i="8" s="1"/>
  <c r="E63" i="11"/>
  <c r="O63" i="11" s="1"/>
  <c r="P63" i="11" s="1"/>
  <c r="E63" i="12"/>
  <c r="O63" i="12" s="1"/>
  <c r="P63" i="12" s="1"/>
  <c r="A433" i="16" s="1"/>
  <c r="B433" i="16" s="1"/>
  <c r="E32" i="5"/>
  <c r="O32" i="5" s="1"/>
  <c r="P32" i="5" s="1"/>
  <c r="E46" i="6"/>
  <c r="E49" i="11"/>
  <c r="O49" i="11" s="1"/>
  <c r="P49" i="11" s="1"/>
  <c r="E65" i="13"/>
  <c r="O65" i="13" s="1"/>
  <c r="P65" i="13" s="1"/>
  <c r="A491" i="16" s="1"/>
  <c r="B491" i="16" s="1"/>
  <c r="E68" i="7"/>
  <c r="O68" i="7" s="1"/>
  <c r="P68" i="7" s="1"/>
  <c r="E59" i="6"/>
  <c r="E65" i="8"/>
  <c r="O65" i="8" s="1"/>
  <c r="P65" i="8" s="1"/>
  <c r="E37" i="6"/>
  <c r="E26" i="11"/>
  <c r="O26" i="11" s="1"/>
  <c r="P26" i="11" s="1"/>
  <c r="E73" i="13"/>
  <c r="O73" i="13" s="1"/>
  <c r="P73" i="13" s="1"/>
  <c r="E28" i="14"/>
  <c r="O28" i="14" s="1"/>
  <c r="P28" i="14" s="1"/>
  <c r="E50" i="12"/>
  <c r="O50" i="12" s="1"/>
  <c r="P50" i="12" s="1"/>
  <c r="A420" i="15" s="1"/>
  <c r="E27" i="11"/>
  <c r="O27" i="11" s="1"/>
  <c r="P27" i="11" s="1"/>
  <c r="A341" i="16" s="1"/>
  <c r="B341" i="16" s="1"/>
  <c r="E69" i="6"/>
  <c r="E28" i="7"/>
  <c r="O28" i="7" s="1"/>
  <c r="P28" i="7" s="1"/>
  <c r="A118" i="15" s="1"/>
  <c r="E49" i="6"/>
  <c r="O49" i="6" s="1"/>
  <c r="P49" i="6" s="1"/>
  <c r="L24" i="5"/>
  <c r="D50" i="8"/>
  <c r="E50" i="8" s="1"/>
  <c r="O50" i="8" s="1"/>
  <c r="P50" i="8" s="1"/>
  <c r="A196" i="16" s="1"/>
  <c r="B196" i="16" s="1"/>
  <c r="D46" i="8"/>
  <c r="E46" i="8" s="1"/>
  <c r="O46" i="8" s="1"/>
  <c r="P46" i="8" s="1"/>
  <c r="A192" i="15" s="1"/>
  <c r="D75" i="8"/>
  <c r="E75" i="8" s="1"/>
  <c r="O75" i="8" s="1"/>
  <c r="P75" i="8" s="1"/>
  <c r="D35" i="8"/>
  <c r="E35" i="8" s="1"/>
  <c r="O35" i="8" s="1"/>
  <c r="P35" i="8" s="1"/>
  <c r="D31" i="8"/>
  <c r="E31" i="8" s="1"/>
  <c r="O31" i="8" s="1"/>
  <c r="P31" i="8" s="1"/>
  <c r="D47" i="8"/>
  <c r="E47" i="8" s="1"/>
  <c r="O47" i="8" s="1"/>
  <c r="P47" i="8" s="1"/>
  <c r="D44" i="8"/>
  <c r="E44" i="8" s="1"/>
  <c r="O44" i="8" s="1"/>
  <c r="P44" i="8" s="1"/>
  <c r="D27" i="8"/>
  <c r="E27" i="8" s="1"/>
  <c r="O27" i="8" s="1"/>
  <c r="P27" i="8" s="1"/>
  <c r="D73" i="8"/>
  <c r="E73" i="8" s="1"/>
  <c r="O73" i="8" s="1"/>
  <c r="P73" i="8" s="1"/>
  <c r="D34" i="8"/>
  <c r="E34" i="8" s="1"/>
  <c r="O34" i="8" s="1"/>
  <c r="P34" i="8" s="1"/>
  <c r="D33" i="8"/>
  <c r="E33" i="8" s="1"/>
  <c r="O33" i="8" s="1"/>
  <c r="P33" i="8" s="1"/>
  <c r="D24" i="8"/>
  <c r="E24" i="8" s="1"/>
  <c r="O24" i="8" s="1"/>
  <c r="P24" i="8" s="1"/>
  <c r="D63" i="8"/>
  <c r="E63" i="8" s="1"/>
  <c r="O63" i="8" s="1"/>
  <c r="D72" i="8"/>
  <c r="E72" i="8" s="1"/>
  <c r="O72" i="8" s="1"/>
  <c r="P72" i="8" s="1"/>
  <c r="A218" i="15" s="1"/>
  <c r="D32" i="8"/>
  <c r="E32" i="8" s="1"/>
  <c r="O32" i="8" s="1"/>
  <c r="P32" i="8" s="1"/>
  <c r="A178" i="15" s="1"/>
  <c r="D38" i="8"/>
  <c r="E38" i="8" s="1"/>
  <c r="O38" i="8" s="1"/>
  <c r="P38" i="8" s="1"/>
  <c r="D53" i="8"/>
  <c r="E53" i="8" s="1"/>
  <c r="O53" i="8" s="1"/>
  <c r="P53" i="8" s="1"/>
  <c r="A199" i="16" s="1"/>
  <c r="B199" i="16" s="1"/>
  <c r="D74" i="8"/>
  <c r="E74" i="8" s="1"/>
  <c r="O74" i="8" s="1"/>
  <c r="P74" i="8" s="1"/>
  <c r="A220" i="15" s="1"/>
  <c r="D37" i="8"/>
  <c r="E37" i="8" s="1"/>
  <c r="O37" i="8" s="1"/>
  <c r="P37" i="8" s="1"/>
  <c r="A183" i="15" s="1"/>
  <c r="D67" i="8"/>
  <c r="E67" i="8" s="1"/>
  <c r="O67" i="8" s="1"/>
  <c r="P67" i="8" s="1"/>
  <c r="A213" i="16" s="1"/>
  <c r="B213" i="16" s="1"/>
  <c r="D71" i="8"/>
  <c r="E71" i="8" s="1"/>
  <c r="O71" i="8" s="1"/>
  <c r="P71" i="8" s="1"/>
  <c r="D52" i="8"/>
  <c r="E52" i="8" s="1"/>
  <c r="O52" i="8" s="1"/>
  <c r="P52" i="8" s="1"/>
  <c r="A198" i="16" s="1"/>
  <c r="B198" i="16" s="1"/>
  <c r="D55" i="8"/>
  <c r="E55" i="8" s="1"/>
  <c r="O55" i="8" s="1"/>
  <c r="P55" i="8" s="1"/>
  <c r="D69" i="8"/>
  <c r="E69" i="8" s="1"/>
  <c r="O69" i="8" s="1"/>
  <c r="P69" i="8" s="1"/>
  <c r="A215" i="16" s="1"/>
  <c r="B215" i="16" s="1"/>
  <c r="D45" i="8"/>
  <c r="E45" i="8" s="1"/>
  <c r="O45" i="8" s="1"/>
  <c r="P45" i="8" s="1"/>
  <c r="A191" i="16" s="1"/>
  <c r="B191" i="16" s="1"/>
  <c r="D36" i="8"/>
  <c r="E36" i="8" s="1"/>
  <c r="O36" i="8" s="1"/>
  <c r="P36" i="8" s="1"/>
  <c r="D68" i="8"/>
  <c r="E68" i="8" s="1"/>
  <c r="O68" i="8" s="1"/>
  <c r="Q68" i="8" s="1"/>
  <c r="D48" i="8"/>
  <c r="E48" i="8" s="1"/>
  <c r="O48" i="8" s="1"/>
  <c r="P48" i="8" s="1"/>
  <c r="A194" i="16" s="1"/>
  <c r="B194" i="16" s="1"/>
  <c r="D61" i="8"/>
  <c r="E61" i="8" s="1"/>
  <c r="O61" i="8" s="1"/>
  <c r="P61" i="8" s="1"/>
  <c r="A207" i="16" s="1"/>
  <c r="B207" i="16" s="1"/>
  <c r="D58" i="8"/>
  <c r="E58" i="8" s="1"/>
  <c r="O58" i="8" s="1"/>
  <c r="P58" i="8" s="1"/>
  <c r="A204" i="16" s="1"/>
  <c r="B204" i="16" s="1"/>
  <c r="D56" i="8"/>
  <c r="E56" i="8" s="1"/>
  <c r="O56" i="8" s="1"/>
  <c r="P56" i="8" s="1"/>
  <c r="A202" i="16" s="1"/>
  <c r="B202" i="16" s="1"/>
  <c r="D30" i="8"/>
  <c r="E30" i="8" s="1"/>
  <c r="O30" i="8" s="1"/>
  <c r="P30" i="8" s="1"/>
  <c r="A176" i="16" s="1"/>
  <c r="B176" i="16" s="1"/>
  <c r="D51" i="8"/>
  <c r="E51" i="8" s="1"/>
  <c r="O51" i="8" s="1"/>
  <c r="P51" i="8" s="1"/>
  <c r="D49" i="8"/>
  <c r="E49" i="8" s="1"/>
  <c r="O49" i="8" s="1"/>
  <c r="P49" i="8" s="1"/>
  <c r="D41" i="8"/>
  <c r="E41" i="8" s="1"/>
  <c r="O41" i="8" s="1"/>
  <c r="P41" i="8" s="1"/>
  <c r="A187" i="16" s="1"/>
  <c r="B187" i="16" s="1"/>
  <c r="M54" i="6"/>
  <c r="N54" i="6" s="1"/>
  <c r="M46" i="9"/>
  <c r="N46" i="9" s="1"/>
  <c r="M73" i="6"/>
  <c r="N73" i="6" s="1"/>
  <c r="D29" i="8"/>
  <c r="E29" i="8" s="1"/>
  <c r="O29" i="8" s="1"/>
  <c r="P29" i="8" s="1"/>
  <c r="A175" i="16" s="1"/>
  <c r="B175" i="16" s="1"/>
  <c r="D64" i="8"/>
  <c r="E64" i="8" s="1"/>
  <c r="O64" i="8" s="1"/>
  <c r="P64" i="8" s="1"/>
  <c r="D76" i="8"/>
  <c r="E76" i="8" s="1"/>
  <c r="O76" i="8" s="1"/>
  <c r="P76" i="8" s="1"/>
  <c r="A222" i="16" s="1"/>
  <c r="B222" i="16" s="1"/>
  <c r="D39" i="8"/>
  <c r="E39" i="8" s="1"/>
  <c r="O39" i="8" s="1"/>
  <c r="P39" i="8" s="1"/>
  <c r="D28" i="8"/>
  <c r="E28" i="8" s="1"/>
  <c r="O28" i="8" s="1"/>
  <c r="P28" i="8" s="1"/>
  <c r="D57" i="8"/>
  <c r="E57" i="8" s="1"/>
  <c r="O57" i="8" s="1"/>
  <c r="P57" i="8" s="1"/>
  <c r="A203" i="15" s="1"/>
  <c r="M65" i="6"/>
  <c r="N65" i="6" s="1"/>
  <c r="M41" i="6"/>
  <c r="N41" i="6" s="1"/>
  <c r="D42" i="8"/>
  <c r="E42" i="8" s="1"/>
  <c r="O42" i="8" s="1"/>
  <c r="P42" i="8" s="1"/>
  <c r="D79" i="8"/>
  <c r="E79" i="8" s="1"/>
  <c r="O79" i="8" s="1"/>
  <c r="P79" i="8" s="1"/>
  <c r="D62" i="8"/>
  <c r="E62" i="8" s="1"/>
  <c r="O62" i="8" s="1"/>
  <c r="P62" i="8" s="1"/>
  <c r="X17" i="10"/>
  <c r="M53" i="9"/>
  <c r="N53" i="9" s="1"/>
  <c r="M26" i="6"/>
  <c r="N26" i="6" s="1"/>
  <c r="M45" i="6"/>
  <c r="N45" i="6" s="1"/>
  <c r="M36" i="9"/>
  <c r="N36" i="9" s="1"/>
  <c r="M79" i="6"/>
  <c r="N79" i="6" s="1"/>
  <c r="M33" i="9"/>
  <c r="N33" i="9" s="1"/>
  <c r="M61" i="6"/>
  <c r="N61" i="6" s="1"/>
  <c r="M35" i="9"/>
  <c r="N35" i="9" s="1"/>
  <c r="M77" i="6"/>
  <c r="N77" i="6" s="1"/>
  <c r="M64" i="6"/>
  <c r="N64" i="6" s="1"/>
  <c r="M74" i="6"/>
  <c r="N74" i="6" s="1"/>
  <c r="M52" i="9"/>
  <c r="N52" i="9" s="1"/>
  <c r="M73" i="9"/>
  <c r="N73" i="9" s="1"/>
  <c r="M41" i="9"/>
  <c r="N41" i="9" s="1"/>
  <c r="D29" i="14"/>
  <c r="E29" i="14" s="1"/>
  <c r="O29" i="14" s="1"/>
  <c r="P29" i="14" s="1"/>
  <c r="A511" i="16" s="1"/>
  <c r="B511" i="16" s="1"/>
  <c r="M70" i="6"/>
  <c r="N70" i="6" s="1"/>
  <c r="M66" i="6"/>
  <c r="N66" i="6" s="1"/>
  <c r="D55" i="7"/>
  <c r="E55" i="7" s="1"/>
  <c r="O55" i="7" s="1"/>
  <c r="P55" i="7" s="1"/>
  <c r="D29" i="7"/>
  <c r="E29" i="7" s="1"/>
  <c r="O29" i="7" s="1"/>
  <c r="P29" i="7" s="1"/>
  <c r="D30" i="14"/>
  <c r="E30" i="14" s="1"/>
  <c r="O30" i="14" s="1"/>
  <c r="P30" i="14" s="1"/>
  <c r="A512" i="15" s="1"/>
  <c r="M72" i="9"/>
  <c r="N72" i="9" s="1"/>
  <c r="D49" i="7"/>
  <c r="E49" i="7" s="1"/>
  <c r="O49" i="7" s="1"/>
  <c r="Q49" i="7" s="1"/>
  <c r="R49" i="7" s="1"/>
  <c r="D35" i="12"/>
  <c r="E35" i="12" s="1"/>
  <c r="O35" i="12" s="1"/>
  <c r="P35" i="12" s="1"/>
  <c r="D79" i="5"/>
  <c r="E79" i="5" s="1"/>
  <c r="O79" i="5" s="1"/>
  <c r="D53" i="13"/>
  <c r="E53" i="13" s="1"/>
  <c r="O53" i="13" s="1"/>
  <c r="P53" i="13" s="1"/>
  <c r="D79" i="12"/>
  <c r="E79" i="12" s="1"/>
  <c r="O79" i="12" s="1"/>
  <c r="P79" i="12" s="1"/>
  <c r="A449" i="15" s="1"/>
  <c r="D49" i="5"/>
  <c r="E49" i="5" s="1"/>
  <c r="O49" i="5" s="1"/>
  <c r="P49" i="5" s="1"/>
  <c r="D27" i="12"/>
  <c r="E27" i="12" s="1"/>
  <c r="O27" i="12" s="1"/>
  <c r="P27" i="12" s="1"/>
  <c r="A397" i="16" s="1"/>
  <c r="B397" i="16" s="1"/>
  <c r="D48" i="13"/>
  <c r="E48" i="13" s="1"/>
  <c r="O48" i="13" s="1"/>
  <c r="P48" i="13" s="1"/>
  <c r="D77" i="7"/>
  <c r="E77" i="7" s="1"/>
  <c r="O77" i="7" s="1"/>
  <c r="P77" i="7" s="1"/>
  <c r="A167" i="16" s="1"/>
  <c r="B167" i="16" s="1"/>
  <c r="D65" i="5"/>
  <c r="E65" i="5" s="1"/>
  <c r="O65" i="5" s="1"/>
  <c r="P65" i="5" s="1"/>
  <c r="M36" i="6"/>
  <c r="N36" i="6" s="1"/>
  <c r="D60" i="12"/>
  <c r="E60" i="12" s="1"/>
  <c r="O60" i="12" s="1"/>
  <c r="P60" i="12" s="1"/>
  <c r="A430" i="16" s="1"/>
  <c r="B430" i="16" s="1"/>
  <c r="M58" i="9"/>
  <c r="N58" i="9" s="1"/>
  <c r="M55" i="9"/>
  <c r="N55" i="9" s="1"/>
  <c r="M53" i="6"/>
  <c r="N53" i="6" s="1"/>
  <c r="M43" i="6"/>
  <c r="N43" i="6" s="1"/>
  <c r="M42" i="9"/>
  <c r="N42" i="9" s="1"/>
  <c r="D45" i="5"/>
  <c r="E45" i="5" s="1"/>
  <c r="O45" i="5" s="1"/>
  <c r="P45" i="5" s="1"/>
  <c r="A23" i="15" s="1"/>
  <c r="M75" i="9"/>
  <c r="N75" i="9" s="1"/>
  <c r="M68" i="9"/>
  <c r="N68" i="9" s="1"/>
  <c r="D35" i="14"/>
  <c r="E35" i="14" s="1"/>
  <c r="O35" i="14" s="1"/>
  <c r="P35" i="14" s="1"/>
  <c r="A517" i="16" s="1"/>
  <c r="B517" i="16" s="1"/>
  <c r="D66" i="14"/>
  <c r="E66" i="14" s="1"/>
  <c r="O66" i="14" s="1"/>
  <c r="P66" i="14" s="1"/>
  <c r="A548" i="16" s="1"/>
  <c r="B548" i="16" s="1"/>
  <c r="D62" i="14"/>
  <c r="E62" i="14" s="1"/>
  <c r="O62" i="14" s="1"/>
  <c r="P62" i="14" s="1"/>
  <c r="M57" i="6"/>
  <c r="N57" i="6" s="1"/>
  <c r="M37" i="6"/>
  <c r="N37" i="6" s="1"/>
  <c r="M60" i="9"/>
  <c r="N60" i="9" s="1"/>
  <c r="M30" i="9"/>
  <c r="N30" i="9" s="1"/>
  <c r="D34" i="7"/>
  <c r="E34" i="7" s="1"/>
  <c r="O34" i="7" s="1"/>
  <c r="P34" i="7" s="1"/>
  <c r="A124" i="15" s="1"/>
  <c r="D46" i="7"/>
  <c r="E46" i="7" s="1"/>
  <c r="O46" i="7" s="1"/>
  <c r="P46" i="7" s="1"/>
  <c r="A136" i="15" s="1"/>
  <c r="M55" i="6"/>
  <c r="N55" i="6" s="1"/>
  <c r="M57" i="9"/>
  <c r="N57" i="9" s="1"/>
  <c r="M65" i="9"/>
  <c r="N65" i="9" s="1"/>
  <c r="M78" i="9"/>
  <c r="N78" i="9" s="1"/>
  <c r="D58" i="7"/>
  <c r="E58" i="7" s="1"/>
  <c r="O58" i="7" s="1"/>
  <c r="P58" i="7" s="1"/>
  <c r="A148" i="15" s="1"/>
  <c r="D57" i="7"/>
  <c r="E57" i="7" s="1"/>
  <c r="O57" i="7" s="1"/>
  <c r="P57" i="7" s="1"/>
  <c r="D24" i="14"/>
  <c r="E24" i="14" s="1"/>
  <c r="D44" i="14"/>
  <c r="E44" i="14" s="1"/>
  <c r="O44" i="14" s="1"/>
  <c r="P44" i="14" s="1"/>
  <c r="A526" i="16" s="1"/>
  <c r="B526" i="16" s="1"/>
  <c r="M60" i="6"/>
  <c r="N60" i="6" s="1"/>
  <c r="M71" i="9"/>
  <c r="N71" i="9" s="1"/>
  <c r="M59" i="6"/>
  <c r="N59" i="6" s="1"/>
  <c r="M40" i="6"/>
  <c r="N40" i="6" s="1"/>
  <c r="D56" i="5"/>
  <c r="E56" i="5" s="1"/>
  <c r="O56" i="5" s="1"/>
  <c r="P56" i="5" s="1"/>
  <c r="D57" i="12"/>
  <c r="E57" i="12" s="1"/>
  <c r="O57" i="12" s="1"/>
  <c r="P57" i="12" s="1"/>
  <c r="A427" i="16" s="1"/>
  <c r="B427" i="16" s="1"/>
  <c r="D49" i="12"/>
  <c r="E49" i="12" s="1"/>
  <c r="O49" i="12" s="1"/>
  <c r="P49" i="12" s="1"/>
  <c r="A419" i="16" s="1"/>
  <c r="B419" i="16" s="1"/>
  <c r="D37" i="7"/>
  <c r="E37" i="7" s="1"/>
  <c r="O37" i="7" s="1"/>
  <c r="P37" i="7" s="1"/>
  <c r="D53" i="5"/>
  <c r="E53" i="5" s="1"/>
  <c r="O53" i="5" s="1"/>
  <c r="P53" i="5" s="1"/>
  <c r="A31" i="15" s="1"/>
  <c r="D24" i="13"/>
  <c r="E24" i="13" s="1"/>
  <c r="O24" i="13" s="1"/>
  <c r="P24" i="13" s="1"/>
  <c r="D71" i="14"/>
  <c r="E71" i="14" s="1"/>
  <c r="O71" i="14" s="1"/>
  <c r="P71" i="14" s="1"/>
  <c r="D70" i="14"/>
  <c r="E70" i="14" s="1"/>
  <c r="O70" i="14" s="1"/>
  <c r="P70" i="14" s="1"/>
  <c r="D42" i="14"/>
  <c r="E42" i="14" s="1"/>
  <c r="O42" i="14" s="1"/>
  <c r="P42" i="14" s="1"/>
  <c r="A524" i="16" s="1"/>
  <c r="B524" i="16" s="1"/>
  <c r="M75" i="6"/>
  <c r="N75" i="6" s="1"/>
  <c r="M26" i="9"/>
  <c r="N26" i="9" s="1"/>
  <c r="M56" i="9"/>
  <c r="N56" i="9" s="1"/>
  <c r="M30" i="6"/>
  <c r="N30" i="6" s="1"/>
  <c r="D33" i="13"/>
  <c r="E33" i="13" s="1"/>
  <c r="O33" i="13" s="1"/>
  <c r="P33" i="13" s="1"/>
  <c r="A459" i="16" s="1"/>
  <c r="B459" i="16" s="1"/>
  <c r="M63" i="9"/>
  <c r="N63" i="9" s="1"/>
  <c r="M38" i="9"/>
  <c r="N38" i="9" s="1"/>
  <c r="M52" i="6"/>
  <c r="N52" i="6" s="1"/>
  <c r="M50" i="6"/>
  <c r="N50" i="6" s="1"/>
  <c r="D58" i="14"/>
  <c r="E58" i="14" s="1"/>
  <c r="O58" i="14" s="1"/>
  <c r="P58" i="14" s="1"/>
  <c r="A540" i="15" s="1"/>
  <c r="D78" i="14"/>
  <c r="E78" i="14" s="1"/>
  <c r="O78" i="14" s="1"/>
  <c r="P78" i="14" s="1"/>
  <c r="A560" i="15" s="1"/>
  <c r="D55" i="13"/>
  <c r="E55" i="13" s="1"/>
  <c r="O55" i="13" s="1"/>
  <c r="P55" i="13" s="1"/>
  <c r="D37" i="14"/>
  <c r="E37" i="14" s="1"/>
  <c r="O37" i="14" s="1"/>
  <c r="P37" i="14" s="1"/>
  <c r="A519" i="16" s="1"/>
  <c r="B519" i="16" s="1"/>
  <c r="M28" i="9"/>
  <c r="N28" i="9" s="1"/>
  <c r="M62" i="9"/>
  <c r="N62" i="9" s="1"/>
  <c r="M71" i="6"/>
  <c r="N71" i="6" s="1"/>
  <c r="M70" i="9"/>
  <c r="N70" i="9" s="1"/>
  <c r="D74" i="7"/>
  <c r="E74" i="7" s="1"/>
  <c r="O74" i="7" s="1"/>
  <c r="P74" i="7" s="1"/>
  <c r="A164" i="16" s="1"/>
  <c r="B164" i="16" s="1"/>
  <c r="M76" i="9"/>
  <c r="N76" i="9" s="1"/>
  <c r="M42" i="6"/>
  <c r="N42" i="6" s="1"/>
  <c r="M67" i="9"/>
  <c r="N67" i="9" s="1"/>
  <c r="M46" i="6"/>
  <c r="N46" i="6" s="1"/>
  <c r="D25" i="7"/>
  <c r="E25" i="7" s="1"/>
  <c r="O25" i="7" s="1"/>
  <c r="P25" i="7" s="1"/>
  <c r="A115" i="16" s="1"/>
  <c r="B115" i="16" s="1"/>
  <c r="D48" i="7"/>
  <c r="E48" i="7" s="1"/>
  <c r="O48" i="7" s="1"/>
  <c r="P48" i="7" s="1"/>
  <c r="A138" i="16" s="1"/>
  <c r="B138" i="16" s="1"/>
  <c r="M69" i="6"/>
  <c r="N69" i="6" s="1"/>
  <c r="M27" i="9"/>
  <c r="N27" i="9" s="1"/>
  <c r="M78" i="6"/>
  <c r="N78" i="6" s="1"/>
  <c r="M50" i="9"/>
  <c r="N50" i="9" s="1"/>
  <c r="M59" i="9"/>
  <c r="N59" i="9" s="1"/>
  <c r="D61" i="5"/>
  <c r="E61" i="5" s="1"/>
  <c r="O61" i="5" s="1"/>
  <c r="P61" i="5" s="1"/>
  <c r="A39" i="16" s="1"/>
  <c r="B39" i="16" s="1"/>
  <c r="D73" i="14"/>
  <c r="E73" i="14" s="1"/>
  <c r="O73" i="14" s="1"/>
  <c r="P73" i="14" s="1"/>
  <c r="U73" i="14" s="1"/>
  <c r="D72" i="7"/>
  <c r="E72" i="7" s="1"/>
  <c r="O72" i="7" s="1"/>
  <c r="P72" i="7" s="1"/>
  <c r="A162" i="16" s="1"/>
  <c r="B162" i="16" s="1"/>
  <c r="M27" i="6"/>
  <c r="N27" i="6" s="1"/>
  <c r="M40" i="9"/>
  <c r="N40" i="9" s="1"/>
  <c r="M24" i="6"/>
  <c r="N24" i="6" s="1"/>
  <c r="M31" i="9"/>
  <c r="N31" i="9" s="1"/>
  <c r="D68" i="13"/>
  <c r="E68" i="13" s="1"/>
  <c r="O68" i="13" s="1"/>
  <c r="P68" i="13" s="1"/>
  <c r="D74" i="13"/>
  <c r="E74" i="13" s="1"/>
  <c r="O74" i="13" s="1"/>
  <c r="P74" i="13" s="1"/>
  <c r="U74" i="13" s="1"/>
  <c r="D69" i="7"/>
  <c r="E69" i="7" s="1"/>
  <c r="O69" i="7" s="1"/>
  <c r="P69" i="7" s="1"/>
  <c r="D34" i="12"/>
  <c r="E34" i="12" s="1"/>
  <c r="O34" i="12" s="1"/>
  <c r="D34" i="13"/>
  <c r="E34" i="13" s="1"/>
  <c r="O34" i="13" s="1"/>
  <c r="P34" i="13" s="1"/>
  <c r="D71" i="13"/>
  <c r="E71" i="13" s="1"/>
  <c r="O71" i="13" s="1"/>
  <c r="P71" i="13" s="1"/>
  <c r="D37" i="13"/>
  <c r="E37" i="13" s="1"/>
  <c r="O37" i="13" s="1"/>
  <c r="P37" i="13" s="1"/>
  <c r="D74" i="5"/>
  <c r="E74" i="5" s="1"/>
  <c r="O74" i="5" s="1"/>
  <c r="P74" i="5" s="1"/>
  <c r="D58" i="5"/>
  <c r="E58" i="5" s="1"/>
  <c r="O58" i="5" s="1"/>
  <c r="P58" i="5" s="1"/>
  <c r="D62" i="12"/>
  <c r="E62" i="12" s="1"/>
  <c r="O62" i="12" s="1"/>
  <c r="P62" i="12" s="1"/>
  <c r="A432" i="16" s="1"/>
  <c r="B432" i="16" s="1"/>
  <c r="D56" i="7"/>
  <c r="E56" i="7" s="1"/>
  <c r="O56" i="7" s="1"/>
  <c r="P56" i="7" s="1"/>
  <c r="A146" i="16" s="1"/>
  <c r="B146" i="16" s="1"/>
  <c r="D37" i="5"/>
  <c r="E37" i="5" s="1"/>
  <c r="O37" i="5" s="1"/>
  <c r="P37" i="5" s="1"/>
  <c r="D56" i="12"/>
  <c r="E56" i="12" s="1"/>
  <c r="O56" i="12" s="1"/>
  <c r="P56" i="12" s="1"/>
  <c r="A426" i="16" s="1"/>
  <c r="B426" i="16" s="1"/>
  <c r="D47" i="14"/>
  <c r="E47" i="14" s="1"/>
  <c r="O47" i="14" s="1"/>
  <c r="P47" i="14" s="1"/>
  <c r="D72" i="14"/>
  <c r="E72" i="14" s="1"/>
  <c r="O72" i="14" s="1"/>
  <c r="P72" i="14" s="1"/>
  <c r="A554" i="16" s="1"/>
  <c r="B554" i="16" s="1"/>
  <c r="D49" i="14"/>
  <c r="E49" i="14" s="1"/>
  <c r="O49" i="14" s="1"/>
  <c r="P49" i="14" s="1"/>
  <c r="D66" i="13"/>
  <c r="E66" i="13" s="1"/>
  <c r="O66" i="13" s="1"/>
  <c r="P66" i="13" s="1"/>
  <c r="A492" i="16" s="1"/>
  <c r="B492" i="16" s="1"/>
  <c r="D25" i="14"/>
  <c r="E25" i="14" s="1"/>
  <c r="O25" i="14" s="1"/>
  <c r="P25" i="14" s="1"/>
  <c r="U25" i="14" s="1"/>
  <c r="D76" i="7"/>
  <c r="E76" i="7" s="1"/>
  <c r="O76" i="7" s="1"/>
  <c r="P76" i="7" s="1"/>
  <c r="A166" i="16" s="1"/>
  <c r="B166" i="16" s="1"/>
  <c r="D69" i="14"/>
  <c r="E69" i="14" s="1"/>
  <c r="O69" i="14" s="1"/>
  <c r="P69" i="14" s="1"/>
  <c r="U69" i="14" s="1"/>
  <c r="D64" i="7"/>
  <c r="E64" i="7" s="1"/>
  <c r="O64" i="7" s="1"/>
  <c r="P64" i="7" s="1"/>
  <c r="A154" i="16" s="1"/>
  <c r="B154" i="16" s="1"/>
  <c r="M31" i="6"/>
  <c r="N31" i="6" s="1"/>
  <c r="M64" i="9"/>
  <c r="N64" i="9" s="1"/>
  <c r="M62" i="6"/>
  <c r="N62" i="6" s="1"/>
  <c r="M72" i="6"/>
  <c r="N72" i="6" s="1"/>
  <c r="D27" i="5"/>
  <c r="E27" i="5" s="1"/>
  <c r="O27" i="5" s="1"/>
  <c r="P27" i="5" s="1"/>
  <c r="A5" i="15" s="1"/>
  <c r="D30" i="12"/>
  <c r="E30" i="12" s="1"/>
  <c r="O30" i="12" s="1"/>
  <c r="P30" i="12" s="1"/>
  <c r="A400" i="16" s="1"/>
  <c r="B400" i="16" s="1"/>
  <c r="M24" i="9"/>
  <c r="N24" i="9" s="1"/>
  <c r="M28" i="6"/>
  <c r="N28" i="6" s="1"/>
  <c r="D50" i="14"/>
  <c r="E50" i="14" s="1"/>
  <c r="O50" i="14" s="1"/>
  <c r="D62" i="13"/>
  <c r="E62" i="13" s="1"/>
  <c r="O62" i="13" s="1"/>
  <c r="P62" i="13" s="1"/>
  <c r="D35" i="5"/>
  <c r="E35" i="5" s="1"/>
  <c r="O35" i="5" s="1"/>
  <c r="P35" i="5" s="1"/>
  <c r="A13" i="16" s="1"/>
  <c r="B13" i="16" s="1"/>
  <c r="Z4" i="13"/>
  <c r="Z17" i="13" s="1"/>
  <c r="W17" i="11"/>
  <c r="L29" i="9"/>
  <c r="Z4" i="10"/>
  <c r="Z17" i="10" s="1"/>
  <c r="W17" i="13"/>
  <c r="X17" i="12"/>
  <c r="L40" i="14"/>
  <c r="M24" i="11"/>
  <c r="N24" i="11" s="1"/>
  <c r="W17" i="12"/>
  <c r="Z4" i="12"/>
  <c r="Z17" i="12" s="1"/>
  <c r="W17" i="8"/>
  <c r="X17" i="9"/>
  <c r="X17" i="8"/>
  <c r="V17" i="12"/>
  <c r="L43" i="8"/>
  <c r="L48" i="8"/>
  <c r="L56" i="8"/>
  <c r="L64" i="9"/>
  <c r="L33" i="9"/>
  <c r="L70" i="10"/>
  <c r="L46" i="14"/>
  <c r="L36" i="7"/>
  <c r="L36" i="10"/>
  <c r="X17" i="5"/>
  <c r="X17" i="14"/>
  <c r="L59" i="9"/>
  <c r="L54" i="14"/>
  <c r="L76" i="14"/>
  <c r="L44" i="11"/>
  <c r="L72" i="8"/>
  <c r="L41" i="13"/>
  <c r="U17" i="13"/>
  <c r="L61" i="14"/>
  <c r="L44" i="14"/>
  <c r="L73" i="14"/>
  <c r="L59" i="5"/>
  <c r="L78" i="14"/>
  <c r="L50" i="14"/>
  <c r="L25" i="5"/>
  <c r="L48" i="7"/>
  <c r="L42" i="13"/>
  <c r="W17" i="14"/>
  <c r="L41" i="14"/>
  <c r="V17" i="6"/>
  <c r="L53" i="8"/>
  <c r="L46" i="8"/>
  <c r="V17" i="11"/>
  <c r="L79" i="7"/>
  <c r="L36" i="6"/>
  <c r="L66" i="10"/>
  <c r="L24" i="11"/>
  <c r="L38" i="6"/>
  <c r="L50" i="6"/>
  <c r="L65" i="6"/>
  <c r="L53" i="11"/>
  <c r="L56" i="12"/>
  <c r="L71" i="5"/>
  <c r="L61" i="8"/>
  <c r="L45" i="11"/>
  <c r="L32" i="8"/>
  <c r="L66" i="13"/>
  <c r="L70" i="13"/>
  <c r="L49" i="12"/>
  <c r="L41" i="10"/>
  <c r="L25" i="10"/>
  <c r="L44" i="7"/>
  <c r="L79" i="14"/>
  <c r="K24" i="14"/>
  <c r="U17" i="14"/>
  <c r="L36" i="14"/>
  <c r="L52" i="14"/>
  <c r="L55" i="14"/>
  <c r="L64" i="14"/>
  <c r="L62" i="14"/>
  <c r="L47" i="14"/>
  <c r="V17" i="14"/>
  <c r="L70" i="14"/>
  <c r="L49" i="14"/>
  <c r="L59" i="14"/>
  <c r="L71" i="14"/>
  <c r="L63" i="14"/>
  <c r="L28" i="14"/>
  <c r="L31" i="14"/>
  <c r="L38" i="14"/>
  <c r="U17" i="9"/>
  <c r="L67" i="8"/>
  <c r="L60" i="12"/>
  <c r="L46" i="12"/>
  <c r="L32" i="13"/>
  <c r="L53" i="5"/>
  <c r="L79" i="10"/>
  <c r="L67" i="12"/>
  <c r="V17" i="13"/>
  <c r="L64" i="10"/>
  <c r="L61" i="12"/>
  <c r="L29" i="13"/>
  <c r="L40" i="11"/>
  <c r="L72" i="6"/>
  <c r="L78" i="6"/>
  <c r="L61" i="10"/>
  <c r="L57" i="11"/>
  <c r="U17" i="11"/>
  <c r="L32" i="12"/>
  <c r="L32" i="9"/>
  <c r="V17" i="9"/>
  <c r="L78" i="10"/>
  <c r="L42" i="10"/>
  <c r="L76" i="5"/>
  <c r="U17" i="6"/>
  <c r="X17" i="6"/>
  <c r="V17" i="7"/>
  <c r="L64" i="5"/>
  <c r="L73" i="9"/>
  <c r="L40" i="12"/>
  <c r="L35" i="7"/>
  <c r="L45" i="8"/>
  <c r="L24" i="8"/>
  <c r="L37" i="10"/>
  <c r="L27" i="13"/>
  <c r="U17" i="7"/>
  <c r="L56" i="6"/>
  <c r="L65" i="12"/>
  <c r="W17" i="10"/>
  <c r="Y4" i="10"/>
  <c r="Y17" i="10" s="1"/>
  <c r="U17" i="8"/>
  <c r="X17" i="7"/>
  <c r="V17" i="8"/>
  <c r="L33" i="10"/>
  <c r="U17" i="5"/>
  <c r="Z4" i="11"/>
  <c r="Z17" i="11" s="1"/>
  <c r="X17" i="11"/>
  <c r="V17" i="5"/>
  <c r="L40" i="6"/>
  <c r="L69" i="8"/>
  <c r="L59" i="13"/>
  <c r="L32" i="10"/>
  <c r="L29" i="6"/>
  <c r="L50" i="13"/>
  <c r="L47" i="13"/>
  <c r="L44" i="13"/>
  <c r="L63" i="13"/>
  <c r="L38" i="13"/>
  <c r="L39" i="13"/>
  <c r="L46" i="13"/>
  <c r="L25" i="13"/>
  <c r="L62" i="13"/>
  <c r="L49" i="13"/>
  <c r="L36" i="13"/>
  <c r="L37" i="13"/>
  <c r="L79" i="13"/>
  <c r="L55" i="13"/>
  <c r="L43" i="13"/>
  <c r="L69" i="13"/>
  <c r="L34" i="13"/>
  <c r="L35" i="13"/>
  <c r="L56" i="13"/>
  <c r="L54" i="13"/>
  <c r="L71" i="13"/>
  <c r="L37" i="12"/>
  <c r="L44" i="12"/>
  <c r="L31" i="12"/>
  <c r="L74" i="12"/>
  <c r="L75" i="12"/>
  <c r="L71" i="12"/>
  <c r="K24" i="12"/>
  <c r="U17" i="12"/>
  <c r="L72" i="12"/>
  <c r="L35" i="12"/>
  <c r="L76" i="12"/>
  <c r="L26" i="12"/>
  <c r="L33" i="12"/>
  <c r="L75" i="11"/>
  <c r="L46" i="11"/>
  <c r="L31" i="11"/>
  <c r="L39" i="11"/>
  <c r="L43" i="11"/>
  <c r="L34" i="11"/>
  <c r="L49" i="11"/>
  <c r="L54" i="11"/>
  <c r="L62" i="11"/>
  <c r="L55" i="11"/>
  <c r="L79" i="11"/>
  <c r="L47" i="11"/>
  <c r="L70" i="11"/>
  <c r="L31" i="10"/>
  <c r="L73" i="10"/>
  <c r="L56" i="10"/>
  <c r="L27" i="10"/>
  <c r="L68" i="10"/>
  <c r="L49" i="10"/>
  <c r="L57" i="10"/>
  <c r="L62" i="10"/>
  <c r="U17" i="10"/>
  <c r="K24" i="10"/>
  <c r="V17" i="10"/>
  <c r="L65" i="10"/>
  <c r="L29" i="10"/>
  <c r="L34" i="10"/>
  <c r="L30" i="10"/>
  <c r="L39" i="10"/>
  <c r="L52" i="10"/>
  <c r="L56" i="9"/>
  <c r="L47" i="9"/>
  <c r="L46" i="9"/>
  <c r="W17" i="9"/>
  <c r="Y4" i="9"/>
  <c r="Y17" i="9" s="1"/>
  <c r="L30" i="9"/>
  <c r="L76" i="9"/>
  <c r="L55" i="9"/>
  <c r="L49" i="9"/>
  <c r="L39" i="9"/>
  <c r="L31" i="9"/>
  <c r="L62" i="9"/>
  <c r="L69" i="9"/>
  <c r="L57" i="9"/>
  <c r="L79" i="9"/>
  <c r="L38" i="9"/>
  <c r="L50" i="9"/>
  <c r="L78" i="9"/>
  <c r="L54" i="9"/>
  <c r="L54" i="8"/>
  <c r="L49" i="8"/>
  <c r="L70" i="8"/>
  <c r="L47" i="8"/>
  <c r="L55" i="8"/>
  <c r="L35" i="8"/>
  <c r="L62" i="8"/>
  <c r="L34" i="8"/>
  <c r="L42" i="8"/>
  <c r="L78" i="8"/>
  <c r="L33" i="8"/>
  <c r="L39" i="8"/>
  <c r="L75" i="8"/>
  <c r="L38" i="8"/>
  <c r="L79" i="8"/>
  <c r="L31" i="8"/>
  <c r="L62" i="7"/>
  <c r="L54" i="7"/>
  <c r="L39" i="7"/>
  <c r="L32" i="7"/>
  <c r="L55" i="7"/>
  <c r="L42" i="7"/>
  <c r="L78" i="7"/>
  <c r="L69" i="7"/>
  <c r="L43" i="7"/>
  <c r="Y4" i="7"/>
  <c r="Y17" i="7" s="1"/>
  <c r="W17" i="7"/>
  <c r="L33" i="7"/>
  <c r="L75" i="7"/>
  <c r="L49" i="6"/>
  <c r="L39" i="6"/>
  <c r="L55" i="6"/>
  <c r="L42" i="6"/>
  <c r="L75" i="6"/>
  <c r="L54" i="6"/>
  <c r="L69" i="6"/>
  <c r="L66" i="6"/>
  <c r="W17" i="6"/>
  <c r="Y4" i="6"/>
  <c r="Y17" i="6" s="1"/>
  <c r="L64" i="6"/>
  <c r="L31" i="6"/>
  <c r="L33" i="6"/>
  <c r="L70" i="6"/>
  <c r="L73" i="6"/>
  <c r="L62" i="6"/>
  <c r="L32" i="6"/>
  <c r="L63" i="6"/>
  <c r="L47" i="6"/>
  <c r="L30" i="6"/>
  <c r="W17" i="5"/>
  <c r="Y4" i="5"/>
  <c r="Y17" i="5" s="1"/>
  <c r="Q28" i="1"/>
  <c r="T28" i="1" s="1"/>
  <c r="R27" i="1"/>
  <c r="S27" i="1"/>
  <c r="P27" i="1"/>
  <c r="L26" i="1"/>
  <c r="S29" i="1" l="1"/>
  <c r="R29" i="1"/>
  <c r="P29" i="1"/>
  <c r="O45" i="6"/>
  <c r="O57" i="9"/>
  <c r="P57" i="9" s="1"/>
  <c r="A259" i="16" s="1"/>
  <c r="B259" i="16" s="1"/>
  <c r="O78" i="6"/>
  <c r="P78" i="6" s="1"/>
  <c r="A112" i="16" s="1"/>
  <c r="B112" i="16" s="1"/>
  <c r="O41" i="6"/>
  <c r="P41" i="6" s="1"/>
  <c r="A75" i="16" s="1"/>
  <c r="B75" i="16" s="1"/>
  <c r="O71" i="9"/>
  <c r="P71" i="9" s="1"/>
  <c r="A273" i="16" s="1"/>
  <c r="B273" i="16" s="1"/>
  <c r="O67" i="9"/>
  <c r="P67" i="9" s="1"/>
  <c r="A269" i="15" s="1"/>
  <c r="O46" i="9"/>
  <c r="P46" i="9" s="1"/>
  <c r="A248" i="16" s="1"/>
  <c r="B248" i="16" s="1"/>
  <c r="A468" i="16"/>
  <c r="B468" i="16" s="1"/>
  <c r="O62" i="9"/>
  <c r="P62" i="9" s="1"/>
  <c r="A264" i="16" s="1"/>
  <c r="B264" i="16" s="1"/>
  <c r="Q24" i="5"/>
  <c r="R24" i="5" s="1"/>
  <c r="O59" i="9"/>
  <c r="P59" i="9" s="1"/>
  <c r="A261" i="16" s="1"/>
  <c r="B261" i="16" s="1"/>
  <c r="O26" i="6"/>
  <c r="P26" i="6" s="1"/>
  <c r="A60" i="15" s="1"/>
  <c r="O65" i="9"/>
  <c r="P65" i="9" s="1"/>
  <c r="A267" i="16" s="1"/>
  <c r="B267" i="16" s="1"/>
  <c r="O55" i="6"/>
  <c r="P55" i="6" s="1"/>
  <c r="A89" i="16" s="1"/>
  <c r="B89" i="16" s="1"/>
  <c r="O70" i="6"/>
  <c r="P70" i="6" s="1"/>
  <c r="A104" i="16" s="1"/>
  <c r="B104" i="16" s="1"/>
  <c r="O36" i="6"/>
  <c r="P36" i="6" s="1"/>
  <c r="A70" i="15" s="1"/>
  <c r="O31" i="6"/>
  <c r="P31" i="6" s="1"/>
  <c r="A65" i="16" s="1"/>
  <c r="B65" i="16" s="1"/>
  <c r="O50" i="6"/>
  <c r="P50" i="6" s="1"/>
  <c r="A84" i="16" s="1"/>
  <c r="B84" i="16" s="1"/>
  <c r="A468" i="15"/>
  <c r="O52" i="6"/>
  <c r="P52" i="6" s="1"/>
  <c r="A86" i="16" s="1"/>
  <c r="B86" i="16" s="1"/>
  <c r="O66" i="6"/>
  <c r="P66" i="6" s="1"/>
  <c r="A100" i="16" s="1"/>
  <c r="B100" i="16" s="1"/>
  <c r="O27" i="9"/>
  <c r="P27" i="9" s="1"/>
  <c r="A229" i="16" s="1"/>
  <c r="B229" i="16" s="1"/>
  <c r="O30" i="9"/>
  <c r="P30" i="9" s="1"/>
  <c r="A232" i="15" s="1"/>
  <c r="O69" i="6"/>
  <c r="P69" i="6" s="1"/>
  <c r="A103" i="15" s="1"/>
  <c r="O60" i="9"/>
  <c r="P60" i="9" s="1"/>
  <c r="A262" i="16" s="1"/>
  <c r="B262" i="16" s="1"/>
  <c r="O53" i="6"/>
  <c r="P53" i="6" s="1"/>
  <c r="A87" i="15" s="1"/>
  <c r="O61" i="6"/>
  <c r="P61" i="6" s="1"/>
  <c r="A95" i="16" s="1"/>
  <c r="B95" i="16" s="1"/>
  <c r="O24" i="6"/>
  <c r="P24" i="6" s="1"/>
  <c r="A58" i="16" s="1"/>
  <c r="B58" i="16" s="1"/>
  <c r="O72" i="6"/>
  <c r="P72" i="6" s="1"/>
  <c r="A106" i="16" s="1"/>
  <c r="B106" i="16" s="1"/>
  <c r="O43" i="6"/>
  <c r="P43" i="6" s="1"/>
  <c r="A77" i="16" s="1"/>
  <c r="B77" i="16" s="1"/>
  <c r="O54" i="6"/>
  <c r="P54" i="6" s="1"/>
  <c r="A88" i="15" s="1"/>
  <c r="O28" i="6"/>
  <c r="P28" i="6" s="1"/>
  <c r="A62" i="16" s="1"/>
  <c r="B62" i="16" s="1"/>
  <c r="O68" i="9"/>
  <c r="P68" i="9" s="1"/>
  <c r="A270" i="16" s="1"/>
  <c r="B270" i="16" s="1"/>
  <c r="O76" i="9"/>
  <c r="P76" i="9" s="1"/>
  <c r="A278" i="15" s="1"/>
  <c r="O36" i="9"/>
  <c r="P36" i="9" s="1"/>
  <c r="A238" i="16" s="1"/>
  <c r="B238" i="16" s="1"/>
  <c r="O64" i="9"/>
  <c r="P64" i="9" s="1"/>
  <c r="A266" i="16" s="1"/>
  <c r="B266" i="16" s="1"/>
  <c r="O73" i="6"/>
  <c r="P73" i="6" s="1"/>
  <c r="A107" i="15" s="1"/>
  <c r="O26" i="9"/>
  <c r="P26" i="9" s="1"/>
  <c r="A228" i="16" s="1"/>
  <c r="B228" i="16" s="1"/>
  <c r="O75" i="6"/>
  <c r="P75" i="6" s="1"/>
  <c r="A109" i="16" s="1"/>
  <c r="B109" i="16" s="1"/>
  <c r="P50" i="14"/>
  <c r="A532" i="16" s="1"/>
  <c r="B532" i="16" s="1"/>
  <c r="Q50" i="14"/>
  <c r="R50" i="14" s="1"/>
  <c r="O63" i="9"/>
  <c r="P63" i="9" s="1"/>
  <c r="A265" i="16" s="1"/>
  <c r="B265" i="16" s="1"/>
  <c r="O57" i="6"/>
  <c r="P57" i="6" s="1"/>
  <c r="A91" i="16" s="1"/>
  <c r="B91" i="16" s="1"/>
  <c r="O46" i="6"/>
  <c r="P46" i="6" s="1"/>
  <c r="A80" i="16" s="1"/>
  <c r="B80" i="16" s="1"/>
  <c r="O40" i="6"/>
  <c r="P40" i="6" s="1"/>
  <c r="A74" i="16" s="1"/>
  <c r="B74" i="16" s="1"/>
  <c r="O40" i="9"/>
  <c r="P40" i="9" s="1"/>
  <c r="A242" i="16" s="1"/>
  <c r="B242" i="16" s="1"/>
  <c r="O27" i="6"/>
  <c r="P27" i="6" s="1"/>
  <c r="A61" i="16" s="1"/>
  <c r="B61" i="16" s="1"/>
  <c r="O60" i="6"/>
  <c r="P60" i="6" s="1"/>
  <c r="A94" i="16" s="1"/>
  <c r="B94" i="16" s="1"/>
  <c r="O70" i="9"/>
  <c r="P70" i="9" s="1"/>
  <c r="A272" i="16" s="1"/>
  <c r="B272" i="16" s="1"/>
  <c r="O64" i="6"/>
  <c r="P64" i="6" s="1"/>
  <c r="A98" i="15" s="1"/>
  <c r="O37" i="6"/>
  <c r="P37" i="6" s="1"/>
  <c r="A71" i="16" s="1"/>
  <c r="B71" i="16" s="1"/>
  <c r="A215" i="15"/>
  <c r="O77" i="6"/>
  <c r="P77" i="6" s="1"/>
  <c r="A111" i="16" s="1"/>
  <c r="B111" i="16" s="1"/>
  <c r="O33" i="9"/>
  <c r="P33" i="9" s="1"/>
  <c r="A235" i="15" s="1"/>
  <c r="O58" i="9"/>
  <c r="P58" i="9" s="1"/>
  <c r="A260" i="15" s="1"/>
  <c r="O74" i="6"/>
  <c r="P74" i="6" s="1"/>
  <c r="A108" i="15" s="1"/>
  <c r="O52" i="9"/>
  <c r="P52" i="9" s="1"/>
  <c r="A254" i="16" s="1"/>
  <c r="B254" i="16" s="1"/>
  <c r="O31" i="9"/>
  <c r="P31" i="9" s="1"/>
  <c r="A233" i="15" s="1"/>
  <c r="O35" i="9"/>
  <c r="P35" i="9" s="1"/>
  <c r="A237" i="16" s="1"/>
  <c r="B237" i="16" s="1"/>
  <c r="O42" i="9"/>
  <c r="P42" i="9" s="1"/>
  <c r="A244" i="16" s="1"/>
  <c r="B244" i="16" s="1"/>
  <c r="O78" i="9"/>
  <c r="P78" i="9" s="1"/>
  <c r="A280" i="16" s="1"/>
  <c r="B280" i="16" s="1"/>
  <c r="O41" i="9"/>
  <c r="P41" i="9" s="1"/>
  <c r="A243" i="16" s="1"/>
  <c r="B243" i="16" s="1"/>
  <c r="O79" i="6"/>
  <c r="P79" i="6" s="1"/>
  <c r="A113" i="16" s="1"/>
  <c r="B113" i="16" s="1"/>
  <c r="O50" i="9"/>
  <c r="P50" i="9" s="1"/>
  <c r="A252" i="16" s="1"/>
  <c r="B252" i="16" s="1"/>
  <c r="O28" i="9"/>
  <c r="Q28" i="9" s="1"/>
  <c r="T28" i="9" s="1"/>
  <c r="O38" i="9"/>
  <c r="P38" i="9" s="1"/>
  <c r="A240" i="16" s="1"/>
  <c r="B240" i="16" s="1"/>
  <c r="O55" i="9"/>
  <c r="P55" i="9" s="1"/>
  <c r="A257" i="15" s="1"/>
  <c r="O72" i="9"/>
  <c r="P72" i="9" s="1"/>
  <c r="A274" i="16" s="1"/>
  <c r="B274" i="16" s="1"/>
  <c r="O42" i="6"/>
  <c r="P42" i="6" s="1"/>
  <c r="A76" i="15" s="1"/>
  <c r="O73" i="9"/>
  <c r="P73" i="9" s="1"/>
  <c r="A275" i="16" s="1"/>
  <c r="B275" i="16" s="1"/>
  <c r="O65" i="6"/>
  <c r="P65" i="6" s="1"/>
  <c r="A99" i="16" s="1"/>
  <c r="B99" i="16" s="1"/>
  <c r="O30" i="6"/>
  <c r="P30" i="6" s="1"/>
  <c r="A64" i="16" s="1"/>
  <c r="B64" i="16" s="1"/>
  <c r="O59" i="6"/>
  <c r="P59" i="6" s="1"/>
  <c r="A93" i="16" s="1"/>
  <c r="B93" i="16" s="1"/>
  <c r="O24" i="9"/>
  <c r="P24" i="9" s="1"/>
  <c r="A226" i="16" s="1"/>
  <c r="B226" i="16" s="1"/>
  <c r="O56" i="9"/>
  <c r="P56" i="9" s="1"/>
  <c r="A258" i="16" s="1"/>
  <c r="B258" i="16" s="1"/>
  <c r="O71" i="6"/>
  <c r="P71" i="6" s="1"/>
  <c r="A105" i="15" s="1"/>
  <c r="O75" i="9"/>
  <c r="P75" i="9" s="1"/>
  <c r="A277" i="15" s="1"/>
  <c r="O62" i="6"/>
  <c r="P62" i="6" s="1"/>
  <c r="A96" i="16" s="1"/>
  <c r="B96" i="16" s="1"/>
  <c r="O53" i="9"/>
  <c r="P53" i="9" s="1"/>
  <c r="A255" i="16" s="1"/>
  <c r="B255" i="16" s="1"/>
  <c r="A231" i="15"/>
  <c r="Q29" i="9"/>
  <c r="R29" i="9" s="1"/>
  <c r="Q69" i="8"/>
  <c r="R69" i="8" s="1"/>
  <c r="A218" i="16"/>
  <c r="B218" i="16" s="1"/>
  <c r="A59" i="15"/>
  <c r="A434" i="15"/>
  <c r="Q64" i="12"/>
  <c r="R64" i="12" s="1"/>
  <c r="Q42" i="13"/>
  <c r="R42" i="13" s="1"/>
  <c r="A358" i="16"/>
  <c r="B358" i="16" s="1"/>
  <c r="A5" i="16"/>
  <c r="B5" i="16" s="1"/>
  <c r="A207" i="15"/>
  <c r="Q25" i="5"/>
  <c r="R25" i="5" s="1"/>
  <c r="Q27" i="5"/>
  <c r="S27" i="5" s="1"/>
  <c r="C5" i="16" s="1"/>
  <c r="A3" i="16"/>
  <c r="B3" i="16" s="1"/>
  <c r="Q72" i="8"/>
  <c r="R72" i="8" s="1"/>
  <c r="Q61" i="8"/>
  <c r="R61" i="8" s="1"/>
  <c r="Q25" i="6"/>
  <c r="R25" i="6" s="1"/>
  <c r="Q50" i="8"/>
  <c r="R50" i="8" s="1"/>
  <c r="A383" i="15"/>
  <c r="Q45" i="12"/>
  <c r="R45" i="12" s="1"/>
  <c r="Q48" i="7"/>
  <c r="R48" i="7" s="1"/>
  <c r="A118" i="16"/>
  <c r="B118" i="16" s="1"/>
  <c r="A196" i="15"/>
  <c r="Q30" i="11"/>
  <c r="R30" i="11" s="1"/>
  <c r="A192" i="16"/>
  <c r="B192" i="16" s="1"/>
  <c r="A234" i="15"/>
  <c r="Q53" i="8"/>
  <c r="R53" i="8" s="1"/>
  <c r="A31" i="16"/>
  <c r="B31" i="16" s="1"/>
  <c r="A522" i="15"/>
  <c r="Q46" i="12"/>
  <c r="R46" i="12" s="1"/>
  <c r="A416" i="15"/>
  <c r="A325" i="15"/>
  <c r="Q76" i="8"/>
  <c r="R76" i="8" s="1"/>
  <c r="A142" i="15"/>
  <c r="Q48" i="12"/>
  <c r="R48" i="12" s="1"/>
  <c r="Q60" i="12"/>
  <c r="R60" i="12" s="1"/>
  <c r="Q32" i="9"/>
  <c r="R32" i="9" s="1"/>
  <c r="A427" i="15"/>
  <c r="Q54" i="12"/>
  <c r="R54" i="12" s="1"/>
  <c r="U40" i="14"/>
  <c r="Q29" i="8"/>
  <c r="R29" i="8" s="1"/>
  <c r="A373" i="15"/>
  <c r="P47" i="10"/>
  <c r="A305" i="15" s="1"/>
  <c r="Q40" i="14"/>
  <c r="R40" i="14" s="1"/>
  <c r="A90" i="16"/>
  <c r="B90" i="16" s="1"/>
  <c r="Q44" i="11"/>
  <c r="R44" i="11" s="1"/>
  <c r="A344" i="16"/>
  <c r="B344" i="16" s="1"/>
  <c r="A400" i="15"/>
  <c r="Q61" i="11"/>
  <c r="R61" i="11" s="1"/>
  <c r="A424" i="16"/>
  <c r="B424" i="16" s="1"/>
  <c r="Q29" i="11"/>
  <c r="R29" i="11" s="1"/>
  <c r="A222" i="15"/>
  <c r="A194" i="15"/>
  <c r="A178" i="16"/>
  <c r="B178" i="16" s="1"/>
  <c r="A371" i="16"/>
  <c r="B371" i="16" s="1"/>
  <c r="Q69" i="11"/>
  <c r="R69" i="11" s="1"/>
  <c r="A138" i="15"/>
  <c r="Q61" i="5"/>
  <c r="R61" i="5" s="1"/>
  <c r="Q77" i="12"/>
  <c r="R77" i="12" s="1"/>
  <c r="Q45" i="11"/>
  <c r="R45" i="11" s="1"/>
  <c r="Q74" i="13"/>
  <c r="T74" i="13" s="1"/>
  <c r="C500" i="15" s="1"/>
  <c r="Q41" i="10"/>
  <c r="R41" i="10" s="1"/>
  <c r="Q67" i="8"/>
  <c r="R67" i="8" s="1"/>
  <c r="A397" i="15"/>
  <c r="Q76" i="7"/>
  <c r="R76" i="7" s="1"/>
  <c r="A457" i="16"/>
  <c r="B457" i="16" s="1"/>
  <c r="A375" i="15"/>
  <c r="Q74" i="10"/>
  <c r="R74" i="10" s="1"/>
  <c r="A425" i="15"/>
  <c r="Q26" i="10"/>
  <c r="R26" i="10" s="1"/>
  <c r="Q44" i="14"/>
  <c r="R44" i="14" s="1"/>
  <c r="A198" i="15"/>
  <c r="A279" i="16"/>
  <c r="B279" i="16" s="1"/>
  <c r="A317" i="16"/>
  <c r="B317" i="16" s="1"/>
  <c r="A492" i="15"/>
  <c r="U44" i="14"/>
  <c r="P47" i="7"/>
  <c r="A137" i="16" s="1"/>
  <c r="B137" i="16" s="1"/>
  <c r="Q55" i="12"/>
  <c r="S55" i="12" s="1"/>
  <c r="A199" i="15"/>
  <c r="U66" i="13"/>
  <c r="A526" i="15"/>
  <c r="Q52" i="7"/>
  <c r="R52" i="7" s="1"/>
  <c r="Q27" i="12"/>
  <c r="R27" i="12" s="1"/>
  <c r="A350" i="15"/>
  <c r="Q37" i="14"/>
  <c r="R37" i="14" s="1"/>
  <c r="A154" i="15"/>
  <c r="A220" i="16"/>
  <c r="B220" i="16" s="1"/>
  <c r="A443" i="15"/>
  <c r="Q53" i="14"/>
  <c r="R53" i="14" s="1"/>
  <c r="Q46" i="14"/>
  <c r="T46" i="14" s="1"/>
  <c r="D528" i="16" s="1"/>
  <c r="Q48" i="8"/>
  <c r="R48" i="8" s="1"/>
  <c r="Q77" i="5"/>
  <c r="S77" i="5" s="1"/>
  <c r="B55" i="15" s="1"/>
  <c r="Q38" i="10"/>
  <c r="R38" i="10" s="1"/>
  <c r="A351" i="15"/>
  <c r="A501" i="15"/>
  <c r="U66" i="14"/>
  <c r="A175" i="15"/>
  <c r="A318" i="15"/>
  <c r="U75" i="13"/>
  <c r="A548" i="15"/>
  <c r="A151" i="15"/>
  <c r="A328" i="15"/>
  <c r="A519" i="15"/>
  <c r="Q34" i="7"/>
  <c r="R34" i="7" s="1"/>
  <c r="Q70" i="10"/>
  <c r="R70" i="10" s="1"/>
  <c r="Q36" i="11"/>
  <c r="R36" i="11" s="1"/>
  <c r="A117" i="16"/>
  <c r="B117" i="16" s="1"/>
  <c r="A483" i="15"/>
  <c r="U37" i="14"/>
  <c r="Q56" i="6"/>
  <c r="R56" i="6" s="1"/>
  <c r="Q56" i="8"/>
  <c r="R56" i="8" s="1"/>
  <c r="Q36" i="12"/>
  <c r="T36" i="12" s="1"/>
  <c r="Q30" i="12"/>
  <c r="R30" i="12" s="1"/>
  <c r="A55" i="15"/>
  <c r="A128" i="15"/>
  <c r="A483" i="16"/>
  <c r="B483" i="16" s="1"/>
  <c r="U32" i="13"/>
  <c r="A502" i="15"/>
  <c r="Q59" i="5"/>
  <c r="R59" i="5" s="1"/>
  <c r="A525" i="16"/>
  <c r="B525" i="16" s="1"/>
  <c r="Q41" i="8"/>
  <c r="R41" i="8" s="1"/>
  <c r="Q75" i="13"/>
  <c r="R75" i="13" s="1"/>
  <c r="A213" i="15"/>
  <c r="A339" i="16"/>
  <c r="B339" i="16" s="1"/>
  <c r="A399" i="16"/>
  <c r="B399" i="16" s="1"/>
  <c r="A455" i="15"/>
  <c r="Q43" i="14"/>
  <c r="R43" i="14" s="1"/>
  <c r="O24" i="11"/>
  <c r="P24" i="11" s="1"/>
  <c r="A338" i="15" s="1"/>
  <c r="Q50" i="10"/>
  <c r="T50" i="10" s="1"/>
  <c r="D308" i="16" s="1"/>
  <c r="Q29" i="12"/>
  <c r="R29" i="12" s="1"/>
  <c r="A354" i="16"/>
  <c r="B354" i="16" s="1"/>
  <c r="A406" i="15"/>
  <c r="A528" i="15"/>
  <c r="P46" i="10"/>
  <c r="A304" i="15" s="1"/>
  <c r="Q25" i="11"/>
  <c r="R25" i="11" s="1"/>
  <c r="U78" i="14"/>
  <c r="Q31" i="13"/>
  <c r="T31" i="13" s="1"/>
  <c r="D457" i="16" s="1"/>
  <c r="A37" i="15"/>
  <c r="A365" i="15"/>
  <c r="A412" i="15"/>
  <c r="A560" i="16"/>
  <c r="B560" i="16" s="1"/>
  <c r="Q32" i="13"/>
  <c r="R32" i="13" s="1"/>
  <c r="A69" i="16"/>
  <c r="B69" i="16" s="1"/>
  <c r="Q78" i="14"/>
  <c r="R78" i="14" s="1"/>
  <c r="Q79" i="12"/>
  <c r="T79" i="12" s="1"/>
  <c r="Q53" i="12"/>
  <c r="T53" i="12" s="1"/>
  <c r="D423" i="16" s="1"/>
  <c r="Q50" i="12"/>
  <c r="R50" i="12" s="1"/>
  <c r="A418" i="15"/>
  <c r="A540" i="16"/>
  <c r="B540" i="16" s="1"/>
  <c r="Q60" i="13"/>
  <c r="R60" i="13" s="1"/>
  <c r="A487" i="15"/>
  <c r="P49" i="7"/>
  <c r="A139" i="16" s="1"/>
  <c r="B139" i="16" s="1"/>
  <c r="Q33" i="10"/>
  <c r="R33" i="10" s="1"/>
  <c r="A148" i="16"/>
  <c r="B148" i="16" s="1"/>
  <c r="A467" i="16"/>
  <c r="B467" i="16" s="1"/>
  <c r="A162" i="15"/>
  <c r="A420" i="16"/>
  <c r="B420" i="16" s="1"/>
  <c r="Q77" i="7"/>
  <c r="R77" i="7" s="1"/>
  <c r="A49" i="16"/>
  <c r="B49" i="16" s="1"/>
  <c r="A189" i="15"/>
  <c r="A558" i="16"/>
  <c r="B558" i="16" s="1"/>
  <c r="A202" i="15"/>
  <c r="U33" i="13"/>
  <c r="Q27" i="13"/>
  <c r="R27" i="13" s="1"/>
  <c r="A14" i="16"/>
  <c r="B14" i="16" s="1"/>
  <c r="Q67" i="10"/>
  <c r="R67" i="10" s="1"/>
  <c r="Q33" i="13"/>
  <c r="R33" i="13" s="1"/>
  <c r="A432" i="15"/>
  <c r="P25" i="12"/>
  <c r="A395" i="15" s="1"/>
  <c r="A343" i="15"/>
  <c r="Q37" i="8"/>
  <c r="R37" i="8" s="1"/>
  <c r="Q58" i="14"/>
  <c r="R58" i="14" s="1"/>
  <c r="U41" i="13"/>
  <c r="A120" i="16"/>
  <c r="B120" i="16" s="1"/>
  <c r="A364" i="15"/>
  <c r="A487" i="16"/>
  <c r="B487" i="16" s="1"/>
  <c r="Q72" i="7"/>
  <c r="T72" i="7" s="1"/>
  <c r="D162" i="16" s="1"/>
  <c r="U76" i="14"/>
  <c r="Q64" i="10"/>
  <c r="R64" i="10" s="1"/>
  <c r="A423" i="15"/>
  <c r="A486" i="15"/>
  <c r="A517" i="15"/>
  <c r="Q28" i="7"/>
  <c r="S28" i="7" s="1"/>
  <c r="B118" i="15" s="1"/>
  <c r="A291" i="15"/>
  <c r="A535" i="15"/>
  <c r="A438" i="15"/>
  <c r="Q51" i="11"/>
  <c r="R51" i="11" s="1"/>
  <c r="Q60" i="14"/>
  <c r="R60" i="14" s="1"/>
  <c r="A22" i="16"/>
  <c r="B22" i="16" s="1"/>
  <c r="U60" i="14"/>
  <c r="Q66" i="13"/>
  <c r="R66" i="13" s="1"/>
  <c r="A102" i="15"/>
  <c r="A542" i="15"/>
  <c r="Q36" i="5"/>
  <c r="R36" i="5" s="1"/>
  <c r="Q66" i="10"/>
  <c r="R66" i="10" s="1"/>
  <c r="Q62" i="12"/>
  <c r="R62" i="12" s="1"/>
  <c r="A183" i="16"/>
  <c r="B183" i="16" s="1"/>
  <c r="U60" i="13"/>
  <c r="Q30" i="7"/>
  <c r="R30" i="7" s="1"/>
  <c r="A372" i="16"/>
  <c r="B372" i="16" s="1"/>
  <c r="A126" i="15"/>
  <c r="Q73" i="11"/>
  <c r="T73" i="11" s="1"/>
  <c r="C387" i="15" s="1"/>
  <c r="A459" i="15"/>
  <c r="A453" i="15"/>
  <c r="U53" i="14"/>
  <c r="Q57" i="12"/>
  <c r="R57" i="12" s="1"/>
  <c r="Q57" i="13"/>
  <c r="R57" i="13" s="1"/>
  <c r="Q73" i="13"/>
  <c r="T73" i="13" s="1"/>
  <c r="A166" i="15"/>
  <c r="A203" i="16"/>
  <c r="B203" i="16" s="1"/>
  <c r="A263" i="15"/>
  <c r="A332" i="15"/>
  <c r="A359" i="15"/>
  <c r="U27" i="13"/>
  <c r="Q36" i="7"/>
  <c r="R36" i="7" s="1"/>
  <c r="Q61" i="9"/>
  <c r="R61" i="9" s="1"/>
  <c r="Q35" i="5"/>
  <c r="R35" i="5" s="1"/>
  <c r="P25" i="10"/>
  <c r="A283" i="16" s="1"/>
  <c r="B283" i="16" s="1"/>
  <c r="A39" i="15"/>
  <c r="A187" i="15"/>
  <c r="A457" i="15"/>
  <c r="U68" i="14"/>
  <c r="U43" i="14"/>
  <c r="Q35" i="6"/>
  <c r="R35" i="6" s="1"/>
  <c r="Q77" i="8"/>
  <c r="R77" i="8" s="1"/>
  <c r="Q43" i="8"/>
  <c r="R43" i="8" s="1"/>
  <c r="Q42" i="12"/>
  <c r="R42" i="12" s="1"/>
  <c r="Q29" i="13"/>
  <c r="R29" i="13" s="1"/>
  <c r="Q73" i="12"/>
  <c r="S73" i="12" s="1"/>
  <c r="C443" i="16" s="1"/>
  <c r="A316" i="15"/>
  <c r="A204" i="15"/>
  <c r="Q53" i="11"/>
  <c r="R53" i="11" s="1"/>
  <c r="Q27" i="11"/>
  <c r="R27" i="11" s="1"/>
  <c r="A449" i="16"/>
  <c r="B449" i="16" s="1"/>
  <c r="A440" i="16"/>
  <c r="B440" i="16" s="1"/>
  <c r="A523" i="16"/>
  <c r="B523" i="16" s="1"/>
  <c r="Q45" i="7"/>
  <c r="R45" i="7" s="1"/>
  <c r="Q32" i="12"/>
  <c r="R32" i="12" s="1"/>
  <c r="Q70" i="12"/>
  <c r="R70" i="12" s="1"/>
  <c r="Q68" i="13"/>
  <c r="T68" i="13" s="1"/>
  <c r="A398" i="15"/>
  <c r="A478" i="15"/>
  <c r="Q34" i="9"/>
  <c r="T34" i="9" s="1"/>
  <c r="D236" i="16" s="1"/>
  <c r="Q72" i="13"/>
  <c r="S72" i="13" s="1"/>
  <c r="Q34" i="6"/>
  <c r="R34" i="6" s="1"/>
  <c r="Q58" i="10"/>
  <c r="R58" i="10" s="1"/>
  <c r="U29" i="13"/>
  <c r="Q71" i="5"/>
  <c r="R71" i="5" s="1"/>
  <c r="Q76" i="13"/>
  <c r="R76" i="13" s="1"/>
  <c r="Q57" i="11"/>
  <c r="R57" i="11" s="1"/>
  <c r="A46" i="15"/>
  <c r="A308" i="15"/>
  <c r="A327" i="15"/>
  <c r="A341" i="15"/>
  <c r="A458" i="15"/>
  <c r="Q68" i="12"/>
  <c r="R68" i="12" s="1"/>
  <c r="Q45" i="13"/>
  <c r="R45" i="13" s="1"/>
  <c r="Q41" i="11"/>
  <c r="R41" i="11" s="1"/>
  <c r="A135" i="15"/>
  <c r="A236" i="15"/>
  <c r="U46" i="14"/>
  <c r="A543" i="15"/>
  <c r="U35" i="14"/>
  <c r="A430" i="15"/>
  <c r="A498" i="15"/>
  <c r="A539" i="16"/>
  <c r="B539" i="16" s="1"/>
  <c r="Q64" i="7"/>
  <c r="S64" i="7" s="1"/>
  <c r="C154" i="16" s="1"/>
  <c r="A502" i="16"/>
  <c r="B502" i="16" s="1"/>
  <c r="Q68" i="6"/>
  <c r="S68" i="6" s="1"/>
  <c r="Q60" i="10"/>
  <c r="R60" i="10" s="1"/>
  <c r="A50" i="16"/>
  <c r="B50" i="16" s="1"/>
  <c r="A68" i="15"/>
  <c r="A337" i="16"/>
  <c r="B337" i="16" s="1"/>
  <c r="A466" i="15"/>
  <c r="Q64" i="11"/>
  <c r="R64" i="11" s="1"/>
  <c r="Q40" i="11"/>
  <c r="R40" i="11" s="1"/>
  <c r="Q61" i="13"/>
  <c r="R61" i="13" s="1"/>
  <c r="Q52" i="13"/>
  <c r="R52" i="13" s="1"/>
  <c r="A13" i="15"/>
  <c r="A124" i="16"/>
  <c r="B124" i="16" s="1"/>
  <c r="Q52" i="8"/>
  <c r="S52" i="8" s="1"/>
  <c r="C198" i="16" s="1"/>
  <c r="A294" i="16"/>
  <c r="B294" i="16" s="1"/>
  <c r="A322" i="15"/>
  <c r="A402" i="15"/>
  <c r="A471" i="16"/>
  <c r="B471" i="16" s="1"/>
  <c r="U40" i="13"/>
  <c r="A500" i="16"/>
  <c r="B500" i="16" s="1"/>
  <c r="U58" i="14"/>
  <c r="Q35" i="14"/>
  <c r="R35" i="14" s="1"/>
  <c r="Q77" i="9"/>
  <c r="R77" i="9" s="1"/>
  <c r="Q58" i="8"/>
  <c r="S58" i="8" s="1"/>
  <c r="B204" i="15" s="1"/>
  <c r="Q36" i="10"/>
  <c r="R36" i="10" s="1"/>
  <c r="Q48" i="5"/>
  <c r="R48" i="5" s="1"/>
  <c r="Q79" i="10"/>
  <c r="R79" i="10" s="1"/>
  <c r="Q40" i="13"/>
  <c r="R40" i="13" s="1"/>
  <c r="A355" i="15"/>
  <c r="U72" i="13"/>
  <c r="Q57" i="5"/>
  <c r="R57" i="5" s="1"/>
  <c r="Q27" i="7"/>
  <c r="S27" i="7" s="1"/>
  <c r="Q59" i="10"/>
  <c r="S59" i="10" s="1"/>
  <c r="Q50" i="11"/>
  <c r="R50" i="11" s="1"/>
  <c r="A164" i="15"/>
  <c r="A223" i="15"/>
  <c r="P50" i="5"/>
  <c r="A28" i="16" s="1"/>
  <c r="B28" i="16" s="1"/>
  <c r="Q72" i="5"/>
  <c r="T72" i="5" s="1"/>
  <c r="D50" i="16" s="1"/>
  <c r="U45" i="13"/>
  <c r="A551" i="15"/>
  <c r="A536" i="15"/>
  <c r="Q41" i="13"/>
  <c r="R41" i="13" s="1"/>
  <c r="A381" i="15"/>
  <c r="A500" i="15"/>
  <c r="A551" i="16"/>
  <c r="B551" i="16" s="1"/>
  <c r="Q58" i="7"/>
  <c r="T58" i="7" s="1"/>
  <c r="Q32" i="8"/>
  <c r="R32" i="8" s="1"/>
  <c r="Q37" i="11"/>
  <c r="R37" i="11" s="1"/>
  <c r="Q34" i="14"/>
  <c r="R34" i="14" s="1"/>
  <c r="A547" i="15"/>
  <c r="Q30" i="13"/>
  <c r="R30" i="13" s="1"/>
  <c r="Q56" i="14"/>
  <c r="R56" i="14" s="1"/>
  <c r="A319" i="15"/>
  <c r="A379" i="15"/>
  <c r="A391" i="16"/>
  <c r="B391" i="16" s="1"/>
  <c r="U30" i="13"/>
  <c r="Q43" i="10"/>
  <c r="R43" i="10" s="1"/>
  <c r="A286" i="15"/>
  <c r="A456" i="16"/>
  <c r="B456" i="16" s="1"/>
  <c r="Q28" i="12"/>
  <c r="R28" i="12" s="1"/>
  <c r="Q66" i="11"/>
  <c r="S66" i="11" s="1"/>
  <c r="C380" i="16" s="1"/>
  <c r="Q51" i="14"/>
  <c r="R51" i="14" s="1"/>
  <c r="A176" i="15"/>
  <c r="A336" i="16"/>
  <c r="B336" i="16" s="1"/>
  <c r="A378" i="16"/>
  <c r="B378" i="16" s="1"/>
  <c r="A543" i="16"/>
  <c r="B543" i="16" s="1"/>
  <c r="A533" i="15"/>
  <c r="Q65" i="11"/>
  <c r="T65" i="11" s="1"/>
  <c r="Q29" i="14"/>
  <c r="R29" i="14" s="1"/>
  <c r="A35" i="15"/>
  <c r="A143" i="15"/>
  <c r="A293" i="15"/>
  <c r="A478" i="16"/>
  <c r="B478" i="16" s="1"/>
  <c r="A524" i="15"/>
  <c r="U56" i="14"/>
  <c r="U51" i="14"/>
  <c r="Q41" i="14"/>
  <c r="R41" i="14" s="1"/>
  <c r="U65" i="14"/>
  <c r="P42" i="5"/>
  <c r="A20" i="15" s="1"/>
  <c r="Q30" i="8"/>
  <c r="R30" i="8" s="1"/>
  <c r="A26" i="15"/>
  <c r="A167" i="15"/>
  <c r="U72" i="14"/>
  <c r="Q53" i="7"/>
  <c r="R53" i="7" s="1"/>
  <c r="A554" i="15"/>
  <c r="Q76" i="6"/>
  <c r="R76" i="6" s="1"/>
  <c r="Q67" i="11"/>
  <c r="R67" i="11" s="1"/>
  <c r="Q58" i="11"/>
  <c r="R58" i="11" s="1"/>
  <c r="Q66" i="14"/>
  <c r="R66" i="14" s="1"/>
  <c r="Q76" i="14"/>
  <c r="R76" i="14" s="1"/>
  <c r="A276" i="15"/>
  <c r="A538" i="15"/>
  <c r="Q74" i="9"/>
  <c r="R74" i="9" s="1"/>
  <c r="A115" i="15"/>
  <c r="U54" i="14"/>
  <c r="Q45" i="5"/>
  <c r="R45" i="5" s="1"/>
  <c r="Q28" i="10"/>
  <c r="R28" i="10" s="1"/>
  <c r="Q42" i="11"/>
  <c r="R42" i="11" s="1"/>
  <c r="Q65" i="12"/>
  <c r="R65" i="12" s="1"/>
  <c r="Q68" i="14"/>
  <c r="R68" i="14" s="1"/>
  <c r="Q32" i="14"/>
  <c r="R32" i="14" s="1"/>
  <c r="A295" i="15"/>
  <c r="U32" i="14"/>
  <c r="A550" i="15"/>
  <c r="T42" i="5"/>
  <c r="D20" i="16" s="1"/>
  <c r="Q79" i="7"/>
  <c r="R79" i="7" s="1"/>
  <c r="Q57" i="8"/>
  <c r="R57" i="8" s="1"/>
  <c r="Q69" i="10"/>
  <c r="R69" i="10" s="1"/>
  <c r="Q61" i="10"/>
  <c r="R61" i="10" s="1"/>
  <c r="Q37" i="10"/>
  <c r="R37" i="10" s="1"/>
  <c r="Q65" i="14"/>
  <c r="T65" i="14" s="1"/>
  <c r="C547" i="15" s="1"/>
  <c r="A356" i="15"/>
  <c r="A514" i="15"/>
  <c r="Q57" i="14"/>
  <c r="R57" i="14" s="1"/>
  <c r="S42" i="5"/>
  <c r="C20" i="16" s="1"/>
  <c r="Q67" i="7"/>
  <c r="R67" i="7" s="1"/>
  <c r="Q72" i="14"/>
  <c r="S72" i="14" s="1"/>
  <c r="C554" i="16" s="1"/>
  <c r="Q69" i="14"/>
  <c r="R69" i="14" s="1"/>
  <c r="Q54" i="14"/>
  <c r="R54" i="14" s="1"/>
  <c r="A300" i="15"/>
  <c r="A299" i="15"/>
  <c r="A419" i="15"/>
  <c r="U57" i="14"/>
  <c r="A523" i="15"/>
  <c r="Q38" i="7"/>
  <c r="R38" i="7" s="1"/>
  <c r="Q74" i="7"/>
  <c r="T74" i="7" s="1"/>
  <c r="Q48" i="10"/>
  <c r="R48" i="10" s="1"/>
  <c r="Q77" i="11"/>
  <c r="R77" i="11" s="1"/>
  <c r="Q44" i="7"/>
  <c r="R44" i="7" s="1"/>
  <c r="Q58" i="13"/>
  <c r="R58" i="13" s="1"/>
  <c r="Q73" i="14"/>
  <c r="R73" i="14" s="1"/>
  <c r="A437" i="15"/>
  <c r="A555" i="15"/>
  <c r="U30" i="14"/>
  <c r="A41" i="15"/>
  <c r="A324" i="16"/>
  <c r="B324" i="16" s="1"/>
  <c r="A512" i="16"/>
  <c r="B512" i="16" s="1"/>
  <c r="Q42" i="10"/>
  <c r="R42" i="10" s="1"/>
  <c r="U58" i="13"/>
  <c r="A555" i="16"/>
  <c r="B555" i="16" s="1"/>
  <c r="Q61" i="7"/>
  <c r="R61" i="7" s="1"/>
  <c r="Q45" i="8"/>
  <c r="R45" i="8" s="1"/>
  <c r="P76" i="10"/>
  <c r="A334" i="16" s="1"/>
  <c r="B334" i="16" s="1"/>
  <c r="Q27" i="14"/>
  <c r="R27" i="14" s="1"/>
  <c r="A191" i="15"/>
  <c r="A250" i="16"/>
  <c r="B250" i="16" s="1"/>
  <c r="A484" i="16"/>
  <c r="B484" i="16" s="1"/>
  <c r="A516" i="15"/>
  <c r="A556" i="16"/>
  <c r="B556" i="16" s="1"/>
  <c r="A63" i="16"/>
  <c r="B63" i="16" s="1"/>
  <c r="A186" i="15"/>
  <c r="A160" i="15"/>
  <c r="Q29" i="6"/>
  <c r="R29" i="6" s="1"/>
  <c r="Q40" i="8"/>
  <c r="R40" i="8" s="1"/>
  <c r="A136" i="16"/>
  <c r="B136" i="16" s="1"/>
  <c r="U27" i="14"/>
  <c r="A507" i="16"/>
  <c r="B507" i="16" s="1"/>
  <c r="Q67" i="6"/>
  <c r="R67" i="6" s="1"/>
  <c r="Q74" i="14"/>
  <c r="R74" i="14" s="1"/>
  <c r="Q29" i="5"/>
  <c r="R29" i="5" s="1"/>
  <c r="A303" i="15"/>
  <c r="A509" i="16"/>
  <c r="B509" i="16" s="1"/>
  <c r="Q53" i="5"/>
  <c r="R53" i="5" s="1"/>
  <c r="Q35" i="10"/>
  <c r="R35" i="10" s="1"/>
  <c r="Q25" i="14"/>
  <c r="Q61" i="14"/>
  <c r="R61" i="14" s="1"/>
  <c r="U74" i="14"/>
  <c r="Q63" i="5"/>
  <c r="R63" i="5" s="1"/>
  <c r="Q60" i="5"/>
  <c r="T60" i="5" s="1"/>
  <c r="C38" i="15" s="1"/>
  <c r="A23" i="16"/>
  <c r="B23" i="16" s="1"/>
  <c r="A157" i="15"/>
  <c r="Q26" i="11"/>
  <c r="R26" i="11" s="1"/>
  <c r="A516" i="16"/>
  <c r="B516" i="16" s="1"/>
  <c r="U42" i="14"/>
  <c r="Q30" i="14"/>
  <c r="R30" i="14" s="1"/>
  <c r="A507" i="15"/>
  <c r="Q38" i="6"/>
  <c r="R38" i="6" s="1"/>
  <c r="Q70" i="7"/>
  <c r="R70" i="7" s="1"/>
  <c r="Q46" i="8"/>
  <c r="R46" i="8" s="1"/>
  <c r="Q48" i="9"/>
  <c r="R48" i="9" s="1"/>
  <c r="Q59" i="11"/>
  <c r="S59" i="11" s="1"/>
  <c r="Q42" i="14"/>
  <c r="R42" i="14" s="1"/>
  <c r="Q45" i="10"/>
  <c r="T45" i="10" s="1"/>
  <c r="D303" i="16" s="1"/>
  <c r="Q67" i="12"/>
  <c r="S67" i="12" s="1"/>
  <c r="Q70" i="13"/>
  <c r="R70" i="13" s="1"/>
  <c r="Q59" i="8"/>
  <c r="R59" i="8" s="1"/>
  <c r="Q75" i="14"/>
  <c r="R75" i="14" s="1"/>
  <c r="Q74" i="8"/>
  <c r="R74" i="8" s="1"/>
  <c r="Q78" i="10"/>
  <c r="R78" i="10" s="1"/>
  <c r="Q46" i="7"/>
  <c r="R46" i="7" s="1"/>
  <c r="A521" i="15"/>
  <c r="A557" i="15"/>
  <c r="U39" i="14"/>
  <c r="U75" i="14"/>
  <c r="A72" i="16"/>
  <c r="B72" i="16" s="1"/>
  <c r="A306" i="15"/>
  <c r="A284" i="15"/>
  <c r="Q44" i="5"/>
  <c r="R44" i="5" s="1"/>
  <c r="Q68" i="5"/>
  <c r="S68" i="5" s="1"/>
  <c r="Q76" i="11"/>
  <c r="R76" i="11" s="1"/>
  <c r="Q38" i="12"/>
  <c r="R38" i="12" s="1"/>
  <c r="A134" i="15"/>
  <c r="A169" i="15"/>
  <c r="A426" i="15"/>
  <c r="A496" i="15"/>
  <c r="U48" i="14"/>
  <c r="Q56" i="12"/>
  <c r="R56" i="12" s="1"/>
  <c r="A7" i="15"/>
  <c r="Q51" i="13"/>
  <c r="R51" i="13" s="1"/>
  <c r="Q43" i="9"/>
  <c r="R43" i="9" s="1"/>
  <c r="U70" i="13"/>
  <c r="Q49" i="12"/>
  <c r="T49" i="12" s="1"/>
  <c r="Q51" i="8"/>
  <c r="R51" i="8" s="1"/>
  <c r="Q48" i="14"/>
  <c r="R48" i="14" s="1"/>
  <c r="A530" i="15"/>
  <c r="Q39" i="14"/>
  <c r="A511" i="15"/>
  <c r="Q38" i="5"/>
  <c r="R38" i="5" s="1"/>
  <c r="Q25" i="7"/>
  <c r="R25" i="7" s="1"/>
  <c r="Q51" i="12"/>
  <c r="R51" i="12" s="1"/>
  <c r="U29" i="14"/>
  <c r="Q33" i="11"/>
  <c r="S33" i="11" s="1"/>
  <c r="B347" i="15" s="1"/>
  <c r="A366" i="16"/>
  <c r="B366" i="16" s="1"/>
  <c r="A335" i="16"/>
  <c r="B335" i="16" s="1"/>
  <c r="Q32" i="5"/>
  <c r="T32" i="5" s="1"/>
  <c r="A477" i="15"/>
  <c r="Q64" i="5"/>
  <c r="R64" i="5" s="1"/>
  <c r="Q77" i="10"/>
  <c r="R77" i="10" s="1"/>
  <c r="Q66" i="7"/>
  <c r="R66" i="7" s="1"/>
  <c r="A156" i="15"/>
  <c r="A141" i="15"/>
  <c r="Q51" i="7"/>
  <c r="R51" i="7" s="1"/>
  <c r="Q60" i="8"/>
  <c r="R60" i="8" s="1"/>
  <c r="Q48" i="11"/>
  <c r="S48" i="11" s="1"/>
  <c r="Q59" i="12"/>
  <c r="R59" i="12" s="1"/>
  <c r="Q40" i="7"/>
  <c r="R40" i="7" s="1"/>
  <c r="A330" i="15"/>
  <c r="A239" i="15"/>
  <c r="Q70" i="5"/>
  <c r="R70" i="5" s="1"/>
  <c r="A491" i="15"/>
  <c r="Q37" i="9"/>
  <c r="R37" i="9" s="1"/>
  <c r="Q65" i="13"/>
  <c r="R65" i="13" s="1"/>
  <c r="S25" i="10"/>
  <c r="C283" i="16" s="1"/>
  <c r="Q72" i="10"/>
  <c r="R72" i="10" s="1"/>
  <c r="T46" i="10"/>
  <c r="D304" i="16" s="1"/>
  <c r="U65" i="13"/>
  <c r="A429" i="15"/>
  <c r="T25" i="10"/>
  <c r="D283" i="16" s="1"/>
  <c r="Q44" i="6"/>
  <c r="R44" i="6" s="1"/>
  <c r="Q67" i="13"/>
  <c r="R67" i="13" s="1"/>
  <c r="Q48" i="6"/>
  <c r="R48" i="6" s="1"/>
  <c r="S46" i="10"/>
  <c r="C304" i="16" s="1"/>
  <c r="Q54" i="5"/>
  <c r="T54" i="5" s="1"/>
  <c r="C32" i="15" s="1"/>
  <c r="Q74" i="11"/>
  <c r="R74" i="11" s="1"/>
  <c r="U51" i="13"/>
  <c r="Q37" i="7"/>
  <c r="R37" i="7" s="1"/>
  <c r="Q53" i="13"/>
  <c r="R53" i="13" s="1"/>
  <c r="Q58" i="6"/>
  <c r="R58" i="6" s="1"/>
  <c r="Q52" i="11"/>
  <c r="R52" i="11" s="1"/>
  <c r="Q71" i="7"/>
  <c r="R71" i="7" s="1"/>
  <c r="Q62" i="5"/>
  <c r="R62" i="5" s="1"/>
  <c r="Q46" i="5"/>
  <c r="T46" i="5" s="1"/>
  <c r="D24" i="16" s="1"/>
  <c r="Q28" i="8"/>
  <c r="T28" i="8" s="1"/>
  <c r="Q63" i="12"/>
  <c r="T63" i="12" s="1"/>
  <c r="A347" i="15"/>
  <c r="A433" i="15"/>
  <c r="Q56" i="11"/>
  <c r="T56" i="11" s="1"/>
  <c r="Q58" i="12"/>
  <c r="R58" i="12" s="1"/>
  <c r="A380" i="16"/>
  <c r="B380" i="16" s="1"/>
  <c r="Q26" i="5"/>
  <c r="R26" i="5" s="1"/>
  <c r="Q71" i="11"/>
  <c r="R71" i="11" s="1"/>
  <c r="Q65" i="7"/>
  <c r="T65" i="7" s="1"/>
  <c r="D155" i="16" s="1"/>
  <c r="Q60" i="11"/>
  <c r="T60" i="11" s="1"/>
  <c r="D374" i="16" s="1"/>
  <c r="P68" i="8"/>
  <c r="A214" i="15" s="1"/>
  <c r="Q28" i="11"/>
  <c r="R28" i="11" s="1"/>
  <c r="Q73" i="8"/>
  <c r="R73" i="8" s="1"/>
  <c r="Q25" i="8"/>
  <c r="T25" i="8" s="1"/>
  <c r="D171" i="16" s="1"/>
  <c r="Q72" i="11"/>
  <c r="R72" i="11" s="1"/>
  <c r="Q45" i="9"/>
  <c r="R45" i="9" s="1"/>
  <c r="Q44" i="10"/>
  <c r="R44" i="10" s="1"/>
  <c r="Q39" i="5"/>
  <c r="R39" i="5" s="1"/>
  <c r="Q52" i="5"/>
  <c r="S52" i="5" s="1"/>
  <c r="C30" i="16" s="1"/>
  <c r="Q48" i="13"/>
  <c r="T48" i="13" s="1"/>
  <c r="Q33" i="5"/>
  <c r="T33" i="5" s="1"/>
  <c r="Q68" i="11"/>
  <c r="R68" i="11" s="1"/>
  <c r="A32" i="15"/>
  <c r="Q56" i="7"/>
  <c r="R56" i="7" s="1"/>
  <c r="Q61" i="12"/>
  <c r="R61" i="12" s="1"/>
  <c r="A408" i="15"/>
  <c r="Q66" i="9"/>
  <c r="R66" i="9" s="1"/>
  <c r="Q63" i="11"/>
  <c r="S63" i="11" s="1"/>
  <c r="A146" i="15"/>
  <c r="A342" i="15"/>
  <c r="Q41" i="7"/>
  <c r="R41" i="7" s="1"/>
  <c r="Q49" i="10"/>
  <c r="R49" i="10" s="1"/>
  <c r="P30" i="5"/>
  <c r="A8" i="15" s="1"/>
  <c r="Q66" i="8"/>
  <c r="R66" i="8" s="1"/>
  <c r="Q47" i="14"/>
  <c r="R47" i="14" s="1"/>
  <c r="Q40" i="10"/>
  <c r="R40" i="10" s="1"/>
  <c r="Q57" i="7"/>
  <c r="R57" i="7" s="1"/>
  <c r="Q65" i="8"/>
  <c r="R65" i="8" s="1"/>
  <c r="Q49" i="8"/>
  <c r="R49" i="8" s="1"/>
  <c r="Q24" i="13"/>
  <c r="R24" i="13" s="1"/>
  <c r="Q55" i="14"/>
  <c r="R55" i="14" s="1"/>
  <c r="Q44" i="12"/>
  <c r="S44" i="12" s="1"/>
  <c r="A545" i="16"/>
  <c r="B545" i="16" s="1"/>
  <c r="A545" i="15"/>
  <c r="U63" i="14"/>
  <c r="A529" i="16"/>
  <c r="B529" i="16" s="1"/>
  <c r="A529" i="15"/>
  <c r="U47" i="14"/>
  <c r="A544" i="16"/>
  <c r="B544" i="16" s="1"/>
  <c r="U62" i="14"/>
  <c r="A544" i="15"/>
  <c r="A518" i="16"/>
  <c r="B518" i="16" s="1"/>
  <c r="A518" i="15"/>
  <c r="U36" i="14"/>
  <c r="A531" i="16"/>
  <c r="B531" i="16" s="1"/>
  <c r="U49" i="14"/>
  <c r="A531" i="15"/>
  <c r="Q70" i="14"/>
  <c r="R70" i="14" s="1"/>
  <c r="A553" i="16"/>
  <c r="B553" i="16" s="1"/>
  <c r="U71" i="14"/>
  <c r="A553" i="15"/>
  <c r="A552" i="16"/>
  <c r="B552" i="16" s="1"/>
  <c r="A552" i="15"/>
  <c r="U70" i="14"/>
  <c r="A546" i="16"/>
  <c r="B546" i="16" s="1"/>
  <c r="U64" i="14"/>
  <c r="A546" i="15"/>
  <c r="A541" i="16"/>
  <c r="B541" i="16" s="1"/>
  <c r="A541" i="15"/>
  <c r="U59" i="14"/>
  <c r="A537" i="16"/>
  <c r="B537" i="16" s="1"/>
  <c r="A537" i="15"/>
  <c r="U55" i="14"/>
  <c r="A510" i="16"/>
  <c r="B510" i="16" s="1"/>
  <c r="U28" i="14"/>
  <c r="A510" i="15"/>
  <c r="Q64" i="14"/>
  <c r="R64" i="14" s="1"/>
  <c r="A534" i="16"/>
  <c r="B534" i="16" s="1"/>
  <c r="U52" i="14"/>
  <c r="A534" i="15"/>
  <c r="A561" i="16"/>
  <c r="B561" i="16" s="1"/>
  <c r="U79" i="14"/>
  <c r="A561" i="15"/>
  <c r="A520" i="16"/>
  <c r="B520" i="16" s="1"/>
  <c r="U38" i="14"/>
  <c r="A520" i="15"/>
  <c r="A513" i="16"/>
  <c r="B513" i="16" s="1"/>
  <c r="A513" i="15"/>
  <c r="U31" i="14"/>
  <c r="Q31" i="14"/>
  <c r="R31" i="14" s="1"/>
  <c r="Q49" i="14"/>
  <c r="R49" i="14" s="1"/>
  <c r="A462" i="16"/>
  <c r="B462" i="16" s="1"/>
  <c r="A462" i="15"/>
  <c r="U36" i="13"/>
  <c r="A472" i="16"/>
  <c r="B472" i="16" s="1"/>
  <c r="A472" i="15"/>
  <c r="U46" i="13"/>
  <c r="A470" i="16"/>
  <c r="B470" i="16" s="1"/>
  <c r="A470" i="15"/>
  <c r="U44" i="13"/>
  <c r="A474" i="16"/>
  <c r="B474" i="16" s="1"/>
  <c r="A474" i="15"/>
  <c r="U48" i="13"/>
  <c r="A454" i="16"/>
  <c r="B454" i="16" s="1"/>
  <c r="U28" i="13"/>
  <c r="A454" i="15"/>
  <c r="A494" i="16"/>
  <c r="B494" i="16" s="1"/>
  <c r="A494" i="15"/>
  <c r="U68" i="13"/>
  <c r="A493" i="16"/>
  <c r="B493" i="16" s="1"/>
  <c r="U67" i="13"/>
  <c r="A493" i="15"/>
  <c r="A504" i="16"/>
  <c r="B504" i="16" s="1"/>
  <c r="U78" i="13"/>
  <c r="A504" i="15"/>
  <c r="A497" i="16"/>
  <c r="B497" i="16" s="1"/>
  <c r="U71" i="13"/>
  <c r="A497" i="15"/>
  <c r="A460" i="16"/>
  <c r="B460" i="16" s="1"/>
  <c r="A460" i="15"/>
  <c r="U34" i="13"/>
  <c r="A499" i="16"/>
  <c r="B499" i="16" s="1"/>
  <c r="A499" i="15"/>
  <c r="U73" i="13"/>
  <c r="A490" i="16"/>
  <c r="B490" i="16" s="1"/>
  <c r="U64" i="13"/>
  <c r="A490" i="15"/>
  <c r="A505" i="16"/>
  <c r="B505" i="16" s="1"/>
  <c r="U79" i="13"/>
  <c r="A505" i="15"/>
  <c r="A495" i="16"/>
  <c r="B495" i="16" s="1"/>
  <c r="A495" i="15"/>
  <c r="U69" i="13"/>
  <c r="A475" i="16"/>
  <c r="B475" i="16" s="1"/>
  <c r="A475" i="15"/>
  <c r="U49" i="13"/>
  <c r="A450" i="16"/>
  <c r="B450" i="16" s="1"/>
  <c r="U24" i="13"/>
  <c r="A450" i="15"/>
  <c r="A480" i="16"/>
  <c r="B480" i="16" s="1"/>
  <c r="U54" i="13"/>
  <c r="A480" i="15"/>
  <c r="A463" i="16"/>
  <c r="B463" i="16" s="1"/>
  <c r="A463" i="15"/>
  <c r="U37" i="13"/>
  <c r="A465" i="16"/>
  <c r="B465" i="16" s="1"/>
  <c r="U39" i="13"/>
  <c r="A465" i="15"/>
  <c r="A481" i="16"/>
  <c r="B481" i="16" s="1"/>
  <c r="U55" i="13"/>
  <c r="A481" i="15"/>
  <c r="A488" i="16"/>
  <c r="B488" i="16" s="1"/>
  <c r="A488" i="15"/>
  <c r="U62" i="13"/>
  <c r="A473" i="16"/>
  <c r="B473" i="16" s="1"/>
  <c r="A473" i="15"/>
  <c r="U47" i="13"/>
  <c r="A503" i="16"/>
  <c r="B503" i="16" s="1"/>
  <c r="U77" i="13"/>
  <c r="A503" i="15"/>
  <c r="A464" i="16"/>
  <c r="B464" i="16" s="1"/>
  <c r="A464" i="15"/>
  <c r="U38" i="13"/>
  <c r="A476" i="16"/>
  <c r="B476" i="16" s="1"/>
  <c r="A476" i="15"/>
  <c r="U50" i="13"/>
  <c r="A452" i="16"/>
  <c r="B452" i="16" s="1"/>
  <c r="A452" i="15"/>
  <c r="U26" i="13"/>
  <c r="A482" i="16"/>
  <c r="B482" i="16" s="1"/>
  <c r="A482" i="15"/>
  <c r="U56" i="13"/>
  <c r="A469" i="16"/>
  <c r="B469" i="16" s="1"/>
  <c r="U43" i="13"/>
  <c r="A469" i="15"/>
  <c r="A461" i="16"/>
  <c r="B461" i="16" s="1"/>
  <c r="A461" i="15"/>
  <c r="U35" i="13"/>
  <c r="A479" i="16"/>
  <c r="B479" i="16" s="1"/>
  <c r="U53" i="13"/>
  <c r="A479" i="15"/>
  <c r="A451" i="16"/>
  <c r="B451" i="16" s="1"/>
  <c r="A451" i="15"/>
  <c r="U25" i="13"/>
  <c r="A489" i="16"/>
  <c r="B489" i="16" s="1"/>
  <c r="U63" i="13"/>
  <c r="A489" i="15"/>
  <c r="A447" i="16"/>
  <c r="B447" i="16" s="1"/>
  <c r="A447" i="15"/>
  <c r="A431" i="16"/>
  <c r="B431" i="16" s="1"/>
  <c r="A431" i="15"/>
  <c r="A414" i="16"/>
  <c r="B414" i="16" s="1"/>
  <c r="A414" i="15"/>
  <c r="A445" i="16"/>
  <c r="B445" i="16" s="1"/>
  <c r="A445" i="15"/>
  <c r="A396" i="16"/>
  <c r="B396" i="16" s="1"/>
  <c r="A396" i="15"/>
  <c r="A442" i="16"/>
  <c r="B442" i="16" s="1"/>
  <c r="A442" i="15"/>
  <c r="A428" i="16"/>
  <c r="B428" i="16" s="1"/>
  <c r="A428" i="15"/>
  <c r="A435" i="16"/>
  <c r="B435" i="16" s="1"/>
  <c r="A435" i="15"/>
  <c r="A415" i="16"/>
  <c r="B415" i="16" s="1"/>
  <c r="A415" i="15"/>
  <c r="A446" i="16"/>
  <c r="B446" i="16" s="1"/>
  <c r="A446" i="15"/>
  <c r="A444" i="16"/>
  <c r="B444" i="16" s="1"/>
  <c r="A444" i="15"/>
  <c r="A413" i="16"/>
  <c r="B413" i="16" s="1"/>
  <c r="A413" i="15"/>
  <c r="A417" i="16"/>
  <c r="B417" i="16" s="1"/>
  <c r="A417" i="15"/>
  <c r="A410" i="16"/>
  <c r="B410" i="16" s="1"/>
  <c r="A410" i="15"/>
  <c r="A409" i="16"/>
  <c r="B409" i="16" s="1"/>
  <c r="A409" i="15"/>
  <c r="A407" i="16"/>
  <c r="B407" i="16" s="1"/>
  <c r="A407" i="15"/>
  <c r="A436" i="16"/>
  <c r="B436" i="16" s="1"/>
  <c r="A436" i="15"/>
  <c r="A422" i="16"/>
  <c r="B422" i="16" s="1"/>
  <c r="A422" i="15"/>
  <c r="A448" i="16"/>
  <c r="B448" i="16" s="1"/>
  <c r="A448" i="15"/>
  <c r="A405" i="16"/>
  <c r="B405" i="16" s="1"/>
  <c r="A405" i="15"/>
  <c r="A401" i="16"/>
  <c r="B401" i="16" s="1"/>
  <c r="A401" i="15"/>
  <c r="A421" i="16"/>
  <c r="B421" i="16" s="1"/>
  <c r="A421" i="15"/>
  <c r="A403" i="16"/>
  <c r="B403" i="16" s="1"/>
  <c r="A403" i="15"/>
  <c r="A441" i="16"/>
  <c r="B441" i="16" s="1"/>
  <c r="A441" i="15"/>
  <c r="A376" i="16"/>
  <c r="B376" i="16" s="1"/>
  <c r="A376" i="15"/>
  <c r="A361" i="16"/>
  <c r="B361" i="16" s="1"/>
  <c r="A361" i="15"/>
  <c r="A368" i="16"/>
  <c r="B368" i="16" s="1"/>
  <c r="A368" i="15"/>
  <c r="A362" i="16"/>
  <c r="B362" i="16" s="1"/>
  <c r="A362" i="15"/>
  <c r="A352" i="16"/>
  <c r="B352" i="16" s="1"/>
  <c r="A352" i="15"/>
  <c r="A388" i="16"/>
  <c r="B388" i="16" s="1"/>
  <c r="A388" i="15"/>
  <c r="A345" i="16"/>
  <c r="B345" i="16" s="1"/>
  <c r="A345" i="15"/>
  <c r="A357" i="16"/>
  <c r="B357" i="16" s="1"/>
  <c r="A357" i="15"/>
  <c r="A382" i="16"/>
  <c r="B382" i="16" s="1"/>
  <c r="A382" i="15"/>
  <c r="A367" i="16"/>
  <c r="B367" i="16" s="1"/>
  <c r="A367" i="15"/>
  <c r="A370" i="16"/>
  <c r="B370" i="16" s="1"/>
  <c r="A370" i="15"/>
  <c r="A360" i="16"/>
  <c r="B360" i="16" s="1"/>
  <c r="A360" i="15"/>
  <c r="A393" i="16"/>
  <c r="B393" i="16" s="1"/>
  <c r="A393" i="15"/>
  <c r="A363" i="16"/>
  <c r="B363" i="16" s="1"/>
  <c r="A363" i="15"/>
  <c r="A346" i="16"/>
  <c r="B346" i="16" s="1"/>
  <c r="A346" i="15"/>
  <c r="A392" i="16"/>
  <c r="B392" i="16" s="1"/>
  <c r="A392" i="15"/>
  <c r="A353" i="16"/>
  <c r="B353" i="16" s="1"/>
  <c r="A353" i="15"/>
  <c r="A369" i="16"/>
  <c r="B369" i="16" s="1"/>
  <c r="A369" i="15"/>
  <c r="A348" i="16"/>
  <c r="B348" i="16" s="1"/>
  <c r="A348" i="15"/>
  <c r="A389" i="16"/>
  <c r="B389" i="16" s="1"/>
  <c r="A389" i="15"/>
  <c r="A374" i="16"/>
  <c r="B374" i="16" s="1"/>
  <c r="A374" i="15"/>
  <c r="A390" i="16"/>
  <c r="B390" i="16" s="1"/>
  <c r="A390" i="15"/>
  <c r="A385" i="16"/>
  <c r="B385" i="16" s="1"/>
  <c r="A385" i="15"/>
  <c r="A387" i="16"/>
  <c r="B387" i="16" s="1"/>
  <c r="A387" i="15"/>
  <c r="A386" i="16"/>
  <c r="B386" i="16" s="1"/>
  <c r="A386" i="15"/>
  <c r="P35" i="11"/>
  <c r="Q35" i="11"/>
  <c r="A384" i="16"/>
  <c r="B384" i="16" s="1"/>
  <c r="A384" i="15"/>
  <c r="A377" i="16"/>
  <c r="B377" i="16" s="1"/>
  <c r="A377" i="15"/>
  <c r="A340" i="16"/>
  <c r="B340" i="16" s="1"/>
  <c r="A340" i="15"/>
  <c r="D305" i="16"/>
  <c r="C305" i="15"/>
  <c r="A307" i="16"/>
  <c r="B307" i="16" s="1"/>
  <c r="A307" i="15"/>
  <c r="A321" i="16"/>
  <c r="B321" i="16" s="1"/>
  <c r="A321" i="15"/>
  <c r="A287" i="16"/>
  <c r="B287" i="16" s="1"/>
  <c r="A287" i="15"/>
  <c r="A310" i="16"/>
  <c r="B310" i="16" s="1"/>
  <c r="A310" i="15"/>
  <c r="A331" i="16"/>
  <c r="B331" i="16" s="1"/>
  <c r="A331" i="15"/>
  <c r="A320" i="16"/>
  <c r="B320" i="16" s="1"/>
  <c r="A320" i="15"/>
  <c r="A302" i="16"/>
  <c r="B302" i="16" s="1"/>
  <c r="A302" i="15"/>
  <c r="Q54" i="10"/>
  <c r="R54" i="10" s="1"/>
  <c r="A301" i="16"/>
  <c r="B301" i="16" s="1"/>
  <c r="A301" i="15"/>
  <c r="A326" i="16"/>
  <c r="B326" i="16" s="1"/>
  <c r="A326" i="15"/>
  <c r="A289" i="16"/>
  <c r="B289" i="16" s="1"/>
  <c r="A289" i="15"/>
  <c r="A298" i="16"/>
  <c r="B298" i="16" s="1"/>
  <c r="A298" i="15"/>
  <c r="A312" i="16"/>
  <c r="B312" i="16" s="1"/>
  <c r="A312" i="15"/>
  <c r="A297" i="16"/>
  <c r="B297" i="16" s="1"/>
  <c r="A297" i="15"/>
  <c r="A290" i="16"/>
  <c r="B290" i="16" s="1"/>
  <c r="A290" i="15"/>
  <c r="A296" i="16"/>
  <c r="B296" i="16" s="1"/>
  <c r="A296" i="15"/>
  <c r="A285" i="16"/>
  <c r="B285" i="16" s="1"/>
  <c r="A285" i="15"/>
  <c r="A329" i="16"/>
  <c r="B329" i="16" s="1"/>
  <c r="A329" i="15"/>
  <c r="A288" i="16"/>
  <c r="B288" i="16" s="1"/>
  <c r="A288" i="15"/>
  <c r="A323" i="16"/>
  <c r="B323" i="16" s="1"/>
  <c r="A323" i="15"/>
  <c r="A315" i="16"/>
  <c r="B315" i="16" s="1"/>
  <c r="A315" i="15"/>
  <c r="A314" i="16"/>
  <c r="B314" i="16" s="1"/>
  <c r="A314" i="15"/>
  <c r="C334" i="16"/>
  <c r="B334" i="15"/>
  <c r="A292" i="16"/>
  <c r="B292" i="16" s="1"/>
  <c r="A292" i="15"/>
  <c r="Q34" i="10"/>
  <c r="R34" i="10" s="1"/>
  <c r="A256" i="16"/>
  <c r="B256" i="16" s="1"/>
  <c r="A256" i="15"/>
  <c r="A268" i="16"/>
  <c r="B268" i="16" s="1"/>
  <c r="A268" i="15"/>
  <c r="A253" i="16"/>
  <c r="B253" i="16" s="1"/>
  <c r="A253" i="15"/>
  <c r="A281" i="16"/>
  <c r="B281" i="16" s="1"/>
  <c r="A281" i="15"/>
  <c r="A227" i="16"/>
  <c r="B227" i="16" s="1"/>
  <c r="A227" i="15"/>
  <c r="A245" i="16"/>
  <c r="B245" i="16" s="1"/>
  <c r="A245" i="15"/>
  <c r="A241" i="16"/>
  <c r="B241" i="16" s="1"/>
  <c r="A241" i="15"/>
  <c r="A271" i="16"/>
  <c r="B271" i="16" s="1"/>
  <c r="A271" i="15"/>
  <c r="A249" i="16"/>
  <c r="B249" i="16" s="1"/>
  <c r="A249" i="15"/>
  <c r="Q51" i="9"/>
  <c r="A251" i="16"/>
  <c r="B251" i="16" s="1"/>
  <c r="A251" i="15"/>
  <c r="A247" i="16"/>
  <c r="B247" i="16" s="1"/>
  <c r="A247" i="15"/>
  <c r="A174" i="16"/>
  <c r="B174" i="16" s="1"/>
  <c r="A174" i="15"/>
  <c r="A225" i="16"/>
  <c r="B225" i="16" s="1"/>
  <c r="A225" i="15"/>
  <c r="A210" i="16"/>
  <c r="B210" i="16" s="1"/>
  <c r="A210" i="15"/>
  <c r="A184" i="16"/>
  <c r="B184" i="16" s="1"/>
  <c r="A184" i="15"/>
  <c r="A195" i="16"/>
  <c r="B195" i="16" s="1"/>
  <c r="A195" i="15"/>
  <c r="A206" i="16"/>
  <c r="B206" i="16" s="1"/>
  <c r="A206" i="15"/>
  <c r="A211" i="16"/>
  <c r="B211" i="16" s="1"/>
  <c r="A211" i="15"/>
  <c r="A181" i="16"/>
  <c r="B181" i="16" s="1"/>
  <c r="A181" i="15"/>
  <c r="A180" i="16"/>
  <c r="B180" i="16" s="1"/>
  <c r="A180" i="15"/>
  <c r="A182" i="16"/>
  <c r="B182" i="16" s="1"/>
  <c r="A182" i="15"/>
  <c r="A185" i="16"/>
  <c r="B185" i="16" s="1"/>
  <c r="A185" i="15"/>
  <c r="A201" i="16"/>
  <c r="B201" i="16" s="1"/>
  <c r="A201" i="15"/>
  <c r="A217" i="16"/>
  <c r="B217" i="16" s="1"/>
  <c r="A217" i="15"/>
  <c r="A173" i="16"/>
  <c r="B173" i="16" s="1"/>
  <c r="A173" i="15"/>
  <c r="A172" i="16"/>
  <c r="B172" i="16" s="1"/>
  <c r="A172" i="15"/>
  <c r="A205" i="16"/>
  <c r="B205" i="16" s="1"/>
  <c r="A205" i="15"/>
  <c r="A193" i="16"/>
  <c r="B193" i="16" s="1"/>
  <c r="A193" i="15"/>
  <c r="A170" i="16"/>
  <c r="B170" i="16" s="1"/>
  <c r="A170" i="15"/>
  <c r="A171" i="16"/>
  <c r="B171" i="16" s="1"/>
  <c r="A171" i="15"/>
  <c r="A197" i="16"/>
  <c r="B197" i="16" s="1"/>
  <c r="A197" i="15"/>
  <c r="A200" i="16"/>
  <c r="B200" i="16" s="1"/>
  <c r="A200" i="15"/>
  <c r="A179" i="16"/>
  <c r="B179" i="16" s="1"/>
  <c r="A179" i="15"/>
  <c r="A224" i="16"/>
  <c r="B224" i="16" s="1"/>
  <c r="A224" i="15"/>
  <c r="A208" i="16"/>
  <c r="B208" i="16" s="1"/>
  <c r="A208" i="15"/>
  <c r="A216" i="16"/>
  <c r="B216" i="16" s="1"/>
  <c r="A216" i="15"/>
  <c r="A221" i="16"/>
  <c r="B221" i="16" s="1"/>
  <c r="A221" i="15"/>
  <c r="A188" i="16"/>
  <c r="B188" i="16" s="1"/>
  <c r="A188" i="15"/>
  <c r="Q35" i="8"/>
  <c r="R35" i="8" s="1"/>
  <c r="A190" i="16"/>
  <c r="B190" i="16" s="1"/>
  <c r="A190" i="15"/>
  <c r="A219" i="16"/>
  <c r="B219" i="16" s="1"/>
  <c r="A219" i="15"/>
  <c r="A177" i="16"/>
  <c r="B177" i="16" s="1"/>
  <c r="A177" i="15"/>
  <c r="A212" i="16"/>
  <c r="B212" i="16" s="1"/>
  <c r="A212" i="15"/>
  <c r="A140" i="16"/>
  <c r="B140" i="16" s="1"/>
  <c r="A140" i="15"/>
  <c r="A130" i="16"/>
  <c r="B130" i="16" s="1"/>
  <c r="A130" i="15"/>
  <c r="A122" i="16"/>
  <c r="B122" i="16" s="1"/>
  <c r="A122" i="15"/>
  <c r="A153" i="16"/>
  <c r="B153" i="16" s="1"/>
  <c r="A153" i="15"/>
  <c r="A159" i="16"/>
  <c r="B159" i="16" s="1"/>
  <c r="A159" i="15"/>
  <c r="A129" i="16"/>
  <c r="B129" i="16" s="1"/>
  <c r="A129" i="15"/>
  <c r="A149" i="16"/>
  <c r="B149" i="16" s="1"/>
  <c r="A149" i="15"/>
  <c r="A147" i="16"/>
  <c r="B147" i="16" s="1"/>
  <c r="A147" i="15"/>
  <c r="A125" i="16"/>
  <c r="B125" i="16" s="1"/>
  <c r="A125" i="15"/>
  <c r="A145" i="16"/>
  <c r="B145" i="16" s="1"/>
  <c r="A145" i="15"/>
  <c r="A155" i="16"/>
  <c r="B155" i="16" s="1"/>
  <c r="A155" i="15"/>
  <c r="A158" i="16"/>
  <c r="B158" i="16" s="1"/>
  <c r="A158" i="15"/>
  <c r="A168" i="16"/>
  <c r="B168" i="16" s="1"/>
  <c r="A168" i="15"/>
  <c r="A150" i="16"/>
  <c r="B150" i="16" s="1"/>
  <c r="A150" i="15"/>
  <c r="A165" i="16"/>
  <c r="B165" i="16" s="1"/>
  <c r="A165" i="15"/>
  <c r="A123" i="16"/>
  <c r="B123" i="16" s="1"/>
  <c r="A123" i="15"/>
  <c r="A132" i="16"/>
  <c r="B132" i="16" s="1"/>
  <c r="A132" i="15"/>
  <c r="A114" i="16"/>
  <c r="B114" i="16" s="1"/>
  <c r="A114" i="15"/>
  <c r="A127" i="16"/>
  <c r="B127" i="16" s="1"/>
  <c r="A127" i="15"/>
  <c r="A161" i="16"/>
  <c r="B161" i="16" s="1"/>
  <c r="A161" i="15"/>
  <c r="A144" i="16"/>
  <c r="B144" i="16" s="1"/>
  <c r="A144" i="15"/>
  <c r="A119" i="16"/>
  <c r="B119" i="16" s="1"/>
  <c r="A119" i="15"/>
  <c r="A133" i="16"/>
  <c r="B133" i="16" s="1"/>
  <c r="A133" i="15"/>
  <c r="A152" i="16"/>
  <c r="B152" i="16" s="1"/>
  <c r="A152" i="15"/>
  <c r="A116" i="16"/>
  <c r="B116" i="16" s="1"/>
  <c r="A116" i="15"/>
  <c r="A131" i="16"/>
  <c r="B131" i="16" s="1"/>
  <c r="A131" i="15"/>
  <c r="A101" i="16"/>
  <c r="B101" i="16" s="1"/>
  <c r="A101" i="15"/>
  <c r="A83" i="16"/>
  <c r="B83" i="16" s="1"/>
  <c r="A83" i="15"/>
  <c r="A85" i="16"/>
  <c r="B85" i="16" s="1"/>
  <c r="A85" i="15"/>
  <c r="A92" i="16"/>
  <c r="B92" i="16" s="1"/>
  <c r="A92" i="15"/>
  <c r="Q51" i="6"/>
  <c r="T51" i="6" s="1"/>
  <c r="A97" i="16"/>
  <c r="B97" i="16" s="1"/>
  <c r="A97" i="15"/>
  <c r="A110" i="16"/>
  <c r="B110" i="16" s="1"/>
  <c r="A110" i="15"/>
  <c r="A82" i="16"/>
  <c r="B82" i="16" s="1"/>
  <c r="A82" i="15"/>
  <c r="A81" i="16"/>
  <c r="B81" i="16" s="1"/>
  <c r="A81" i="15"/>
  <c r="A67" i="16"/>
  <c r="B67" i="16" s="1"/>
  <c r="A67" i="15"/>
  <c r="A73" i="16"/>
  <c r="B73" i="16" s="1"/>
  <c r="A73" i="15"/>
  <c r="A78" i="16"/>
  <c r="B78" i="16" s="1"/>
  <c r="A78" i="15"/>
  <c r="A66" i="16"/>
  <c r="B66" i="16" s="1"/>
  <c r="A66" i="15"/>
  <c r="A4" i="16"/>
  <c r="B4" i="16" s="1"/>
  <c r="A4" i="15"/>
  <c r="C28" i="16"/>
  <c r="B28" i="15"/>
  <c r="A51" i="16"/>
  <c r="B51" i="16" s="1"/>
  <c r="A51" i="15"/>
  <c r="A6" i="16"/>
  <c r="B6" i="16" s="1"/>
  <c r="A6" i="15"/>
  <c r="A9" i="16"/>
  <c r="B9" i="16" s="1"/>
  <c r="A9" i="15"/>
  <c r="A24" i="16"/>
  <c r="B24" i="16" s="1"/>
  <c r="A24" i="15"/>
  <c r="A40" i="16"/>
  <c r="B40" i="16" s="1"/>
  <c r="A40" i="15"/>
  <c r="A25" i="16"/>
  <c r="B25" i="16" s="1"/>
  <c r="A25" i="15"/>
  <c r="A42" i="16"/>
  <c r="B42" i="16" s="1"/>
  <c r="A42" i="15"/>
  <c r="T50" i="5"/>
  <c r="R50" i="5"/>
  <c r="A48" i="16"/>
  <c r="B48" i="16" s="1"/>
  <c r="A48" i="15"/>
  <c r="A10" i="16"/>
  <c r="B10" i="16" s="1"/>
  <c r="A10" i="15"/>
  <c r="A21" i="16"/>
  <c r="B21" i="16" s="1"/>
  <c r="A21" i="15"/>
  <c r="A15" i="16"/>
  <c r="B15" i="16" s="1"/>
  <c r="A15" i="15"/>
  <c r="A45" i="16"/>
  <c r="B45" i="16" s="1"/>
  <c r="A45" i="15"/>
  <c r="A29" i="16"/>
  <c r="B29" i="16" s="1"/>
  <c r="A29" i="15"/>
  <c r="A16" i="16"/>
  <c r="B16" i="16" s="1"/>
  <c r="A16" i="15"/>
  <c r="Q34" i="5"/>
  <c r="R34" i="5" s="1"/>
  <c r="A56" i="16"/>
  <c r="B56" i="16" s="1"/>
  <c r="A56" i="15"/>
  <c r="A43" i="16"/>
  <c r="B43" i="16" s="1"/>
  <c r="A43" i="15"/>
  <c r="A53" i="16"/>
  <c r="B53" i="16" s="1"/>
  <c r="A53" i="15"/>
  <c r="A27" i="16"/>
  <c r="B27" i="16" s="1"/>
  <c r="A27" i="15"/>
  <c r="A2" i="16"/>
  <c r="B2" i="16" s="1"/>
  <c r="A2" i="15"/>
  <c r="A34" i="16"/>
  <c r="B34" i="16" s="1"/>
  <c r="A34" i="15"/>
  <c r="A36" i="16"/>
  <c r="B36" i="16" s="1"/>
  <c r="A36" i="15"/>
  <c r="A17" i="16"/>
  <c r="B17" i="16" s="1"/>
  <c r="A17" i="15"/>
  <c r="A33" i="16"/>
  <c r="B33" i="16" s="1"/>
  <c r="A33" i="15"/>
  <c r="A11" i="16"/>
  <c r="B11" i="16" s="1"/>
  <c r="A11" i="15"/>
  <c r="A18" i="16"/>
  <c r="B18" i="16" s="1"/>
  <c r="A18" i="15"/>
  <c r="Q69" i="5"/>
  <c r="T69" i="5" s="1"/>
  <c r="A44" i="16"/>
  <c r="B44" i="16" s="1"/>
  <c r="A44" i="15"/>
  <c r="A19" i="16"/>
  <c r="B19" i="16" s="1"/>
  <c r="A19" i="15"/>
  <c r="A30" i="16"/>
  <c r="B30" i="16" s="1"/>
  <c r="A30" i="15"/>
  <c r="A52" i="16"/>
  <c r="B52" i="16" s="1"/>
  <c r="A52" i="15"/>
  <c r="A12" i="16"/>
  <c r="B12" i="16" s="1"/>
  <c r="A12" i="15"/>
  <c r="A38" i="16"/>
  <c r="B38" i="16" s="1"/>
  <c r="A38" i="15"/>
  <c r="A47" i="16"/>
  <c r="B47" i="16" s="1"/>
  <c r="A47" i="15"/>
  <c r="Q78" i="13"/>
  <c r="R78" i="13" s="1"/>
  <c r="Q77" i="13"/>
  <c r="T77" i="13" s="1"/>
  <c r="Q62" i="14"/>
  <c r="R62" i="14" s="1"/>
  <c r="Q28" i="14"/>
  <c r="R28" i="14" s="1"/>
  <c r="Q79" i="14"/>
  <c r="R79" i="14" s="1"/>
  <c r="Q71" i="14"/>
  <c r="R71" i="14" s="1"/>
  <c r="P77" i="14"/>
  <c r="Q77" i="14"/>
  <c r="Q36" i="14"/>
  <c r="R36" i="14" s="1"/>
  <c r="P26" i="14"/>
  <c r="Q26" i="14"/>
  <c r="L24" i="14"/>
  <c r="O24" i="14"/>
  <c r="P24" i="14" s="1"/>
  <c r="Q52" i="14"/>
  <c r="R52" i="14" s="1"/>
  <c r="Q59" i="14"/>
  <c r="R59" i="14" s="1"/>
  <c r="Q63" i="14"/>
  <c r="R63" i="14" s="1"/>
  <c r="P45" i="14"/>
  <c r="Q45" i="14"/>
  <c r="P33" i="14"/>
  <c r="Q33" i="14"/>
  <c r="Q38" i="14"/>
  <c r="R38" i="14" s="1"/>
  <c r="P67" i="14"/>
  <c r="Q67" i="14"/>
  <c r="Q35" i="7"/>
  <c r="R35" i="7" s="1"/>
  <c r="Q24" i="8"/>
  <c r="R24" i="8" s="1"/>
  <c r="Q66" i="5"/>
  <c r="S66" i="5" s="1"/>
  <c r="Q24" i="7"/>
  <c r="R24" i="7" s="1"/>
  <c r="Q68" i="7"/>
  <c r="R68" i="7" s="1"/>
  <c r="Q43" i="5"/>
  <c r="R43" i="5" s="1"/>
  <c r="Q44" i="8"/>
  <c r="R44" i="8" s="1"/>
  <c r="Q55" i="5"/>
  <c r="R55" i="5" s="1"/>
  <c r="Q26" i="8"/>
  <c r="R26" i="8" s="1"/>
  <c r="Q50" i="7"/>
  <c r="Q78" i="11"/>
  <c r="S78" i="11" s="1"/>
  <c r="Q59" i="7"/>
  <c r="S59" i="7" s="1"/>
  <c r="Q74" i="5"/>
  <c r="S74" i="5" s="1"/>
  <c r="Q36" i="8"/>
  <c r="R36" i="8" s="1"/>
  <c r="Q75" i="5"/>
  <c r="T75" i="5" s="1"/>
  <c r="Q26" i="13"/>
  <c r="Q57" i="10"/>
  <c r="R57" i="10" s="1"/>
  <c r="Q63" i="10"/>
  <c r="R63" i="10" s="1"/>
  <c r="Q66" i="12"/>
  <c r="S66" i="12" s="1"/>
  <c r="Q47" i="5"/>
  <c r="T47" i="5" s="1"/>
  <c r="Q29" i="7"/>
  <c r="Q28" i="13"/>
  <c r="Q40" i="5"/>
  <c r="R40" i="5" s="1"/>
  <c r="Q25" i="9"/>
  <c r="R25" i="9" s="1"/>
  <c r="Q71" i="10"/>
  <c r="R71" i="10" s="1"/>
  <c r="Q38" i="11"/>
  <c r="Q37" i="5"/>
  <c r="R37" i="5" s="1"/>
  <c r="Q67" i="5"/>
  <c r="R67" i="5" s="1"/>
  <c r="Q71" i="8"/>
  <c r="S71" i="8" s="1"/>
  <c r="Q63" i="7"/>
  <c r="T63" i="7" s="1"/>
  <c r="Q64" i="8"/>
  <c r="T64" i="8" s="1"/>
  <c r="Q78" i="12"/>
  <c r="R78" i="12" s="1"/>
  <c r="Q25" i="13"/>
  <c r="R25" i="13" s="1"/>
  <c r="Q31" i="5"/>
  <c r="S31" i="5" s="1"/>
  <c r="P76" i="5"/>
  <c r="Q76" i="5"/>
  <c r="Q47" i="12"/>
  <c r="S47" i="12" s="1"/>
  <c r="Q43" i="12"/>
  <c r="R43" i="12" s="1"/>
  <c r="P79" i="5"/>
  <c r="Q79" i="5"/>
  <c r="Q65" i="5"/>
  <c r="R65" i="5" s="1"/>
  <c r="Q49" i="5"/>
  <c r="R49" i="5" s="1"/>
  <c r="Q58" i="5"/>
  <c r="T58" i="5" s="1"/>
  <c r="Q56" i="5"/>
  <c r="R56" i="5" s="1"/>
  <c r="P73" i="7"/>
  <c r="Q32" i="11"/>
  <c r="Q51" i="5"/>
  <c r="R51" i="5" s="1"/>
  <c r="Q73" i="5"/>
  <c r="Q78" i="5"/>
  <c r="Q41" i="5"/>
  <c r="R41" i="5" s="1"/>
  <c r="Q40" i="12"/>
  <c r="Q32" i="10"/>
  <c r="P59" i="13"/>
  <c r="Q59" i="13"/>
  <c r="S59" i="13" s="1"/>
  <c r="Q52" i="12"/>
  <c r="T52" i="12" s="1"/>
  <c r="Q39" i="12"/>
  <c r="S39" i="12" s="1"/>
  <c r="Q27" i="8"/>
  <c r="S27" i="8" s="1"/>
  <c r="Q60" i="7"/>
  <c r="R60" i="7" s="1"/>
  <c r="Q28" i="5"/>
  <c r="R28" i="5" s="1"/>
  <c r="Q26" i="7"/>
  <c r="R26" i="7" s="1"/>
  <c r="Q64" i="13"/>
  <c r="Q73" i="10"/>
  <c r="R73" i="10" s="1"/>
  <c r="R76" i="10"/>
  <c r="Q72" i="12"/>
  <c r="T72" i="12" s="1"/>
  <c r="T76" i="10"/>
  <c r="Q75" i="12"/>
  <c r="T75" i="12" s="1"/>
  <c r="Q37" i="13"/>
  <c r="R37" i="13" s="1"/>
  <c r="Q49" i="13"/>
  <c r="R49" i="13" s="1"/>
  <c r="Q27" i="10"/>
  <c r="R27" i="10" s="1"/>
  <c r="Q62" i="13"/>
  <c r="R62" i="13" s="1"/>
  <c r="Q70" i="11"/>
  <c r="R70" i="11" s="1"/>
  <c r="S25" i="12"/>
  <c r="T25" i="12"/>
  <c r="R25" i="12"/>
  <c r="R47" i="10"/>
  <c r="Q71" i="13"/>
  <c r="R71" i="13" s="1"/>
  <c r="Q55" i="13"/>
  <c r="R55" i="13" s="1"/>
  <c r="Q39" i="13"/>
  <c r="R39" i="13" s="1"/>
  <c r="Q36" i="13"/>
  <c r="R36" i="13" s="1"/>
  <c r="Q56" i="13"/>
  <c r="R56" i="13" s="1"/>
  <c r="Q63" i="13"/>
  <c r="R63" i="13" s="1"/>
  <c r="Q35" i="13"/>
  <c r="R35" i="13" s="1"/>
  <c r="Q54" i="13"/>
  <c r="R54" i="13" s="1"/>
  <c r="Q69" i="13"/>
  <c r="R69" i="13" s="1"/>
  <c r="Q38" i="13"/>
  <c r="R38" i="13" s="1"/>
  <c r="Q43" i="13"/>
  <c r="R43" i="13" s="1"/>
  <c r="Q44" i="13"/>
  <c r="R44" i="13" s="1"/>
  <c r="Q47" i="13"/>
  <c r="R47" i="13" s="1"/>
  <c r="Q34" i="13"/>
  <c r="R34" i="13" s="1"/>
  <c r="Q50" i="13"/>
  <c r="R50" i="13" s="1"/>
  <c r="Q79" i="13"/>
  <c r="R79" i="13" s="1"/>
  <c r="Q46" i="13"/>
  <c r="R46" i="13" s="1"/>
  <c r="Q33" i="12"/>
  <c r="Q31" i="12"/>
  <c r="Q74" i="12"/>
  <c r="Q71" i="12"/>
  <c r="Q76" i="12"/>
  <c r="O24" i="12"/>
  <c r="P24" i="12" s="1"/>
  <c r="L24" i="12"/>
  <c r="Q35" i="12"/>
  <c r="P34" i="12"/>
  <c r="Q34" i="12"/>
  <c r="P41" i="12"/>
  <c r="Q41" i="12"/>
  <c r="Q37" i="12"/>
  <c r="P69" i="12"/>
  <c r="Q69" i="12"/>
  <c r="Q26" i="12"/>
  <c r="Q75" i="11"/>
  <c r="R75" i="11" s="1"/>
  <c r="Q31" i="11"/>
  <c r="R31" i="11" s="1"/>
  <c r="Q43" i="11"/>
  <c r="R43" i="11" s="1"/>
  <c r="Q62" i="11"/>
  <c r="R62" i="11" s="1"/>
  <c r="Q47" i="11"/>
  <c r="R47" i="11" s="1"/>
  <c r="Q55" i="11"/>
  <c r="R55" i="11" s="1"/>
  <c r="Q54" i="11"/>
  <c r="R54" i="11" s="1"/>
  <c r="Q46" i="11"/>
  <c r="R46" i="11" s="1"/>
  <c r="Q79" i="11"/>
  <c r="R79" i="11" s="1"/>
  <c r="Q34" i="11"/>
  <c r="R34" i="11" s="1"/>
  <c r="Q39" i="11"/>
  <c r="R39" i="11" s="1"/>
  <c r="Q49" i="11"/>
  <c r="R49" i="11" s="1"/>
  <c r="Q56" i="10"/>
  <c r="R56" i="10" s="1"/>
  <c r="Q62" i="10"/>
  <c r="R62" i="10" s="1"/>
  <c r="S47" i="10"/>
  <c r="P53" i="10"/>
  <c r="Q53" i="10"/>
  <c r="P51" i="10"/>
  <c r="Q51" i="10"/>
  <c r="L24" i="10"/>
  <c r="O24" i="10"/>
  <c r="P24" i="10" s="1"/>
  <c r="Q52" i="10"/>
  <c r="R52" i="10" s="1"/>
  <c r="Q65" i="10"/>
  <c r="R65" i="10" s="1"/>
  <c r="P75" i="10"/>
  <c r="Q75" i="10"/>
  <c r="P55" i="10"/>
  <c r="Q55" i="10"/>
  <c r="Q30" i="10"/>
  <c r="R30" i="10" s="1"/>
  <c r="Q68" i="10"/>
  <c r="R68" i="10" s="1"/>
  <c r="Q31" i="10"/>
  <c r="R31" i="10" s="1"/>
  <c r="Q29" i="10"/>
  <c r="R29" i="10" s="1"/>
  <c r="Q39" i="10"/>
  <c r="R39" i="10" s="1"/>
  <c r="Q49" i="9"/>
  <c r="R49" i="9" s="1"/>
  <c r="S49" i="7"/>
  <c r="Q49" i="6"/>
  <c r="R49" i="6" s="1"/>
  <c r="Q70" i="8"/>
  <c r="R70" i="8" s="1"/>
  <c r="Q33" i="6"/>
  <c r="R33" i="6" s="1"/>
  <c r="T49" i="7"/>
  <c r="Q31" i="8"/>
  <c r="R31" i="8" s="1"/>
  <c r="Q39" i="9"/>
  <c r="R39" i="9" s="1"/>
  <c r="Q47" i="9"/>
  <c r="R47" i="9" s="1"/>
  <c r="P44" i="9"/>
  <c r="Q44" i="9"/>
  <c r="Q54" i="9"/>
  <c r="R54" i="9" s="1"/>
  <c r="Q69" i="9"/>
  <c r="R69" i="9" s="1"/>
  <c r="Q79" i="9"/>
  <c r="R79" i="9" s="1"/>
  <c r="Q62" i="8"/>
  <c r="R62" i="8" s="1"/>
  <c r="Q34" i="8"/>
  <c r="R34" i="8" s="1"/>
  <c r="Q79" i="8"/>
  <c r="R79" i="8" s="1"/>
  <c r="Q38" i="8"/>
  <c r="R38" i="8" s="1"/>
  <c r="P63" i="8"/>
  <c r="Q63" i="8"/>
  <c r="Q47" i="8"/>
  <c r="R47" i="8" s="1"/>
  <c r="Q55" i="8"/>
  <c r="R55" i="8" s="1"/>
  <c r="Q78" i="8"/>
  <c r="R78" i="8" s="1"/>
  <c r="Q75" i="8"/>
  <c r="R75" i="8" s="1"/>
  <c r="Q39" i="8"/>
  <c r="R39" i="8" s="1"/>
  <c r="Q42" i="8"/>
  <c r="R42" i="8" s="1"/>
  <c r="T68" i="8"/>
  <c r="R68" i="8"/>
  <c r="S68" i="8"/>
  <c r="Q33" i="8"/>
  <c r="R33" i="8" s="1"/>
  <c r="Q54" i="8"/>
  <c r="R54" i="8" s="1"/>
  <c r="Q54" i="7"/>
  <c r="R54" i="7" s="1"/>
  <c r="S47" i="7"/>
  <c r="T47" i="7"/>
  <c r="Q42" i="7"/>
  <c r="R42" i="7" s="1"/>
  <c r="Q33" i="7"/>
  <c r="R33" i="7" s="1"/>
  <c r="Q62" i="7"/>
  <c r="R62" i="7" s="1"/>
  <c r="Q69" i="7"/>
  <c r="R69" i="7" s="1"/>
  <c r="P31" i="7"/>
  <c r="Q31" i="7"/>
  <c r="Q39" i="7"/>
  <c r="R39" i="7" s="1"/>
  <c r="Q43" i="7"/>
  <c r="R43" i="7" s="1"/>
  <c r="Q75" i="7"/>
  <c r="R75" i="7" s="1"/>
  <c r="R73" i="7"/>
  <c r="T73" i="7"/>
  <c r="S73" i="7"/>
  <c r="Q55" i="7"/>
  <c r="R55" i="7" s="1"/>
  <c r="Q78" i="7"/>
  <c r="R78" i="7" s="1"/>
  <c r="Q32" i="7"/>
  <c r="R32" i="7" s="1"/>
  <c r="Q39" i="6"/>
  <c r="R39" i="6" s="1"/>
  <c r="Q47" i="6"/>
  <c r="R47" i="6" s="1"/>
  <c r="Q63" i="6"/>
  <c r="R63" i="6" s="1"/>
  <c r="Q32" i="6"/>
  <c r="R32" i="6" s="1"/>
  <c r="P45" i="6"/>
  <c r="Q45" i="6"/>
  <c r="S30" i="5"/>
  <c r="T30" i="5"/>
  <c r="R30" i="5"/>
  <c r="P26" i="1"/>
  <c r="S28" i="1"/>
  <c r="R28" i="1"/>
  <c r="T26" i="1"/>
  <c r="S26" i="1"/>
  <c r="R26" i="1"/>
  <c r="F20" i="18"/>
  <c r="F43" i="18"/>
  <c r="G46" i="18"/>
  <c r="G64" i="18"/>
  <c r="F26" i="18"/>
  <c r="F40" i="18"/>
  <c r="G31" i="18"/>
  <c r="F41" i="18"/>
  <c r="G26" i="18"/>
  <c r="F37" i="18"/>
  <c r="A259" i="15" l="1"/>
  <c r="C373" i="16"/>
  <c r="C317" i="16"/>
  <c r="Q57" i="9"/>
  <c r="R57" i="9" s="1"/>
  <c r="Q62" i="9"/>
  <c r="R62" i="9" s="1"/>
  <c r="A60" i="16"/>
  <c r="B60" i="16" s="1"/>
  <c r="Q78" i="6"/>
  <c r="R78" i="6" s="1"/>
  <c r="A112" i="15"/>
  <c r="A267" i="15"/>
  <c r="Q71" i="9"/>
  <c r="R71" i="9" s="1"/>
  <c r="Q59" i="9"/>
  <c r="R59" i="9" s="1"/>
  <c r="A265" i="15"/>
  <c r="A254" i="15"/>
  <c r="Q46" i="9"/>
  <c r="R46" i="9" s="1"/>
  <c r="A269" i="16"/>
  <c r="B269" i="16" s="1"/>
  <c r="A75" i="15"/>
  <c r="Q61" i="6"/>
  <c r="T61" i="6" s="1"/>
  <c r="D95" i="16" s="1"/>
  <c r="A248" i="15"/>
  <c r="A261" i="15"/>
  <c r="Q41" i="6"/>
  <c r="R41" i="6" s="1"/>
  <c r="Q67" i="9"/>
  <c r="S67" i="9" s="1"/>
  <c r="B269" i="15" s="1"/>
  <c r="A273" i="15"/>
  <c r="Q56" i="9"/>
  <c r="R56" i="9" s="1"/>
  <c r="Q50" i="6"/>
  <c r="R50" i="6" s="1"/>
  <c r="A264" i="15"/>
  <c r="A93" i="15"/>
  <c r="A262" i="15"/>
  <c r="T24" i="5"/>
  <c r="C2" i="15" s="1"/>
  <c r="A89" i="15"/>
  <c r="Q65" i="9"/>
  <c r="R65" i="9" s="1"/>
  <c r="Q71" i="6"/>
  <c r="R71" i="6" s="1"/>
  <c r="Q24" i="6"/>
  <c r="T24" i="6" s="1"/>
  <c r="C58" i="15" s="1"/>
  <c r="Q79" i="6"/>
  <c r="R79" i="6" s="1"/>
  <c r="A255" i="15"/>
  <c r="Q76" i="9"/>
  <c r="R76" i="9" s="1"/>
  <c r="S24" i="5"/>
  <c r="Q31" i="6"/>
  <c r="R31" i="6" s="1"/>
  <c r="Q55" i="6"/>
  <c r="R55" i="6" s="1"/>
  <c r="Q73" i="6"/>
  <c r="R73" i="6" s="1"/>
  <c r="A86" i="15"/>
  <c r="A65" i="15"/>
  <c r="A104" i="15"/>
  <c r="Q27" i="9"/>
  <c r="R27" i="9" s="1"/>
  <c r="Q66" i="6"/>
  <c r="R66" i="6" s="1"/>
  <c r="A232" i="16"/>
  <c r="B232" i="16" s="1"/>
  <c r="A270" i="15"/>
  <c r="Q36" i="6"/>
  <c r="R36" i="6" s="1"/>
  <c r="Q68" i="9"/>
  <c r="R68" i="9" s="1"/>
  <c r="Q70" i="6"/>
  <c r="R70" i="6" s="1"/>
  <c r="A100" i="15"/>
  <c r="A266" i="15"/>
  <c r="A84" i="15"/>
  <c r="Q69" i="6"/>
  <c r="R69" i="6" s="1"/>
  <c r="Q27" i="6"/>
  <c r="R27" i="6" s="1"/>
  <c r="A105" i="16"/>
  <c r="B105" i="16" s="1"/>
  <c r="Q26" i="6"/>
  <c r="S26" i="6" s="1"/>
  <c r="C60" i="16" s="1"/>
  <c r="A106" i="15"/>
  <c r="A80" i="15"/>
  <c r="A229" i="15"/>
  <c r="Q30" i="9"/>
  <c r="R30" i="9" s="1"/>
  <c r="A70" i="16"/>
  <c r="B70" i="16" s="1"/>
  <c r="A278" i="16"/>
  <c r="B278" i="16" s="1"/>
  <c r="A233" i="16"/>
  <c r="B233" i="16" s="1"/>
  <c r="A280" i="15"/>
  <c r="Q28" i="6"/>
  <c r="S28" i="6" s="1"/>
  <c r="C62" i="16" s="1"/>
  <c r="A91" i="15"/>
  <c r="A88" i="16"/>
  <c r="B88" i="16" s="1"/>
  <c r="Q72" i="6"/>
  <c r="R72" i="6" s="1"/>
  <c r="Q78" i="9"/>
  <c r="R78" i="9" s="1"/>
  <c r="S50" i="14"/>
  <c r="C532" i="16" s="1"/>
  <c r="Q60" i="9"/>
  <c r="S60" i="9" s="1"/>
  <c r="B262" i="15" s="1"/>
  <c r="Q40" i="9"/>
  <c r="R40" i="9" s="1"/>
  <c r="A277" i="16"/>
  <c r="B277" i="16" s="1"/>
  <c r="Q41" i="9"/>
  <c r="S41" i="9" s="1"/>
  <c r="C243" i="16" s="1"/>
  <c r="Q54" i="6"/>
  <c r="R54" i="6" s="1"/>
  <c r="A96" i="15"/>
  <c r="Q57" i="6"/>
  <c r="R57" i="6" s="1"/>
  <c r="Q59" i="6"/>
  <c r="T59" i="6" s="1"/>
  <c r="A58" i="15"/>
  <c r="A242" i="15"/>
  <c r="A87" i="16"/>
  <c r="B87" i="16" s="1"/>
  <c r="A62" i="15"/>
  <c r="Q63" i="9"/>
  <c r="R63" i="9" s="1"/>
  <c r="A74" i="15"/>
  <c r="Q46" i="6"/>
  <c r="R46" i="6" s="1"/>
  <c r="A103" i="16"/>
  <c r="B103" i="16" s="1"/>
  <c r="A95" i="15"/>
  <c r="A258" i="15"/>
  <c r="T50" i="14"/>
  <c r="D532" i="16" s="1"/>
  <c r="Q53" i="6"/>
  <c r="R53" i="6" s="1"/>
  <c r="Q52" i="6"/>
  <c r="R52" i="6" s="1"/>
  <c r="Q62" i="6"/>
  <c r="R62" i="6" s="1"/>
  <c r="A77" i="15"/>
  <c r="Q52" i="9"/>
  <c r="R52" i="9" s="1"/>
  <c r="Q43" i="6"/>
  <c r="T43" i="6" s="1"/>
  <c r="D77" i="16" s="1"/>
  <c r="Q31" i="9"/>
  <c r="R31" i="9" s="1"/>
  <c r="A226" i="15"/>
  <c r="Q24" i="9"/>
  <c r="R24" i="9" s="1"/>
  <c r="Q55" i="9"/>
  <c r="R55" i="9" s="1"/>
  <c r="A244" i="15"/>
  <c r="A237" i="15"/>
  <c r="Q30" i="6"/>
  <c r="R30" i="6" s="1"/>
  <c r="A274" i="15"/>
  <c r="Q37" i="6"/>
  <c r="R37" i="6" s="1"/>
  <c r="A228" i="15"/>
  <c r="Q70" i="9"/>
  <c r="R70" i="9" s="1"/>
  <c r="A107" i="16"/>
  <c r="B107" i="16" s="1"/>
  <c r="Q36" i="9"/>
  <c r="S36" i="9" s="1"/>
  <c r="B238" i="15" s="1"/>
  <c r="Q26" i="9"/>
  <c r="R26" i="9" s="1"/>
  <c r="A108" i="16"/>
  <c r="B108" i="16" s="1"/>
  <c r="A64" i="15"/>
  <c r="Q74" i="6"/>
  <c r="T74" i="6" s="1"/>
  <c r="Q75" i="6"/>
  <c r="R75" i="6" s="1"/>
  <c r="U50" i="14"/>
  <c r="Q64" i="9"/>
  <c r="R64" i="9" s="1"/>
  <c r="A532" i="15"/>
  <c r="A109" i="15"/>
  <c r="A238" i="15"/>
  <c r="Q72" i="9"/>
  <c r="R72" i="9" s="1"/>
  <c r="T29" i="9"/>
  <c r="A252" i="15"/>
  <c r="A275" i="15"/>
  <c r="A272" i="15"/>
  <c r="A94" i="15"/>
  <c r="A111" i="15"/>
  <c r="A243" i="15"/>
  <c r="Q58" i="9"/>
  <c r="R58" i="9" s="1"/>
  <c r="S28" i="9"/>
  <c r="C230" i="16" s="1"/>
  <c r="A235" i="16"/>
  <c r="B235" i="16" s="1"/>
  <c r="Q35" i="9"/>
  <c r="R35" i="9" s="1"/>
  <c r="Q42" i="6"/>
  <c r="R42" i="6" s="1"/>
  <c r="T42" i="13"/>
  <c r="D468" i="16" s="1"/>
  <c r="A76" i="16"/>
  <c r="B76" i="16" s="1"/>
  <c r="A61" i="15"/>
  <c r="A257" i="16"/>
  <c r="B257" i="16" s="1"/>
  <c r="Q64" i="6"/>
  <c r="R64" i="6" s="1"/>
  <c r="S29" i="9"/>
  <c r="R28" i="9"/>
  <c r="Q73" i="9"/>
  <c r="R73" i="9" s="1"/>
  <c r="P28" i="9"/>
  <c r="A230" i="15" s="1"/>
  <c r="Q65" i="6"/>
  <c r="R65" i="6" s="1"/>
  <c r="Q50" i="9"/>
  <c r="R50" i="9" s="1"/>
  <c r="A98" i="16"/>
  <c r="B98" i="16" s="1"/>
  <c r="S42" i="13"/>
  <c r="C468" i="16" s="1"/>
  <c r="A113" i="15"/>
  <c r="Q77" i="6"/>
  <c r="R77" i="6" s="1"/>
  <c r="Q38" i="9"/>
  <c r="R38" i="9" s="1"/>
  <c r="A240" i="15"/>
  <c r="T69" i="8"/>
  <c r="A99" i="15"/>
  <c r="Q53" i="9"/>
  <c r="R53" i="9" s="1"/>
  <c r="Q60" i="6"/>
  <c r="R60" i="6" s="1"/>
  <c r="Q33" i="9"/>
  <c r="R33" i="9" s="1"/>
  <c r="Q40" i="6"/>
  <c r="R40" i="6" s="1"/>
  <c r="Q42" i="9"/>
  <c r="R42" i="9" s="1"/>
  <c r="A71" i="15"/>
  <c r="Q75" i="9"/>
  <c r="T75" i="9" s="1"/>
  <c r="C277" i="15" s="1"/>
  <c r="A260" i="16"/>
  <c r="B260" i="16" s="1"/>
  <c r="S69" i="8"/>
  <c r="T64" i="12"/>
  <c r="D434" i="16" s="1"/>
  <c r="S64" i="12"/>
  <c r="C434" i="16" s="1"/>
  <c r="S60" i="14"/>
  <c r="C542" i="16" s="1"/>
  <c r="T61" i="8"/>
  <c r="D207" i="16" s="1"/>
  <c r="D500" i="16"/>
  <c r="S25" i="6"/>
  <c r="C59" i="16" s="1"/>
  <c r="S61" i="8"/>
  <c r="C207" i="16" s="1"/>
  <c r="T72" i="8"/>
  <c r="C218" i="15" s="1"/>
  <c r="R27" i="5"/>
  <c r="T27" i="5"/>
  <c r="D5" i="16" s="1"/>
  <c r="T25" i="5"/>
  <c r="C3" i="15" s="1"/>
  <c r="S25" i="5"/>
  <c r="C3" i="16" s="1"/>
  <c r="T45" i="12"/>
  <c r="D415" i="16" s="1"/>
  <c r="T25" i="6"/>
  <c r="D59" i="16" s="1"/>
  <c r="T50" i="8"/>
  <c r="D196" i="16" s="1"/>
  <c r="S50" i="8"/>
  <c r="C196" i="16" s="1"/>
  <c r="S72" i="8"/>
  <c r="B218" i="15" s="1"/>
  <c r="T48" i="7"/>
  <c r="D138" i="16" s="1"/>
  <c r="B5" i="15"/>
  <c r="S45" i="12"/>
  <c r="B415" i="15" s="1"/>
  <c r="S27" i="12"/>
  <c r="C397" i="16" s="1"/>
  <c r="S48" i="7"/>
  <c r="C138" i="16" s="1"/>
  <c r="T27" i="12"/>
  <c r="C397" i="15" s="1"/>
  <c r="T29" i="8"/>
  <c r="S53" i="8"/>
  <c r="C199" i="16" s="1"/>
  <c r="R59" i="10"/>
  <c r="T53" i="8"/>
  <c r="D199" i="16" s="1"/>
  <c r="S26" i="10"/>
  <c r="C284" i="16" s="1"/>
  <c r="A137" i="15"/>
  <c r="T30" i="11"/>
  <c r="D344" i="16" s="1"/>
  <c r="S44" i="14"/>
  <c r="C526" i="16" s="1"/>
  <c r="S40" i="14"/>
  <c r="B522" i="15" s="1"/>
  <c r="T77" i="5"/>
  <c r="C55" i="15" s="1"/>
  <c r="S46" i="12"/>
  <c r="C416" i="16" s="1"/>
  <c r="T61" i="11"/>
  <c r="C375" i="15" s="1"/>
  <c r="S30" i="11"/>
  <c r="C344" i="16" s="1"/>
  <c r="T41" i="10"/>
  <c r="D299" i="16" s="1"/>
  <c r="T76" i="8"/>
  <c r="C222" i="15" s="1"/>
  <c r="S74" i="13"/>
  <c r="B500" i="15" s="1"/>
  <c r="S36" i="12"/>
  <c r="C406" i="16" s="1"/>
  <c r="A305" i="16"/>
  <c r="B305" i="16" s="1"/>
  <c r="R72" i="7"/>
  <c r="C55" i="16"/>
  <c r="A20" i="16"/>
  <c r="B20" i="16" s="1"/>
  <c r="S41" i="10"/>
  <c r="C299" i="16" s="1"/>
  <c r="S61" i="5"/>
  <c r="C39" i="16" s="1"/>
  <c r="S76" i="8"/>
  <c r="B222" i="15" s="1"/>
  <c r="T46" i="12"/>
  <c r="D416" i="16" s="1"/>
  <c r="T35" i="6"/>
  <c r="D69" i="16" s="1"/>
  <c r="T59" i="10"/>
  <c r="T60" i="13"/>
  <c r="D486" i="16" s="1"/>
  <c r="T48" i="12"/>
  <c r="C418" i="15" s="1"/>
  <c r="T44" i="14"/>
  <c r="D526" i="16" s="1"/>
  <c r="S48" i="12"/>
  <c r="B418" i="15" s="1"/>
  <c r="T54" i="12"/>
  <c r="D424" i="16" s="1"/>
  <c r="S29" i="8"/>
  <c r="S54" i="12"/>
  <c r="C424" i="16" s="1"/>
  <c r="S32" i="9"/>
  <c r="C234" i="16" s="1"/>
  <c r="S58" i="14"/>
  <c r="C540" i="16" s="1"/>
  <c r="T61" i="9"/>
  <c r="D263" i="16" s="1"/>
  <c r="S50" i="12"/>
  <c r="B420" i="15" s="1"/>
  <c r="S73" i="11"/>
  <c r="C387" i="16" s="1"/>
  <c r="T38" i="10"/>
  <c r="C296" i="15" s="1"/>
  <c r="T50" i="12"/>
  <c r="C420" i="15" s="1"/>
  <c r="S29" i="11"/>
  <c r="R73" i="11"/>
  <c r="T59" i="5"/>
  <c r="T53" i="14"/>
  <c r="D535" i="16" s="1"/>
  <c r="S76" i="7"/>
  <c r="C166" i="16" s="1"/>
  <c r="T79" i="10"/>
  <c r="R55" i="12"/>
  <c r="T32" i="9"/>
  <c r="D234" i="16" s="1"/>
  <c r="T58" i="14"/>
  <c r="D540" i="16" s="1"/>
  <c r="S61" i="11"/>
  <c r="B375" i="15" s="1"/>
  <c r="T44" i="7"/>
  <c r="C134" i="15" s="1"/>
  <c r="S48" i="8"/>
  <c r="C194" i="16" s="1"/>
  <c r="T60" i="12"/>
  <c r="D430" i="16" s="1"/>
  <c r="T61" i="5"/>
  <c r="D39" i="16" s="1"/>
  <c r="S53" i="14"/>
  <c r="C535" i="16" s="1"/>
  <c r="C303" i="15"/>
  <c r="S76" i="14"/>
  <c r="C558" i="16" s="1"/>
  <c r="T29" i="11"/>
  <c r="S71" i="5"/>
  <c r="B49" i="15" s="1"/>
  <c r="T44" i="11"/>
  <c r="D358" i="16" s="1"/>
  <c r="R45" i="10"/>
  <c r="T34" i="6"/>
  <c r="D68" i="16" s="1"/>
  <c r="T37" i="14"/>
  <c r="D519" i="16" s="1"/>
  <c r="S44" i="11"/>
  <c r="C358" i="16" s="1"/>
  <c r="S60" i="12"/>
  <c r="B430" i="15" s="1"/>
  <c r="T55" i="12"/>
  <c r="D425" i="16" s="1"/>
  <c r="T40" i="14"/>
  <c r="D522" i="16" s="1"/>
  <c r="T56" i="8"/>
  <c r="D202" i="16" s="1"/>
  <c r="S56" i="8"/>
  <c r="C202" i="16" s="1"/>
  <c r="T26" i="10"/>
  <c r="D284" i="16" s="1"/>
  <c r="S36" i="11"/>
  <c r="B350" i="15" s="1"/>
  <c r="T40" i="13"/>
  <c r="D466" i="16" s="1"/>
  <c r="T50" i="11"/>
  <c r="D364" i="16" s="1"/>
  <c r="S37" i="14"/>
  <c r="C519" i="16" s="1"/>
  <c r="S77" i="8"/>
  <c r="B223" i="15" s="1"/>
  <c r="T30" i="12"/>
  <c r="D400" i="16" s="1"/>
  <c r="Q24" i="11"/>
  <c r="R24" i="11" s="1"/>
  <c r="T36" i="5"/>
  <c r="D14" i="16" s="1"/>
  <c r="S30" i="12"/>
  <c r="B400" i="15" s="1"/>
  <c r="R36" i="12"/>
  <c r="S36" i="5"/>
  <c r="B14" i="15" s="1"/>
  <c r="S27" i="13"/>
  <c r="C453" i="16" s="1"/>
  <c r="T34" i="14"/>
  <c r="C516" i="15" s="1"/>
  <c r="A304" i="16"/>
  <c r="B304" i="16" s="1"/>
  <c r="T69" i="11"/>
  <c r="T45" i="11"/>
  <c r="D359" i="16" s="1"/>
  <c r="S75" i="13"/>
  <c r="C501" i="16" s="1"/>
  <c r="S34" i="14"/>
  <c r="C516" i="16" s="1"/>
  <c r="T75" i="13"/>
  <c r="D501" i="16" s="1"/>
  <c r="T67" i="8"/>
  <c r="D213" i="16" s="1"/>
  <c r="S69" i="11"/>
  <c r="S45" i="11"/>
  <c r="C359" i="16" s="1"/>
  <c r="S43" i="10"/>
  <c r="C301" i="16" s="1"/>
  <c r="S41" i="11"/>
  <c r="B355" i="15" s="1"/>
  <c r="T32" i="8"/>
  <c r="D178" i="16" s="1"/>
  <c r="T48" i="8"/>
  <c r="D194" i="16" s="1"/>
  <c r="S40" i="13"/>
  <c r="B466" i="15" s="1"/>
  <c r="T74" i="10"/>
  <c r="D332" i="16" s="1"/>
  <c r="T35" i="5"/>
  <c r="C13" i="15" s="1"/>
  <c r="S46" i="14"/>
  <c r="B528" i="15" s="1"/>
  <c r="T60" i="14"/>
  <c r="D542" i="16" s="1"/>
  <c r="S79" i="7"/>
  <c r="S35" i="5"/>
  <c r="B13" i="15" s="1"/>
  <c r="S53" i="12"/>
  <c r="C423" i="16" s="1"/>
  <c r="R50" i="10"/>
  <c r="T42" i="10"/>
  <c r="C300" i="15" s="1"/>
  <c r="T25" i="11"/>
  <c r="D339" i="16" s="1"/>
  <c r="T53" i="11"/>
  <c r="D367" i="16" s="1"/>
  <c r="S58" i="10"/>
  <c r="C316" i="16" s="1"/>
  <c r="R74" i="13"/>
  <c r="S43" i="14"/>
  <c r="C525" i="16" s="1"/>
  <c r="T45" i="5"/>
  <c r="D23" i="16" s="1"/>
  <c r="R65" i="11"/>
  <c r="R46" i="14"/>
  <c r="A283" i="15"/>
  <c r="R32" i="5"/>
  <c r="R68" i="6"/>
  <c r="T77" i="8"/>
  <c r="C223" i="15" s="1"/>
  <c r="T63" i="5"/>
  <c r="C41" i="15" s="1"/>
  <c r="S79" i="10"/>
  <c r="T51" i="11"/>
  <c r="D365" i="16" s="1"/>
  <c r="S38" i="12"/>
  <c r="C408" i="16" s="1"/>
  <c r="S77" i="12"/>
  <c r="B447" i="15" s="1"/>
  <c r="T68" i="12"/>
  <c r="C438" i="15" s="1"/>
  <c r="C528" i="15"/>
  <c r="T76" i="14"/>
  <c r="D558" i="16" s="1"/>
  <c r="T52" i="7"/>
  <c r="D142" i="16" s="1"/>
  <c r="S74" i="10"/>
  <c r="C332" i="16" s="1"/>
  <c r="S34" i="6"/>
  <c r="B68" i="15" s="1"/>
  <c r="T57" i="8"/>
  <c r="C203" i="15" s="1"/>
  <c r="D387" i="16"/>
  <c r="S45" i="13"/>
  <c r="B471" i="15" s="1"/>
  <c r="S77" i="7"/>
  <c r="C167" i="16" s="1"/>
  <c r="S50" i="10"/>
  <c r="B308" i="15" s="1"/>
  <c r="S70" i="10"/>
  <c r="C328" i="16" s="1"/>
  <c r="T27" i="11"/>
  <c r="D341" i="16" s="1"/>
  <c r="T57" i="12"/>
  <c r="C427" i="15" s="1"/>
  <c r="C304" i="15"/>
  <c r="T29" i="14"/>
  <c r="T44" i="5"/>
  <c r="C22" i="15" s="1"/>
  <c r="T76" i="7"/>
  <c r="D166" i="16" s="1"/>
  <c r="T79" i="7"/>
  <c r="T36" i="11"/>
  <c r="D350" i="16" s="1"/>
  <c r="T77" i="12"/>
  <c r="D447" i="16" s="1"/>
  <c r="S68" i="12"/>
  <c r="B438" i="15" s="1"/>
  <c r="C423" i="15"/>
  <c r="S52" i="7"/>
  <c r="C142" i="16" s="1"/>
  <c r="T67" i="12"/>
  <c r="D437" i="16" s="1"/>
  <c r="S61" i="9"/>
  <c r="C263" i="16" s="1"/>
  <c r="T45" i="13"/>
  <c r="C471" i="15" s="1"/>
  <c r="T77" i="7"/>
  <c r="D167" i="16" s="1"/>
  <c r="S67" i="8"/>
  <c r="C213" i="16" s="1"/>
  <c r="C347" i="16"/>
  <c r="S58" i="7"/>
  <c r="C148" i="16" s="1"/>
  <c r="S45" i="10"/>
  <c r="B303" i="15" s="1"/>
  <c r="T68" i="6"/>
  <c r="D102" i="16" s="1"/>
  <c r="T70" i="10"/>
  <c r="C328" i="15" s="1"/>
  <c r="S44" i="5"/>
  <c r="B22" i="15" s="1"/>
  <c r="S59" i="5"/>
  <c r="S51" i="11"/>
  <c r="C365" i="16" s="1"/>
  <c r="S79" i="12"/>
  <c r="T33" i="10"/>
  <c r="C291" i="15" s="1"/>
  <c r="R53" i="12"/>
  <c r="B443" i="15"/>
  <c r="T42" i="14"/>
  <c r="C524" i="15" s="1"/>
  <c r="R59" i="11"/>
  <c r="T33" i="11"/>
  <c r="C347" i="15" s="1"/>
  <c r="T56" i="6"/>
  <c r="D90" i="16" s="1"/>
  <c r="B373" i="15"/>
  <c r="S66" i="13"/>
  <c r="B492" i="15" s="1"/>
  <c r="R65" i="7"/>
  <c r="T41" i="11"/>
  <c r="D355" i="16" s="1"/>
  <c r="R73" i="12"/>
  <c r="R72" i="13"/>
  <c r="T41" i="8"/>
  <c r="D187" i="16" s="1"/>
  <c r="C308" i="15"/>
  <c r="C457" i="15"/>
  <c r="S25" i="11"/>
  <c r="C339" i="16" s="1"/>
  <c r="T58" i="10"/>
  <c r="D316" i="16" s="1"/>
  <c r="S35" i="6"/>
  <c r="B69" i="15" s="1"/>
  <c r="T32" i="13"/>
  <c r="D458" i="16" s="1"/>
  <c r="S41" i="8"/>
  <c r="C187" i="16" s="1"/>
  <c r="T43" i="14"/>
  <c r="D525" i="16" s="1"/>
  <c r="S29" i="6"/>
  <c r="S30" i="7"/>
  <c r="B120" i="15" s="1"/>
  <c r="S63" i="5"/>
  <c r="B41" i="15" s="1"/>
  <c r="T78" i="10"/>
  <c r="D336" i="16" s="1"/>
  <c r="T37" i="11"/>
  <c r="D351" i="16" s="1"/>
  <c r="S32" i="13"/>
  <c r="C458" i="16" s="1"/>
  <c r="T73" i="12"/>
  <c r="C443" i="15" s="1"/>
  <c r="S35" i="14"/>
  <c r="C517" i="16" s="1"/>
  <c r="T61" i="14"/>
  <c r="D543" i="16" s="1"/>
  <c r="T78" i="14"/>
  <c r="C560" i="15" s="1"/>
  <c r="R79" i="12"/>
  <c r="T34" i="7"/>
  <c r="C124" i="15" s="1"/>
  <c r="S29" i="13"/>
  <c r="S66" i="14"/>
  <c r="C548" i="16" s="1"/>
  <c r="T51" i="13"/>
  <c r="D477" i="16" s="1"/>
  <c r="R31" i="13"/>
  <c r="S57" i="12"/>
  <c r="C427" i="16" s="1"/>
  <c r="S31" i="13"/>
  <c r="C457" i="16" s="1"/>
  <c r="T66" i="14"/>
  <c r="C548" i="15" s="1"/>
  <c r="S34" i="7"/>
  <c r="C124" i="16" s="1"/>
  <c r="C20" i="15"/>
  <c r="S78" i="14"/>
  <c r="C560" i="16" s="1"/>
  <c r="R58" i="7"/>
  <c r="S27" i="11"/>
  <c r="B341" i="15" s="1"/>
  <c r="S29" i="12"/>
  <c r="T59" i="11"/>
  <c r="T36" i="7"/>
  <c r="C126" i="15" s="1"/>
  <c r="S38" i="10"/>
  <c r="B296" i="15" s="1"/>
  <c r="T32" i="12"/>
  <c r="D402" i="16" s="1"/>
  <c r="T29" i="12"/>
  <c r="S56" i="6"/>
  <c r="C90" i="16" s="1"/>
  <c r="S36" i="7"/>
  <c r="B126" i="15" s="1"/>
  <c r="R77" i="5"/>
  <c r="R65" i="14"/>
  <c r="A338" i="16"/>
  <c r="B338" i="16" s="1"/>
  <c r="T29" i="13"/>
  <c r="T30" i="7"/>
  <c r="D120" i="16" s="1"/>
  <c r="C118" i="16"/>
  <c r="S42" i="12"/>
  <c r="C412" i="16" s="1"/>
  <c r="R28" i="7"/>
  <c r="S67" i="10"/>
  <c r="B325" i="15" s="1"/>
  <c r="S32" i="12"/>
  <c r="B402" i="15" s="1"/>
  <c r="C204" i="16"/>
  <c r="S72" i="10"/>
  <c r="C330" i="16" s="1"/>
  <c r="S36" i="10"/>
  <c r="C294" i="16" s="1"/>
  <c r="A395" i="16"/>
  <c r="B395" i="16" s="1"/>
  <c r="S67" i="7"/>
  <c r="C157" i="16" s="1"/>
  <c r="R27" i="7"/>
  <c r="S76" i="6"/>
  <c r="C110" i="16" s="1"/>
  <c r="S73" i="13"/>
  <c r="C499" i="16" s="1"/>
  <c r="S62" i="12"/>
  <c r="C432" i="16" s="1"/>
  <c r="S65" i="14"/>
  <c r="C547" i="16" s="1"/>
  <c r="T27" i="7"/>
  <c r="C117" i="15" s="1"/>
  <c r="S37" i="8"/>
  <c r="C183" i="16" s="1"/>
  <c r="S43" i="8"/>
  <c r="C189" i="16" s="1"/>
  <c r="T64" i="10"/>
  <c r="D322" i="16" s="1"/>
  <c r="S60" i="13"/>
  <c r="C486" i="16" s="1"/>
  <c r="T66" i="13"/>
  <c r="D492" i="16" s="1"/>
  <c r="S45" i="7"/>
  <c r="C135" i="16" s="1"/>
  <c r="S32" i="8"/>
  <c r="C178" i="16" s="1"/>
  <c r="R73" i="13"/>
  <c r="B380" i="15"/>
  <c r="T57" i="14"/>
  <c r="C539" i="15" s="1"/>
  <c r="S66" i="10"/>
  <c r="C324" i="16" s="1"/>
  <c r="T27" i="13"/>
  <c r="D453" i="16" s="1"/>
  <c r="T60" i="10"/>
  <c r="D318" i="16" s="1"/>
  <c r="T64" i="11"/>
  <c r="D378" i="16" s="1"/>
  <c r="D38" i="16"/>
  <c r="C162" i="15"/>
  <c r="A139" i="15"/>
  <c r="S53" i="11"/>
  <c r="C367" i="16" s="1"/>
  <c r="T37" i="8"/>
  <c r="D183" i="16" s="1"/>
  <c r="T42" i="12"/>
  <c r="D412" i="16" s="1"/>
  <c r="T58" i="8"/>
  <c r="D204" i="16" s="1"/>
  <c r="S65" i="12"/>
  <c r="C435" i="16" s="1"/>
  <c r="R72" i="5"/>
  <c r="T28" i="7"/>
  <c r="D118" i="16" s="1"/>
  <c r="T40" i="11"/>
  <c r="D354" i="16" s="1"/>
  <c r="S33" i="13"/>
  <c r="B459" i="15" s="1"/>
  <c r="S64" i="10"/>
  <c r="C322" i="16" s="1"/>
  <c r="S61" i="13"/>
  <c r="C487" i="16" s="1"/>
  <c r="T57" i="13"/>
  <c r="D483" i="16" s="1"/>
  <c r="S74" i="9"/>
  <c r="C276" i="16" s="1"/>
  <c r="T71" i="5"/>
  <c r="D49" i="16" s="1"/>
  <c r="T62" i="12"/>
  <c r="D432" i="16" s="1"/>
  <c r="T30" i="13"/>
  <c r="D456" i="16" s="1"/>
  <c r="S33" i="10"/>
  <c r="C291" i="16" s="1"/>
  <c r="S72" i="7"/>
  <c r="C162" i="16" s="1"/>
  <c r="T67" i="10"/>
  <c r="D325" i="16" s="1"/>
  <c r="S57" i="13"/>
  <c r="C483" i="16" s="1"/>
  <c r="S45" i="5"/>
  <c r="C23" i="16" s="1"/>
  <c r="T43" i="8"/>
  <c r="D189" i="16" s="1"/>
  <c r="T66" i="10"/>
  <c r="C324" i="15" s="1"/>
  <c r="T76" i="13"/>
  <c r="D502" i="16" s="1"/>
  <c r="S60" i="10"/>
  <c r="C318" i="16" s="1"/>
  <c r="S52" i="13"/>
  <c r="C478" i="16" s="1"/>
  <c r="T33" i="13"/>
  <c r="S54" i="14"/>
  <c r="B536" i="15" s="1"/>
  <c r="T48" i="9"/>
  <c r="C250" i="15" s="1"/>
  <c r="S48" i="5"/>
  <c r="C26" i="16" s="1"/>
  <c r="S46" i="8"/>
  <c r="C192" i="16" s="1"/>
  <c r="B198" i="15"/>
  <c r="C236" i="15"/>
  <c r="T48" i="5"/>
  <c r="D26" i="16" s="1"/>
  <c r="S67" i="11"/>
  <c r="C381" i="16" s="1"/>
  <c r="T68" i="14"/>
  <c r="D550" i="16" s="1"/>
  <c r="T56" i="12"/>
  <c r="D426" i="16" s="1"/>
  <c r="R64" i="7"/>
  <c r="T77" i="9"/>
  <c r="D279" i="16" s="1"/>
  <c r="T36" i="10"/>
  <c r="D294" i="16" s="1"/>
  <c r="T69" i="14"/>
  <c r="S57" i="14"/>
  <c r="C539" i="16" s="1"/>
  <c r="S41" i="14"/>
  <c r="C523" i="16" s="1"/>
  <c r="T67" i="7"/>
  <c r="D157" i="16" s="1"/>
  <c r="R68" i="13"/>
  <c r="S48" i="10"/>
  <c r="C306" i="16" s="1"/>
  <c r="S68" i="13"/>
  <c r="B494" i="15" s="1"/>
  <c r="T57" i="11"/>
  <c r="C371" i="15" s="1"/>
  <c r="S57" i="5"/>
  <c r="B35" i="15" s="1"/>
  <c r="T42" i="11"/>
  <c r="D356" i="16" s="1"/>
  <c r="S76" i="13"/>
  <c r="C502" i="16" s="1"/>
  <c r="R67" i="12"/>
  <c r="S30" i="13"/>
  <c r="B456" i="15" s="1"/>
  <c r="T70" i="12"/>
  <c r="D440" i="16" s="1"/>
  <c r="T64" i="7"/>
  <c r="C154" i="15" s="1"/>
  <c r="S49" i="10"/>
  <c r="S70" i="12"/>
  <c r="C440" i="16" s="1"/>
  <c r="T41" i="14"/>
  <c r="D523" i="16" s="1"/>
  <c r="S50" i="11"/>
  <c r="B364" i="15" s="1"/>
  <c r="S34" i="9"/>
  <c r="C236" i="16" s="1"/>
  <c r="S48" i="9"/>
  <c r="C250" i="16" s="1"/>
  <c r="C50" i="15"/>
  <c r="T52" i="8"/>
  <c r="D198" i="16" s="1"/>
  <c r="S77" i="9"/>
  <c r="C279" i="16" s="1"/>
  <c r="B154" i="15"/>
  <c r="R52" i="8"/>
  <c r="S40" i="11"/>
  <c r="C354" i="16" s="1"/>
  <c r="B20" i="15"/>
  <c r="T57" i="5"/>
  <c r="D35" i="16" s="1"/>
  <c r="T69" i="10"/>
  <c r="T72" i="13"/>
  <c r="C498" i="15" s="1"/>
  <c r="A28" i="15"/>
  <c r="B317" i="15"/>
  <c r="B554" i="15"/>
  <c r="S29" i="14"/>
  <c r="T35" i="14"/>
  <c r="C517" i="15" s="1"/>
  <c r="S57" i="11"/>
  <c r="B371" i="15" s="1"/>
  <c r="R34" i="9"/>
  <c r="R58" i="8"/>
  <c r="T41" i="13"/>
  <c r="D467" i="16" s="1"/>
  <c r="S69" i="14"/>
  <c r="S72" i="5"/>
  <c r="C50" i="16" s="1"/>
  <c r="T45" i="7"/>
  <c r="D135" i="16" s="1"/>
  <c r="S37" i="11"/>
  <c r="B351" i="15" s="1"/>
  <c r="T61" i="13"/>
  <c r="C487" i="15" s="1"/>
  <c r="T52" i="13"/>
  <c r="D478" i="16" s="1"/>
  <c r="S64" i="11"/>
  <c r="C378" i="16" s="1"/>
  <c r="S42" i="11"/>
  <c r="C356" i="16" s="1"/>
  <c r="S41" i="13"/>
  <c r="B467" i="15" s="1"/>
  <c r="S77" i="11"/>
  <c r="C391" i="16" s="1"/>
  <c r="A334" i="15"/>
  <c r="T48" i="10"/>
  <c r="D306" i="16" s="1"/>
  <c r="T58" i="6"/>
  <c r="D92" i="16" s="1"/>
  <c r="T70" i="13"/>
  <c r="D496" i="16" s="1"/>
  <c r="T30" i="8"/>
  <c r="C176" i="15" s="1"/>
  <c r="D547" i="16"/>
  <c r="T61" i="10"/>
  <c r="C319" i="15" s="1"/>
  <c r="S74" i="7"/>
  <c r="B164" i="15" s="1"/>
  <c r="T76" i="6"/>
  <c r="D110" i="16" s="1"/>
  <c r="R48" i="13"/>
  <c r="S35" i="10"/>
  <c r="B293" i="15" s="1"/>
  <c r="T54" i="14"/>
  <c r="D536" i="16" s="1"/>
  <c r="T65" i="12"/>
  <c r="C435" i="15" s="1"/>
  <c r="T77" i="11"/>
  <c r="C391" i="15" s="1"/>
  <c r="S28" i="10"/>
  <c r="C286" i="16" s="1"/>
  <c r="T28" i="12"/>
  <c r="C398" i="15" s="1"/>
  <c r="S28" i="12"/>
  <c r="C398" i="16" s="1"/>
  <c r="T35" i="10"/>
  <c r="D293" i="16" s="1"/>
  <c r="T38" i="7"/>
  <c r="D128" i="16" s="1"/>
  <c r="T48" i="11"/>
  <c r="D362" i="16" s="1"/>
  <c r="S51" i="8"/>
  <c r="C197" i="16" s="1"/>
  <c r="S38" i="7"/>
  <c r="B128" i="15" s="1"/>
  <c r="T28" i="10"/>
  <c r="D286" i="16" s="1"/>
  <c r="R48" i="11"/>
  <c r="T71" i="7"/>
  <c r="D161" i="16" s="1"/>
  <c r="R74" i="7"/>
  <c r="S43" i="9"/>
  <c r="C245" i="16" s="1"/>
  <c r="S57" i="8"/>
  <c r="C203" i="16" s="1"/>
  <c r="R72" i="14"/>
  <c r="S51" i="14"/>
  <c r="C533" i="16" s="1"/>
  <c r="T43" i="10"/>
  <c r="C301" i="15" s="1"/>
  <c r="S42" i="10"/>
  <c r="B300" i="15" s="1"/>
  <c r="S48" i="13"/>
  <c r="C474" i="16" s="1"/>
  <c r="T58" i="11"/>
  <c r="D372" i="16" s="1"/>
  <c r="R33" i="11"/>
  <c r="T72" i="14"/>
  <c r="C554" i="15" s="1"/>
  <c r="T51" i="14"/>
  <c r="C533" i="15" s="1"/>
  <c r="T53" i="7"/>
  <c r="C143" i="15" s="1"/>
  <c r="T64" i="5"/>
  <c r="C42" i="15" s="1"/>
  <c r="T66" i="9"/>
  <c r="D268" i="16" s="1"/>
  <c r="S53" i="7"/>
  <c r="C143" i="16" s="1"/>
  <c r="T49" i="10"/>
  <c r="S56" i="14"/>
  <c r="C538" i="16" s="1"/>
  <c r="T46" i="8"/>
  <c r="D192" i="16" s="1"/>
  <c r="S65" i="7"/>
  <c r="B155" i="15" s="1"/>
  <c r="S58" i="11"/>
  <c r="C372" i="16" s="1"/>
  <c r="S37" i="10"/>
  <c r="C295" i="16" s="1"/>
  <c r="T37" i="10"/>
  <c r="D295" i="16" s="1"/>
  <c r="T61" i="7"/>
  <c r="D151" i="16" s="1"/>
  <c r="T67" i="11"/>
  <c r="D381" i="16" s="1"/>
  <c r="S49" i="12"/>
  <c r="T74" i="9"/>
  <c r="D276" i="16" s="1"/>
  <c r="T43" i="9"/>
  <c r="D245" i="16" s="1"/>
  <c r="S30" i="8"/>
  <c r="C176" i="16" s="1"/>
  <c r="S69" i="10"/>
  <c r="S61" i="10"/>
  <c r="B319" i="15" s="1"/>
  <c r="T66" i="11"/>
  <c r="C380" i="15" s="1"/>
  <c r="S65" i="11"/>
  <c r="B379" i="15" s="1"/>
  <c r="T32" i="14"/>
  <c r="D514" i="16" s="1"/>
  <c r="T56" i="14"/>
  <c r="D538" i="16" s="1"/>
  <c r="C155" i="15"/>
  <c r="T29" i="6"/>
  <c r="S74" i="8"/>
  <c r="C220" i="16" s="1"/>
  <c r="T38" i="12"/>
  <c r="D408" i="16" s="1"/>
  <c r="R66" i="11"/>
  <c r="S51" i="13"/>
  <c r="C477" i="16" s="1"/>
  <c r="S32" i="14"/>
  <c r="C514" i="16" s="1"/>
  <c r="S68" i="14"/>
  <c r="C550" i="16" s="1"/>
  <c r="S46" i="7"/>
  <c r="C136" i="16" s="1"/>
  <c r="T74" i="8"/>
  <c r="D220" i="16" s="1"/>
  <c r="T66" i="7"/>
  <c r="D156" i="16" s="1"/>
  <c r="T65" i="13"/>
  <c r="T27" i="14"/>
  <c r="T53" i="5"/>
  <c r="C31" i="15" s="1"/>
  <c r="S44" i="7"/>
  <c r="T70" i="7"/>
  <c r="T77" i="10"/>
  <c r="C335" i="15" s="1"/>
  <c r="S29" i="5"/>
  <c r="S67" i="6"/>
  <c r="S58" i="13"/>
  <c r="C484" i="16" s="1"/>
  <c r="T45" i="8"/>
  <c r="S44" i="6"/>
  <c r="S27" i="14"/>
  <c r="T46" i="7"/>
  <c r="D136" i="16" s="1"/>
  <c r="S54" i="5"/>
  <c r="C32" i="16" s="1"/>
  <c r="R49" i="12"/>
  <c r="S53" i="5"/>
  <c r="S45" i="8"/>
  <c r="T44" i="6"/>
  <c r="R54" i="5"/>
  <c r="S61" i="7"/>
  <c r="T60" i="8"/>
  <c r="T75" i="14"/>
  <c r="T30" i="14"/>
  <c r="T59" i="8"/>
  <c r="T40" i="8"/>
  <c r="D186" i="16" s="1"/>
  <c r="S59" i="12"/>
  <c r="T39" i="5"/>
  <c r="S30" i="14"/>
  <c r="C512" i="16" s="1"/>
  <c r="R25" i="14"/>
  <c r="S25" i="14"/>
  <c r="T25" i="14"/>
  <c r="T74" i="14"/>
  <c r="C556" i="15" s="1"/>
  <c r="S70" i="7"/>
  <c r="B160" i="15" s="1"/>
  <c r="S25" i="7"/>
  <c r="S66" i="7"/>
  <c r="S78" i="10"/>
  <c r="S74" i="14"/>
  <c r="S58" i="6"/>
  <c r="S65" i="13"/>
  <c r="C491" i="16" s="1"/>
  <c r="D32" i="16"/>
  <c r="S38" i="5"/>
  <c r="C16" i="16" s="1"/>
  <c r="T38" i="5"/>
  <c r="D16" i="16" s="1"/>
  <c r="T67" i="6"/>
  <c r="D101" i="16" s="1"/>
  <c r="S75" i="14"/>
  <c r="C557" i="16" s="1"/>
  <c r="S73" i="14"/>
  <c r="T58" i="13"/>
  <c r="S70" i="13"/>
  <c r="T29" i="5"/>
  <c r="S38" i="6"/>
  <c r="T25" i="7"/>
  <c r="T73" i="14"/>
  <c r="C555" i="15" s="1"/>
  <c r="S26" i="11"/>
  <c r="S59" i="8"/>
  <c r="S40" i="8"/>
  <c r="T59" i="12"/>
  <c r="S42" i="14"/>
  <c r="C524" i="16" s="1"/>
  <c r="T38" i="6"/>
  <c r="D72" i="16" s="1"/>
  <c r="R60" i="5"/>
  <c r="S60" i="5"/>
  <c r="B38" i="15" s="1"/>
  <c r="S39" i="5"/>
  <c r="T26" i="11"/>
  <c r="S61" i="14"/>
  <c r="T48" i="14"/>
  <c r="C530" i="15" s="1"/>
  <c r="T51" i="12"/>
  <c r="S71" i="7"/>
  <c r="T40" i="7"/>
  <c r="S73" i="8"/>
  <c r="S76" i="11"/>
  <c r="C390" i="16" s="1"/>
  <c r="S51" i="12"/>
  <c r="C421" i="16" s="1"/>
  <c r="T76" i="11"/>
  <c r="D390" i="16" s="1"/>
  <c r="S40" i="7"/>
  <c r="C130" i="16" s="1"/>
  <c r="T51" i="8"/>
  <c r="C197" i="15" s="1"/>
  <c r="S77" i="10"/>
  <c r="S66" i="9"/>
  <c r="C268" i="16" s="1"/>
  <c r="S48" i="14"/>
  <c r="C530" i="16" s="1"/>
  <c r="R68" i="5"/>
  <c r="S60" i="8"/>
  <c r="S74" i="11"/>
  <c r="T74" i="11"/>
  <c r="S32" i="5"/>
  <c r="T68" i="5"/>
  <c r="R71" i="8"/>
  <c r="R63" i="12"/>
  <c r="R39" i="14"/>
  <c r="T39" i="14"/>
  <c r="S39" i="14"/>
  <c r="T44" i="12"/>
  <c r="D414" i="16" s="1"/>
  <c r="T73" i="8"/>
  <c r="D219" i="16" s="1"/>
  <c r="S47" i="14"/>
  <c r="C529" i="16" s="1"/>
  <c r="S63" i="12"/>
  <c r="C433" i="16" s="1"/>
  <c r="T47" i="14"/>
  <c r="T72" i="10"/>
  <c r="S64" i="5"/>
  <c r="C42" i="16" s="1"/>
  <c r="T48" i="6"/>
  <c r="S56" i="12"/>
  <c r="S31" i="14"/>
  <c r="C513" i="16" s="1"/>
  <c r="T31" i="14"/>
  <c r="C513" i="15" s="1"/>
  <c r="S51" i="7"/>
  <c r="C141" i="16" s="1"/>
  <c r="R44" i="12"/>
  <c r="B304" i="15"/>
  <c r="S65" i="8"/>
  <c r="C211" i="16" s="1"/>
  <c r="T51" i="7"/>
  <c r="D141" i="16" s="1"/>
  <c r="T65" i="8"/>
  <c r="D211" i="16" s="1"/>
  <c r="S48" i="6"/>
  <c r="T55" i="14"/>
  <c r="T28" i="11"/>
  <c r="S28" i="11"/>
  <c r="C342" i="16" s="1"/>
  <c r="T24" i="13"/>
  <c r="C450" i="15" s="1"/>
  <c r="T70" i="5"/>
  <c r="D48" i="16" s="1"/>
  <c r="S55" i="14"/>
  <c r="C537" i="16" s="1"/>
  <c r="S37" i="9"/>
  <c r="C239" i="16" s="1"/>
  <c r="C283" i="15"/>
  <c r="T37" i="9"/>
  <c r="D239" i="16" s="1"/>
  <c r="S70" i="5"/>
  <c r="C48" i="16" s="1"/>
  <c r="S68" i="11"/>
  <c r="T68" i="11"/>
  <c r="D382" i="16" s="1"/>
  <c r="S64" i="14"/>
  <c r="S35" i="8"/>
  <c r="T35" i="8"/>
  <c r="D181" i="16" s="1"/>
  <c r="T45" i="9"/>
  <c r="D247" i="16" s="1"/>
  <c r="S26" i="5"/>
  <c r="C4" i="16" s="1"/>
  <c r="T26" i="5"/>
  <c r="D4" i="16" s="1"/>
  <c r="R46" i="5"/>
  <c r="B283" i="15"/>
  <c r="S45" i="9"/>
  <c r="B247" i="15" s="1"/>
  <c r="T37" i="7"/>
  <c r="C127" i="15" s="1"/>
  <c r="S34" i="5"/>
  <c r="S25" i="8"/>
  <c r="C171" i="16" s="1"/>
  <c r="T58" i="12"/>
  <c r="D428" i="16" s="1"/>
  <c r="R52" i="12"/>
  <c r="R25" i="8"/>
  <c r="T67" i="13"/>
  <c r="C493" i="15" s="1"/>
  <c r="S58" i="12"/>
  <c r="B428" i="15" s="1"/>
  <c r="T51" i="5"/>
  <c r="D29" i="16" s="1"/>
  <c r="T40" i="10"/>
  <c r="S40" i="10"/>
  <c r="B298" i="15" s="1"/>
  <c r="S67" i="13"/>
  <c r="B493" i="15" s="1"/>
  <c r="C171" i="15"/>
  <c r="T72" i="11"/>
  <c r="D386" i="16" s="1"/>
  <c r="S62" i="5"/>
  <c r="T62" i="5"/>
  <c r="D40" i="16" s="1"/>
  <c r="S72" i="11"/>
  <c r="B386" i="15" s="1"/>
  <c r="S37" i="7"/>
  <c r="C127" i="16" s="1"/>
  <c r="T34" i="5"/>
  <c r="D12" i="16" s="1"/>
  <c r="T44" i="10"/>
  <c r="D302" i="16" s="1"/>
  <c r="S53" i="13"/>
  <c r="B479" i="15" s="1"/>
  <c r="S71" i="11"/>
  <c r="C385" i="16" s="1"/>
  <c r="S41" i="7"/>
  <c r="C131" i="16" s="1"/>
  <c r="R28" i="8"/>
  <c r="T41" i="7"/>
  <c r="D131" i="16" s="1"/>
  <c r="S69" i="5"/>
  <c r="T62" i="14"/>
  <c r="D544" i="16" s="1"/>
  <c r="T53" i="13"/>
  <c r="D479" i="16" s="1"/>
  <c r="S28" i="8"/>
  <c r="C174" i="16" s="1"/>
  <c r="R75" i="5"/>
  <c r="C24" i="15"/>
  <c r="S44" i="10"/>
  <c r="C302" i="16" s="1"/>
  <c r="S75" i="5"/>
  <c r="B53" i="15" s="1"/>
  <c r="S57" i="7"/>
  <c r="C147" i="16" s="1"/>
  <c r="T40" i="5"/>
  <c r="C18" i="15" s="1"/>
  <c r="S40" i="5"/>
  <c r="S46" i="5"/>
  <c r="C24" i="16" s="1"/>
  <c r="T57" i="7"/>
  <c r="C147" i="15" s="1"/>
  <c r="T71" i="11"/>
  <c r="D385" i="16" s="1"/>
  <c r="A214" i="16"/>
  <c r="B214" i="16" s="1"/>
  <c r="S62" i="14"/>
  <c r="C544" i="16" s="1"/>
  <c r="S63" i="7"/>
  <c r="C153" i="16" s="1"/>
  <c r="S24" i="13"/>
  <c r="B450" i="15" s="1"/>
  <c r="C374" i="15"/>
  <c r="S52" i="11"/>
  <c r="S54" i="10"/>
  <c r="C312" i="16" s="1"/>
  <c r="R63" i="7"/>
  <c r="T27" i="8"/>
  <c r="D173" i="16" s="1"/>
  <c r="T78" i="12"/>
  <c r="D448" i="16" s="1"/>
  <c r="S78" i="12"/>
  <c r="C448" i="16" s="1"/>
  <c r="S70" i="14"/>
  <c r="B552" i="15" s="1"/>
  <c r="R66" i="5"/>
  <c r="T70" i="14"/>
  <c r="C552" i="15" s="1"/>
  <c r="R60" i="11"/>
  <c r="S56" i="7"/>
  <c r="C146" i="16" s="1"/>
  <c r="T54" i="10"/>
  <c r="D312" i="16" s="1"/>
  <c r="T66" i="8"/>
  <c r="D212" i="16" s="1"/>
  <c r="S60" i="11"/>
  <c r="B374" i="15" s="1"/>
  <c r="T52" i="11"/>
  <c r="S66" i="8"/>
  <c r="B212" i="15" s="1"/>
  <c r="T61" i="12"/>
  <c r="T36" i="8"/>
  <c r="D182" i="16" s="1"/>
  <c r="S25" i="9"/>
  <c r="B227" i="15" s="1"/>
  <c r="T64" i="14"/>
  <c r="C546" i="15" s="1"/>
  <c r="S36" i="8"/>
  <c r="C182" i="16" s="1"/>
  <c r="S49" i="14"/>
  <c r="T49" i="14"/>
  <c r="T31" i="5"/>
  <c r="C9" i="15" s="1"/>
  <c r="T49" i="8"/>
  <c r="S49" i="8"/>
  <c r="S61" i="12"/>
  <c r="R56" i="11"/>
  <c r="S56" i="11"/>
  <c r="T59" i="7"/>
  <c r="T68" i="7"/>
  <c r="C158" i="15" s="1"/>
  <c r="R59" i="7"/>
  <c r="S34" i="10"/>
  <c r="C292" i="16" s="1"/>
  <c r="R27" i="8"/>
  <c r="S63" i="10"/>
  <c r="C321" i="16" s="1"/>
  <c r="B30" i="15"/>
  <c r="T37" i="5"/>
  <c r="D15" i="16" s="1"/>
  <c r="S47" i="5"/>
  <c r="C25" i="16" s="1"/>
  <c r="S71" i="10"/>
  <c r="C329" i="16" s="1"/>
  <c r="R31" i="5"/>
  <c r="R47" i="5"/>
  <c r="S52" i="12"/>
  <c r="C422" i="16" s="1"/>
  <c r="A8" i="16"/>
  <c r="B8" i="16" s="1"/>
  <c r="R52" i="5"/>
  <c r="R63" i="11"/>
  <c r="T63" i="11"/>
  <c r="R33" i="5"/>
  <c r="S33" i="5"/>
  <c r="S68" i="7"/>
  <c r="C158" i="16" s="1"/>
  <c r="R69" i="5"/>
  <c r="T49" i="5"/>
  <c r="S24" i="8"/>
  <c r="B170" i="15" s="1"/>
  <c r="T71" i="10"/>
  <c r="D329" i="16" s="1"/>
  <c r="T52" i="5"/>
  <c r="D30" i="16" s="1"/>
  <c r="S43" i="5"/>
  <c r="C21" i="16" s="1"/>
  <c r="T56" i="7"/>
  <c r="C146" i="15" s="1"/>
  <c r="T34" i="10"/>
  <c r="C292" i="15" s="1"/>
  <c r="T38" i="13"/>
  <c r="D464" i="16" s="1"/>
  <c r="S71" i="14"/>
  <c r="C553" i="16" s="1"/>
  <c r="S28" i="14"/>
  <c r="B510" i="15" s="1"/>
  <c r="T71" i="14"/>
  <c r="D553" i="16" s="1"/>
  <c r="S56" i="5"/>
  <c r="C34" i="16" s="1"/>
  <c r="T28" i="14"/>
  <c r="D510" i="16" s="1"/>
  <c r="A549" i="16"/>
  <c r="B549" i="16" s="1"/>
  <c r="A549" i="15"/>
  <c r="U67" i="14"/>
  <c r="T79" i="14"/>
  <c r="A515" i="16"/>
  <c r="B515" i="16" s="1"/>
  <c r="U33" i="14"/>
  <c r="A515" i="15"/>
  <c r="A559" i="16"/>
  <c r="B559" i="16" s="1"/>
  <c r="U77" i="14"/>
  <c r="A559" i="15"/>
  <c r="A508" i="16"/>
  <c r="B508" i="16" s="1"/>
  <c r="U26" i="14"/>
  <c r="A508" i="15"/>
  <c r="S59" i="14"/>
  <c r="S36" i="14"/>
  <c r="A527" i="16"/>
  <c r="B527" i="16" s="1"/>
  <c r="A527" i="15"/>
  <c r="U45" i="14"/>
  <c r="T59" i="14"/>
  <c r="A506" i="16"/>
  <c r="B506" i="16" s="1"/>
  <c r="U24" i="14"/>
  <c r="A506" i="15"/>
  <c r="T36" i="14"/>
  <c r="S79" i="14"/>
  <c r="A485" i="16"/>
  <c r="B485" i="16" s="1"/>
  <c r="A485" i="15"/>
  <c r="U59" i="13"/>
  <c r="D474" i="16"/>
  <c r="C474" i="15"/>
  <c r="D494" i="16"/>
  <c r="C494" i="15"/>
  <c r="D499" i="16"/>
  <c r="C499" i="15"/>
  <c r="D503" i="16"/>
  <c r="C503" i="15"/>
  <c r="C498" i="16"/>
  <c r="B498" i="15"/>
  <c r="C485" i="16"/>
  <c r="B485" i="15"/>
  <c r="A439" i="16"/>
  <c r="B439" i="16" s="1"/>
  <c r="A439" i="15"/>
  <c r="D449" i="16"/>
  <c r="C449" i="15"/>
  <c r="D442" i="16"/>
  <c r="C442" i="15"/>
  <c r="C425" i="16"/>
  <c r="B425" i="15"/>
  <c r="C409" i="16"/>
  <c r="B409" i="15"/>
  <c r="C436" i="16"/>
  <c r="B436" i="15"/>
  <c r="A411" i="16"/>
  <c r="B411" i="16" s="1"/>
  <c r="A411" i="15"/>
  <c r="D406" i="16"/>
  <c r="C406" i="15"/>
  <c r="D433" i="16"/>
  <c r="C433" i="15"/>
  <c r="A404" i="16"/>
  <c r="B404" i="16" s="1"/>
  <c r="A404" i="15"/>
  <c r="D422" i="16"/>
  <c r="C422" i="15"/>
  <c r="C414" i="16"/>
  <c r="B414" i="15"/>
  <c r="C437" i="16"/>
  <c r="B437" i="15"/>
  <c r="D395" i="16"/>
  <c r="C395" i="15"/>
  <c r="D445" i="16"/>
  <c r="C445" i="15"/>
  <c r="A394" i="16"/>
  <c r="B394" i="16" s="1"/>
  <c r="A394" i="15"/>
  <c r="C395" i="16"/>
  <c r="B395" i="15"/>
  <c r="D419" i="16"/>
  <c r="C419" i="15"/>
  <c r="C417" i="16"/>
  <c r="B417" i="15"/>
  <c r="D370" i="16"/>
  <c r="C370" i="15"/>
  <c r="C377" i="16"/>
  <c r="B377" i="15"/>
  <c r="D379" i="16"/>
  <c r="C379" i="15"/>
  <c r="C362" i="16"/>
  <c r="B362" i="15"/>
  <c r="C392" i="16"/>
  <c r="B392" i="15"/>
  <c r="S35" i="11"/>
  <c r="R35" i="11"/>
  <c r="T35" i="11"/>
  <c r="A349" i="16"/>
  <c r="B349" i="16" s="1"/>
  <c r="A349" i="15"/>
  <c r="A282" i="16"/>
  <c r="B282" i="16" s="1"/>
  <c r="A282" i="15"/>
  <c r="A333" i="16"/>
  <c r="B333" i="16" s="1"/>
  <c r="A333" i="15"/>
  <c r="A309" i="16"/>
  <c r="B309" i="16" s="1"/>
  <c r="A309" i="15"/>
  <c r="A311" i="16"/>
  <c r="B311" i="16" s="1"/>
  <c r="A311" i="15"/>
  <c r="D334" i="16"/>
  <c r="C334" i="15"/>
  <c r="A313" i="16"/>
  <c r="B313" i="16" s="1"/>
  <c r="A313" i="15"/>
  <c r="C305" i="16"/>
  <c r="B305" i="15"/>
  <c r="D230" i="16"/>
  <c r="C230" i="15"/>
  <c r="T25" i="9"/>
  <c r="A246" i="16"/>
  <c r="B246" i="16" s="1"/>
  <c r="A246" i="15"/>
  <c r="R51" i="9"/>
  <c r="T51" i="9"/>
  <c r="S51" i="9"/>
  <c r="D210" i="16"/>
  <c r="C210" i="15"/>
  <c r="A209" i="16"/>
  <c r="B209" i="16" s="1"/>
  <c r="A209" i="15"/>
  <c r="C217" i="16"/>
  <c r="B217" i="15"/>
  <c r="D174" i="16"/>
  <c r="C174" i="15"/>
  <c r="T24" i="8"/>
  <c r="C214" i="16"/>
  <c r="B214" i="15"/>
  <c r="C173" i="16"/>
  <c r="B173" i="15"/>
  <c r="D214" i="16"/>
  <c r="C214" i="15"/>
  <c r="C149" i="16"/>
  <c r="B149" i="15"/>
  <c r="D148" i="16"/>
  <c r="C148" i="15"/>
  <c r="D163" i="16"/>
  <c r="C163" i="15"/>
  <c r="D164" i="16"/>
  <c r="C164" i="15"/>
  <c r="S35" i="7"/>
  <c r="D153" i="16"/>
  <c r="C153" i="15"/>
  <c r="A121" i="16"/>
  <c r="B121" i="16" s="1"/>
  <c r="A121" i="15"/>
  <c r="T24" i="7"/>
  <c r="C139" i="16"/>
  <c r="B139" i="15"/>
  <c r="C117" i="16"/>
  <c r="B117" i="15"/>
  <c r="A163" i="16"/>
  <c r="B163" i="16" s="1"/>
  <c r="A163" i="15"/>
  <c r="D139" i="16"/>
  <c r="C139" i="15"/>
  <c r="D137" i="16"/>
  <c r="C137" i="15"/>
  <c r="C137" i="16"/>
  <c r="B137" i="15"/>
  <c r="C163" i="16"/>
  <c r="B163" i="15"/>
  <c r="T35" i="7"/>
  <c r="R51" i="6"/>
  <c r="S51" i="6"/>
  <c r="D85" i="16"/>
  <c r="C85" i="15"/>
  <c r="A79" i="16"/>
  <c r="B79" i="16" s="1"/>
  <c r="A79" i="15"/>
  <c r="C102" i="16"/>
  <c r="B102" i="15"/>
  <c r="C44" i="16"/>
  <c r="B44" i="15"/>
  <c r="D28" i="16"/>
  <c r="C28" i="15"/>
  <c r="D47" i="16"/>
  <c r="C47" i="15"/>
  <c r="D11" i="16"/>
  <c r="C11" i="15"/>
  <c r="T55" i="5"/>
  <c r="D8" i="16"/>
  <c r="C8" i="15"/>
  <c r="C8" i="16"/>
  <c r="B8" i="15"/>
  <c r="A57" i="16"/>
  <c r="B57" i="16" s="1"/>
  <c r="A57" i="15"/>
  <c r="D53" i="16"/>
  <c r="C53" i="15"/>
  <c r="D10" i="16"/>
  <c r="C10" i="15"/>
  <c r="C46" i="16"/>
  <c r="B46" i="15"/>
  <c r="A54" i="16"/>
  <c r="B54" i="16" s="1"/>
  <c r="A54" i="15"/>
  <c r="C52" i="16"/>
  <c r="B52" i="15"/>
  <c r="C9" i="16"/>
  <c r="B9" i="15"/>
  <c r="D25" i="16"/>
  <c r="C25" i="15"/>
  <c r="S55" i="5"/>
  <c r="D36" i="16"/>
  <c r="C36" i="15"/>
  <c r="T78" i="13"/>
  <c r="S78" i="13"/>
  <c r="S25" i="13"/>
  <c r="T25" i="13"/>
  <c r="R77" i="13"/>
  <c r="S77" i="13"/>
  <c r="T38" i="14"/>
  <c r="S38" i="14"/>
  <c r="S52" i="14"/>
  <c r="T26" i="14"/>
  <c r="S26" i="14"/>
  <c r="R26" i="14"/>
  <c r="T67" i="14"/>
  <c r="R67" i="14"/>
  <c r="S67" i="14"/>
  <c r="T63" i="14"/>
  <c r="R33" i="14"/>
  <c r="T33" i="14"/>
  <c r="S33" i="14"/>
  <c r="T52" i="14"/>
  <c r="R77" i="14"/>
  <c r="T77" i="14"/>
  <c r="S77" i="14"/>
  <c r="S45" i="14"/>
  <c r="R45" i="14"/>
  <c r="T45" i="14"/>
  <c r="S63" i="14"/>
  <c r="Q24" i="14"/>
  <c r="R24" i="14" s="1"/>
  <c r="R50" i="7"/>
  <c r="T50" i="7"/>
  <c r="S50" i="7"/>
  <c r="T63" i="10"/>
  <c r="S50" i="13"/>
  <c r="T57" i="10"/>
  <c r="T66" i="12"/>
  <c r="S51" i="5"/>
  <c r="T43" i="5"/>
  <c r="S57" i="10"/>
  <c r="R66" i="12"/>
  <c r="T74" i="5"/>
  <c r="T66" i="5"/>
  <c r="T39" i="12"/>
  <c r="R64" i="8"/>
  <c r="S64" i="8"/>
  <c r="R28" i="13"/>
  <c r="S28" i="13"/>
  <c r="T28" i="13"/>
  <c r="S26" i="8"/>
  <c r="S24" i="7"/>
  <c r="R74" i="5"/>
  <c r="T44" i="8"/>
  <c r="T41" i="5"/>
  <c r="S27" i="10"/>
  <c r="R78" i="11"/>
  <c r="T78" i="11"/>
  <c r="T71" i="8"/>
  <c r="T26" i="8"/>
  <c r="R29" i="7"/>
  <c r="S29" i="7"/>
  <c r="T29" i="7"/>
  <c r="S37" i="5"/>
  <c r="T67" i="5"/>
  <c r="R38" i="11"/>
  <c r="S38" i="11"/>
  <c r="T38" i="11"/>
  <c r="R26" i="13"/>
  <c r="T26" i="13"/>
  <c r="S26" i="13"/>
  <c r="S67" i="5"/>
  <c r="R39" i="12"/>
  <c r="S44" i="8"/>
  <c r="T26" i="7"/>
  <c r="S28" i="5"/>
  <c r="R79" i="5"/>
  <c r="S79" i="5"/>
  <c r="T79" i="5"/>
  <c r="T28" i="5"/>
  <c r="R73" i="5"/>
  <c r="T73" i="5"/>
  <c r="S73" i="5"/>
  <c r="T60" i="7"/>
  <c r="R47" i="12"/>
  <c r="S43" i="12"/>
  <c r="T56" i="5"/>
  <c r="R64" i="13"/>
  <c r="T64" i="13"/>
  <c r="S64" i="13"/>
  <c r="T65" i="5"/>
  <c r="S46" i="11"/>
  <c r="R72" i="12"/>
  <c r="T43" i="12"/>
  <c r="T32" i="10"/>
  <c r="S32" i="10"/>
  <c r="R32" i="10"/>
  <c r="R40" i="12"/>
  <c r="S40" i="12"/>
  <c r="T40" i="12"/>
  <c r="S26" i="7"/>
  <c r="R78" i="5"/>
  <c r="S78" i="5"/>
  <c r="T78" i="5"/>
  <c r="R58" i="5"/>
  <c r="S60" i="7"/>
  <c r="T47" i="12"/>
  <c r="S76" i="5"/>
  <c r="R76" i="5"/>
  <c r="S65" i="5"/>
  <c r="S58" i="5"/>
  <c r="S41" i="5"/>
  <c r="T46" i="11"/>
  <c r="S49" i="5"/>
  <c r="R59" i="13"/>
  <c r="T59" i="13"/>
  <c r="R32" i="11"/>
  <c r="T32" i="11"/>
  <c r="S32" i="11"/>
  <c r="T76" i="5"/>
  <c r="T75" i="11"/>
  <c r="S79" i="11"/>
  <c r="S73" i="10"/>
  <c r="T49" i="13"/>
  <c r="T73" i="10"/>
  <c r="S72" i="12"/>
  <c r="S71" i="13"/>
  <c r="T49" i="11"/>
  <c r="S49" i="13"/>
  <c r="S75" i="12"/>
  <c r="T71" i="13"/>
  <c r="S49" i="11"/>
  <c r="S37" i="13"/>
  <c r="S75" i="11"/>
  <c r="R75" i="12"/>
  <c r="T44" i="13"/>
  <c r="T37" i="13"/>
  <c r="T56" i="13"/>
  <c r="S56" i="13"/>
  <c r="T43" i="11"/>
  <c r="S38" i="13"/>
  <c r="S69" i="12"/>
  <c r="T69" i="12"/>
  <c r="T27" i="10"/>
  <c r="S41" i="12"/>
  <c r="T41" i="12"/>
  <c r="S70" i="11"/>
  <c r="R71" i="12"/>
  <c r="S71" i="12"/>
  <c r="T71" i="12"/>
  <c r="R33" i="12"/>
  <c r="T33" i="12"/>
  <c r="S33" i="12"/>
  <c r="T70" i="11"/>
  <c r="S62" i="13"/>
  <c r="S35" i="13"/>
  <c r="R74" i="12"/>
  <c r="S74" i="12"/>
  <c r="T74" i="12"/>
  <c r="R26" i="12"/>
  <c r="T26" i="12"/>
  <c r="S26" i="12"/>
  <c r="R37" i="12"/>
  <c r="S37" i="12"/>
  <c r="T37" i="12"/>
  <c r="S34" i="12"/>
  <c r="T34" i="12"/>
  <c r="S56" i="10"/>
  <c r="R35" i="12"/>
  <c r="S35" i="12"/>
  <c r="T35" i="12"/>
  <c r="T56" i="10"/>
  <c r="T62" i="13"/>
  <c r="R76" i="12"/>
  <c r="S76" i="12"/>
  <c r="T76" i="12"/>
  <c r="T52" i="10"/>
  <c r="S34" i="11"/>
  <c r="R31" i="12"/>
  <c r="S31" i="12"/>
  <c r="T31" i="12"/>
  <c r="T36" i="13"/>
  <c r="T50" i="13"/>
  <c r="S39" i="13"/>
  <c r="T39" i="13"/>
  <c r="S55" i="13"/>
  <c r="S47" i="13"/>
  <c r="T55" i="13"/>
  <c r="T47" i="13"/>
  <c r="T46" i="13"/>
  <c r="S46" i="13"/>
  <c r="S44" i="13"/>
  <c r="S36" i="13"/>
  <c r="S69" i="13"/>
  <c r="S63" i="13"/>
  <c r="T69" i="13"/>
  <c r="T63" i="13"/>
  <c r="S34" i="13"/>
  <c r="S79" i="13"/>
  <c r="T43" i="13"/>
  <c r="T34" i="13"/>
  <c r="S54" i="13"/>
  <c r="T79" i="13"/>
  <c r="S43" i="13"/>
  <c r="T54" i="13"/>
  <c r="T35" i="13"/>
  <c r="Q24" i="12"/>
  <c r="R69" i="12"/>
  <c r="R34" i="12"/>
  <c r="R41" i="12"/>
  <c r="T31" i="11"/>
  <c r="T79" i="11"/>
  <c r="S31" i="11"/>
  <c r="T34" i="11"/>
  <c r="S43" i="11"/>
  <c r="S55" i="11"/>
  <c r="T55" i="11"/>
  <c r="S39" i="11"/>
  <c r="T39" i="11"/>
  <c r="S62" i="11"/>
  <c r="T54" i="11"/>
  <c r="T62" i="11"/>
  <c r="S54" i="11"/>
  <c r="S47" i="11"/>
  <c r="T47" i="11"/>
  <c r="S68" i="10"/>
  <c r="T30" i="10"/>
  <c r="T62" i="10"/>
  <c r="S39" i="10"/>
  <c r="S30" i="10"/>
  <c r="T68" i="10"/>
  <c r="S62" i="10"/>
  <c r="T39" i="10"/>
  <c r="T29" i="10"/>
  <c r="S31" i="10"/>
  <c r="S29" i="10"/>
  <c r="R53" i="10"/>
  <c r="T53" i="10"/>
  <c r="S53" i="10"/>
  <c r="S55" i="10"/>
  <c r="R55" i="10"/>
  <c r="T55" i="10"/>
  <c r="S75" i="10"/>
  <c r="R75" i="10"/>
  <c r="T75" i="10"/>
  <c r="Q24" i="10"/>
  <c r="R24" i="10" s="1"/>
  <c r="S51" i="10"/>
  <c r="T51" i="10"/>
  <c r="R51" i="10"/>
  <c r="T31" i="10"/>
  <c r="S65" i="10"/>
  <c r="T65" i="10"/>
  <c r="S52" i="10"/>
  <c r="T49" i="9"/>
  <c r="S49" i="9"/>
  <c r="T38" i="8"/>
  <c r="T62" i="8"/>
  <c r="S62" i="8"/>
  <c r="T78" i="8"/>
  <c r="S78" i="8"/>
  <c r="S75" i="8"/>
  <c r="T70" i="8"/>
  <c r="S70" i="8"/>
  <c r="T49" i="6"/>
  <c r="S49" i="6"/>
  <c r="S33" i="6"/>
  <c r="T62" i="7"/>
  <c r="S62" i="7"/>
  <c r="S57" i="9"/>
  <c r="T75" i="7"/>
  <c r="T42" i="8"/>
  <c r="T33" i="6"/>
  <c r="S75" i="7"/>
  <c r="S54" i="7"/>
  <c r="S31" i="8"/>
  <c r="T31" i="8"/>
  <c r="T54" i="7"/>
  <c r="S47" i="9"/>
  <c r="T47" i="9"/>
  <c r="S39" i="9"/>
  <c r="T39" i="9"/>
  <c r="T54" i="9"/>
  <c r="T69" i="9"/>
  <c r="S62" i="9"/>
  <c r="S69" i="9"/>
  <c r="S79" i="9"/>
  <c r="S54" i="9"/>
  <c r="T79" i="9"/>
  <c r="S44" i="9"/>
  <c r="T44" i="9"/>
  <c r="R44" i="9"/>
  <c r="S47" i="8"/>
  <c r="S34" i="8"/>
  <c r="T47" i="8"/>
  <c r="T34" i="8"/>
  <c r="S39" i="8"/>
  <c r="S38" i="8"/>
  <c r="T39" i="8"/>
  <c r="T63" i="8"/>
  <c r="S63" i="8"/>
  <c r="R63" i="8"/>
  <c r="S55" i="8"/>
  <c r="T54" i="8"/>
  <c r="S33" i="8"/>
  <c r="S54" i="8"/>
  <c r="T33" i="8"/>
  <c r="S79" i="8"/>
  <c r="S42" i="8"/>
  <c r="T55" i="8"/>
  <c r="T75" i="8"/>
  <c r="T79" i="8"/>
  <c r="T42" i="7"/>
  <c r="S33" i="7"/>
  <c r="T33" i="7"/>
  <c r="S39" i="7"/>
  <c r="S42" i="7"/>
  <c r="T39" i="7"/>
  <c r="S32" i="7"/>
  <c r="T43" i="7"/>
  <c r="T78" i="7"/>
  <c r="S31" i="7"/>
  <c r="R31" i="7"/>
  <c r="T31" i="7"/>
  <c r="S78" i="7"/>
  <c r="S69" i="7"/>
  <c r="T69" i="7"/>
  <c r="S43" i="7"/>
  <c r="T32" i="7"/>
  <c r="S55" i="7"/>
  <c r="T55" i="7"/>
  <c r="S39" i="6"/>
  <c r="T63" i="6"/>
  <c r="S32" i="6"/>
  <c r="T39" i="6"/>
  <c r="T32" i="6"/>
  <c r="T47" i="6"/>
  <c r="S63" i="6"/>
  <c r="R45" i="6"/>
  <c r="T45" i="6"/>
  <c r="S45" i="6"/>
  <c r="S47" i="6"/>
  <c r="G51" i="18"/>
  <c r="F50" i="18"/>
  <c r="G60" i="18"/>
  <c r="F65" i="18"/>
  <c r="G53" i="18"/>
  <c r="G4" i="18"/>
  <c r="F22" i="18"/>
  <c r="F53" i="18"/>
  <c r="F32" i="18"/>
  <c r="F35" i="18"/>
  <c r="G6" i="18"/>
  <c r="G27" i="18"/>
  <c r="G33" i="18"/>
  <c r="F19" i="18"/>
  <c r="G42" i="18"/>
  <c r="F30" i="18"/>
  <c r="F17" i="18"/>
  <c r="G8" i="18"/>
  <c r="F25" i="18"/>
  <c r="G14" i="18"/>
  <c r="F42" i="18"/>
  <c r="F60" i="18"/>
  <c r="F27" i="18"/>
  <c r="F11" i="18"/>
  <c r="G43" i="18"/>
  <c r="G30" i="18"/>
  <c r="G61" i="18"/>
  <c r="G44" i="18"/>
  <c r="F3" i="18"/>
  <c r="F2" i="18"/>
  <c r="G2" i="18"/>
  <c r="F66" i="18"/>
  <c r="G50" i="18"/>
  <c r="G32" i="18"/>
  <c r="F31" i="18"/>
  <c r="F57" i="18"/>
  <c r="F9" i="18"/>
  <c r="G17" i="18"/>
  <c r="G57" i="18"/>
  <c r="G66" i="18"/>
  <c r="F6" i="18"/>
  <c r="G35" i="18"/>
  <c r="G19" i="18"/>
  <c r="G62" i="18"/>
  <c r="G16" i="18"/>
  <c r="F44" i="18"/>
  <c r="G24" i="18"/>
  <c r="F48" i="18"/>
  <c r="G3" i="18"/>
  <c r="F63" i="18"/>
  <c r="G9" i="18"/>
  <c r="G18" i="18"/>
  <c r="F52" i="18"/>
  <c r="G48" i="18"/>
  <c r="F54" i="18"/>
  <c r="F18" i="18"/>
  <c r="G13" i="18"/>
  <c r="F49" i="18"/>
  <c r="F13" i="18"/>
  <c r="G63" i="18"/>
  <c r="F8" i="18"/>
  <c r="G36" i="18"/>
  <c r="G37" i="18"/>
  <c r="F59" i="18"/>
  <c r="G22" i="18"/>
  <c r="G40" i="18"/>
  <c r="G49" i="18"/>
  <c r="G21" i="18"/>
  <c r="G59" i="18"/>
  <c r="G65" i="18"/>
  <c r="F62" i="18"/>
  <c r="G25" i="18"/>
  <c r="G54" i="18"/>
  <c r="G28" i="18"/>
  <c r="G41" i="18"/>
  <c r="G7" i="18"/>
  <c r="F21" i="18"/>
  <c r="F46" i="18"/>
  <c r="F64" i="18"/>
  <c r="F55" i="18"/>
  <c r="G55" i="18"/>
  <c r="F4" i="18"/>
  <c r="F24" i="18"/>
  <c r="F33" i="18"/>
  <c r="F29" i="18"/>
  <c r="F61" i="18"/>
  <c r="F7" i="18"/>
  <c r="G29" i="18"/>
  <c r="G10" i="18"/>
  <c r="G20" i="18"/>
  <c r="F14" i="18"/>
  <c r="F38" i="18"/>
  <c r="F10" i="18"/>
  <c r="F16" i="18"/>
  <c r="G38" i="18"/>
  <c r="F15" i="18"/>
  <c r="G52" i="18"/>
  <c r="F28" i="18"/>
  <c r="G5" i="18"/>
  <c r="G15" i="18"/>
  <c r="G11" i="18"/>
  <c r="F5" i="18"/>
  <c r="F51" i="18"/>
  <c r="T62" i="9" l="1"/>
  <c r="T78" i="6"/>
  <c r="D112" i="16" s="1"/>
  <c r="T57" i="9"/>
  <c r="C343" i="16"/>
  <c r="D93" i="16"/>
  <c r="C429" i="15"/>
  <c r="D63" i="16"/>
  <c r="D399" i="16"/>
  <c r="D327" i="16"/>
  <c r="D307" i="16"/>
  <c r="C231" i="16"/>
  <c r="D373" i="16"/>
  <c r="C449" i="16"/>
  <c r="D175" i="16"/>
  <c r="C551" i="16"/>
  <c r="D337" i="16"/>
  <c r="D215" i="16"/>
  <c r="D17" i="16"/>
  <c r="C337" i="16"/>
  <c r="C215" i="16"/>
  <c r="D149" i="16"/>
  <c r="C551" i="15"/>
  <c r="C307" i="16"/>
  <c r="C455" i="16"/>
  <c r="C195" i="16"/>
  <c r="D231" i="16"/>
  <c r="B399" i="15"/>
  <c r="C175" i="16"/>
  <c r="C327" i="16"/>
  <c r="C37" i="16"/>
  <c r="B531" i="15"/>
  <c r="D343" i="16"/>
  <c r="C317" i="15"/>
  <c r="C429" i="16"/>
  <c r="C511" i="16"/>
  <c r="B63" i="15"/>
  <c r="B169" i="15"/>
  <c r="C383" i="15"/>
  <c r="D195" i="16"/>
  <c r="D531" i="16"/>
  <c r="D169" i="16"/>
  <c r="C27" i="15"/>
  <c r="C419" i="16"/>
  <c r="D455" i="16"/>
  <c r="D511" i="16"/>
  <c r="C383" i="16"/>
  <c r="D37" i="16"/>
  <c r="S78" i="6"/>
  <c r="B112" i="15" s="1"/>
  <c r="R61" i="6"/>
  <c r="S65" i="9"/>
  <c r="B267" i="15" s="1"/>
  <c r="C269" i="16"/>
  <c r="T71" i="6"/>
  <c r="C105" i="15" s="1"/>
  <c r="T65" i="9"/>
  <c r="D267" i="16" s="1"/>
  <c r="T59" i="9"/>
  <c r="T71" i="9"/>
  <c r="D273" i="16" s="1"/>
  <c r="S71" i="9"/>
  <c r="C273" i="16" s="1"/>
  <c r="S59" i="9"/>
  <c r="S41" i="6"/>
  <c r="C75" i="16" s="1"/>
  <c r="S46" i="9"/>
  <c r="B248" i="15" s="1"/>
  <c r="D58" i="16"/>
  <c r="T46" i="9"/>
  <c r="C248" i="15" s="1"/>
  <c r="T67" i="9"/>
  <c r="D269" i="16" s="1"/>
  <c r="S71" i="6"/>
  <c r="C105" i="16" s="1"/>
  <c r="T50" i="6"/>
  <c r="D84" i="16" s="1"/>
  <c r="S57" i="6"/>
  <c r="C91" i="16" s="1"/>
  <c r="T56" i="9"/>
  <c r="C258" i="15" s="1"/>
  <c r="T41" i="6"/>
  <c r="D75" i="16" s="1"/>
  <c r="S50" i="6"/>
  <c r="C84" i="16" s="1"/>
  <c r="S56" i="9"/>
  <c r="B258" i="15" s="1"/>
  <c r="C95" i="15"/>
  <c r="R67" i="9"/>
  <c r="S61" i="6"/>
  <c r="B95" i="15" s="1"/>
  <c r="T70" i="6"/>
  <c r="D104" i="16" s="1"/>
  <c r="S69" i="6"/>
  <c r="S55" i="6"/>
  <c r="B89" i="15" s="1"/>
  <c r="S76" i="9"/>
  <c r="B278" i="15" s="1"/>
  <c r="S79" i="6"/>
  <c r="C207" i="15"/>
  <c r="R74" i="6"/>
  <c r="S60" i="6"/>
  <c r="C94" i="16" s="1"/>
  <c r="T26" i="6"/>
  <c r="C60" i="15" s="1"/>
  <c r="S31" i="6"/>
  <c r="C65" i="16" s="1"/>
  <c r="R24" i="6"/>
  <c r="S24" i="6"/>
  <c r="C58" i="16" s="1"/>
  <c r="C262" i="16"/>
  <c r="S30" i="9"/>
  <c r="C232" i="16" s="1"/>
  <c r="B397" i="15"/>
  <c r="S27" i="9"/>
  <c r="C229" i="16" s="1"/>
  <c r="T27" i="9"/>
  <c r="D229" i="16" s="1"/>
  <c r="T78" i="9"/>
  <c r="D280" i="16" s="1"/>
  <c r="T53" i="9"/>
  <c r="C255" i="15" s="1"/>
  <c r="T73" i="6"/>
  <c r="D107" i="16" s="1"/>
  <c r="S53" i="9"/>
  <c r="C255" i="16" s="1"/>
  <c r="T27" i="6"/>
  <c r="D61" i="16" s="1"/>
  <c r="T36" i="9"/>
  <c r="C238" i="15" s="1"/>
  <c r="S77" i="6"/>
  <c r="C111" i="16" s="1"/>
  <c r="S66" i="6"/>
  <c r="C100" i="16" s="1"/>
  <c r="T76" i="9"/>
  <c r="D278" i="16" s="1"/>
  <c r="S73" i="6"/>
  <c r="B107" i="15" s="1"/>
  <c r="T31" i="6"/>
  <c r="C65" i="15" s="1"/>
  <c r="T55" i="6"/>
  <c r="D89" i="16" s="1"/>
  <c r="T79" i="6"/>
  <c r="T55" i="9"/>
  <c r="C257" i="15" s="1"/>
  <c r="S70" i="6"/>
  <c r="C104" i="16" s="1"/>
  <c r="T52" i="6"/>
  <c r="C86" i="15" s="1"/>
  <c r="S55" i="9"/>
  <c r="C257" i="16" s="1"/>
  <c r="S65" i="6"/>
  <c r="B99" i="15" s="1"/>
  <c r="T31" i="9"/>
  <c r="D233" i="16" s="1"/>
  <c r="T30" i="9"/>
  <c r="C232" i="15" s="1"/>
  <c r="S36" i="6"/>
  <c r="C70" i="16" s="1"/>
  <c r="R28" i="6"/>
  <c r="S68" i="9"/>
  <c r="B270" i="15" s="1"/>
  <c r="B62" i="15"/>
  <c r="T66" i="6"/>
  <c r="D100" i="16" s="1"/>
  <c r="T28" i="6"/>
  <c r="D62" i="16" s="1"/>
  <c r="T36" i="6"/>
  <c r="D70" i="16" s="1"/>
  <c r="T33" i="9"/>
  <c r="D235" i="16" s="1"/>
  <c r="T40" i="9"/>
  <c r="D242" i="16" s="1"/>
  <c r="B60" i="15"/>
  <c r="T37" i="6"/>
  <c r="D71" i="16" s="1"/>
  <c r="T40" i="6"/>
  <c r="T72" i="6"/>
  <c r="C231" i="15"/>
  <c r="T75" i="6"/>
  <c r="T72" i="9"/>
  <c r="T64" i="6"/>
  <c r="D98" i="16" s="1"/>
  <c r="S53" i="6"/>
  <c r="R41" i="9"/>
  <c r="S64" i="9"/>
  <c r="T68" i="9"/>
  <c r="D270" i="16" s="1"/>
  <c r="T30" i="6"/>
  <c r="C64" i="15" s="1"/>
  <c r="C532" i="15"/>
  <c r="R60" i="9"/>
  <c r="S33" i="9"/>
  <c r="C235" i="16" s="1"/>
  <c r="S72" i="9"/>
  <c r="C274" i="16" s="1"/>
  <c r="T69" i="6"/>
  <c r="S27" i="6"/>
  <c r="C61" i="16" s="1"/>
  <c r="B532" i="15"/>
  <c r="S30" i="6"/>
  <c r="B64" i="15" s="1"/>
  <c r="S31" i="9"/>
  <c r="C233" i="16" s="1"/>
  <c r="S64" i="6"/>
  <c r="C98" i="16" s="1"/>
  <c r="R26" i="6"/>
  <c r="T57" i="6"/>
  <c r="D91" i="16" s="1"/>
  <c r="A230" i="16"/>
  <c r="B230" i="16" s="1"/>
  <c r="Y392" i="16" s="1" a="1"/>
  <c r="Y392" i="16" s="1"/>
  <c r="C93" i="15"/>
  <c r="S52" i="6"/>
  <c r="B86" i="15" s="1"/>
  <c r="S54" i="6"/>
  <c r="C88" i="16" s="1"/>
  <c r="T42" i="9"/>
  <c r="D244" i="16" s="1"/>
  <c r="B243" i="15"/>
  <c r="T63" i="9"/>
  <c r="C265" i="15" s="1"/>
  <c r="T73" i="9"/>
  <c r="D275" i="16" s="1"/>
  <c r="T24" i="9"/>
  <c r="D226" i="16" s="1"/>
  <c r="T70" i="9"/>
  <c r="D272" i="16" s="1"/>
  <c r="S24" i="9"/>
  <c r="B226" i="15" s="1"/>
  <c r="T60" i="9"/>
  <c r="D262" i="16" s="1"/>
  <c r="T41" i="9"/>
  <c r="D243" i="16" s="1"/>
  <c r="S52" i="9"/>
  <c r="C77" i="15"/>
  <c r="T62" i="6"/>
  <c r="C96" i="15" s="1"/>
  <c r="S62" i="6"/>
  <c r="C96" i="16" s="1"/>
  <c r="C238" i="16"/>
  <c r="S78" i="9"/>
  <c r="B280" i="15" s="1"/>
  <c r="R43" i="6"/>
  <c r="T60" i="6"/>
  <c r="C94" i="15" s="1"/>
  <c r="T46" i="6"/>
  <c r="C80" i="15" s="1"/>
  <c r="S70" i="9"/>
  <c r="B272" i="15" s="1"/>
  <c r="T52" i="9"/>
  <c r="D254" i="16" s="1"/>
  <c r="S63" i="9"/>
  <c r="C265" i="16" s="1"/>
  <c r="S37" i="6"/>
  <c r="C71" i="16" s="1"/>
  <c r="S46" i="6"/>
  <c r="B80" i="15" s="1"/>
  <c r="S40" i="9"/>
  <c r="B242" i="15" s="1"/>
  <c r="S59" i="6"/>
  <c r="S43" i="6"/>
  <c r="T54" i="6"/>
  <c r="D88" i="16" s="1"/>
  <c r="S73" i="9"/>
  <c r="S42" i="9"/>
  <c r="T26" i="9"/>
  <c r="T53" i="6"/>
  <c r="S72" i="6"/>
  <c r="C106" i="16" s="1"/>
  <c r="R59" i="6"/>
  <c r="R36" i="9"/>
  <c r="R75" i="9"/>
  <c r="T64" i="9"/>
  <c r="D266" i="16" s="1"/>
  <c r="S75" i="6"/>
  <c r="B109" i="15" s="1"/>
  <c r="T65" i="6"/>
  <c r="D99" i="16" s="1"/>
  <c r="S50" i="9"/>
  <c r="C252" i="16" s="1"/>
  <c r="S26" i="9"/>
  <c r="T50" i="9"/>
  <c r="D252" i="16" s="1"/>
  <c r="C468" i="15"/>
  <c r="H149" i="15" s="1" a="1"/>
  <c r="H149" i="15" s="1"/>
  <c r="S38" i="9"/>
  <c r="C240" i="16" s="1"/>
  <c r="B215" i="15"/>
  <c r="S74" i="6"/>
  <c r="B230" i="15"/>
  <c r="S58" i="9"/>
  <c r="C260" i="16" s="1"/>
  <c r="S35" i="9"/>
  <c r="C237" i="16" s="1"/>
  <c r="T77" i="6"/>
  <c r="C111" i="15" s="1"/>
  <c r="T42" i="6"/>
  <c r="D76" i="16" s="1"/>
  <c r="C434" i="15"/>
  <c r="S75" i="9"/>
  <c r="C277" i="16" s="1"/>
  <c r="S42" i="6"/>
  <c r="C76" i="16" s="1"/>
  <c r="C215" i="15"/>
  <c r="T35" i="9"/>
  <c r="C237" i="15" s="1"/>
  <c r="B542" i="15"/>
  <c r="G172" i="15" s="1" a="1"/>
  <c r="G172" i="15" s="1"/>
  <c r="C196" i="15"/>
  <c r="B434" i="15"/>
  <c r="T58" i="9"/>
  <c r="D260" i="16" s="1"/>
  <c r="B231" i="15"/>
  <c r="B468" i="15"/>
  <c r="G149" i="15" s="1" a="1"/>
  <c r="G149" i="15" s="1"/>
  <c r="D277" i="16"/>
  <c r="T38" i="9"/>
  <c r="D240" i="16" s="1"/>
  <c r="S40" i="6"/>
  <c r="B74" i="15" s="1"/>
  <c r="C415" i="15"/>
  <c r="B59" i="15"/>
  <c r="D3" i="16"/>
  <c r="C5" i="15"/>
  <c r="B207" i="15"/>
  <c r="D218" i="16"/>
  <c r="B3" i="15"/>
  <c r="C415" i="16"/>
  <c r="C138" i="15"/>
  <c r="C59" i="15"/>
  <c r="B196" i="15"/>
  <c r="C218" i="16"/>
  <c r="D397" i="16"/>
  <c r="C49" i="16"/>
  <c r="B213" i="15"/>
  <c r="C344" i="15"/>
  <c r="C175" i="15"/>
  <c r="C199" i="15"/>
  <c r="B440" i="15"/>
  <c r="B138" i="15"/>
  <c r="B284" i="15"/>
  <c r="D418" i="16"/>
  <c r="B526" i="15"/>
  <c r="G143" i="15" s="1" a="1"/>
  <c r="G143" i="15" s="1"/>
  <c r="B148" i="15"/>
  <c r="B199" i="15"/>
  <c r="C522" i="16"/>
  <c r="C375" i="16"/>
  <c r="D375" i="16"/>
  <c r="B424" i="15"/>
  <c r="C325" i="15"/>
  <c r="B344" i="15"/>
  <c r="C418" i="16"/>
  <c r="C528" i="16"/>
  <c r="C456" i="16"/>
  <c r="C222" i="16"/>
  <c r="C167" i="15"/>
  <c r="D524" i="16"/>
  <c r="D55" i="16"/>
  <c r="B416" i="15"/>
  <c r="C68" i="16"/>
  <c r="C23" i="15"/>
  <c r="C358" i="15"/>
  <c r="B453" i="15"/>
  <c r="C466" i="16"/>
  <c r="C424" i="15"/>
  <c r="C355" i="16"/>
  <c r="D124" i="16"/>
  <c r="B491" i="15"/>
  <c r="G159" i="15" s="1" a="1"/>
  <c r="G159" i="15" s="1"/>
  <c r="C500" i="16"/>
  <c r="C299" i="15"/>
  <c r="B354" i="15"/>
  <c r="B316" i="15"/>
  <c r="C316" i="15"/>
  <c r="C63" i="16"/>
  <c r="C337" i="15"/>
  <c r="C381" i="15"/>
  <c r="C447" i="16"/>
  <c r="D438" i="16"/>
  <c r="C526" i="15"/>
  <c r="H169" i="15" s="1" a="1"/>
  <c r="H169" i="15" s="1"/>
  <c r="B558" i="15"/>
  <c r="B220" i="15"/>
  <c r="D427" i="16"/>
  <c r="D516" i="16"/>
  <c r="C300" i="16"/>
  <c r="C455" i="15"/>
  <c r="D222" i="16"/>
  <c r="B286" i="15"/>
  <c r="B406" i="15"/>
  <c r="C540" i="15"/>
  <c r="C178" i="15"/>
  <c r="C343" i="15"/>
  <c r="C341" i="15"/>
  <c r="B435" i="15"/>
  <c r="G141" i="15" s="1" a="1"/>
  <c r="G141" i="15" s="1"/>
  <c r="C223" i="16"/>
  <c r="C350" i="16"/>
  <c r="D420" i="16"/>
  <c r="D328" i="16"/>
  <c r="C486" i="15"/>
  <c r="C234" i="15"/>
  <c r="B387" i="15"/>
  <c r="C102" i="15"/>
  <c r="C142" i="15"/>
  <c r="C118" i="15"/>
  <c r="B175" i="15"/>
  <c r="C263" i="15"/>
  <c r="D347" i="16"/>
  <c r="C420" i="16"/>
  <c r="C453" i="15"/>
  <c r="C69" i="15"/>
  <c r="B162" i="15"/>
  <c r="C303" i="16"/>
  <c r="C351" i="16"/>
  <c r="B39" i="15"/>
  <c r="D317" i="16"/>
  <c r="C135" i="15"/>
  <c r="C341" i="16"/>
  <c r="D117" i="16"/>
  <c r="D296" i="16"/>
  <c r="C359" i="15"/>
  <c r="C39" i="15"/>
  <c r="C416" i="15"/>
  <c r="C399" i="16"/>
  <c r="C296" i="16"/>
  <c r="B299" i="15"/>
  <c r="B343" i="15"/>
  <c r="B501" i="15"/>
  <c r="C466" i="15"/>
  <c r="H147" i="15" s="1" a="1"/>
  <c r="H147" i="15" s="1"/>
  <c r="C558" i="15"/>
  <c r="B477" i="15"/>
  <c r="C456" i="15"/>
  <c r="B540" i="15"/>
  <c r="D560" i="16"/>
  <c r="B398" i="15"/>
  <c r="C367" i="15"/>
  <c r="C284" i="15"/>
  <c r="D301" i="16"/>
  <c r="D398" i="16"/>
  <c r="D471" i="16"/>
  <c r="B301" i="15"/>
  <c r="B339" i="15"/>
  <c r="C543" i="15"/>
  <c r="H173" i="15" s="1" a="1"/>
  <c r="H173" i="15" s="1"/>
  <c r="B328" i="15"/>
  <c r="C430" i="15"/>
  <c r="H136" i="15" s="1" a="1"/>
  <c r="H136" i="15" s="1"/>
  <c r="B516" i="15"/>
  <c r="C14" i="16"/>
  <c r="C194" i="15"/>
  <c r="C425" i="15"/>
  <c r="B535" i="15"/>
  <c r="B166" i="15"/>
  <c r="C535" i="15"/>
  <c r="C37" i="15"/>
  <c r="B560" i="15"/>
  <c r="C295" i="15"/>
  <c r="B408" i="15"/>
  <c r="C63" i="15"/>
  <c r="D134" i="16"/>
  <c r="B234" i="15"/>
  <c r="D13" i="16"/>
  <c r="C120" i="15"/>
  <c r="C14" i="15"/>
  <c r="B194" i="15"/>
  <c r="C364" i="15"/>
  <c r="C511" i="15"/>
  <c r="B519" i="15"/>
  <c r="B178" i="15"/>
  <c r="C22" i="16"/>
  <c r="C430" i="16"/>
  <c r="B202" i="15"/>
  <c r="D383" i="16"/>
  <c r="C519" i="15"/>
  <c r="C169" i="16"/>
  <c r="B383" i="15"/>
  <c r="C447" i="15"/>
  <c r="C523" i="15"/>
  <c r="H166" i="15" s="1" a="1"/>
  <c r="H166" i="15" s="1"/>
  <c r="C426" i="15"/>
  <c r="C213" i="15"/>
  <c r="C166" i="15"/>
  <c r="B359" i="15"/>
  <c r="C35" i="15"/>
  <c r="C69" i="16"/>
  <c r="C68" i="15"/>
  <c r="B358" i="15"/>
  <c r="C400" i="16"/>
  <c r="C492" i="16"/>
  <c r="C496" i="15"/>
  <c r="C542" i="15"/>
  <c r="H172" i="15" s="1" a="1"/>
  <c r="H172" i="15" s="1"/>
  <c r="C522" i="15"/>
  <c r="H165" i="15" s="1" a="1"/>
  <c r="H165" i="15" s="1"/>
  <c r="T24" i="11"/>
  <c r="D338" i="16" s="1"/>
  <c r="C202" i="15"/>
  <c r="C501" i="15"/>
  <c r="D300" i="16"/>
  <c r="C354" i="15"/>
  <c r="C400" i="15"/>
  <c r="S24" i="11"/>
  <c r="C338" i="16" s="1"/>
  <c r="B365" i="15"/>
  <c r="D554" i="16"/>
  <c r="C459" i="16"/>
  <c r="C53" i="16"/>
  <c r="B337" i="15"/>
  <c r="C471" i="16"/>
  <c r="D548" i="16"/>
  <c r="D223" i="16"/>
  <c r="C41" i="16"/>
  <c r="C355" i="15"/>
  <c r="D41" i="16"/>
  <c r="C120" i="16"/>
  <c r="C189" i="15"/>
  <c r="D203" i="16"/>
  <c r="D22" i="16"/>
  <c r="C126" i="16"/>
  <c r="D291" i="16"/>
  <c r="C371" i="16"/>
  <c r="C438" i="16"/>
  <c r="B483" i="15"/>
  <c r="C525" i="15"/>
  <c r="H168" i="15" s="1" a="1"/>
  <c r="H168" i="15" s="1"/>
  <c r="C339" i="15"/>
  <c r="C13" i="16"/>
  <c r="B142" i="15"/>
  <c r="B187" i="15"/>
  <c r="C440" i="15"/>
  <c r="D126" i="16"/>
  <c r="C169" i="15"/>
  <c r="D324" i="16"/>
  <c r="C308" i="16"/>
  <c r="C373" i="15"/>
  <c r="C350" i="15"/>
  <c r="C477" i="15"/>
  <c r="C502" i="15"/>
  <c r="B499" i="15"/>
  <c r="B548" i="15"/>
  <c r="G178" i="15" s="1" a="1"/>
  <c r="G178" i="15" s="1"/>
  <c r="D539" i="16"/>
  <c r="B525" i="15"/>
  <c r="G142" i="15" s="1" a="1"/>
  <c r="G142" i="15" s="1"/>
  <c r="B332" i="15"/>
  <c r="B291" i="15"/>
  <c r="B167" i="15"/>
  <c r="B449" i="15"/>
  <c r="B37" i="15"/>
  <c r="C437" i="15"/>
  <c r="B263" i="15"/>
  <c r="C365" i="15"/>
  <c r="B457" i="15"/>
  <c r="B547" i="15"/>
  <c r="G177" i="15" s="1" a="1"/>
  <c r="G177" i="15" s="1"/>
  <c r="B23" i="15"/>
  <c r="C332" i="15"/>
  <c r="C378" i="15"/>
  <c r="B421" i="15"/>
  <c r="B423" i="15"/>
  <c r="C35" i="16"/>
  <c r="C187" i="15"/>
  <c r="C322" i="15"/>
  <c r="C336" i="15"/>
  <c r="C399" i="15"/>
  <c r="B427" i="15"/>
  <c r="C402" i="15"/>
  <c r="C514" i="15"/>
  <c r="B276" i="15"/>
  <c r="C293" i="15"/>
  <c r="C372" i="15"/>
  <c r="B551" i="15"/>
  <c r="G181" i="15" s="1" a="1"/>
  <c r="G181" i="15" s="1"/>
  <c r="C38" i="16"/>
  <c r="D555" i="16"/>
  <c r="B517" i="15"/>
  <c r="C112" i="15"/>
  <c r="B458" i="15"/>
  <c r="D443" i="16"/>
  <c r="B90" i="15"/>
  <c r="B124" i="15"/>
  <c r="C379" i="16"/>
  <c r="B487" i="15"/>
  <c r="C325" i="16"/>
  <c r="B455" i="15"/>
  <c r="C90" i="15"/>
  <c r="C110" i="15"/>
  <c r="B110" i="15"/>
  <c r="D176" i="16"/>
  <c r="C294" i="15"/>
  <c r="C319" i="16"/>
  <c r="C483" i="15"/>
  <c r="B245" i="15"/>
  <c r="B324" i="15"/>
  <c r="B295" i="15"/>
  <c r="C351" i="15"/>
  <c r="C458" i="15"/>
  <c r="B183" i="15"/>
  <c r="B192" i="15"/>
  <c r="B203" i="15"/>
  <c r="B433" i="15"/>
  <c r="G139" i="15" s="1" a="1"/>
  <c r="G139" i="15" s="1"/>
  <c r="D551" i="16"/>
  <c r="B26" i="15"/>
  <c r="C101" i="15"/>
  <c r="C183" i="15"/>
  <c r="D250" i="16"/>
  <c r="B486" i="15"/>
  <c r="C192" i="15"/>
  <c r="B330" i="15"/>
  <c r="C432" i="15"/>
  <c r="B502" i="15"/>
  <c r="B294" i="15"/>
  <c r="B322" i="15"/>
  <c r="C402" i="16"/>
  <c r="B550" i="15"/>
  <c r="G180" i="15" s="1" a="1"/>
  <c r="G180" i="15" s="1"/>
  <c r="C128" i="16"/>
  <c r="C536" i="16"/>
  <c r="B539" i="15"/>
  <c r="D556" i="16"/>
  <c r="B189" i="15"/>
  <c r="B318" i="15"/>
  <c r="B432" i="15"/>
  <c r="G138" i="15" s="1" a="1"/>
  <c r="G138" i="15" s="1"/>
  <c r="D435" i="16"/>
  <c r="C536" i="15"/>
  <c r="C49" i="15"/>
  <c r="B135" i="15"/>
  <c r="C318" i="15"/>
  <c r="B381" i="15"/>
  <c r="C492" i="15"/>
  <c r="D498" i="16"/>
  <c r="B478" i="15"/>
  <c r="B367" i="15"/>
  <c r="B279" i="15"/>
  <c r="B306" i="15"/>
  <c r="B378" i="15"/>
  <c r="B412" i="15"/>
  <c r="C412" i="15"/>
  <c r="H131" i="15" s="1" a="1"/>
  <c r="H131" i="15" s="1"/>
  <c r="B372" i="15"/>
  <c r="C155" i="16"/>
  <c r="C204" i="15"/>
  <c r="C459" i="15"/>
  <c r="D459" i="16"/>
  <c r="B157" i="15"/>
  <c r="B16" i="15"/>
  <c r="D530" i="16"/>
  <c r="D154" i="16"/>
  <c r="C136" i="15"/>
  <c r="C198" i="15"/>
  <c r="C327" i="15"/>
  <c r="C364" i="16"/>
  <c r="D371" i="16"/>
  <c r="C494" i="16"/>
  <c r="C550" i="15"/>
  <c r="H180" i="15" s="1" a="1"/>
  <c r="H180" i="15" s="1"/>
  <c r="B511" i="15"/>
  <c r="B356" i="15"/>
  <c r="C478" i="15"/>
  <c r="C467" i="15"/>
  <c r="H148" i="15" s="1" a="1"/>
  <c r="H148" i="15" s="1"/>
  <c r="B474" i="15"/>
  <c r="C161" i="15"/>
  <c r="C220" i="15"/>
  <c r="C356" i="15"/>
  <c r="C156" i="15"/>
  <c r="C164" i="16"/>
  <c r="B236" i="15"/>
  <c r="C390" i="15"/>
  <c r="C467" i="16"/>
  <c r="D517" i="16"/>
  <c r="D487" i="16"/>
  <c r="D513" i="16"/>
  <c r="C151" i="15"/>
  <c r="B143" i="15"/>
  <c r="C26" i="15"/>
  <c r="C128" i="15"/>
  <c r="B250" i="15"/>
  <c r="C279" i="15"/>
  <c r="C408" i="15"/>
  <c r="B557" i="15"/>
  <c r="B524" i="15"/>
  <c r="G167" i="15" s="1" a="1"/>
  <c r="G167" i="15" s="1"/>
  <c r="D380" i="16"/>
  <c r="D197" i="16"/>
  <c r="B513" i="15"/>
  <c r="B523" i="15"/>
  <c r="G166" i="15" s="1" a="1"/>
  <c r="G166" i="15" s="1"/>
  <c r="C245" i="15"/>
  <c r="H78" i="15" s="1" a="1"/>
  <c r="H78" i="15" s="1"/>
  <c r="B307" i="15"/>
  <c r="B419" i="15"/>
  <c r="D42" i="16"/>
  <c r="B50" i="15"/>
  <c r="C157" i="15"/>
  <c r="D335" i="16"/>
  <c r="C160" i="16"/>
  <c r="D143" i="16"/>
  <c r="C307" i="15"/>
  <c r="C293" i="16"/>
  <c r="D319" i="16"/>
  <c r="B391" i="15"/>
  <c r="B512" i="15"/>
  <c r="C72" i="15"/>
  <c r="B176" i="15"/>
  <c r="B327" i="15"/>
  <c r="G109" i="15" s="1" a="1"/>
  <c r="G109" i="15" s="1"/>
  <c r="B533" i="15"/>
  <c r="C276" i="15"/>
  <c r="B429" i="15"/>
  <c r="B197" i="15"/>
  <c r="B4" i="15"/>
  <c r="C186" i="15"/>
  <c r="C538" i="15"/>
  <c r="C17" i="15"/>
  <c r="C268" i="15"/>
  <c r="C306" i="15"/>
  <c r="C479" i="16"/>
  <c r="B538" i="15"/>
  <c r="D391" i="16"/>
  <c r="D31" i="16"/>
  <c r="B32" i="15"/>
  <c r="C16" i="15"/>
  <c r="B514" i="15"/>
  <c r="B130" i="15"/>
  <c r="C286" i="15"/>
  <c r="C92" i="15"/>
  <c r="B136" i="15"/>
  <c r="C362" i="15"/>
  <c r="D533" i="16"/>
  <c r="D429" i="16"/>
  <c r="C12" i="16"/>
  <c r="B12" i="15"/>
  <c r="D388" i="16"/>
  <c r="C388" i="15"/>
  <c r="D115" i="16"/>
  <c r="C115" i="15"/>
  <c r="D557" i="16"/>
  <c r="C557" i="15"/>
  <c r="C7" i="16"/>
  <c r="B7" i="15"/>
  <c r="C92" i="16"/>
  <c r="B92" i="15"/>
  <c r="C181" i="16"/>
  <c r="B181" i="15"/>
  <c r="C130" i="15"/>
  <c r="D130" i="16"/>
  <c r="C556" i="16"/>
  <c r="B556" i="15"/>
  <c r="C205" i="15"/>
  <c r="D205" i="16"/>
  <c r="C82" i="15"/>
  <c r="D82" i="16"/>
  <c r="B161" i="15"/>
  <c r="C161" i="16"/>
  <c r="B336" i="15"/>
  <c r="C336" i="16"/>
  <c r="B484" i="15"/>
  <c r="C40" i="16"/>
  <c r="B40" i="15"/>
  <c r="B546" i="15"/>
  <c r="G176" i="15" s="1" a="1"/>
  <c r="G176" i="15" s="1"/>
  <c r="C546" i="16"/>
  <c r="C10" i="16"/>
  <c r="B10" i="15"/>
  <c r="D421" i="16"/>
  <c r="C421" i="15"/>
  <c r="B156" i="15"/>
  <c r="C156" i="16"/>
  <c r="C512" i="15"/>
  <c r="D512" i="16"/>
  <c r="C101" i="16"/>
  <c r="B101" i="15"/>
  <c r="C219" i="16"/>
  <c r="B219" i="15"/>
  <c r="C186" i="16"/>
  <c r="B186" i="15"/>
  <c r="D191" i="16"/>
  <c r="C191" i="15"/>
  <c r="C537" i="15"/>
  <c r="D537" i="16"/>
  <c r="C205" i="16"/>
  <c r="B205" i="15"/>
  <c r="C46" i="15"/>
  <c r="D46" i="16"/>
  <c r="B340" i="15"/>
  <c r="C340" i="16"/>
  <c r="C543" i="16"/>
  <c r="B543" i="15"/>
  <c r="C484" i="15"/>
  <c r="D484" i="16"/>
  <c r="C507" i="15"/>
  <c r="D507" i="16"/>
  <c r="D78" i="16"/>
  <c r="C78" i="15"/>
  <c r="B382" i="15"/>
  <c r="C382" i="16"/>
  <c r="D330" i="16"/>
  <c r="C330" i="15"/>
  <c r="B388" i="15"/>
  <c r="C388" i="16"/>
  <c r="C72" i="16"/>
  <c r="B72" i="15"/>
  <c r="C115" i="16"/>
  <c r="B115" i="15"/>
  <c r="D206" i="16"/>
  <c r="C206" i="15"/>
  <c r="C191" i="16"/>
  <c r="B191" i="15"/>
  <c r="B18" i="15"/>
  <c r="C18" i="16"/>
  <c r="C2" i="16"/>
  <c r="B2" i="15"/>
  <c r="C340" i="15"/>
  <c r="D340" i="16"/>
  <c r="C555" i="16"/>
  <c r="B555" i="15"/>
  <c r="C507" i="16"/>
  <c r="B507" i="15"/>
  <c r="D509" i="16"/>
  <c r="C509" i="15"/>
  <c r="C335" i="16"/>
  <c r="B335" i="15"/>
  <c r="C17" i="16"/>
  <c r="B17" i="15"/>
  <c r="C31" i="16"/>
  <c r="B31" i="15"/>
  <c r="D491" i="16"/>
  <c r="C491" i="15"/>
  <c r="C47" i="16"/>
  <c r="B47" i="15"/>
  <c r="B82" i="15"/>
  <c r="C82" i="16"/>
  <c r="D298" i="16"/>
  <c r="C298" i="15"/>
  <c r="D529" i="16"/>
  <c r="C529" i="15"/>
  <c r="C206" i="16"/>
  <c r="B206" i="15"/>
  <c r="D7" i="16"/>
  <c r="C7" i="15"/>
  <c r="C151" i="16"/>
  <c r="B151" i="15"/>
  <c r="D160" i="16"/>
  <c r="C160" i="15"/>
  <c r="C496" i="16"/>
  <c r="B496" i="15"/>
  <c r="C134" i="16"/>
  <c r="B134" i="15"/>
  <c r="C509" i="16"/>
  <c r="B509" i="15"/>
  <c r="D342" i="16"/>
  <c r="C342" i="15"/>
  <c r="C78" i="16"/>
  <c r="B78" i="15"/>
  <c r="B529" i="15"/>
  <c r="B268" i="15"/>
  <c r="C521" i="16"/>
  <c r="B521" i="15"/>
  <c r="G164" i="15" s="1" a="1"/>
  <c r="G164" i="15" s="1"/>
  <c r="D521" i="16"/>
  <c r="C521" i="15"/>
  <c r="H164" i="15" s="1" a="1"/>
  <c r="H164" i="15" s="1"/>
  <c r="B537" i="15"/>
  <c r="B211" i="15"/>
  <c r="C414" i="15"/>
  <c r="H133" i="15" s="1" a="1"/>
  <c r="H133" i="15" s="1"/>
  <c r="B530" i="15"/>
  <c r="D2" i="16"/>
  <c r="B426" i="15"/>
  <c r="C426" i="16"/>
  <c r="C141" i="15"/>
  <c r="B342" i="15"/>
  <c r="B390" i="15"/>
  <c r="C552" i="16"/>
  <c r="D18" i="16"/>
  <c r="C182" i="15"/>
  <c r="B42" i="15"/>
  <c r="C15" i="15"/>
  <c r="D9" i="16"/>
  <c r="B141" i="15"/>
  <c r="C219" i="15"/>
  <c r="C247" i="15"/>
  <c r="C382" i="15"/>
  <c r="D450" i="16"/>
  <c r="C211" i="15"/>
  <c r="D127" i="16"/>
  <c r="B312" i="15"/>
  <c r="B302" i="15"/>
  <c r="C181" i="15"/>
  <c r="C493" i="16"/>
  <c r="B131" i="15"/>
  <c r="B21" i="15"/>
  <c r="C247" i="16"/>
  <c r="D146" i="16"/>
  <c r="C544" i="15"/>
  <c r="C48" i="15"/>
  <c r="B174" i="15"/>
  <c r="C302" i="15"/>
  <c r="C450" i="16"/>
  <c r="C212" i="15"/>
  <c r="C386" i="15"/>
  <c r="B292" i="15"/>
  <c r="D27" i="16"/>
  <c r="C298" i="16"/>
  <c r="C374" i="16"/>
  <c r="B195" i="15"/>
  <c r="B171" i="15"/>
  <c r="B385" i="15"/>
  <c r="C173" i="15"/>
  <c r="C212" i="16"/>
  <c r="B239" i="15"/>
  <c r="C239" i="15"/>
  <c r="C428" i="15"/>
  <c r="B48" i="15"/>
  <c r="C131" i="15"/>
  <c r="D552" i="16"/>
  <c r="C29" i="15"/>
  <c r="D292" i="16"/>
  <c r="C12" i="15"/>
  <c r="B24" i="15"/>
  <c r="C195" i="15"/>
  <c r="C4" i="15"/>
  <c r="B147" i="15"/>
  <c r="C386" i="16"/>
  <c r="D493" i="16"/>
  <c r="B321" i="15"/>
  <c r="C385" i="15"/>
  <c r="B448" i="15"/>
  <c r="C531" i="16"/>
  <c r="B544" i="15"/>
  <c r="B158" i="15"/>
  <c r="C428" i="16"/>
  <c r="D546" i="16"/>
  <c r="B153" i="15"/>
  <c r="C312" i="15"/>
  <c r="C510" i="16"/>
  <c r="B127" i="15"/>
  <c r="C40" i="15"/>
  <c r="C227" i="16"/>
  <c r="C448" i="15"/>
  <c r="C479" i="15"/>
  <c r="B34" i="15"/>
  <c r="D147" i="16"/>
  <c r="C531" i="15"/>
  <c r="B422" i="15"/>
  <c r="C30" i="15"/>
  <c r="D158" i="16"/>
  <c r="C170" i="16"/>
  <c r="C366" i="16"/>
  <c r="B366" i="15"/>
  <c r="B182" i="15"/>
  <c r="G502" i="15" a="1"/>
  <c r="G502" i="15" s="1"/>
  <c r="C149" i="15"/>
  <c r="C464" i="15"/>
  <c r="B146" i="15"/>
  <c r="B329" i="15"/>
  <c r="C366" i="15"/>
  <c r="D366" i="16"/>
  <c r="S24" i="14"/>
  <c r="C506" i="16" s="1"/>
  <c r="G382" i="15" a="1"/>
  <c r="G382" i="15" s="1"/>
  <c r="H176" i="15" a="1"/>
  <c r="H176" i="15" s="1"/>
  <c r="C370" i="16"/>
  <c r="B370" i="15"/>
  <c r="C553" i="15"/>
  <c r="H141" i="15" s="1" a="1"/>
  <c r="H141" i="15" s="1"/>
  <c r="C431" i="16"/>
  <c r="B431" i="15"/>
  <c r="C431" i="15"/>
  <c r="D431" i="16"/>
  <c r="G459" i="15" a="1"/>
  <c r="G459" i="15" s="1"/>
  <c r="G488" i="15" a="1"/>
  <c r="G488" i="15" s="1"/>
  <c r="B553" i="15"/>
  <c r="D377" i="16"/>
  <c r="C377" i="15"/>
  <c r="G432" i="15" a="1"/>
  <c r="G432" i="15" s="1"/>
  <c r="H155" i="15" a="1"/>
  <c r="H155" i="15" s="1"/>
  <c r="H306" i="15" a="1"/>
  <c r="H306" i="15" s="1"/>
  <c r="H237" i="15" a="1"/>
  <c r="H237" i="15" s="1"/>
  <c r="G433" i="15" a="1"/>
  <c r="G433" i="15" s="1"/>
  <c r="G471" i="15" a="1"/>
  <c r="G471" i="15" s="1"/>
  <c r="H316" i="15" a="1"/>
  <c r="H316" i="15" s="1"/>
  <c r="H386" i="15" a="1"/>
  <c r="H386" i="15" s="1"/>
  <c r="G221" i="15" a="1"/>
  <c r="G221" i="15" s="1"/>
  <c r="H475" i="15" a="1"/>
  <c r="H475" i="15" s="1"/>
  <c r="H360" i="15" a="1"/>
  <c r="H360" i="15" s="1"/>
  <c r="C329" i="15"/>
  <c r="G434" i="15" a="1"/>
  <c r="G434" i="15" s="1"/>
  <c r="H311" i="15" a="1"/>
  <c r="H311" i="15" s="1"/>
  <c r="H203" i="15" a="1"/>
  <c r="H203" i="15" s="1"/>
  <c r="H231" i="15" a="1"/>
  <c r="H231" i="15" s="1"/>
  <c r="G211" i="15" a="1"/>
  <c r="G211" i="15" s="1"/>
  <c r="G443" i="15" a="1"/>
  <c r="G443" i="15" s="1"/>
  <c r="H213" i="15" a="1"/>
  <c r="H213" i="15" s="1"/>
  <c r="G256" i="15" a="1"/>
  <c r="G256" i="15" s="1"/>
  <c r="G515" i="15" a="1"/>
  <c r="G515" i="15" s="1"/>
  <c r="G347" i="15" a="1"/>
  <c r="G347" i="15" s="1"/>
  <c r="H228" i="15" a="1"/>
  <c r="H228" i="15" s="1"/>
  <c r="G517" i="15" a="1"/>
  <c r="G517" i="15" s="1"/>
  <c r="H247" i="15" a="1"/>
  <c r="H247" i="15" s="1"/>
  <c r="H528" i="15" a="1"/>
  <c r="H528" i="15" s="1"/>
  <c r="G245" i="15" a="1"/>
  <c r="G245" i="15" s="1"/>
  <c r="H233" i="15" a="1"/>
  <c r="H233" i="15" s="1"/>
  <c r="B25" i="15"/>
  <c r="G458" i="15" a="1"/>
  <c r="G458" i="15" s="1"/>
  <c r="G406" i="15" a="1"/>
  <c r="G406" i="15" s="1"/>
  <c r="H382" i="15" a="1"/>
  <c r="H382" i="15" s="1"/>
  <c r="H422" i="15" a="1"/>
  <c r="H422" i="15" s="1"/>
  <c r="G513" i="15" a="1"/>
  <c r="G513" i="15" s="1"/>
  <c r="G279" i="15" a="1"/>
  <c r="G279" i="15" s="1"/>
  <c r="H402" i="15" a="1"/>
  <c r="H402" i="15" s="1"/>
  <c r="C11" i="16"/>
  <c r="B11" i="15"/>
  <c r="G358" i="15" a="1"/>
  <c r="G358" i="15" s="1"/>
  <c r="H506" i="15" a="1"/>
  <c r="H506" i="15" s="1"/>
  <c r="H310" i="15" a="1"/>
  <c r="H310" i="15" s="1"/>
  <c r="H341" i="15" a="1"/>
  <c r="H341" i="15" s="1"/>
  <c r="H443" i="15" a="1"/>
  <c r="H443" i="15" s="1"/>
  <c r="H477" i="15" a="1"/>
  <c r="H477" i="15" s="1"/>
  <c r="G472" i="15" a="1"/>
  <c r="G472" i="15" s="1"/>
  <c r="G478" i="15" a="1"/>
  <c r="G478" i="15" s="1"/>
  <c r="H249" i="15" a="1"/>
  <c r="H249" i="15" s="1"/>
  <c r="H396" i="15" a="1"/>
  <c r="H396" i="15" s="1"/>
  <c r="H372" i="15" a="1"/>
  <c r="H372" i="15" s="1"/>
  <c r="H519" i="15" a="1"/>
  <c r="H519" i="15" s="1"/>
  <c r="H539" i="15" a="1"/>
  <c r="H539" i="15" s="1"/>
  <c r="H378" i="15" a="1"/>
  <c r="H378" i="15" s="1"/>
  <c r="H216" i="15" a="1"/>
  <c r="H216" i="15" s="1"/>
  <c r="H388" i="15" a="1"/>
  <c r="H388" i="15" s="1"/>
  <c r="H522" i="15" a="1"/>
  <c r="H522" i="15" s="1"/>
  <c r="H511" i="15" a="1"/>
  <c r="H511" i="15" s="1"/>
  <c r="H370" i="15" a="1"/>
  <c r="H370" i="15" s="1"/>
  <c r="G311" i="15" a="1"/>
  <c r="G311" i="15" s="1"/>
  <c r="H542" i="15" a="1"/>
  <c r="H542" i="15" s="1"/>
  <c r="G331" i="15" a="1"/>
  <c r="G331" i="15" s="1"/>
  <c r="H252" i="15" a="1"/>
  <c r="H252" i="15" s="1"/>
  <c r="G470" i="15" a="1"/>
  <c r="G470" i="15" s="1"/>
  <c r="G370" i="15" a="1"/>
  <c r="G370" i="15" s="1"/>
  <c r="G352" i="15" a="1"/>
  <c r="G352" i="15" s="1"/>
  <c r="G324" i="15" a="1"/>
  <c r="G324" i="15" s="1"/>
  <c r="G363" i="15" a="1"/>
  <c r="G363" i="15" s="1"/>
  <c r="H323" i="15" a="1"/>
  <c r="H323" i="15" s="1"/>
  <c r="G309" i="15" a="1"/>
  <c r="G309" i="15" s="1"/>
  <c r="H162" i="15" a="1"/>
  <c r="H162" i="15" s="1"/>
  <c r="H336" i="15" a="1"/>
  <c r="H336" i="15" s="1"/>
  <c r="G473" i="15" a="1"/>
  <c r="G473" i="15" s="1"/>
  <c r="G431" i="15" a="1"/>
  <c r="G431" i="15" s="1"/>
  <c r="G402" i="15" a="1"/>
  <c r="G402" i="15" s="1"/>
  <c r="H243" i="15" a="1"/>
  <c r="H243" i="15" s="1"/>
  <c r="H253" i="15" a="1"/>
  <c r="H253" i="15" s="1"/>
  <c r="H251" i="15" a="1"/>
  <c r="H251" i="15" s="1"/>
  <c r="G310" i="15" a="1"/>
  <c r="G310" i="15" s="1"/>
  <c r="H235" i="15" a="1"/>
  <c r="H235" i="15" s="1"/>
  <c r="H221" i="15" a="1"/>
  <c r="H221" i="15" s="1"/>
  <c r="H362" i="15" a="1"/>
  <c r="H362" i="15" s="1"/>
  <c r="H514" i="15" a="1"/>
  <c r="H514" i="15" s="1"/>
  <c r="G554" i="15" a="1"/>
  <c r="G554" i="15" s="1"/>
  <c r="H557" i="15" a="1"/>
  <c r="H557" i="15" s="1"/>
  <c r="H436" i="15" a="1"/>
  <c r="H436" i="15" s="1"/>
  <c r="G516" i="15" a="1"/>
  <c r="G516" i="15" s="1"/>
  <c r="G551" i="15" a="1"/>
  <c r="G551" i="15" s="1"/>
  <c r="G375" i="15" a="1"/>
  <c r="G375" i="15" s="1"/>
  <c r="G152" i="15" a="1"/>
  <c r="G152" i="15" s="1"/>
  <c r="G296" i="15" a="1"/>
  <c r="G296" i="15" s="1"/>
  <c r="H194" i="15" a="1"/>
  <c r="H194" i="15" s="1"/>
  <c r="H494" i="15" a="1"/>
  <c r="H494" i="15" s="1"/>
  <c r="G253" i="15" a="1"/>
  <c r="G253" i="15" s="1"/>
  <c r="G353" i="15" a="1"/>
  <c r="G353" i="15" s="1"/>
  <c r="G351" i="15" a="1"/>
  <c r="G351" i="15" s="1"/>
  <c r="G489" i="15" a="1"/>
  <c r="G489" i="15" s="1"/>
  <c r="G390" i="15" a="1"/>
  <c r="G390" i="15" s="1"/>
  <c r="H241" i="15" a="1"/>
  <c r="H241" i="15" s="1"/>
  <c r="H338" i="15" a="1"/>
  <c r="H338" i="15" s="1"/>
  <c r="G196" i="15" a="1"/>
  <c r="G196" i="15" s="1"/>
  <c r="G560" i="15" a="1"/>
  <c r="G560" i="15" s="1"/>
  <c r="H230" i="15" a="1"/>
  <c r="H230" i="15" s="1"/>
  <c r="H543" i="15" a="1"/>
  <c r="H543" i="15" s="1"/>
  <c r="G322" i="15" a="1"/>
  <c r="G322" i="15" s="1"/>
  <c r="G504" i="15" a="1"/>
  <c r="G504" i="15" s="1"/>
  <c r="H460" i="15" a="1"/>
  <c r="H460" i="15" s="1"/>
  <c r="G447" i="15" a="1"/>
  <c r="G447" i="15" s="1"/>
  <c r="G369" i="15" a="1"/>
  <c r="G369" i="15" s="1"/>
  <c r="G553" i="15" a="1"/>
  <c r="G553" i="15" s="1"/>
  <c r="H516" i="15" a="1"/>
  <c r="H516" i="15" s="1"/>
  <c r="H547" i="15" a="1"/>
  <c r="H547" i="15" s="1"/>
  <c r="G270" i="15" a="1"/>
  <c r="G270" i="15" s="1"/>
  <c r="G497" i="15" a="1"/>
  <c r="G497" i="15" s="1"/>
  <c r="G195" i="15" a="1"/>
  <c r="G195" i="15" s="1"/>
  <c r="G214" i="15" a="1"/>
  <c r="G214" i="15" s="1"/>
  <c r="G372" i="15" a="1"/>
  <c r="G372" i="15" s="1"/>
  <c r="H191" i="15" a="1"/>
  <c r="H191" i="15" s="1"/>
  <c r="H400" i="15" a="1"/>
  <c r="H400" i="15" s="1"/>
  <c r="H560" i="15" a="1"/>
  <c r="H560" i="15" s="1"/>
  <c r="G241" i="15" a="1"/>
  <c r="G241" i="15" s="1"/>
  <c r="G342" i="15" a="1"/>
  <c r="G342" i="15" s="1"/>
  <c r="G340" i="15" a="1"/>
  <c r="G340" i="15" s="1"/>
  <c r="H390" i="15" a="1"/>
  <c r="H390" i="15" s="1"/>
  <c r="H487" i="15" a="1"/>
  <c r="H487" i="15" s="1"/>
  <c r="G284" i="15" a="1"/>
  <c r="G284" i="15" s="1"/>
  <c r="H353" i="15" a="1"/>
  <c r="H353" i="15" s="1"/>
  <c r="G462" i="15" a="1"/>
  <c r="G462" i="15" s="1"/>
  <c r="H448" i="15" a="1"/>
  <c r="H448" i="15" s="1"/>
  <c r="G506" i="15" a="1"/>
  <c r="G506" i="15" s="1"/>
  <c r="G294" i="15" a="1"/>
  <c r="G294" i="15" s="1"/>
  <c r="G552" i="15" a="1"/>
  <c r="G552" i="15" s="1"/>
  <c r="G290" i="15" a="1"/>
  <c r="G290" i="15" s="1"/>
  <c r="H379" i="15" a="1"/>
  <c r="H379" i="15" s="1"/>
  <c r="H410" i="15" a="1"/>
  <c r="H410" i="15" s="1"/>
  <c r="H545" i="15" a="1"/>
  <c r="H545" i="15" s="1"/>
  <c r="H531" i="15" a="1"/>
  <c r="H531" i="15" s="1"/>
  <c r="G302" i="15" a="1"/>
  <c r="G302" i="15" s="1"/>
  <c r="H366" i="15" a="1"/>
  <c r="H366" i="15" s="1"/>
  <c r="H435" i="15" a="1"/>
  <c r="H435" i="15" s="1"/>
  <c r="H469" i="15" a="1"/>
  <c r="H469" i="15" s="1"/>
  <c r="G223" i="15" a="1"/>
  <c r="G223" i="15" s="1"/>
  <c r="G484" i="15" a="1"/>
  <c r="G484" i="15" s="1"/>
  <c r="G490" i="15" a="1"/>
  <c r="G490" i="15" s="1"/>
  <c r="H423" i="15" a="1"/>
  <c r="H423" i="15" s="1"/>
  <c r="G184" i="15" a="1"/>
  <c r="G184" i="15" s="1"/>
  <c r="G204" i="15" a="1"/>
  <c r="G204" i="15" s="1"/>
  <c r="G299" i="15" a="1"/>
  <c r="G299" i="15" s="1"/>
  <c r="H507" i="15" a="1"/>
  <c r="H507" i="15" s="1"/>
  <c r="H387" i="15" a="1"/>
  <c r="H387" i="15" s="1"/>
  <c r="H264" i="15" a="1"/>
  <c r="H264" i="15" s="1"/>
  <c r="G313" i="15" a="1"/>
  <c r="G313" i="15" s="1"/>
  <c r="G233" i="15" a="1"/>
  <c r="G233" i="15" s="1"/>
  <c r="H299" i="15" a="1"/>
  <c r="H299" i="15" s="1"/>
  <c r="G505" i="15" a="1"/>
  <c r="G505" i="15" s="1"/>
  <c r="G336" i="15" a="1"/>
  <c r="G336" i="15" s="1"/>
  <c r="G539" i="15" a="1"/>
  <c r="G539" i="15" s="1"/>
  <c r="G306" i="15" a="1"/>
  <c r="G306" i="15" s="1"/>
  <c r="H367" i="15" a="1"/>
  <c r="H367" i="15" s="1"/>
  <c r="H240" i="15" a="1"/>
  <c r="H240" i="15" s="1"/>
  <c r="H261" i="15" a="1"/>
  <c r="H261" i="15" s="1"/>
  <c r="H408" i="15" a="1"/>
  <c r="H408" i="15" s="1"/>
  <c r="H384" i="15" a="1"/>
  <c r="H384" i="15" s="1"/>
  <c r="H529" i="15" a="1"/>
  <c r="H529" i="15" s="1"/>
  <c r="G487" i="15" a="1"/>
  <c r="G487" i="15" s="1"/>
  <c r="H298" i="15" a="1"/>
  <c r="H298" i="15" s="1"/>
  <c r="H308" i="15" a="1"/>
  <c r="H308" i="15" s="1"/>
  <c r="H431" i="15" a="1"/>
  <c r="H431" i="15" s="1"/>
  <c r="H465" i="15" a="1"/>
  <c r="H465" i="15" s="1"/>
  <c r="H344" i="15" a="1"/>
  <c r="H344" i="15" s="1"/>
  <c r="G467" i="15" a="1"/>
  <c r="G467" i="15" s="1"/>
  <c r="H286" i="15" a="1"/>
  <c r="H286" i="15" s="1"/>
  <c r="H457" i="15" a="1"/>
  <c r="H457" i="15" s="1"/>
  <c r="G255" i="15" a="1"/>
  <c r="G255" i="15" s="1"/>
  <c r="H489" i="15" a="1"/>
  <c r="H489" i="15" s="1"/>
  <c r="H285" i="15" a="1"/>
  <c r="H285" i="15" s="1"/>
  <c r="G481" i="15" a="1"/>
  <c r="G481" i="15" s="1"/>
  <c r="H322" i="15" a="1"/>
  <c r="H322" i="15" s="1"/>
  <c r="G300" i="15" a="1"/>
  <c r="G300" i="15" s="1"/>
  <c r="G541" i="15" a="1"/>
  <c r="G541" i="15" s="1"/>
  <c r="G445" i="15" a="1"/>
  <c r="G445" i="15" s="1"/>
  <c r="H259" i="15" a="1"/>
  <c r="H259" i="15" s="1"/>
  <c r="H245" i="15" a="1"/>
  <c r="H245" i="15" s="1"/>
  <c r="H393" i="15" a="1"/>
  <c r="H393" i="15" s="1"/>
  <c r="H551" i="15" a="1"/>
  <c r="H551" i="15" s="1"/>
  <c r="H239" i="15" a="1"/>
  <c r="H239" i="15" s="1"/>
  <c r="H294" i="15" a="1"/>
  <c r="H294" i="15" s="1"/>
  <c r="H304" i="15" a="1"/>
  <c r="H304" i="15" s="1"/>
  <c r="H463" i="15" a="1"/>
  <c r="H463" i="15" s="1"/>
  <c r="G485" i="15" a="1"/>
  <c r="G485" i="15" s="1"/>
  <c r="G444" i="15" a="1"/>
  <c r="G444" i="15" s="1"/>
  <c r="H296" i="15" a="1"/>
  <c r="H296" i="15" s="1"/>
  <c r="H419" i="15" a="1"/>
  <c r="H419" i="15" s="1"/>
  <c r="H453" i="15" a="1"/>
  <c r="H453" i="15" s="1"/>
  <c r="H223" i="15" a="1"/>
  <c r="H223" i="15" s="1"/>
  <c r="H250" i="15" a="1"/>
  <c r="H250" i="15" s="1"/>
  <c r="G381" i="15" a="1"/>
  <c r="G381" i="15" s="1"/>
  <c r="H371" i="15" a="1"/>
  <c r="H371" i="15" s="1"/>
  <c r="H283" i="15" a="1"/>
  <c r="H283" i="15" s="1"/>
  <c r="G494" i="15" a="1"/>
  <c r="G494" i="15" s="1"/>
  <c r="G540" i="15" a="1"/>
  <c r="G540" i="15" s="1"/>
  <c r="G301" i="15" a="1"/>
  <c r="G301" i="15" s="1"/>
  <c r="G420" i="15" a="1"/>
  <c r="G420" i="15" s="1"/>
  <c r="G334" i="15" a="1"/>
  <c r="G334" i="15" s="1"/>
  <c r="G414" i="15" a="1"/>
  <c r="G414" i="15" s="1"/>
  <c r="H101" i="15" a="1"/>
  <c r="H101" i="15" s="1"/>
  <c r="H255" i="15" a="1"/>
  <c r="H255" i="15" s="1"/>
  <c r="H414" i="15" a="1"/>
  <c r="H414" i="15" s="1"/>
  <c r="G476" i="15" a="1"/>
  <c r="G476" i="15" s="1"/>
  <c r="G298" i="15" a="1"/>
  <c r="G298" i="15" s="1"/>
  <c r="H325" i="15" a="1"/>
  <c r="H325" i="15" s="1"/>
  <c r="G426" i="15" a="1"/>
  <c r="G426" i="15" s="1"/>
  <c r="H282" i="15" a="1"/>
  <c r="H282" i="15" s="1"/>
  <c r="H209" i="15" a="1"/>
  <c r="H209" i="15" s="1"/>
  <c r="H421" i="15" a="1"/>
  <c r="H421" i="15" s="1"/>
  <c r="G397" i="15" a="1"/>
  <c r="G397" i="15" s="1"/>
  <c r="H381" i="15" a="1"/>
  <c r="H381" i="15" s="1"/>
  <c r="H269" i="15" a="1"/>
  <c r="H269" i="15" s="1"/>
  <c r="G469" i="15" a="1"/>
  <c r="G469" i="15" s="1"/>
  <c r="G493" i="15" a="1"/>
  <c r="G493" i="15" s="1"/>
  <c r="G348" i="15" a="1"/>
  <c r="G348" i="15" s="1"/>
  <c r="G527" i="15" a="1"/>
  <c r="G527" i="15" s="1"/>
  <c r="G199" i="15" a="1"/>
  <c r="G199" i="15" s="1"/>
  <c r="H461" i="15" a="1"/>
  <c r="H461" i="15" s="1"/>
  <c r="G188" i="15" a="1"/>
  <c r="G188" i="15" s="1"/>
  <c r="G264" i="15" a="1"/>
  <c r="G264" i="15" s="1"/>
  <c r="G364" i="15" a="1"/>
  <c r="G364" i="15" s="1"/>
  <c r="G362" i="15" a="1"/>
  <c r="G362" i="15" s="1"/>
  <c r="H265" i="15" a="1"/>
  <c r="H265" i="15" s="1"/>
  <c r="G285" i="15" a="1"/>
  <c r="G285" i="15" s="1"/>
  <c r="H182" i="15" a="1"/>
  <c r="H182" i="15" s="1"/>
  <c r="G508" i="15" a="1"/>
  <c r="G508" i="15" s="1"/>
  <c r="G287" i="15" a="1"/>
  <c r="G287" i="15" s="1"/>
  <c r="H358" i="15" a="1"/>
  <c r="H358" i="15" s="1"/>
  <c r="H544" i="15" a="1"/>
  <c r="H544" i="15" s="1"/>
  <c r="H365" i="15" a="1"/>
  <c r="H365" i="15" s="1"/>
  <c r="G479" i="15" a="1"/>
  <c r="G479" i="15" s="1"/>
  <c r="H416" i="15" a="1"/>
  <c r="H416" i="15" s="1"/>
  <c r="H167" i="15" a="1"/>
  <c r="H167" i="15" s="1"/>
  <c r="G189" i="15" a="1"/>
  <c r="G189" i="15" s="1"/>
  <c r="G529" i="15" a="1"/>
  <c r="G529" i="15" s="1"/>
  <c r="G446" i="15" a="1"/>
  <c r="G446" i="15" s="1"/>
  <c r="G421" i="15" a="1"/>
  <c r="G421" i="15" s="1"/>
  <c r="G216" i="15" a="1"/>
  <c r="G216" i="15" s="1"/>
  <c r="G225" i="15" a="1"/>
  <c r="G225" i="15" s="1"/>
  <c r="G384" i="15" a="1"/>
  <c r="G384" i="15" s="1"/>
  <c r="G477" i="15" a="1"/>
  <c r="G477" i="15" s="1"/>
  <c r="H535" i="15" a="1"/>
  <c r="H535" i="15" s="1"/>
  <c r="G259" i="15" a="1"/>
  <c r="G259" i="15" s="1"/>
  <c r="G291" i="15" a="1"/>
  <c r="G291" i="15" s="1"/>
  <c r="H505" i="15" a="1"/>
  <c r="H505" i="15" s="1"/>
  <c r="H495" i="15" a="1"/>
  <c r="H495" i="15" s="1"/>
  <c r="G274" i="15" a="1"/>
  <c r="G274" i="15" s="1"/>
  <c r="G272" i="15" a="1"/>
  <c r="G272" i="15" s="1"/>
  <c r="G248" i="15" a="1"/>
  <c r="G248" i="15" s="1"/>
  <c r="H368" i="15" a="1"/>
  <c r="H368" i="15" s="1"/>
  <c r="H550" i="15" a="1"/>
  <c r="H550" i="15" s="1"/>
  <c r="C510" i="15"/>
  <c r="G482" i="15" a="1"/>
  <c r="G482" i="15" s="1"/>
  <c r="G483" i="15" a="1"/>
  <c r="G483" i="15" s="1"/>
  <c r="G549" i="15" a="1"/>
  <c r="G549" i="15" s="1"/>
  <c r="G528" i="15" a="1"/>
  <c r="G528" i="15" s="1"/>
  <c r="G312" i="15" a="1"/>
  <c r="G312" i="15" s="1"/>
  <c r="G405" i="15" a="1"/>
  <c r="G405" i="15" s="1"/>
  <c r="G407" i="15" a="1"/>
  <c r="G407" i="15" s="1"/>
  <c r="H447" i="15" a="1"/>
  <c r="H447" i="15" s="1"/>
  <c r="H491" i="15" a="1"/>
  <c r="H491" i="15" s="1"/>
  <c r="G235" i="15" a="1"/>
  <c r="G235" i="15" s="1"/>
  <c r="G561" i="15" a="1"/>
  <c r="G561" i="15" s="1"/>
  <c r="H263" i="15" a="1"/>
  <c r="H263" i="15" s="1"/>
  <c r="H398" i="15" a="1"/>
  <c r="H398" i="15" s="1"/>
  <c r="H533" i="15" a="1"/>
  <c r="H533" i="15" s="1"/>
  <c r="H521" i="15" a="1"/>
  <c r="H521" i="15" s="1"/>
  <c r="G124" i="15" a="1"/>
  <c r="G124" i="15" s="1"/>
  <c r="G498" i="15" a="1"/>
  <c r="G498" i="15" s="1"/>
  <c r="H355" i="15" a="1"/>
  <c r="H355" i="15" s="1"/>
  <c r="H523" i="15" a="1"/>
  <c r="H523" i="15" s="1"/>
  <c r="G510" i="15" a="1"/>
  <c r="G510" i="15" s="1"/>
  <c r="G197" i="15" a="1"/>
  <c r="G197" i="15" s="1"/>
  <c r="C541" i="16"/>
  <c r="B541" i="15"/>
  <c r="D541" i="16"/>
  <c r="C541" i="15"/>
  <c r="D527" i="16"/>
  <c r="C527" i="15"/>
  <c r="H152" i="15" s="1" a="1"/>
  <c r="H152" i="15" s="1"/>
  <c r="D545" i="16"/>
  <c r="C545" i="15"/>
  <c r="H144" i="15" s="1" a="1"/>
  <c r="H144" i="15" s="1"/>
  <c r="C549" i="16"/>
  <c r="B549" i="15"/>
  <c r="G148" i="15" s="1" a="1"/>
  <c r="G148" i="15" s="1"/>
  <c r="C561" i="16"/>
  <c r="B561" i="15"/>
  <c r="D561" i="16"/>
  <c r="C561" i="15"/>
  <c r="C527" i="16"/>
  <c r="B527" i="15"/>
  <c r="G170" i="15" s="1" a="1"/>
  <c r="G170" i="15" s="1"/>
  <c r="C559" i="16"/>
  <c r="B559" i="15"/>
  <c r="D549" i="16"/>
  <c r="C549" i="15"/>
  <c r="D559" i="16"/>
  <c r="C559" i="15"/>
  <c r="C508" i="16"/>
  <c r="B508" i="15"/>
  <c r="D534" i="16"/>
  <c r="C534" i="15"/>
  <c r="D508" i="16"/>
  <c r="C508" i="15"/>
  <c r="T24" i="14"/>
  <c r="C534" i="16"/>
  <c r="B534" i="15"/>
  <c r="C520" i="16"/>
  <c r="B520" i="15"/>
  <c r="D518" i="16"/>
  <c r="C518" i="15"/>
  <c r="C518" i="16"/>
  <c r="B518" i="15"/>
  <c r="D515" i="16"/>
  <c r="C515" i="15"/>
  <c r="C515" i="16"/>
  <c r="B515" i="15"/>
  <c r="D520" i="16"/>
  <c r="C520" i="15"/>
  <c r="C545" i="16"/>
  <c r="B545" i="15"/>
  <c r="G144" i="15" s="1" a="1"/>
  <c r="G144" i="15" s="1"/>
  <c r="D480" i="16"/>
  <c r="C480" i="15"/>
  <c r="C462" i="16"/>
  <c r="B462" i="15"/>
  <c r="D490" i="16"/>
  <c r="C490" i="15"/>
  <c r="D504" i="16"/>
  <c r="C504" i="15"/>
  <c r="D505" i="16"/>
  <c r="C505" i="15"/>
  <c r="C472" i="16"/>
  <c r="B472" i="15"/>
  <c r="C488" i="16"/>
  <c r="B488" i="15"/>
  <c r="G156" i="15" s="1" a="1"/>
  <c r="G156" i="15" s="1"/>
  <c r="C463" i="16"/>
  <c r="B463" i="15"/>
  <c r="C476" i="16"/>
  <c r="B476" i="15"/>
  <c r="C480" i="16"/>
  <c r="B480" i="15"/>
  <c r="D472" i="16"/>
  <c r="C472" i="15"/>
  <c r="H153" i="15" s="1" a="1"/>
  <c r="H153" i="15" s="1"/>
  <c r="D460" i="16"/>
  <c r="C460" i="15"/>
  <c r="D473" i="16"/>
  <c r="C473" i="15"/>
  <c r="D497" i="16"/>
  <c r="C497" i="15"/>
  <c r="C469" i="16"/>
  <c r="B469" i="15"/>
  <c r="C470" i="16"/>
  <c r="B470" i="15"/>
  <c r="G128" i="15" s="1" a="1"/>
  <c r="G128" i="15" s="1"/>
  <c r="C461" i="16"/>
  <c r="B461" i="15"/>
  <c r="C505" i="16"/>
  <c r="B505" i="15"/>
  <c r="C473" i="16"/>
  <c r="B473" i="15"/>
  <c r="C464" i="16"/>
  <c r="B464" i="15"/>
  <c r="C475" i="16"/>
  <c r="B475" i="15"/>
  <c r="D469" i="16"/>
  <c r="C469" i="15"/>
  <c r="D481" i="16"/>
  <c r="C481" i="15"/>
  <c r="C460" i="16"/>
  <c r="B460" i="15"/>
  <c r="C481" i="16"/>
  <c r="B481" i="15"/>
  <c r="D485" i="16"/>
  <c r="C485" i="15"/>
  <c r="C452" i="16"/>
  <c r="B452" i="15"/>
  <c r="C503" i="16"/>
  <c r="B503" i="15"/>
  <c r="D489" i="16"/>
  <c r="C489" i="15"/>
  <c r="H157" i="15" s="1" a="1"/>
  <c r="H157" i="15" s="1"/>
  <c r="D488" i="16"/>
  <c r="C488" i="15"/>
  <c r="H156" i="15" s="1" a="1"/>
  <c r="H156" i="15" s="1"/>
  <c r="C482" i="16"/>
  <c r="B482" i="15"/>
  <c r="D452" i="16"/>
  <c r="C452" i="15"/>
  <c r="D495" i="16"/>
  <c r="C495" i="15"/>
  <c r="C465" i="16"/>
  <c r="B465" i="15"/>
  <c r="G101" i="15" s="1" a="1"/>
  <c r="G101" i="15" s="1"/>
  <c r="D482" i="16"/>
  <c r="C482" i="15"/>
  <c r="D454" i="16"/>
  <c r="C454" i="15"/>
  <c r="D451" i="16"/>
  <c r="C451" i="15"/>
  <c r="D465" i="16"/>
  <c r="C465" i="15"/>
  <c r="H123" i="15" s="1" a="1"/>
  <c r="H123" i="15" s="1"/>
  <c r="C497" i="16"/>
  <c r="B497" i="15"/>
  <c r="C489" i="16"/>
  <c r="B489" i="15"/>
  <c r="G157" i="15" s="1" a="1"/>
  <c r="G157" i="15" s="1"/>
  <c r="D476" i="16"/>
  <c r="C476" i="15"/>
  <c r="D463" i="16"/>
  <c r="C463" i="15"/>
  <c r="C454" i="16"/>
  <c r="B454" i="15"/>
  <c r="C451" i="16"/>
  <c r="B451" i="15"/>
  <c r="D461" i="16"/>
  <c r="C461" i="15"/>
  <c r="C495" i="16"/>
  <c r="B495" i="15"/>
  <c r="D462" i="16"/>
  <c r="C462" i="15"/>
  <c r="D470" i="16"/>
  <c r="C470" i="15"/>
  <c r="H151" i="15" s="1" a="1"/>
  <c r="H151" i="15" s="1"/>
  <c r="D475" i="16"/>
  <c r="C475" i="15"/>
  <c r="C490" i="16"/>
  <c r="B490" i="15"/>
  <c r="C504" i="16"/>
  <c r="B504" i="15"/>
  <c r="D441" i="16"/>
  <c r="C441" i="15"/>
  <c r="C442" i="16"/>
  <c r="B442" i="15"/>
  <c r="G500" i="15" a="1"/>
  <c r="G500" i="15" s="1"/>
  <c r="G378" i="15" a="1"/>
  <c r="G378" i="15" s="1"/>
  <c r="H219" i="15" a="1"/>
  <c r="H219" i="15" s="1"/>
  <c r="H229" i="15" a="1"/>
  <c r="H229" i="15" s="1"/>
  <c r="H525" i="15" a="1"/>
  <c r="H525" i="15" s="1"/>
  <c r="G288" i="15" a="1"/>
  <c r="G288" i="15" s="1"/>
  <c r="H211" i="15" a="1"/>
  <c r="H211" i="15" s="1"/>
  <c r="H197" i="15" a="1"/>
  <c r="H197" i="15" s="1"/>
  <c r="H348" i="15" a="1"/>
  <c r="H348" i="15" s="1"/>
  <c r="H356" i="15" a="1"/>
  <c r="H356" i="15" s="1"/>
  <c r="G522" i="15" a="1"/>
  <c r="G522" i="15" s="1"/>
  <c r="H260" i="15" a="1"/>
  <c r="H260" i="15" s="1"/>
  <c r="H385" i="15" a="1"/>
  <c r="H385" i="15" s="1"/>
  <c r="H417" i="15" a="1"/>
  <c r="H417" i="15" s="1"/>
  <c r="H552" i="15" a="1"/>
  <c r="H552" i="15" s="1"/>
  <c r="G530" i="15" a="1"/>
  <c r="G530" i="15" s="1"/>
  <c r="G536" i="15" a="1"/>
  <c r="G536" i="15" s="1"/>
  <c r="H377" i="15" a="1"/>
  <c r="H377" i="15" s="1"/>
  <c r="H554" i="15" a="1"/>
  <c r="H554" i="15" s="1"/>
  <c r="H540" i="15" a="1"/>
  <c r="H540" i="15" s="1"/>
  <c r="G542" i="15" a="1"/>
  <c r="G542" i="15" s="1"/>
  <c r="G548" i="15" a="1"/>
  <c r="G548" i="15" s="1"/>
  <c r="H226" i="15" a="1"/>
  <c r="H226" i="15" s="1"/>
  <c r="H397" i="15" a="1"/>
  <c r="H397" i="15" s="1"/>
  <c r="H500" i="15" a="1"/>
  <c r="H500" i="15" s="1"/>
  <c r="H383" i="15" a="1"/>
  <c r="H383" i="15" s="1"/>
  <c r="H392" i="15" a="1"/>
  <c r="H392" i="15" s="1"/>
  <c r="G410" i="15" a="1"/>
  <c r="G410" i="15" s="1"/>
  <c r="G165" i="15" a="1"/>
  <c r="G165" i="15" s="1"/>
  <c r="H214" i="15" a="1"/>
  <c r="H214" i="15" s="1"/>
  <c r="H224" i="15" a="1"/>
  <c r="H224" i="15" s="1"/>
  <c r="H351" i="15" a="1"/>
  <c r="H351" i="15" s="1"/>
  <c r="H220" i="15" a="1"/>
  <c r="H220" i="15" s="1"/>
  <c r="H242" i="15" a="1"/>
  <c r="H242" i="15" s="1"/>
  <c r="G451" i="15" a="1"/>
  <c r="G451" i="15" s="1"/>
  <c r="H413" i="15" a="1"/>
  <c r="H413" i="15" s="1"/>
  <c r="G185" i="15" a="1"/>
  <c r="G185" i="15" s="1"/>
  <c r="G183" i="15" a="1"/>
  <c r="G183" i="15" s="1"/>
  <c r="G304" i="15" a="1"/>
  <c r="G304" i="15" s="1"/>
  <c r="G456" i="15" a="1"/>
  <c r="G456" i="15" s="1"/>
  <c r="H279" i="15" a="1"/>
  <c r="H279" i="15" s="1"/>
  <c r="H438" i="15" a="1"/>
  <c r="H438" i="15" s="1"/>
  <c r="G453" i="15" a="1"/>
  <c r="G453" i="15" s="1"/>
  <c r="H273" i="15" a="1"/>
  <c r="H273" i="15" s="1"/>
  <c r="H420" i="15" a="1"/>
  <c r="H420" i="15" s="1"/>
  <c r="H394" i="15" a="1"/>
  <c r="H394" i="15" s="1"/>
  <c r="H541" i="15" a="1"/>
  <c r="H541" i="15" s="1"/>
  <c r="H227" i="15" a="1"/>
  <c r="H227" i="15" s="1"/>
  <c r="G360" i="15" a="1"/>
  <c r="G360" i="15" s="1"/>
  <c r="H333" i="15" a="1"/>
  <c r="H333" i="15" s="1"/>
  <c r="H537" i="15" a="1"/>
  <c r="H537" i="15" s="1"/>
  <c r="H548" i="15" a="1"/>
  <c r="H548" i="15" s="1"/>
  <c r="G229" i="15" a="1"/>
  <c r="G229" i="15" s="1"/>
  <c r="G330" i="15" a="1"/>
  <c r="G330" i="15" s="1"/>
  <c r="G328" i="15" a="1"/>
  <c r="G328" i="15" s="1"/>
  <c r="G511" i="15" a="1"/>
  <c r="G511" i="15" s="1"/>
  <c r="G366" i="15" a="1"/>
  <c r="G366" i="15" s="1"/>
  <c r="H207" i="15" a="1"/>
  <c r="H207" i="15" s="1"/>
  <c r="H217" i="15" a="1"/>
  <c r="H217" i="15" s="1"/>
  <c r="G391" i="15" a="1"/>
  <c r="G391" i="15" s="1"/>
  <c r="H246" i="15" a="1"/>
  <c r="H246" i="15" s="1"/>
  <c r="H256" i="15" a="1"/>
  <c r="H256" i="15" s="1"/>
  <c r="H415" i="15" a="1"/>
  <c r="H415" i="15" s="1"/>
  <c r="G317" i="15" a="1"/>
  <c r="G317" i="15" s="1"/>
  <c r="H424" i="15" a="1"/>
  <c r="H424" i="15" s="1"/>
  <c r="H238" i="15" a="1"/>
  <c r="H238" i="15" s="1"/>
  <c r="H409" i="15" a="1"/>
  <c r="H409" i="15" s="1"/>
  <c r="H532" i="15" a="1"/>
  <c r="H532" i="15" s="1"/>
  <c r="H405" i="15" a="1"/>
  <c r="H405" i="15" s="1"/>
  <c r="H403" i="15" a="1"/>
  <c r="H403" i="15" s="1"/>
  <c r="G385" i="15" a="1"/>
  <c r="G385" i="15" s="1"/>
  <c r="H561" i="15" a="1"/>
  <c r="H561" i="15" s="1"/>
  <c r="H236" i="15" a="1"/>
  <c r="H236" i="15" s="1"/>
  <c r="H361" i="15" a="1"/>
  <c r="H361" i="15" s="1"/>
  <c r="H232" i="15" a="1"/>
  <c r="H232" i="15" s="1"/>
  <c r="H254" i="15" a="1"/>
  <c r="H254" i="15" s="1"/>
  <c r="G514" i="15" a="1"/>
  <c r="G514" i="15" s="1"/>
  <c r="H210" i="15" a="1"/>
  <c r="H210" i="15" s="1"/>
  <c r="H276" i="15" a="1"/>
  <c r="H276" i="15" s="1"/>
  <c r="H446" i="15" a="1"/>
  <c r="H446" i="15" s="1"/>
  <c r="G337" i="15" a="1"/>
  <c r="G337" i="15" s="1"/>
  <c r="G452" i="15" a="1"/>
  <c r="G452" i="15" s="1"/>
  <c r="G356" i="15" a="1"/>
  <c r="G356" i="15" s="1"/>
  <c r="G436" i="15" a="1"/>
  <c r="G436" i="15" s="1"/>
  <c r="G388" i="15" a="1"/>
  <c r="G388" i="15" s="1"/>
  <c r="G386" i="15" a="1"/>
  <c r="G386" i="15" s="1"/>
  <c r="H289" i="15" a="1"/>
  <c r="H289" i="15" s="1"/>
  <c r="H412" i="15" a="1"/>
  <c r="H412" i="15" s="1"/>
  <c r="G346" i="15" a="1"/>
  <c r="G346" i="15" s="1"/>
  <c r="H271" i="15" a="1"/>
  <c r="H271" i="15" s="1"/>
  <c r="H257" i="15" a="1"/>
  <c r="H257" i="15" s="1"/>
  <c r="H404" i="15" a="1"/>
  <c r="H404" i="15" s="1"/>
  <c r="H426" i="15" a="1"/>
  <c r="H426" i="15" s="1"/>
  <c r="C405" i="16"/>
  <c r="B405" i="15"/>
  <c r="C444" i="16"/>
  <c r="B444" i="15"/>
  <c r="D401" i="16"/>
  <c r="C401" i="15"/>
  <c r="D410" i="16"/>
  <c r="C410" i="15"/>
  <c r="D436" i="16"/>
  <c r="C436" i="15"/>
  <c r="G212" i="15" a="1"/>
  <c r="G212" i="15" s="1"/>
  <c r="G495" i="15" a="1"/>
  <c r="G495" i="15" s="1"/>
  <c r="G501" i="15" a="1"/>
  <c r="G501" i="15" s="1"/>
  <c r="H411" i="15" a="1"/>
  <c r="H411" i="15" s="1"/>
  <c r="G194" i="15" a="1"/>
  <c r="G194" i="15" s="1"/>
  <c r="G349" i="15" a="1"/>
  <c r="G349" i="15" s="1"/>
  <c r="H472" i="15" a="1"/>
  <c r="H472" i="15" s="1"/>
  <c r="H536" i="15" a="1"/>
  <c r="H536" i="15" s="1"/>
  <c r="G218" i="15" a="1"/>
  <c r="G218" i="15" s="1"/>
  <c r="G318" i="15" a="1"/>
  <c r="G318" i="15" s="1"/>
  <c r="G316" i="15" a="1"/>
  <c r="G316" i="15" s="1"/>
  <c r="G523" i="15" a="1"/>
  <c r="G523" i="15" s="1"/>
  <c r="G242" i="15" a="1"/>
  <c r="G242" i="15" s="1"/>
  <c r="G377" i="15" a="1"/>
  <c r="G377" i="15" s="1"/>
  <c r="H278" i="15" a="1"/>
  <c r="H278" i="15" s="1"/>
  <c r="G543" i="15" a="1"/>
  <c r="G543" i="15" s="1"/>
  <c r="G492" i="15" a="1"/>
  <c r="G492" i="15" s="1"/>
  <c r="H248" i="15" a="1"/>
  <c r="H248" i="15" s="1"/>
  <c r="H373" i="15" a="1"/>
  <c r="H373" i="15" s="1"/>
  <c r="H244" i="15" a="1"/>
  <c r="H244" i="15" s="1"/>
  <c r="H266" i="15" a="1"/>
  <c r="H266" i="15" s="1"/>
  <c r="G555" i="15" a="1"/>
  <c r="G555" i="15" s="1"/>
  <c r="G503" i="15" a="1"/>
  <c r="G503" i="15" s="1"/>
  <c r="G367" i="15" a="1"/>
  <c r="G367" i="15" s="1"/>
  <c r="H222" i="15" a="1"/>
  <c r="H222" i="15" s="1"/>
  <c r="G438" i="15" a="1"/>
  <c r="G438" i="15" s="1"/>
  <c r="G355" i="15" a="1"/>
  <c r="G355" i="15" s="1"/>
  <c r="G343" i="15" a="1"/>
  <c r="G343" i="15" s="1"/>
  <c r="G315" i="15" a="1"/>
  <c r="G315" i="15" s="1"/>
  <c r="G359" i="15" a="1"/>
  <c r="G359" i="15" s="1"/>
  <c r="G439" i="15" a="1"/>
  <c r="G439" i="15" s="1"/>
  <c r="H297" i="15" a="1"/>
  <c r="H297" i="15" s="1"/>
  <c r="H444" i="15" a="1"/>
  <c r="H444" i="15" s="1"/>
  <c r="H418" i="15" a="1"/>
  <c r="H418" i="15" s="1"/>
  <c r="G191" i="15" a="1"/>
  <c r="G191" i="15" s="1"/>
  <c r="H549" i="15" a="1"/>
  <c r="H549" i="15" s="1"/>
  <c r="G209" i="15" a="1"/>
  <c r="G209" i="15" s="1"/>
  <c r="G286" i="15" a="1"/>
  <c r="G286" i="15" s="1"/>
  <c r="G239" i="15" a="1"/>
  <c r="G239" i="15" s="1"/>
  <c r="G249" i="15" a="1"/>
  <c r="G249" i="15" s="1"/>
  <c r="G408" i="15" a="1"/>
  <c r="G408" i="15" s="1"/>
  <c r="G454" i="15" a="1"/>
  <c r="G454" i="15" s="1"/>
  <c r="G198" i="15" a="1"/>
  <c r="G198" i="15" s="1"/>
  <c r="G425" i="15" a="1"/>
  <c r="G425" i="15" s="1"/>
  <c r="H267" i="15" a="1"/>
  <c r="H267" i="15" s="1"/>
  <c r="H277" i="15" a="1"/>
  <c r="H277" i="15" s="1"/>
  <c r="C401" i="16"/>
  <c r="B401" i="15"/>
  <c r="D411" i="16"/>
  <c r="C411" i="15"/>
  <c r="H130" i="15" s="1" a="1"/>
  <c r="H130" i="15" s="1"/>
  <c r="C410" i="16"/>
  <c r="B410" i="15"/>
  <c r="H483" i="15" a="1"/>
  <c r="H483" i="15" s="1"/>
  <c r="H274" i="15" a="1"/>
  <c r="H274" i="15" s="1"/>
  <c r="H445" i="15" a="1"/>
  <c r="H445" i="15" s="1"/>
  <c r="G202" i="15" a="1"/>
  <c r="G202" i="15" s="1"/>
  <c r="G507" i="15" a="1"/>
  <c r="G507" i="15" s="1"/>
  <c r="G512" i="15" a="1"/>
  <c r="G512" i="15" s="1"/>
  <c r="H399" i="15" a="1"/>
  <c r="H399" i="15" s="1"/>
  <c r="G161" i="15" a="1"/>
  <c r="G161" i="15" s="1"/>
  <c r="G182" i="15" a="1"/>
  <c r="G182" i="15" s="1"/>
  <c r="G338" i="15" a="1"/>
  <c r="G338" i="15" s="1"/>
  <c r="G210" i="15" a="1"/>
  <c r="G210" i="15" s="1"/>
  <c r="G278" i="15" a="1"/>
  <c r="G278" i="15" s="1"/>
  <c r="G240" i="15" a="1"/>
  <c r="G240" i="15" s="1"/>
  <c r="G238" i="15" a="1"/>
  <c r="G238" i="15" s="1"/>
  <c r="G350" i="15" a="1"/>
  <c r="G350" i="15" s="1"/>
  <c r="G411" i="15" a="1"/>
  <c r="G411" i="15" s="1"/>
  <c r="G200" i="15" a="1"/>
  <c r="G200" i="15" s="1"/>
  <c r="G379" i="15" a="1"/>
  <c r="G379" i="15" s="1"/>
  <c r="H234" i="15" a="1"/>
  <c r="H234" i="15" s="1"/>
  <c r="G424" i="15" a="1"/>
  <c r="G424" i="15" s="1"/>
  <c r="G190" i="15" a="1"/>
  <c r="G190" i="15" s="1"/>
  <c r="G219" i="15" a="1"/>
  <c r="G219" i="15" s="1"/>
  <c r="G354" i="15" a="1"/>
  <c r="G354" i="15" s="1"/>
  <c r="G327" i="15" a="1"/>
  <c r="G327" i="15" s="1"/>
  <c r="G371" i="15" a="1"/>
  <c r="G371" i="15" s="1"/>
  <c r="G208" i="15" a="1"/>
  <c r="G208" i="15" s="1"/>
  <c r="G206" i="15" a="1"/>
  <c r="G206" i="15" s="1"/>
  <c r="G205" i="15" a="1"/>
  <c r="G205" i="15" s="1"/>
  <c r="G201" i="15" a="1"/>
  <c r="G201" i="15" s="1"/>
  <c r="G368" i="15" a="1"/>
  <c r="G368" i="15" s="1"/>
  <c r="H295" i="15" a="1"/>
  <c r="H295" i="15" s="1"/>
  <c r="H281" i="15" a="1"/>
  <c r="H281" i="15" s="1"/>
  <c r="H428" i="15" a="1"/>
  <c r="H428" i="15" s="1"/>
  <c r="G440" i="15" a="1"/>
  <c r="G440" i="15" s="1"/>
  <c r="G258" i="15" a="1"/>
  <c r="G258" i="15" s="1"/>
  <c r="G275" i="15" a="1"/>
  <c r="G275" i="15" s="1"/>
  <c r="G376" i="15" a="1"/>
  <c r="G376" i="15" s="1"/>
  <c r="G374" i="15" a="1"/>
  <c r="G374" i="15" s="1"/>
  <c r="H292" i="15" a="1"/>
  <c r="H292" i="15" s="1"/>
  <c r="H451" i="15" a="1"/>
  <c r="H451" i="15" s="1"/>
  <c r="G496" i="15" a="1"/>
  <c r="G496" i="15" s="1"/>
  <c r="G457" i="15" a="1"/>
  <c r="G457" i="15" s="1"/>
  <c r="H284" i="15" a="1"/>
  <c r="H284" i="15" s="1"/>
  <c r="H407" i="15" a="1"/>
  <c r="H407" i="15" s="1"/>
  <c r="H441" i="15" a="1"/>
  <c r="H441" i="15" s="1"/>
  <c r="H439" i="15" a="1"/>
  <c r="H439" i="15" s="1"/>
  <c r="H143" i="15" a="1"/>
  <c r="H143" i="15" s="1"/>
  <c r="H262" i="15" a="1"/>
  <c r="H262" i="15" s="1"/>
  <c r="H433" i="15" a="1"/>
  <c r="H433" i="15" s="1"/>
  <c r="H556" i="15" a="1"/>
  <c r="H556" i="15" s="1"/>
  <c r="G192" i="15" a="1"/>
  <c r="G192" i="15" s="1"/>
  <c r="G518" i="15" a="1"/>
  <c r="G518" i="15" s="1"/>
  <c r="G524" i="15" a="1"/>
  <c r="G524" i="15" s="1"/>
  <c r="H492" i="15" a="1"/>
  <c r="H492" i="15" s="1"/>
  <c r="G213" i="15" a="1"/>
  <c r="G213" i="15" s="1"/>
  <c r="G395" i="15" a="1"/>
  <c r="G395" i="15" s="1"/>
  <c r="G556" i="15" a="1"/>
  <c r="G556" i="15" s="1"/>
  <c r="G230" i="15" a="1"/>
  <c r="G230" i="15" s="1"/>
  <c r="G365" i="15" a="1"/>
  <c r="G365" i="15" s="1"/>
  <c r="G339" i="15" a="1"/>
  <c r="G339" i="15" s="1"/>
  <c r="G383" i="15" a="1"/>
  <c r="G383" i="15" s="1"/>
  <c r="G217" i="15" a="1"/>
  <c r="G217" i="15" s="1"/>
  <c r="G215" i="15" a="1"/>
  <c r="G215" i="15" s="1"/>
  <c r="G193" i="15" a="1"/>
  <c r="G193" i="15" s="1"/>
  <c r="G222" i="15" a="1"/>
  <c r="G222" i="15" s="1"/>
  <c r="G427" i="15" a="1"/>
  <c r="G427" i="15" s="1"/>
  <c r="H425" i="15" a="1"/>
  <c r="H425" i="15" s="1"/>
  <c r="G428" i="15" a="1"/>
  <c r="G428" i="15" s="1"/>
  <c r="G231" i="15" a="1"/>
  <c r="G231" i="15" s="1"/>
  <c r="G448" i="15" a="1"/>
  <c r="G448" i="15" s="1"/>
  <c r="H291" i="15" a="1"/>
  <c r="H291" i="15" s="1"/>
  <c r="H450" i="15" a="1"/>
  <c r="H450" i="15" s="1"/>
  <c r="H471" i="15" a="1"/>
  <c r="H471" i="15" s="1"/>
  <c r="H534" i="15" a="1"/>
  <c r="H534" i="15" s="1"/>
  <c r="H467" i="15" a="1"/>
  <c r="H467" i="15" s="1"/>
  <c r="H510" i="15" a="1"/>
  <c r="H510" i="15" s="1"/>
  <c r="G449" i="15" a="1"/>
  <c r="G449" i="15" s="1"/>
  <c r="G455" i="15" a="1"/>
  <c r="G455" i="15" s="1"/>
  <c r="H459" i="15" a="1"/>
  <c r="H459" i="15" s="1"/>
  <c r="G227" i="15" a="1"/>
  <c r="G227" i="15" s="1"/>
  <c r="G237" i="15" a="1"/>
  <c r="G237" i="15" s="1"/>
  <c r="G396" i="15" a="1"/>
  <c r="G396" i="15" s="1"/>
  <c r="G399" i="15" a="1"/>
  <c r="G399" i="15" s="1"/>
  <c r="G460" i="15" a="1"/>
  <c r="G460" i="15" s="1"/>
  <c r="H314" i="15" a="1"/>
  <c r="H314" i="15" s="1"/>
  <c r="G232" i="15" a="1"/>
  <c r="G232" i="15" s="1"/>
  <c r="G418" i="15" a="1"/>
  <c r="G418" i="15" s="1"/>
  <c r="G415" i="15" a="1"/>
  <c r="G415" i="15" s="1"/>
  <c r="H270" i="15" a="1"/>
  <c r="H270" i="15" s="1"/>
  <c r="H280" i="15" a="1"/>
  <c r="H280" i="15" s="1"/>
  <c r="H302" i="15" a="1"/>
  <c r="H302" i="15" s="1"/>
  <c r="G519" i="15" a="1"/>
  <c r="G519" i="15" s="1"/>
  <c r="G468" i="15" a="1"/>
  <c r="G468" i="15" s="1"/>
  <c r="H272" i="15" a="1"/>
  <c r="H272" i="15" s="1"/>
  <c r="H395" i="15" a="1"/>
  <c r="H395" i="15" s="1"/>
  <c r="H429" i="15" a="1"/>
  <c r="H429" i="15" s="1"/>
  <c r="H427" i="15" a="1"/>
  <c r="H427" i="15" s="1"/>
  <c r="G220" i="15" a="1"/>
  <c r="G220" i="15" s="1"/>
  <c r="H287" i="15" a="1"/>
  <c r="H287" i="15" s="1"/>
  <c r="H342" i="15" a="1"/>
  <c r="H342" i="15" s="1"/>
  <c r="H490" i="15" a="1"/>
  <c r="H490" i="15" s="1"/>
  <c r="H466" i="15" a="1"/>
  <c r="H466" i="15" s="1"/>
  <c r="G246" i="15" a="1"/>
  <c r="G246" i="15" s="1"/>
  <c r="G392" i="15" a="1"/>
  <c r="G392" i="15" s="1"/>
  <c r="H449" i="15" a="1"/>
  <c r="H449" i="15" s="1"/>
  <c r="G228" i="15" a="1"/>
  <c r="G228" i="15" s="1"/>
  <c r="G226" i="15" a="1"/>
  <c r="G226" i="15" s="1"/>
  <c r="G203" i="15" a="1"/>
  <c r="G203" i="15" s="1"/>
  <c r="G234" i="15" a="1"/>
  <c r="G234" i="15" s="1"/>
  <c r="G412" i="15" a="1"/>
  <c r="G412" i="15" s="1"/>
  <c r="H437" i="15" a="1"/>
  <c r="H437" i="15" s="1"/>
  <c r="H470" i="15" a="1"/>
  <c r="H470" i="15" s="1"/>
  <c r="H288" i="15" a="1"/>
  <c r="H288" i="15" s="1"/>
  <c r="H458" i="15" a="1"/>
  <c r="H458" i="15" s="1"/>
  <c r="H456" i="15" a="1"/>
  <c r="H456" i="15" s="1"/>
  <c r="H430" i="15" a="1"/>
  <c r="H430" i="15" s="1"/>
  <c r="H440" i="15" a="1"/>
  <c r="H440" i="15" s="1"/>
  <c r="H462" i="15" a="1"/>
  <c r="H462" i="15" s="1"/>
  <c r="G416" i="15" a="1"/>
  <c r="G416" i="15" s="1"/>
  <c r="G297" i="15" a="1"/>
  <c r="G297" i="15" s="1"/>
  <c r="G400" i="15" a="1"/>
  <c r="G400" i="15" s="1"/>
  <c r="G398" i="15" a="1"/>
  <c r="G398" i="15" s="1"/>
  <c r="H301" i="15" a="1"/>
  <c r="H301" i="15" s="1"/>
  <c r="G441" i="15" a="1"/>
  <c r="G441" i="15" s="1"/>
  <c r="H332" i="15" a="1"/>
  <c r="H332" i="15" s="1"/>
  <c r="H363" i="15" a="1"/>
  <c r="H363" i="15" s="1"/>
  <c r="H329" i="15" a="1"/>
  <c r="H329" i="15" s="1"/>
  <c r="H349" i="15" a="1"/>
  <c r="H349" i="15" s="1"/>
  <c r="H497" i="15" a="1"/>
  <c r="H497" i="15" s="1"/>
  <c r="H275" i="15" a="1"/>
  <c r="H275" i="15" s="1"/>
  <c r="H321" i="15" a="1"/>
  <c r="H321" i="15" s="1"/>
  <c r="H502" i="15" a="1"/>
  <c r="H502" i="15" s="1"/>
  <c r="G80" i="15" a="1"/>
  <c r="G80" i="15" s="1"/>
  <c r="G247" i="15" a="1"/>
  <c r="G247" i="15" s="1"/>
  <c r="G461" i="15" a="1"/>
  <c r="G461" i="15" s="1"/>
  <c r="D407" i="16"/>
  <c r="C407" i="15"/>
  <c r="D439" i="16"/>
  <c r="C439" i="15"/>
  <c r="D417" i="16"/>
  <c r="C417" i="15"/>
  <c r="G520" i="15" a="1"/>
  <c r="G520" i="15" s="1"/>
  <c r="G276" i="15" a="1"/>
  <c r="G276" i="15" s="1"/>
  <c r="G401" i="15" a="1"/>
  <c r="G401" i="15" s="1"/>
  <c r="H158" i="15" a="1"/>
  <c r="H158" i="15" s="1"/>
  <c r="G323" i="15" a="1"/>
  <c r="G323" i="15" s="1"/>
  <c r="G491" i="15" a="1"/>
  <c r="G491" i="15" s="1"/>
  <c r="G403" i="15" a="1"/>
  <c r="G403" i="15" s="1"/>
  <c r="H258" i="15" a="1"/>
  <c r="H258" i="15" s="1"/>
  <c r="H268" i="15" a="1"/>
  <c r="H268" i="15" s="1"/>
  <c r="H290" i="15" a="1"/>
  <c r="H290" i="15" s="1"/>
  <c r="G531" i="15" a="1"/>
  <c r="G531" i="15" s="1"/>
  <c r="G480" i="15" a="1"/>
  <c r="G480" i="15" s="1"/>
  <c r="H201" i="15" a="1"/>
  <c r="H201" i="15" s="1"/>
  <c r="H340" i="15" a="1"/>
  <c r="H340" i="15" s="1"/>
  <c r="H328" i="15" a="1"/>
  <c r="H328" i="15" s="1"/>
  <c r="H476" i="15" a="1"/>
  <c r="H476" i="15" s="1"/>
  <c r="G545" i="15" a="1"/>
  <c r="G545" i="15" s="1"/>
  <c r="H312" i="15" a="1"/>
  <c r="H312" i="15" s="1"/>
  <c r="H481" i="15" a="1"/>
  <c r="H481" i="15" s="1"/>
  <c r="G557" i="15" a="1"/>
  <c r="G557" i="15" s="1"/>
  <c r="H300" i="15" a="1"/>
  <c r="H300" i="15" s="1"/>
  <c r="H320" i="15" a="1"/>
  <c r="H320" i="15" s="1"/>
  <c r="H468" i="15" a="1"/>
  <c r="H468" i="15" s="1"/>
  <c r="H442" i="15" a="1"/>
  <c r="H442" i="15" s="1"/>
  <c r="H452" i="15" a="1"/>
  <c r="H452" i="15" s="1"/>
  <c r="H474" i="15" a="1"/>
  <c r="H474" i="15" s="1"/>
  <c r="G413" i="15" a="1"/>
  <c r="G413" i="15" s="1"/>
  <c r="H309" i="15" a="1"/>
  <c r="H309" i="15" s="1"/>
  <c r="H307" i="15" a="1"/>
  <c r="H307" i="15" s="1"/>
  <c r="H293" i="15" a="1"/>
  <c r="H293" i="15" s="1"/>
  <c r="H303" i="15" a="1"/>
  <c r="H303" i="15" s="1"/>
  <c r="H313" i="15" a="1"/>
  <c r="H313" i="15" s="1"/>
  <c r="G429" i="15" a="1"/>
  <c r="G429" i="15" s="1"/>
  <c r="H482" i="15" a="1"/>
  <c r="H482" i="15" s="1"/>
  <c r="G251" i="15" a="1"/>
  <c r="G251" i="15" s="1"/>
  <c r="G260" i="15" a="1"/>
  <c r="G260" i="15" s="1"/>
  <c r="G442" i="15" a="1"/>
  <c r="G442" i="15" s="1"/>
  <c r="H190" i="15" a="1"/>
  <c r="H190" i="15" s="1"/>
  <c r="H200" i="15" a="1"/>
  <c r="H200" i="15" s="1"/>
  <c r="H186" i="15" a="1"/>
  <c r="H186" i="15" s="1"/>
  <c r="H196" i="15" a="1"/>
  <c r="H196" i="15" s="1"/>
  <c r="H357" i="15" a="1"/>
  <c r="H357" i="15" s="1"/>
  <c r="G450" i="15" a="1"/>
  <c r="G450" i="15" s="1"/>
  <c r="G404" i="15" a="1"/>
  <c r="G404" i="15" s="1"/>
  <c r="H178" i="15" a="1"/>
  <c r="H178" i="15" s="1"/>
  <c r="H352" i="15" a="1"/>
  <c r="H352" i="15" s="1"/>
  <c r="H455" i="15" a="1"/>
  <c r="H455" i="15" s="1"/>
  <c r="H488" i="15" a="1"/>
  <c r="H488" i="15" s="1"/>
  <c r="H354" i="15" a="1"/>
  <c r="H354" i="15" s="1"/>
  <c r="G280" i="15" a="1"/>
  <c r="G280" i="15" s="1"/>
  <c r="H484" i="15" a="1"/>
  <c r="H484" i="15" s="1"/>
  <c r="G119" i="15" a="1"/>
  <c r="G119" i="15" s="1"/>
  <c r="G263" i="15" a="1"/>
  <c r="G263" i="15" s="1"/>
  <c r="G261" i="15" a="1"/>
  <c r="G261" i="15" s="1"/>
  <c r="G373" i="15" a="1"/>
  <c r="G373" i="15" s="1"/>
  <c r="G532" i="15" a="1"/>
  <c r="G532" i="15" s="1"/>
  <c r="G265" i="15" a="1"/>
  <c r="G265" i="15" s="1"/>
  <c r="G389" i="15" a="1"/>
  <c r="G389" i="15" s="1"/>
  <c r="H124" i="15" a="1"/>
  <c r="H124" i="15" s="1"/>
  <c r="G387" i="15" a="1"/>
  <c r="G387" i="15" s="1"/>
  <c r="G277" i="15" a="1"/>
  <c r="G277" i="15" s="1"/>
  <c r="H199" i="15" a="1"/>
  <c r="H199" i="15" s="1"/>
  <c r="H185" i="15" a="1"/>
  <c r="H185" i="15" s="1"/>
  <c r="H337" i="15" a="1"/>
  <c r="H337" i="15" s="1"/>
  <c r="H496" i="15" a="1"/>
  <c r="H496" i="15" s="1"/>
  <c r="G335" i="15" a="1"/>
  <c r="G335" i="15" s="1"/>
  <c r="H331" i="15" a="1"/>
  <c r="H331" i="15" s="1"/>
  <c r="H480" i="15" a="1"/>
  <c r="H480" i="15" s="1"/>
  <c r="H454" i="15" a="1"/>
  <c r="H454" i="15" s="1"/>
  <c r="H464" i="15" a="1"/>
  <c r="H464" i="15" s="1"/>
  <c r="H485" i="15" a="1"/>
  <c r="H485" i="15" s="1"/>
  <c r="G393" i="15" a="1"/>
  <c r="G393" i="15" s="1"/>
  <c r="H177" i="15" a="1"/>
  <c r="H177" i="15" s="1"/>
  <c r="H319" i="15" a="1"/>
  <c r="H319" i="15" s="1"/>
  <c r="H305" i="15" a="1"/>
  <c r="H305" i="15" s="1"/>
  <c r="H315" i="15" a="1"/>
  <c r="H315" i="15" s="1"/>
  <c r="H324" i="15" a="1"/>
  <c r="H324" i="15" s="1"/>
  <c r="G558" i="15" a="1"/>
  <c r="G558" i="15" s="1"/>
  <c r="G380" i="15" a="1"/>
  <c r="G380" i="15" s="1"/>
  <c r="H343" i="15" a="1"/>
  <c r="H343" i="15" s="1"/>
  <c r="H546" i="15" a="1"/>
  <c r="H546" i="15" s="1"/>
  <c r="G269" i="15" a="1"/>
  <c r="G269" i="15" s="1"/>
  <c r="G357" i="15" a="1"/>
  <c r="G357" i="15" s="1"/>
  <c r="H218" i="15" a="1"/>
  <c r="H218" i="15" s="1"/>
  <c r="H215" i="15" a="1"/>
  <c r="H215" i="15" s="1"/>
  <c r="G550" i="15" a="1"/>
  <c r="G550" i="15" s="1"/>
  <c r="H188" i="15" a="1"/>
  <c r="H188" i="15" s="1"/>
  <c r="H318" i="15" a="1"/>
  <c r="H318" i="15" s="1"/>
  <c r="H327" i="15" a="1"/>
  <c r="H327" i="15" s="1"/>
  <c r="H486" i="15" a="1"/>
  <c r="H486" i="15" s="1"/>
  <c r="C446" i="16"/>
  <c r="B446" i="15"/>
  <c r="C403" i="16"/>
  <c r="B403" i="15"/>
  <c r="D413" i="16"/>
  <c r="C413" i="15"/>
  <c r="H132" i="15" s="1" a="1"/>
  <c r="H132" i="15" s="1"/>
  <c r="G133" i="15" a="1"/>
  <c r="G133" i="15" s="1"/>
  <c r="G509" i="15" a="1"/>
  <c r="G509" i="15" s="1"/>
  <c r="H345" i="15" a="1"/>
  <c r="H345" i="15" s="1"/>
  <c r="H513" i="15" a="1"/>
  <c r="H513" i="15" s="1"/>
  <c r="G236" i="15" a="1"/>
  <c r="G236" i="15" s="1"/>
  <c r="G268" i="15" a="1"/>
  <c r="G268" i="15" s="1"/>
  <c r="G244" i="15" a="1"/>
  <c r="G244" i="15" s="1"/>
  <c r="H473" i="15" a="1"/>
  <c r="H473" i="15" s="1"/>
  <c r="G252" i="15" a="1"/>
  <c r="G252" i="15" s="1"/>
  <c r="G250" i="15" a="1"/>
  <c r="G250" i="15" s="1"/>
  <c r="G361" i="15" a="1"/>
  <c r="G361" i="15" s="1"/>
  <c r="G544" i="15" a="1"/>
  <c r="G544" i="15" s="1"/>
  <c r="G344" i="15" a="1"/>
  <c r="G344" i="15" s="1"/>
  <c r="H195" i="15" a="1"/>
  <c r="H195" i="15" s="1"/>
  <c r="H346" i="15" a="1"/>
  <c r="H346" i="15" s="1"/>
  <c r="G534" i="15" a="1"/>
  <c r="G534" i="15" s="1"/>
  <c r="H189" i="15" a="1"/>
  <c r="H189" i="15" s="1"/>
  <c r="H330" i="15" a="1"/>
  <c r="H330" i="15" s="1"/>
  <c r="H317" i="15" a="1"/>
  <c r="H317" i="15" s="1"/>
  <c r="H326" i="15" a="1"/>
  <c r="H326" i="15" s="1"/>
  <c r="H335" i="15" a="1"/>
  <c r="H335" i="15" s="1"/>
  <c r="G546" i="15" a="1"/>
  <c r="G546" i="15" s="1"/>
  <c r="G254" i="15" a="1"/>
  <c r="G254" i="15" s="1"/>
  <c r="H161" i="15" a="1"/>
  <c r="H161" i="15" s="1"/>
  <c r="H171" i="15" a="1"/>
  <c r="H171" i="15" s="1"/>
  <c r="H181" i="15" a="1"/>
  <c r="H181" i="15" s="1"/>
  <c r="G394" i="15" a="1"/>
  <c r="G394" i="15" s="1"/>
  <c r="G243" i="15" a="1"/>
  <c r="G243" i="15" s="1"/>
  <c r="G308" i="15" a="1"/>
  <c r="G308" i="15" s="1"/>
  <c r="G271" i="15" a="1"/>
  <c r="G271" i="15" s="1"/>
  <c r="G281" i="15" a="1"/>
  <c r="G281" i="15" s="1"/>
  <c r="G289" i="15" a="1"/>
  <c r="G289" i="15" s="1"/>
  <c r="H202" i="15" a="1"/>
  <c r="H202" i="15" s="1"/>
  <c r="H375" i="15" a="1"/>
  <c r="H375" i="15" s="1"/>
  <c r="H479" i="15" a="1"/>
  <c r="H479" i="15" s="1"/>
  <c r="H520" i="15" a="1"/>
  <c r="H520" i="15" s="1"/>
  <c r="G134" i="15" a="1"/>
  <c r="G134" i="15" s="1"/>
  <c r="G435" i="15" a="1"/>
  <c r="G435" i="15" s="1"/>
  <c r="G538" i="15" a="1"/>
  <c r="G538" i="15" s="1"/>
  <c r="G333" i="15" a="1"/>
  <c r="G333" i="15" s="1"/>
  <c r="G319" i="15" a="1"/>
  <c r="G319" i="15" s="1"/>
  <c r="G171" i="15" a="1"/>
  <c r="G171" i="15" s="1"/>
  <c r="G292" i="15" a="1"/>
  <c r="G292" i="15" s="1"/>
  <c r="G474" i="15" a="1"/>
  <c r="G474" i="15" s="1"/>
  <c r="G321" i="15" a="1"/>
  <c r="G321" i="15" s="1"/>
  <c r="H184" i="15" a="1"/>
  <c r="H184" i="15" s="1"/>
  <c r="H347" i="15" a="1"/>
  <c r="H347" i="15" s="1"/>
  <c r="G464" i="15" a="1"/>
  <c r="G464" i="15" s="1"/>
  <c r="D404" i="16"/>
  <c r="C404" i="15"/>
  <c r="C411" i="16"/>
  <c r="B411" i="15"/>
  <c r="G130" i="15" s="1" a="1"/>
  <c r="G130" i="15" s="1"/>
  <c r="D409" i="16"/>
  <c r="C409" i="15"/>
  <c r="H95" i="15" s="1" a="1"/>
  <c r="H95" i="15" s="1"/>
  <c r="C404" i="16"/>
  <c r="B404" i="15"/>
  <c r="C413" i="16"/>
  <c r="B413" i="15"/>
  <c r="C396" i="16"/>
  <c r="B396" i="15"/>
  <c r="D403" i="16"/>
  <c r="C403" i="15"/>
  <c r="H509" i="15" a="1"/>
  <c r="H509" i="15" s="1"/>
  <c r="H527" i="15" a="1"/>
  <c r="H527" i="15" s="1"/>
  <c r="H515" i="15" a="1"/>
  <c r="H515" i="15" s="1"/>
  <c r="H204" i="15" a="1"/>
  <c r="H204" i="15" s="1"/>
  <c r="H376" i="15" a="1"/>
  <c r="H376" i="15" s="1"/>
  <c r="H512" i="15" a="1"/>
  <c r="H512" i="15" s="1"/>
  <c r="H499" i="15" a="1"/>
  <c r="H499" i="15" s="1"/>
  <c r="G123" i="15" a="1"/>
  <c r="G123" i="15" s="1"/>
  <c r="G521" i="15" a="1"/>
  <c r="G521" i="15" s="1"/>
  <c r="H334" i="15" a="1"/>
  <c r="H334" i="15" s="1"/>
  <c r="H503" i="15" a="1"/>
  <c r="H503" i="15" s="1"/>
  <c r="G224" i="15" a="1"/>
  <c r="G224" i="15" s="1"/>
  <c r="G257" i="15" a="1"/>
  <c r="G257" i="15" s="1"/>
  <c r="G329" i="15" a="1"/>
  <c r="G329" i="15" s="1"/>
  <c r="H524" i="15" a="1"/>
  <c r="H524" i="15" s="1"/>
  <c r="G207" i="15" a="1"/>
  <c r="G207" i="15" s="1"/>
  <c r="G295" i="15" a="1"/>
  <c r="G295" i="15" s="1"/>
  <c r="G305" i="15" a="1"/>
  <c r="G305" i="15" s="1"/>
  <c r="H205" i="15" a="1"/>
  <c r="H205" i="15" s="1"/>
  <c r="G267" i="15" a="1"/>
  <c r="G267" i="15" s="1"/>
  <c r="G266" i="15" a="1"/>
  <c r="G266" i="15" s="1"/>
  <c r="H187" i="15" a="1"/>
  <c r="H187" i="15" s="1"/>
  <c r="H183" i="15" a="1"/>
  <c r="H183" i="15" s="1"/>
  <c r="H193" i="15" a="1"/>
  <c r="H193" i="15" s="1"/>
  <c r="G341" i="15" a="1"/>
  <c r="G341" i="15" s="1"/>
  <c r="G320" i="15" a="1"/>
  <c r="G320" i="15" s="1"/>
  <c r="G283" i="15" a="1"/>
  <c r="G283" i="15" s="1"/>
  <c r="G303" i="15" a="1"/>
  <c r="G303" i="15" s="1"/>
  <c r="G559" i="15" a="1"/>
  <c r="G559" i="15" s="1"/>
  <c r="G174" i="15" a="1"/>
  <c r="G174" i="15" s="1"/>
  <c r="G262" i="15" a="1"/>
  <c r="G262" i="15" s="1"/>
  <c r="G136" i="15" a="1"/>
  <c r="G136" i="15" s="1"/>
  <c r="G422" i="15" a="1"/>
  <c r="G422" i="15" s="1"/>
  <c r="G526" i="15" a="1"/>
  <c r="G526" i="15" s="1"/>
  <c r="H212" i="15" a="1"/>
  <c r="H212" i="15" s="1"/>
  <c r="H339" i="15" a="1"/>
  <c r="H339" i="15" s="1"/>
  <c r="H359" i="15" a="1"/>
  <c r="H359" i="15" s="1"/>
  <c r="H508" i="15" a="1"/>
  <c r="H508" i="15" s="1"/>
  <c r="G437" i="15" a="1"/>
  <c r="G437" i="15" s="1"/>
  <c r="H538" i="15" a="1"/>
  <c r="H538" i="15" s="1"/>
  <c r="G187" i="15" a="1"/>
  <c r="G187" i="15" s="1"/>
  <c r="H555" i="15" a="1"/>
  <c r="H555" i="15" s="1"/>
  <c r="G325" i="15" a="1"/>
  <c r="G325" i="15" s="1"/>
  <c r="H526" i="15" a="1"/>
  <c r="H526" i="15" s="1"/>
  <c r="G307" i="15" a="1"/>
  <c r="G307" i="15" s="1"/>
  <c r="H206" i="15" a="1"/>
  <c r="H206" i="15" s="1"/>
  <c r="D405" i="16"/>
  <c r="C405" i="15"/>
  <c r="D444" i="16"/>
  <c r="C444" i="15"/>
  <c r="C441" i="16"/>
  <c r="B441" i="15"/>
  <c r="D446" i="16"/>
  <c r="C446" i="15"/>
  <c r="C407" i="16"/>
  <c r="B407" i="15"/>
  <c r="C439" i="16"/>
  <c r="B439" i="15"/>
  <c r="C445" i="16"/>
  <c r="B445" i="15"/>
  <c r="D396" i="16"/>
  <c r="C396" i="15"/>
  <c r="H380" i="15" a="1"/>
  <c r="H380" i="15" s="1"/>
  <c r="G499" i="15" a="1"/>
  <c r="G499" i="15" s="1"/>
  <c r="H225" i="15" a="1"/>
  <c r="H225" i="15" s="1"/>
  <c r="H374" i="15" a="1"/>
  <c r="H374" i="15" s="1"/>
  <c r="H350" i="15" a="1"/>
  <c r="H350" i="15" s="1"/>
  <c r="H498" i="15" a="1"/>
  <c r="H498" i="15" s="1"/>
  <c r="H517" i="15" a="1"/>
  <c r="H517" i="15" s="1"/>
  <c r="H192" i="15" a="1"/>
  <c r="H192" i="15" s="1"/>
  <c r="H364" i="15" a="1"/>
  <c r="H364" i="15" s="1"/>
  <c r="H501" i="15" a="1"/>
  <c r="H501" i="15" s="1"/>
  <c r="H478" i="15" a="1"/>
  <c r="H478" i="15" s="1"/>
  <c r="G533" i="15" a="1"/>
  <c r="G533" i="15" s="1"/>
  <c r="H389" i="15" a="1"/>
  <c r="H389" i="15" s="1"/>
  <c r="G326" i="15" a="1"/>
  <c r="G326" i="15" s="1"/>
  <c r="G535" i="15" a="1"/>
  <c r="G535" i="15" s="1"/>
  <c r="G332" i="15" a="1"/>
  <c r="G332" i="15" s="1"/>
  <c r="G293" i="15" a="1"/>
  <c r="G293" i="15" s="1"/>
  <c r="G314" i="15" a="1"/>
  <c r="G314" i="15" s="1"/>
  <c r="G547" i="15" a="1"/>
  <c r="G547" i="15" s="1"/>
  <c r="H504" i="15" a="1"/>
  <c r="H504" i="15" s="1"/>
  <c r="G186" i="15" a="1"/>
  <c r="G186" i="15" s="1"/>
  <c r="G273" i="15" a="1"/>
  <c r="G273" i="15" s="1"/>
  <c r="G409" i="15" a="1"/>
  <c r="G409" i="15" s="1"/>
  <c r="G417" i="15" a="1"/>
  <c r="G417" i="15" s="1"/>
  <c r="H493" i="15" a="1"/>
  <c r="H493" i="15" s="1"/>
  <c r="H558" i="15" a="1"/>
  <c r="H558" i="15" s="1"/>
  <c r="H530" i="15" a="1"/>
  <c r="H530" i="15" s="1"/>
  <c r="H518" i="15" a="1"/>
  <c r="H518" i="15" s="1"/>
  <c r="G423" i="15" a="1"/>
  <c r="G423" i="15" s="1"/>
  <c r="G345" i="15" a="1"/>
  <c r="G345" i="15" s="1"/>
  <c r="H198" i="15" a="1"/>
  <c r="H198" i="15" s="1"/>
  <c r="H208" i="15" a="1"/>
  <c r="H208" i="15" s="1"/>
  <c r="H369" i="15" a="1"/>
  <c r="H369" i="15" s="1"/>
  <c r="H401" i="15" a="1"/>
  <c r="H401" i="15" s="1"/>
  <c r="H434" i="15" a="1"/>
  <c r="H434" i="15" s="1"/>
  <c r="H432" i="15" a="1"/>
  <c r="H432" i="15" s="1"/>
  <c r="H406" i="15" a="1"/>
  <c r="H406" i="15" s="1"/>
  <c r="H553" i="15" a="1"/>
  <c r="H553" i="15" s="1"/>
  <c r="G463" i="15" a="1"/>
  <c r="G463" i="15" s="1"/>
  <c r="H391" i="15" a="1"/>
  <c r="H391" i="15" s="1"/>
  <c r="H559" i="15" a="1"/>
  <c r="H559" i="15" s="1"/>
  <c r="G162" i="15" a="1"/>
  <c r="G162" i="15" s="1"/>
  <c r="G160" i="15" a="1"/>
  <c r="G160" i="15" s="1"/>
  <c r="G282" i="15" a="1"/>
  <c r="G282" i="15" s="1"/>
  <c r="D349" i="16"/>
  <c r="C349" i="15"/>
  <c r="D376" i="16"/>
  <c r="C376" i="15"/>
  <c r="D357" i="16"/>
  <c r="C357" i="15"/>
  <c r="D363" i="16"/>
  <c r="C363" i="15"/>
  <c r="C349" i="16"/>
  <c r="B349" i="15"/>
  <c r="C368" i="16"/>
  <c r="B368" i="15"/>
  <c r="D345" i="16"/>
  <c r="C345" i="15"/>
  <c r="D368" i="16"/>
  <c r="C368" i="15"/>
  <c r="C360" i="16"/>
  <c r="B360" i="15"/>
  <c r="G117" i="15" s="1" a="1"/>
  <c r="G117" i="15" s="1"/>
  <c r="C361" i="16"/>
  <c r="B361" i="15"/>
  <c r="D393" i="16"/>
  <c r="C393" i="15"/>
  <c r="D384" i="16"/>
  <c r="C384" i="15"/>
  <c r="D346" i="16"/>
  <c r="C346" i="15"/>
  <c r="C376" i="16"/>
  <c r="B376" i="15"/>
  <c r="D353" i="16"/>
  <c r="C353" i="15"/>
  <c r="D360" i="16"/>
  <c r="C360" i="15"/>
  <c r="D352" i="16"/>
  <c r="C352" i="15"/>
  <c r="D369" i="16"/>
  <c r="C369" i="15"/>
  <c r="C384" i="16"/>
  <c r="B384" i="15"/>
  <c r="D392" i="16"/>
  <c r="C392" i="15"/>
  <c r="C353" i="16"/>
  <c r="B353" i="15"/>
  <c r="C352" i="16"/>
  <c r="B352" i="15"/>
  <c r="C369" i="16"/>
  <c r="B369" i="15"/>
  <c r="C389" i="16"/>
  <c r="B389" i="15"/>
  <c r="C393" i="16"/>
  <c r="B393" i="15"/>
  <c r="C357" i="16"/>
  <c r="B357" i="15"/>
  <c r="D389" i="16"/>
  <c r="C389" i="15"/>
  <c r="D348" i="16"/>
  <c r="C348" i="15"/>
  <c r="C348" i="16"/>
  <c r="B348" i="15"/>
  <c r="C363" i="16"/>
  <c r="B363" i="15"/>
  <c r="D361" i="16"/>
  <c r="C361" i="15"/>
  <c r="C345" i="16"/>
  <c r="B345" i="15"/>
  <c r="C346" i="16"/>
  <c r="B346" i="15"/>
  <c r="D287" i="16"/>
  <c r="C287" i="15"/>
  <c r="C310" i="16"/>
  <c r="B310" i="15"/>
  <c r="C297" i="16"/>
  <c r="B297" i="15"/>
  <c r="C331" i="16"/>
  <c r="B331" i="15"/>
  <c r="D323" i="16"/>
  <c r="C323" i="15"/>
  <c r="C313" i="16"/>
  <c r="B313" i="15"/>
  <c r="D320" i="16"/>
  <c r="C320" i="15"/>
  <c r="C314" i="16"/>
  <c r="B314" i="15"/>
  <c r="D315" i="16"/>
  <c r="C315" i="15"/>
  <c r="C323" i="16"/>
  <c r="B323" i="15"/>
  <c r="C311" i="16"/>
  <c r="B311" i="15"/>
  <c r="D288" i="16"/>
  <c r="C288" i="15"/>
  <c r="C285" i="16"/>
  <c r="B285" i="15"/>
  <c r="D289" i="16"/>
  <c r="C289" i="15"/>
  <c r="D311" i="16"/>
  <c r="C311" i="15"/>
  <c r="C326" i="16"/>
  <c r="B326" i="15"/>
  <c r="D285" i="16"/>
  <c r="C285" i="15"/>
  <c r="D321" i="16"/>
  <c r="C321" i="15"/>
  <c r="C320" i="16"/>
  <c r="B320" i="15"/>
  <c r="D314" i="16"/>
  <c r="C314" i="15"/>
  <c r="D313" i="16"/>
  <c r="C313" i="15"/>
  <c r="C288" i="16"/>
  <c r="B288" i="15"/>
  <c r="D310" i="16"/>
  <c r="C310" i="15"/>
  <c r="C290" i="16"/>
  <c r="B290" i="15"/>
  <c r="D309" i="16"/>
  <c r="C309" i="15"/>
  <c r="C287" i="16"/>
  <c r="B287" i="15"/>
  <c r="D290" i="16"/>
  <c r="C290" i="15"/>
  <c r="C333" i="16"/>
  <c r="B333" i="15"/>
  <c r="D326" i="16"/>
  <c r="C326" i="15"/>
  <c r="D331" i="16"/>
  <c r="C331" i="15"/>
  <c r="C309" i="16"/>
  <c r="B309" i="15"/>
  <c r="C289" i="16"/>
  <c r="B289" i="15"/>
  <c r="C315" i="16"/>
  <c r="B315" i="15"/>
  <c r="D333" i="16"/>
  <c r="C333" i="15"/>
  <c r="D297" i="16"/>
  <c r="C297" i="15"/>
  <c r="C271" i="16"/>
  <c r="B271" i="15"/>
  <c r="D246" i="16"/>
  <c r="C246" i="15"/>
  <c r="C253" i="16"/>
  <c r="B253" i="15"/>
  <c r="D253" i="16"/>
  <c r="C253" i="15"/>
  <c r="D227" i="16"/>
  <c r="C227" i="15"/>
  <c r="D281" i="16"/>
  <c r="C281" i="15"/>
  <c r="D264" i="16"/>
  <c r="C264" i="15"/>
  <c r="C259" i="16"/>
  <c r="B259" i="15"/>
  <c r="D251" i="16"/>
  <c r="C251" i="15"/>
  <c r="C246" i="16"/>
  <c r="B246" i="15"/>
  <c r="D259" i="16"/>
  <c r="C259" i="15"/>
  <c r="C251" i="16"/>
  <c r="B251" i="15"/>
  <c r="C256" i="16"/>
  <c r="B256" i="15"/>
  <c r="C281" i="16"/>
  <c r="B281" i="15"/>
  <c r="D256" i="16"/>
  <c r="C256" i="15"/>
  <c r="D241" i="16"/>
  <c r="C241" i="15"/>
  <c r="C264" i="16"/>
  <c r="B264" i="15"/>
  <c r="C241" i="16"/>
  <c r="B241" i="15"/>
  <c r="D249" i="16"/>
  <c r="C249" i="15"/>
  <c r="C267" i="16"/>
  <c r="D271" i="16"/>
  <c r="C271" i="15"/>
  <c r="C249" i="16"/>
  <c r="B249" i="15"/>
  <c r="G525" i="15" a="1"/>
  <c r="G525" i="15" s="1"/>
  <c r="C200" i="16"/>
  <c r="B200" i="15"/>
  <c r="C180" i="16"/>
  <c r="B180" i="15"/>
  <c r="C216" i="16"/>
  <c r="B216" i="15"/>
  <c r="D184" i="16"/>
  <c r="C184" i="15"/>
  <c r="C179" i="16"/>
  <c r="B179" i="15"/>
  <c r="C193" i="16"/>
  <c r="B193" i="15"/>
  <c r="D216" i="16"/>
  <c r="C216" i="15"/>
  <c r="D179" i="16"/>
  <c r="C179" i="15"/>
  <c r="D193" i="16"/>
  <c r="C193" i="15"/>
  <c r="D200" i="16"/>
  <c r="C200" i="15"/>
  <c r="D188" i="16"/>
  <c r="C188" i="15"/>
  <c r="C172" i="16"/>
  <c r="B172" i="15"/>
  <c r="C201" i="16"/>
  <c r="B201" i="15"/>
  <c r="D172" i="16"/>
  <c r="C172" i="15"/>
  <c r="C221" i="16"/>
  <c r="B221" i="15"/>
  <c r="C209" i="16"/>
  <c r="B209" i="15"/>
  <c r="C224" i="16"/>
  <c r="B224" i="15"/>
  <c r="D217" i="16"/>
  <c r="C217" i="15"/>
  <c r="D221" i="16"/>
  <c r="C221" i="15"/>
  <c r="D185" i="16"/>
  <c r="C185" i="15"/>
  <c r="C177" i="16"/>
  <c r="B177" i="15"/>
  <c r="D224" i="16"/>
  <c r="C224" i="15"/>
  <c r="D225" i="16"/>
  <c r="C225" i="15"/>
  <c r="D209" i="16"/>
  <c r="C209" i="15"/>
  <c r="D177" i="16"/>
  <c r="C177" i="15"/>
  <c r="C210" i="16"/>
  <c r="B210" i="15"/>
  <c r="D201" i="16"/>
  <c r="C201" i="15"/>
  <c r="C184" i="16"/>
  <c r="B184" i="15"/>
  <c r="C208" i="16"/>
  <c r="B208" i="15"/>
  <c r="C188" i="16"/>
  <c r="B188" i="15"/>
  <c r="C185" i="16"/>
  <c r="B185" i="15"/>
  <c r="D208" i="16"/>
  <c r="C208" i="15"/>
  <c r="C225" i="16"/>
  <c r="B225" i="15"/>
  <c r="D180" i="16"/>
  <c r="C180" i="15"/>
  <c r="C190" i="16"/>
  <c r="B190" i="15"/>
  <c r="D190" i="16"/>
  <c r="C190" i="15"/>
  <c r="D170" i="16"/>
  <c r="C170" i="15"/>
  <c r="H119" i="15" a="1"/>
  <c r="H119" i="15" s="1"/>
  <c r="D114" i="16"/>
  <c r="C114" i="15"/>
  <c r="C133" i="16"/>
  <c r="B133" i="15"/>
  <c r="C119" i="16"/>
  <c r="B119" i="15"/>
  <c r="D159" i="16"/>
  <c r="C159" i="15"/>
  <c r="D123" i="16"/>
  <c r="C123" i="15"/>
  <c r="D165" i="16"/>
  <c r="C165" i="15"/>
  <c r="C125" i="16"/>
  <c r="B125" i="15"/>
  <c r="D122" i="16"/>
  <c r="C122" i="15"/>
  <c r="C159" i="16"/>
  <c r="B159" i="15"/>
  <c r="C123" i="16"/>
  <c r="B123" i="15"/>
  <c r="D144" i="16"/>
  <c r="C144" i="15"/>
  <c r="D168" i="16"/>
  <c r="C168" i="15"/>
  <c r="C129" i="16"/>
  <c r="B129" i="15"/>
  <c r="C168" i="16"/>
  <c r="B168" i="15"/>
  <c r="D132" i="16"/>
  <c r="C132" i="15"/>
  <c r="C116" i="16"/>
  <c r="B116" i="15"/>
  <c r="C144" i="16"/>
  <c r="B144" i="15"/>
  <c r="D129" i="16"/>
  <c r="C129" i="15"/>
  <c r="C132" i="16"/>
  <c r="B132" i="15"/>
  <c r="D119" i="16"/>
  <c r="C119" i="15"/>
  <c r="C114" i="16"/>
  <c r="B114" i="15"/>
  <c r="D121" i="16"/>
  <c r="C121" i="15"/>
  <c r="C152" i="16"/>
  <c r="B152" i="15"/>
  <c r="G486" i="15" a="1"/>
  <c r="G486" i="15" s="1"/>
  <c r="D125" i="16"/>
  <c r="C125" i="15"/>
  <c r="C145" i="16"/>
  <c r="B145" i="15"/>
  <c r="C150" i="16"/>
  <c r="B150" i="15"/>
  <c r="D152" i="16"/>
  <c r="C152" i="15"/>
  <c r="C121" i="16"/>
  <c r="B121" i="15"/>
  <c r="D116" i="16"/>
  <c r="C116" i="15"/>
  <c r="D133" i="16"/>
  <c r="C133" i="15"/>
  <c r="C140" i="16"/>
  <c r="B140" i="15"/>
  <c r="D145" i="16"/>
  <c r="C145" i="15"/>
  <c r="C122" i="16"/>
  <c r="B122" i="15"/>
  <c r="C165" i="16"/>
  <c r="B165" i="15"/>
  <c r="D150" i="16"/>
  <c r="C150" i="15"/>
  <c r="D140" i="16"/>
  <c r="C140" i="15"/>
  <c r="C85" i="16"/>
  <c r="B85" i="15"/>
  <c r="C97" i="16"/>
  <c r="B97" i="15"/>
  <c r="D67" i="16"/>
  <c r="C67" i="15"/>
  <c r="C66" i="16"/>
  <c r="B66" i="15"/>
  <c r="C79" i="16"/>
  <c r="B79" i="15"/>
  <c r="D73" i="16"/>
  <c r="C73" i="15"/>
  <c r="D79" i="16"/>
  <c r="C79" i="15"/>
  <c r="D83" i="16"/>
  <c r="C83" i="15"/>
  <c r="D108" i="16"/>
  <c r="C108" i="15"/>
  <c r="D81" i="16"/>
  <c r="C81" i="15"/>
  <c r="D97" i="16"/>
  <c r="C97" i="15"/>
  <c r="D66" i="16"/>
  <c r="C66" i="15"/>
  <c r="C67" i="16"/>
  <c r="B67" i="15"/>
  <c r="C81" i="16"/>
  <c r="B81" i="15"/>
  <c r="C73" i="16"/>
  <c r="B73" i="15"/>
  <c r="C83" i="16"/>
  <c r="B83" i="15"/>
  <c r="G475" i="15" a="1"/>
  <c r="G475" i="15" s="1"/>
  <c r="D45" i="16"/>
  <c r="C45" i="15"/>
  <c r="D6" i="16"/>
  <c r="C6" i="15"/>
  <c r="D21" i="16"/>
  <c r="C21" i="15"/>
  <c r="D43" i="16"/>
  <c r="C43" i="15"/>
  <c r="D57" i="16"/>
  <c r="C57" i="15"/>
  <c r="D52" i="16"/>
  <c r="C52" i="15"/>
  <c r="D51" i="16"/>
  <c r="C51" i="15"/>
  <c r="C33" i="16"/>
  <c r="B33" i="15"/>
  <c r="C27" i="16"/>
  <c r="B27" i="15"/>
  <c r="C56" i="16"/>
  <c r="B56" i="15"/>
  <c r="C19" i="16"/>
  <c r="B19" i="15"/>
  <c r="C57" i="16"/>
  <c r="B57" i="15"/>
  <c r="C29" i="16"/>
  <c r="B29" i="15"/>
  <c r="C36" i="16"/>
  <c r="B36" i="15"/>
  <c r="C51" i="16"/>
  <c r="B51" i="15"/>
  <c r="C45" i="16"/>
  <c r="B45" i="15"/>
  <c r="C43" i="16"/>
  <c r="B43" i="15"/>
  <c r="C6" i="16"/>
  <c r="B6" i="15"/>
  <c r="G465" i="15" a="1"/>
  <c r="G465" i="15" s="1"/>
  <c r="G430" i="15" a="1"/>
  <c r="G430" i="15" s="1"/>
  <c r="G466" i="15" a="1"/>
  <c r="G466" i="15" s="1"/>
  <c r="D34" i="16"/>
  <c r="C34" i="15"/>
  <c r="G537" i="15" a="1"/>
  <c r="G537" i="15" s="1"/>
  <c r="C15" i="16"/>
  <c r="B15" i="15"/>
  <c r="G419" i="15" a="1"/>
  <c r="G419" i="15" s="1"/>
  <c r="D54" i="16"/>
  <c r="C54" i="15"/>
  <c r="C54" i="16"/>
  <c r="B54" i="15"/>
  <c r="D19" i="16"/>
  <c r="C19" i="15"/>
  <c r="D44" i="16"/>
  <c r="C44" i="15"/>
  <c r="D33" i="16"/>
  <c r="C33" i="15"/>
  <c r="D56" i="16"/>
  <c r="C56" i="15"/>
  <c r="R24" i="12"/>
  <c r="T24" i="12"/>
  <c r="S24" i="12"/>
  <c r="S24" i="10"/>
  <c r="T24" i="10"/>
  <c r="F36" i="18"/>
  <c r="F39" i="18"/>
  <c r="F47" i="18"/>
  <c r="G47" i="18"/>
  <c r="G39" i="18"/>
  <c r="F58" i="18"/>
  <c r="G58" i="18"/>
  <c r="C113" i="15" l="1"/>
  <c r="D261" i="16"/>
  <c r="C93" i="16"/>
  <c r="B103" i="15"/>
  <c r="C103" i="15"/>
  <c r="C113" i="16"/>
  <c r="AH34" i="16" s="1" a="1"/>
  <c r="AH34" i="16" s="1"/>
  <c r="C261" i="16"/>
  <c r="C112" i="16"/>
  <c r="D105" i="16"/>
  <c r="C267" i="15"/>
  <c r="C75" i="15"/>
  <c r="B84" i="15"/>
  <c r="B105" i="15"/>
  <c r="D248" i="16"/>
  <c r="N6" i="16" s="1" a="1"/>
  <c r="N6" i="16" s="1"/>
  <c r="B261" i="15"/>
  <c r="C248" i="16"/>
  <c r="C261" i="15"/>
  <c r="AB69" i="16" a="1"/>
  <c r="AB69" i="16" s="1"/>
  <c r="B273" i="15"/>
  <c r="C84" i="15"/>
  <c r="Z160" i="16" a="1"/>
  <c r="Z160" i="16" s="1"/>
  <c r="AI282" i="16" a="1"/>
  <c r="AI282" i="16" s="1"/>
  <c r="C269" i="15"/>
  <c r="B75" i="15"/>
  <c r="C273" i="15"/>
  <c r="AB288" i="16" a="1"/>
  <c r="AB288" i="16" s="1"/>
  <c r="AI138" i="16" a="1"/>
  <c r="AI138" i="16" s="1"/>
  <c r="AC559" i="16" a="1"/>
  <c r="AC559" i="16" s="1"/>
  <c r="AE131" i="16" a="1"/>
  <c r="AE131" i="16" s="1"/>
  <c r="AB85" i="16" a="1"/>
  <c r="AB85" i="16" s="1"/>
  <c r="AE275" i="16" a="1"/>
  <c r="AE275" i="16" s="1"/>
  <c r="AF540" i="16" a="1"/>
  <c r="AF540" i="16" s="1"/>
  <c r="B65" i="15"/>
  <c r="B94" i="15"/>
  <c r="C258" i="16"/>
  <c r="P16" i="16" s="1" a="1"/>
  <c r="P16" i="16" s="1"/>
  <c r="D258" i="16"/>
  <c r="B91" i="15"/>
  <c r="AF287" i="16" a="1"/>
  <c r="AF287" i="16" s="1"/>
  <c r="C89" i="16"/>
  <c r="C278" i="16"/>
  <c r="C103" i="16"/>
  <c r="C107" i="15"/>
  <c r="B252" i="15"/>
  <c r="C104" i="15"/>
  <c r="C89" i="15"/>
  <c r="C95" i="16"/>
  <c r="C61" i="15"/>
  <c r="B70" i="15"/>
  <c r="D238" i="16"/>
  <c r="Q34" i="16" s="1" a="1"/>
  <c r="Q34" i="16" s="1"/>
  <c r="B113" i="15"/>
  <c r="D113" i="16"/>
  <c r="B232" i="15"/>
  <c r="D257" i="16"/>
  <c r="T5" i="16" s="1" a="1"/>
  <c r="T5" i="16" s="1"/>
  <c r="AB215" i="16" a="1"/>
  <c r="AB215" i="16" s="1"/>
  <c r="AH347" i="16" a="1"/>
  <c r="AH347" i="16" s="1"/>
  <c r="B58" i="15"/>
  <c r="AE213" i="16" a="1"/>
  <c r="AE213" i="16" s="1"/>
  <c r="AB359" i="16" a="1"/>
  <c r="AB359" i="16" s="1"/>
  <c r="AF169" i="16" a="1"/>
  <c r="AF169" i="16" s="1"/>
  <c r="AB345" i="16" a="1"/>
  <c r="AB345" i="16" s="1"/>
  <c r="AF180" i="16" a="1"/>
  <c r="AF180" i="16" s="1"/>
  <c r="C109" i="16"/>
  <c r="K522" i="16" a="1"/>
  <c r="K522" i="16" s="1"/>
  <c r="C71" i="15"/>
  <c r="B257" i="15"/>
  <c r="C280" i="15"/>
  <c r="B104" i="15"/>
  <c r="B233" i="15"/>
  <c r="C64" i="16"/>
  <c r="H154" i="15" a="1"/>
  <c r="H154" i="15" s="1"/>
  <c r="B274" i="15"/>
  <c r="G17" i="15" s="1" a="1"/>
  <c r="G17" i="15" s="1"/>
  <c r="C107" i="16"/>
  <c r="D103" i="16"/>
  <c r="D60" i="16"/>
  <c r="K231" i="16" a="1"/>
  <c r="K231" i="16" s="1"/>
  <c r="D255" i="16"/>
  <c r="T12" i="16" s="1" a="1"/>
  <c r="T12" i="16" s="1"/>
  <c r="C229" i="15"/>
  <c r="C252" i="15"/>
  <c r="J150" i="16" a="1"/>
  <c r="J150" i="16" s="1"/>
  <c r="C62" i="15"/>
  <c r="D65" i="16"/>
  <c r="AI417" i="16" a="1"/>
  <c r="AI417" i="16" s="1"/>
  <c r="S171" i="16" a="1"/>
  <c r="S171" i="16" s="1"/>
  <c r="AB466" i="16" a="1"/>
  <c r="AB466" i="16" s="1"/>
  <c r="AC301" i="16" a="1"/>
  <c r="AC301" i="16" s="1"/>
  <c r="AF205" i="16" a="1"/>
  <c r="AF205" i="16" s="1"/>
  <c r="B111" i="15"/>
  <c r="B100" i="15"/>
  <c r="AB182" i="16" a="1"/>
  <c r="AB182" i="16" s="1"/>
  <c r="AI181" i="16" a="1"/>
  <c r="AI181" i="16" s="1"/>
  <c r="J518" i="16" a="1"/>
  <c r="J518" i="16" s="1"/>
  <c r="AB312" i="16" a="1"/>
  <c r="AB312" i="16" s="1"/>
  <c r="J225" i="16" a="1"/>
  <c r="J225" i="16" s="1"/>
  <c r="AE557" i="16" a="1"/>
  <c r="AE557" i="16" s="1"/>
  <c r="AB148" i="16" a="1"/>
  <c r="AB148" i="16" s="1"/>
  <c r="AF395" i="16" a="1"/>
  <c r="AF395" i="16" s="1"/>
  <c r="D64" i="16"/>
  <c r="AF56" i="16" a="1"/>
  <c r="AF56" i="16" s="1"/>
  <c r="J129" i="16" a="1"/>
  <c r="J129" i="16" s="1"/>
  <c r="AB188" i="16" a="1"/>
  <c r="AB188" i="16" s="1"/>
  <c r="AI395" i="16" a="1"/>
  <c r="AI395" i="16" s="1"/>
  <c r="B61" i="15"/>
  <c r="AB350" i="16" a="1"/>
  <c r="AB350" i="16" s="1"/>
  <c r="K111" i="16" a="1"/>
  <c r="K111" i="16" s="1"/>
  <c r="AI506" i="16" a="1"/>
  <c r="AI506" i="16" s="1"/>
  <c r="AH559" i="16" a="1"/>
  <c r="AH559" i="16" s="1"/>
  <c r="D86" i="16"/>
  <c r="AI486" i="16" a="1"/>
  <c r="AI486" i="16" s="1"/>
  <c r="AE357" i="16" a="1"/>
  <c r="AE357" i="16" s="1"/>
  <c r="J337" i="16" a="1"/>
  <c r="J337" i="16" s="1"/>
  <c r="J348" i="16" a="1"/>
  <c r="J348" i="16" s="1"/>
  <c r="AE359" i="16" a="1"/>
  <c r="AE359" i="16" s="1"/>
  <c r="J381" i="16" a="1"/>
  <c r="J381" i="16" s="1"/>
  <c r="AI185" i="16" a="1"/>
  <c r="AI185" i="16" s="1"/>
  <c r="AF258" i="16" a="1"/>
  <c r="AF258" i="16" s="1"/>
  <c r="B240" i="15"/>
  <c r="C278" i="15"/>
  <c r="AB353" i="16" a="1"/>
  <c r="AB353" i="16" s="1"/>
  <c r="AI325" i="16" a="1"/>
  <c r="AI325" i="16" s="1"/>
  <c r="AI329" i="16" a="1"/>
  <c r="AI329" i="16" s="1"/>
  <c r="AF402" i="16" a="1"/>
  <c r="AF402" i="16" s="1"/>
  <c r="AB218" i="16" a="1"/>
  <c r="AB218" i="16" s="1"/>
  <c r="AB508" i="16" a="1"/>
  <c r="AB508" i="16" s="1"/>
  <c r="AI526" i="16" a="1"/>
  <c r="AI526" i="16" s="1"/>
  <c r="AE544" i="16" a="1"/>
  <c r="AE544" i="16" s="1"/>
  <c r="B255" i="15"/>
  <c r="C88" i="15"/>
  <c r="AF200" i="16" a="1"/>
  <c r="AF200" i="16" s="1"/>
  <c r="H109" i="15" a="1"/>
  <c r="H109" i="15" s="1"/>
  <c r="AB424" i="16" a="1"/>
  <c r="AB424" i="16" s="1"/>
  <c r="AF344" i="16" a="1"/>
  <c r="AF344" i="16" s="1"/>
  <c r="AE473" i="16" a="1"/>
  <c r="AE473" i="16" s="1"/>
  <c r="C233" i="15"/>
  <c r="G179" i="15" a="1"/>
  <c r="G179" i="15" s="1"/>
  <c r="AF143" i="16" a="1"/>
  <c r="AF143" i="16" s="1"/>
  <c r="AE353" i="16" a="1"/>
  <c r="AE353" i="16" s="1"/>
  <c r="B229" i="15"/>
  <c r="C242" i="15"/>
  <c r="H75" i="15" s="1" a="1"/>
  <c r="H75" i="15" s="1"/>
  <c r="D80" i="16"/>
  <c r="Z7" i="16" s="1" a="1"/>
  <c r="Z7" i="16" s="1"/>
  <c r="B88" i="15"/>
  <c r="B96" i="15"/>
  <c r="J191" i="16" a="1"/>
  <c r="J191" i="16" s="1"/>
  <c r="AB512" i="16" a="1"/>
  <c r="AB512" i="16" s="1"/>
  <c r="AF240" i="16" a="1"/>
  <c r="AF240" i="16" s="1"/>
  <c r="AC216" i="16" a="1"/>
  <c r="AC216" i="16" s="1"/>
  <c r="N354" i="16" a="1"/>
  <c r="N354" i="16" s="1"/>
  <c r="J196" i="16" a="1"/>
  <c r="J196" i="16" s="1"/>
  <c r="AI350" i="16" a="1"/>
  <c r="AI350" i="16" s="1"/>
  <c r="AI318" i="16" a="1"/>
  <c r="AI318" i="16" s="1"/>
  <c r="K465" i="16" a="1"/>
  <c r="K465" i="16" s="1"/>
  <c r="AB233" i="16" a="1"/>
  <c r="AB233" i="16" s="1"/>
  <c r="AI304" i="16" a="1"/>
  <c r="AI304" i="16" s="1"/>
  <c r="AH196" i="16" a="1"/>
  <c r="AH196" i="16" s="1"/>
  <c r="H17" i="16" a="1"/>
  <c r="H17" i="16" s="1"/>
  <c r="G17" i="16" a="1"/>
  <c r="G17" i="16" s="1"/>
  <c r="J115" i="16" a="1"/>
  <c r="J115" i="16" s="1"/>
  <c r="AF372" i="16" a="1"/>
  <c r="AF372" i="16" s="1"/>
  <c r="G19" i="16" a="1"/>
  <c r="G19" i="16" s="1"/>
  <c r="G57" i="15" a="1"/>
  <c r="G57" i="15" s="1"/>
  <c r="AB493" i="16" a="1"/>
  <c r="AB493" i="16" s="1"/>
  <c r="AB259" i="16" a="1"/>
  <c r="AB259" i="16" s="1"/>
  <c r="AB504" i="16" a="1"/>
  <c r="AB504" i="16" s="1"/>
  <c r="AH459" i="16" a="1"/>
  <c r="AH459" i="16" s="1"/>
  <c r="D232" i="16"/>
  <c r="H11" i="16" a="1"/>
  <c r="H11" i="16" s="1"/>
  <c r="J33" i="16" a="1"/>
  <c r="J33" i="16" s="1"/>
  <c r="J85" i="16" a="1"/>
  <c r="J85" i="16" s="1"/>
  <c r="J331" i="16" a="1"/>
  <c r="J331" i="16" s="1"/>
  <c r="AB163" i="16" a="1"/>
  <c r="AB163" i="16" s="1"/>
  <c r="AB185" i="16" a="1"/>
  <c r="AB185" i="16" s="1"/>
  <c r="AB391" i="16" a="1"/>
  <c r="AB391" i="16" s="1"/>
  <c r="AB190" i="16" a="1"/>
  <c r="AB190" i="16" s="1"/>
  <c r="AB545" i="16" a="1"/>
  <c r="AB545" i="16" s="1"/>
  <c r="J128" i="16" a="1"/>
  <c r="J128" i="16" s="1"/>
  <c r="J531" i="16" a="1"/>
  <c r="J531" i="16" s="1"/>
  <c r="AH407" i="16" a="1"/>
  <c r="AH407" i="16" s="1"/>
  <c r="AF424" i="16" a="1"/>
  <c r="AF424" i="16" s="1"/>
  <c r="AH496" i="16" a="1"/>
  <c r="AH496" i="16" s="1"/>
  <c r="AE484" i="16" a="1"/>
  <c r="AE484" i="16" s="1"/>
  <c r="AC465" i="16" a="1"/>
  <c r="AC465" i="16" s="1"/>
  <c r="W165" i="16" a="1"/>
  <c r="W165" i="16" s="1"/>
  <c r="C99" i="16"/>
  <c r="P49" i="16" s="1" a="1"/>
  <c r="P49" i="16" s="1"/>
  <c r="C70" i="15"/>
  <c r="G94" i="15" a="1"/>
  <c r="G94" i="15" s="1"/>
  <c r="AB477" i="16" a="1"/>
  <c r="AB477" i="16" s="1"/>
  <c r="AB450" i="16" a="1"/>
  <c r="AB450" i="16" s="1"/>
  <c r="AI434" i="16" a="1"/>
  <c r="AI434" i="16" s="1"/>
  <c r="AH310" i="16" a="1"/>
  <c r="AH310" i="16" s="1"/>
  <c r="AF534" i="16" a="1"/>
  <c r="AF534" i="16" s="1"/>
  <c r="G216" i="16" a="1"/>
  <c r="G216" i="16" s="1"/>
  <c r="AB397" i="16" a="1"/>
  <c r="AB397" i="16" s="1"/>
  <c r="J189" i="16" a="1"/>
  <c r="J189" i="16" s="1"/>
  <c r="N197" i="16" a="1"/>
  <c r="N197" i="16" s="1"/>
  <c r="AF228" i="16" a="1"/>
  <c r="AF228" i="16" s="1"/>
  <c r="G480" i="16" a="1"/>
  <c r="G480" i="16" s="1"/>
  <c r="Q328" i="16" a="1"/>
  <c r="Q328" i="16" s="1"/>
  <c r="G22" i="16" a="1"/>
  <c r="G22" i="16" s="1"/>
  <c r="H21" i="16" a="1"/>
  <c r="H21" i="16" s="1"/>
  <c r="AB129" i="16" a="1"/>
  <c r="AB129" i="16" s="1"/>
  <c r="J293" i="16" a="1"/>
  <c r="J293" i="16" s="1"/>
  <c r="C235" i="15"/>
  <c r="N104" i="16" a="1"/>
  <c r="N104" i="16" s="1"/>
  <c r="H115" i="15" a="1"/>
  <c r="H115" i="15" s="1"/>
  <c r="AB150" i="16" a="1"/>
  <c r="AB150" i="16" s="1"/>
  <c r="AB262" i="16" a="1"/>
  <c r="AB262" i="16" s="1"/>
  <c r="AH434" i="16" a="1"/>
  <c r="AH434" i="16" s="1"/>
  <c r="AE411" i="16" a="1"/>
  <c r="AE411" i="16" s="1"/>
  <c r="C100" i="15"/>
  <c r="C280" i="16"/>
  <c r="V61" i="16" s="1" a="1"/>
  <c r="V61" i="16" s="1"/>
  <c r="G113" i="15" a="1"/>
  <c r="G113" i="15" s="1"/>
  <c r="P191" i="16" a="1"/>
  <c r="P191" i="16" s="1"/>
  <c r="AB56" i="16" a="1"/>
  <c r="AB56" i="16" s="1"/>
  <c r="AB99" i="16" a="1"/>
  <c r="AB99" i="16" s="1"/>
  <c r="AB120" i="16" a="1"/>
  <c r="AB120" i="16" s="1"/>
  <c r="AB530" i="16" a="1"/>
  <c r="AB530" i="16" s="1"/>
  <c r="AI459" i="16" a="1"/>
  <c r="AI459" i="16" s="1"/>
  <c r="AI117" i="16" a="1"/>
  <c r="AI117" i="16" s="1"/>
  <c r="AH551" i="16" a="1"/>
  <c r="AH551" i="16" s="1"/>
  <c r="AH253" i="16" a="1"/>
  <c r="AH253" i="16" s="1"/>
  <c r="AC116" i="16" a="1"/>
  <c r="AC116" i="16" s="1"/>
  <c r="M423" i="16" a="1"/>
  <c r="M423" i="16" s="1"/>
  <c r="W524" i="16" a="1"/>
  <c r="W524" i="16" s="1"/>
  <c r="H174" i="15" a="1"/>
  <c r="H174" i="15" s="1"/>
  <c r="AB489" i="16" a="1"/>
  <c r="AB489" i="16" s="1"/>
  <c r="AI206" i="16" a="1"/>
  <c r="AI206" i="16" s="1"/>
  <c r="AI419" i="16" a="1"/>
  <c r="AI419" i="16" s="1"/>
  <c r="AF212" i="16" a="1"/>
  <c r="AF212" i="16" s="1"/>
  <c r="AE503" i="16" a="1"/>
  <c r="AE503" i="16" s="1"/>
  <c r="Z240" i="16" a="1"/>
  <c r="Z240" i="16" s="1"/>
  <c r="AB103" i="16" a="1"/>
  <c r="AB103" i="16" s="1"/>
  <c r="AH540" i="16" a="1"/>
  <c r="AH540" i="16" s="1"/>
  <c r="H390" i="16" a="1"/>
  <c r="H390" i="16" s="1"/>
  <c r="AI494" i="16" a="1"/>
  <c r="AI494" i="16" s="1"/>
  <c r="AB335" i="16" a="1"/>
  <c r="AB335" i="16" s="1"/>
  <c r="AC268" i="16" a="1"/>
  <c r="AC268" i="16" s="1"/>
  <c r="Q348" i="16" a="1"/>
  <c r="Q348" i="16" s="1"/>
  <c r="P314" i="16" a="1"/>
  <c r="P314" i="16" s="1"/>
  <c r="AB363" i="16" a="1"/>
  <c r="AB363" i="16" s="1"/>
  <c r="AI538" i="16" a="1"/>
  <c r="AI538" i="16" s="1"/>
  <c r="AF529" i="16" a="1"/>
  <c r="AF529" i="16" s="1"/>
  <c r="J377" i="16" a="1"/>
  <c r="J377" i="16" s="1"/>
  <c r="J395" i="16" a="1"/>
  <c r="J395" i="16" s="1"/>
  <c r="J428" i="16" a="1"/>
  <c r="J428" i="16" s="1"/>
  <c r="AF516" i="16" a="1"/>
  <c r="AF516" i="16" s="1"/>
  <c r="W166" i="16" a="1"/>
  <c r="W166" i="16" s="1"/>
  <c r="C270" i="16"/>
  <c r="S88" i="16" s="1" a="1"/>
  <c r="S88" i="16" s="1"/>
  <c r="B235" i="15"/>
  <c r="T102" i="16" a="1"/>
  <c r="T102" i="16" s="1"/>
  <c r="Q271" i="16" a="1"/>
  <c r="Q271" i="16" s="1"/>
  <c r="S139" i="16" a="1"/>
  <c r="S139" i="16" s="1"/>
  <c r="AB186" i="16" a="1"/>
  <c r="AB186" i="16" s="1"/>
  <c r="AB228" i="16" a="1"/>
  <c r="AB228" i="16" s="1"/>
  <c r="AB250" i="16" a="1"/>
  <c r="AB250" i="16" s="1"/>
  <c r="J132" i="16" a="1"/>
  <c r="J132" i="16" s="1"/>
  <c r="AI172" i="16" a="1"/>
  <c r="AI172" i="16" s="1"/>
  <c r="J165" i="16" a="1"/>
  <c r="J165" i="16" s="1"/>
  <c r="AH432" i="16" a="1"/>
  <c r="AH432" i="16" s="1"/>
  <c r="AE352" i="16" a="1"/>
  <c r="AE352" i="16" s="1"/>
  <c r="M260" i="16" a="1"/>
  <c r="M260" i="16" s="1"/>
  <c r="T270" i="16" a="1"/>
  <c r="T270" i="16" s="1"/>
  <c r="H134" i="15" a="1"/>
  <c r="H134" i="15" s="1"/>
  <c r="AB482" i="16" a="1"/>
  <c r="AB482" i="16" s="1"/>
  <c r="AB155" i="16" a="1"/>
  <c r="AB155" i="16" s="1"/>
  <c r="AB380" i="16" a="1"/>
  <c r="AB380" i="16" s="1"/>
  <c r="AB426" i="16" a="1"/>
  <c r="AB426" i="16" s="1"/>
  <c r="J543" i="16" a="1"/>
  <c r="J543" i="16" s="1"/>
  <c r="AF277" i="16" a="1"/>
  <c r="AF277" i="16" s="1"/>
  <c r="AC217" i="16" a="1"/>
  <c r="AC217" i="16" s="1"/>
  <c r="AC128" i="16" a="1"/>
  <c r="AC128" i="16" s="1"/>
  <c r="N159" i="16" a="1"/>
  <c r="N159" i="16" s="1"/>
  <c r="N454" i="16" a="1"/>
  <c r="N454" i="16" s="1"/>
  <c r="B106" i="15"/>
  <c r="AB317" i="16" a="1"/>
  <c r="AB317" i="16" s="1"/>
  <c r="J535" i="16" a="1"/>
  <c r="J535" i="16" s="1"/>
  <c r="AI134" i="16" a="1"/>
  <c r="AI134" i="16" s="1"/>
  <c r="AI404" i="16" a="1"/>
  <c r="AI404" i="16" s="1"/>
  <c r="AE501" i="16" a="1"/>
  <c r="AE501" i="16" s="1"/>
  <c r="AC439" i="16" a="1"/>
  <c r="AC439" i="16" s="1"/>
  <c r="Q244" i="16" a="1"/>
  <c r="Q244" i="16" s="1"/>
  <c r="AB479" i="16" a="1"/>
  <c r="AB479" i="16" s="1"/>
  <c r="J170" i="16" a="1"/>
  <c r="J170" i="16" s="1"/>
  <c r="AI252" i="16" a="1"/>
  <c r="AI252" i="16" s="1"/>
  <c r="J249" i="16" a="1"/>
  <c r="J249" i="16" s="1"/>
  <c r="AI415" i="16" a="1"/>
  <c r="AI415" i="16" s="1"/>
  <c r="AH427" i="16" a="1"/>
  <c r="AH427" i="16" s="1"/>
  <c r="AH104" i="16" a="1"/>
  <c r="AH104" i="16" s="1"/>
  <c r="AC84" i="16" a="1"/>
  <c r="AC84" i="16" s="1"/>
  <c r="AC121" i="16" a="1"/>
  <c r="AC121" i="16" s="1"/>
  <c r="AE508" i="16" a="1"/>
  <c r="AE508" i="16" s="1"/>
  <c r="V195" i="16" a="1"/>
  <c r="V195" i="16" s="1"/>
  <c r="K509" i="16" a="1"/>
  <c r="K509" i="16" s="1"/>
  <c r="AB420" i="16" a="1"/>
  <c r="AB420" i="16" s="1"/>
  <c r="J359" i="16" a="1"/>
  <c r="J359" i="16" s="1"/>
  <c r="AB522" i="16" a="1"/>
  <c r="AB522" i="16" s="1"/>
  <c r="AB427" i="16" a="1"/>
  <c r="AB427" i="16" s="1"/>
  <c r="J164" i="16" a="1"/>
  <c r="J164" i="16" s="1"/>
  <c r="AB528" i="16" a="1"/>
  <c r="AB528" i="16" s="1"/>
  <c r="J308" i="16" a="1"/>
  <c r="J308" i="16" s="1"/>
  <c r="AI49" i="16" a="1"/>
  <c r="AI49" i="16" s="1"/>
  <c r="AB538" i="16" a="1"/>
  <c r="AB538" i="16" s="1"/>
  <c r="J271" i="16" a="1"/>
  <c r="J271" i="16" s="1"/>
  <c r="G42" i="16" a="1"/>
  <c r="G42" i="16" s="1"/>
  <c r="J414" i="16" a="1"/>
  <c r="J414" i="16" s="1"/>
  <c r="AF386" i="16" a="1"/>
  <c r="AF386" i="16" s="1"/>
  <c r="AH200" i="16" a="1"/>
  <c r="AH200" i="16" s="1"/>
  <c r="AF95" i="16" a="1"/>
  <c r="AF95" i="16" s="1"/>
  <c r="AC228" i="16" a="1"/>
  <c r="AC228" i="16" s="1"/>
  <c r="AF55" i="16" a="1"/>
  <c r="AF55" i="16" s="1"/>
  <c r="AF233" i="16" a="1"/>
  <c r="AF233" i="16" s="1"/>
  <c r="AC265" i="16" a="1"/>
  <c r="AC265" i="16" s="1"/>
  <c r="AE326" i="16" a="1"/>
  <c r="AE326" i="16" s="1"/>
  <c r="AC140" i="16" a="1"/>
  <c r="AC140" i="16" s="1"/>
  <c r="AC356" i="16" a="1"/>
  <c r="AC356" i="16" s="1"/>
  <c r="H491" i="16" a="1"/>
  <c r="H491" i="16" s="1"/>
  <c r="N561" i="16" a="1"/>
  <c r="N561" i="16" s="1"/>
  <c r="D228" i="16"/>
  <c r="AF39" i="16" s="1" a="1"/>
  <c r="AF39" i="16" s="1"/>
  <c r="C228" i="15"/>
  <c r="C266" i="16"/>
  <c r="P24" i="16" s="1" a="1"/>
  <c r="P24" i="16" s="1"/>
  <c r="B266" i="15"/>
  <c r="J96" i="16" a="1"/>
  <c r="J96" i="16" s="1"/>
  <c r="AB206" i="16" a="1"/>
  <c r="AB206" i="16" s="1"/>
  <c r="AI316" i="16" a="1"/>
  <c r="AI316" i="16" s="1"/>
  <c r="AF148" i="16" a="1"/>
  <c r="AF148" i="16" s="1"/>
  <c r="AF350" i="16" a="1"/>
  <c r="AF350" i="16" s="1"/>
  <c r="AE309" i="16" a="1"/>
  <c r="AE309" i="16" s="1"/>
  <c r="Y288" i="16" a="1"/>
  <c r="Y288" i="16" s="1"/>
  <c r="AB79" i="16" a="1"/>
  <c r="AB79" i="16" s="1"/>
  <c r="AB339" i="16" a="1"/>
  <c r="AB339" i="16" s="1"/>
  <c r="AB368" i="16" a="1"/>
  <c r="AB368" i="16" s="1"/>
  <c r="J106" i="16" a="1"/>
  <c r="J106" i="16" s="1"/>
  <c r="AI554" i="16" a="1"/>
  <c r="AI554" i="16" s="1"/>
  <c r="AH57" i="16" a="1"/>
  <c r="AH57" i="16" s="1"/>
  <c r="AF292" i="16" a="1"/>
  <c r="AF292" i="16" s="1"/>
  <c r="AI214" i="16" a="1"/>
  <c r="AI214" i="16" s="1"/>
  <c r="AF500" i="16" a="1"/>
  <c r="AF500" i="16" s="1"/>
  <c r="AF124" i="16" a="1"/>
  <c r="AF124" i="16" s="1"/>
  <c r="AE146" i="16" a="1"/>
  <c r="AE146" i="16" s="1"/>
  <c r="M179" i="16" a="1"/>
  <c r="M179" i="16" s="1"/>
  <c r="K160" i="16" a="1"/>
  <c r="K160" i="16" s="1"/>
  <c r="P167" i="16" a="1"/>
  <c r="P167" i="16" s="1"/>
  <c r="J311" i="16" a="1"/>
  <c r="J311" i="16" s="1"/>
  <c r="G29" i="16" a="1"/>
  <c r="G29" i="16" s="1"/>
  <c r="J86" i="16" a="1"/>
  <c r="J86" i="16" s="1"/>
  <c r="AB501" i="16" a="1"/>
  <c r="AB501" i="16" s="1"/>
  <c r="AB179" i="16" a="1"/>
  <c r="AB179" i="16" s="1"/>
  <c r="J143" i="16" a="1"/>
  <c r="J143" i="16" s="1"/>
  <c r="AB263" i="16" a="1"/>
  <c r="AB263" i="16" s="1"/>
  <c r="J174" i="16" a="1"/>
  <c r="J174" i="16" s="1"/>
  <c r="AB114" i="16" a="1"/>
  <c r="AB114" i="16" s="1"/>
  <c r="AB212" i="16" a="1"/>
  <c r="AB212" i="16" s="1"/>
  <c r="J123" i="16" a="1"/>
  <c r="J123" i="16" s="1"/>
  <c r="AB396" i="16" a="1"/>
  <c r="AB396" i="16" s="1"/>
  <c r="AB94" i="16" a="1"/>
  <c r="AB94" i="16" s="1"/>
  <c r="J305" i="16" a="1"/>
  <c r="J305" i="16" s="1"/>
  <c r="AB58" i="16" a="1"/>
  <c r="AB58" i="16" s="1"/>
  <c r="J307" i="16" a="1"/>
  <c r="J307" i="16" s="1"/>
  <c r="AI170" i="16" a="1"/>
  <c r="AI170" i="16" s="1"/>
  <c r="AI74" i="16" a="1"/>
  <c r="AI74" i="16" s="1"/>
  <c r="AI193" i="16" a="1"/>
  <c r="AI193" i="16" s="1"/>
  <c r="AI197" i="16" a="1"/>
  <c r="AI197" i="16" s="1"/>
  <c r="AI422" i="16" a="1"/>
  <c r="AI422" i="16" s="1"/>
  <c r="J387" i="16" a="1"/>
  <c r="J387" i="16" s="1"/>
  <c r="AI429" i="16" a="1"/>
  <c r="AI429" i="16" s="1"/>
  <c r="AH527" i="16" a="1"/>
  <c r="AH527" i="16" s="1"/>
  <c r="AH548" i="16" a="1"/>
  <c r="AH548" i="16" s="1"/>
  <c r="AF388" i="16" a="1"/>
  <c r="AF388" i="16" s="1"/>
  <c r="AH497" i="16" a="1"/>
  <c r="AH497" i="16" s="1"/>
  <c r="AF199" i="16" a="1"/>
  <c r="AF199" i="16" s="1"/>
  <c r="AF378" i="16" a="1"/>
  <c r="AF378" i="16" s="1"/>
  <c r="AF237" i="16" a="1"/>
  <c r="AF237" i="16" s="1"/>
  <c r="AC307" i="16" a="1"/>
  <c r="AC307" i="16" s="1"/>
  <c r="M313" i="16" a="1"/>
  <c r="M313" i="16" s="1"/>
  <c r="H221" i="16" a="1"/>
  <c r="H221" i="16" s="1"/>
  <c r="Y222" i="16" a="1"/>
  <c r="Y222" i="16" s="1"/>
  <c r="K314" i="16" a="1"/>
  <c r="K314" i="16" s="1"/>
  <c r="Q488" i="16" a="1"/>
  <c r="Q488" i="16" s="1"/>
  <c r="J226" i="16" a="1"/>
  <c r="J226" i="16" s="1"/>
  <c r="AB553" i="16" a="1"/>
  <c r="AB553" i="16" s="1"/>
  <c r="AI426" i="16" a="1"/>
  <c r="AI426" i="16" s="1"/>
  <c r="AF421" i="16" a="1"/>
  <c r="AF421" i="16" s="1"/>
  <c r="AH353" i="16" a="1"/>
  <c r="AH353" i="16" s="1"/>
  <c r="M506" i="16" a="1"/>
  <c r="M506" i="16" s="1"/>
  <c r="N71" i="16" a="1"/>
  <c r="N71" i="16" s="1"/>
  <c r="AB444" i="16" a="1"/>
  <c r="AB444" i="16" s="1"/>
  <c r="AB298" i="16" a="1"/>
  <c r="AB298" i="16" s="1"/>
  <c r="AB425" i="16" a="1"/>
  <c r="AB425" i="16" s="1"/>
  <c r="T175" i="16" a="1"/>
  <c r="T175" i="16" s="1"/>
  <c r="AB374" i="16" a="1"/>
  <c r="AB374" i="16" s="1"/>
  <c r="AB544" i="16" a="1"/>
  <c r="AB544" i="16" s="1"/>
  <c r="AB220" i="16" a="1"/>
  <c r="AB220" i="16" s="1"/>
  <c r="AI362" i="16" a="1"/>
  <c r="AI362" i="16" s="1"/>
  <c r="AI85" i="16" a="1"/>
  <c r="AI85" i="16" s="1"/>
  <c r="AI341" i="16" a="1"/>
  <c r="AI341" i="16" s="1"/>
  <c r="J539" i="16" a="1"/>
  <c r="J539" i="16" s="1"/>
  <c r="AF267" i="16" a="1"/>
  <c r="AF267" i="16" s="1"/>
  <c r="AH217" i="16" a="1"/>
  <c r="AH217" i="16" s="1"/>
  <c r="AF522" i="16" a="1"/>
  <c r="AF522" i="16" s="1"/>
  <c r="AC319" i="16" a="1"/>
  <c r="AC319" i="16" s="1"/>
  <c r="J181" i="16" a="1"/>
  <c r="J181" i="16" s="1"/>
  <c r="AB301" i="16" a="1"/>
  <c r="AB301" i="16" s="1"/>
  <c r="AB171" i="16" a="1"/>
  <c r="AB171" i="16" s="1"/>
  <c r="AB372" i="16" a="1"/>
  <c r="AB372" i="16" s="1"/>
  <c r="AB524" i="16" a="1"/>
  <c r="AB524" i="16" s="1"/>
  <c r="AB277" i="16" a="1"/>
  <c r="AB277" i="16" s="1"/>
  <c r="J148" i="16" a="1"/>
  <c r="J148" i="16" s="1"/>
  <c r="K101" i="16" a="1"/>
  <c r="K101" i="16" s="1"/>
  <c r="AB382" i="16" a="1"/>
  <c r="AB382" i="16" s="1"/>
  <c r="AB164" i="16" a="1"/>
  <c r="AB164" i="16" s="1"/>
  <c r="J102" i="16" a="1"/>
  <c r="J102" i="16" s="1"/>
  <c r="AI485" i="16" a="1"/>
  <c r="AI485" i="16" s="1"/>
  <c r="AI139" i="16" a="1"/>
  <c r="AI139" i="16" s="1"/>
  <c r="AI125" i="16" a="1"/>
  <c r="AI125" i="16" s="1"/>
  <c r="AF407" i="16" a="1"/>
  <c r="AF407" i="16" s="1"/>
  <c r="J404" i="16" a="1"/>
  <c r="J404" i="16" s="1"/>
  <c r="AF208" i="16" a="1"/>
  <c r="AF208" i="16" s="1"/>
  <c r="AH361" i="16" a="1"/>
  <c r="AH361" i="16" s="1"/>
  <c r="AH207" i="16" a="1"/>
  <c r="AH207" i="16" s="1"/>
  <c r="AH98" i="16" a="1"/>
  <c r="AH98" i="16" s="1"/>
  <c r="AE330" i="16" a="1"/>
  <c r="AE330" i="16" s="1"/>
  <c r="N204" i="16" a="1"/>
  <c r="N204" i="16" s="1"/>
  <c r="W209" i="16" a="1"/>
  <c r="W209" i="16" s="1"/>
  <c r="C108" i="16"/>
  <c r="AE30" i="16" s="1" a="1"/>
  <c r="AE30" i="16" s="1"/>
  <c r="B108" i="15"/>
  <c r="C244" i="16"/>
  <c r="B244" i="15"/>
  <c r="G302" i="16" a="1"/>
  <c r="G302" i="16" s="1"/>
  <c r="Z356" i="16" a="1"/>
  <c r="Z356" i="16" s="1"/>
  <c r="G256" i="16" a="1"/>
  <c r="G256" i="16" s="1"/>
  <c r="T464" i="16" a="1"/>
  <c r="T464" i="16" s="1"/>
  <c r="G301" i="16" a="1"/>
  <c r="G301" i="16" s="1"/>
  <c r="Y431" i="16" a="1"/>
  <c r="Y431" i="16" s="1"/>
  <c r="P529" i="16" a="1"/>
  <c r="P529" i="16" s="1"/>
  <c r="G73" i="16" a="1"/>
  <c r="G73" i="16" s="1"/>
  <c r="G34" i="16" a="1"/>
  <c r="G34" i="16" s="1"/>
  <c r="W323" i="16" a="1"/>
  <c r="W323" i="16" s="1"/>
  <c r="K388" i="16" a="1"/>
  <c r="K388" i="16" s="1"/>
  <c r="H124" i="16" a="1"/>
  <c r="H124" i="16" s="1"/>
  <c r="P421" i="16" a="1"/>
  <c r="P421" i="16" s="1"/>
  <c r="N398" i="16" a="1"/>
  <c r="N398" i="16" s="1"/>
  <c r="S393" i="16" a="1"/>
  <c r="S393" i="16" s="1"/>
  <c r="N367" i="16" a="1"/>
  <c r="N367" i="16" s="1"/>
  <c r="N301" i="16" a="1"/>
  <c r="N301" i="16" s="1"/>
  <c r="Q520" i="16" a="1"/>
  <c r="Q520" i="16" s="1"/>
  <c r="P528" i="16" a="1"/>
  <c r="P528" i="16" s="1"/>
  <c r="P547" i="16" a="1"/>
  <c r="P547" i="16" s="1"/>
  <c r="Q476" i="16" a="1"/>
  <c r="Q476" i="16" s="1"/>
  <c r="S536" i="16" a="1"/>
  <c r="S536" i="16" s="1"/>
  <c r="V229" i="16" a="1"/>
  <c r="V229" i="16" s="1"/>
  <c r="T360" i="16" a="1"/>
  <c r="T360" i="16" s="1"/>
  <c r="T386" i="16" a="1"/>
  <c r="T386" i="16" s="1"/>
  <c r="Y304" i="16" a="1"/>
  <c r="Y304" i="16" s="1"/>
  <c r="N428" i="16" a="1"/>
  <c r="N428" i="16" s="1"/>
  <c r="N435" i="16" a="1"/>
  <c r="N435" i="16" s="1"/>
  <c r="S372" i="16" a="1"/>
  <c r="S372" i="16" s="1"/>
  <c r="V273" i="16" a="1"/>
  <c r="V273" i="16" s="1"/>
  <c r="S554" i="16" a="1"/>
  <c r="S554" i="16" s="1"/>
  <c r="V89" i="16" a="1"/>
  <c r="V89" i="16" s="1"/>
  <c r="N516" i="16" a="1"/>
  <c r="N516" i="16" s="1"/>
  <c r="S238" i="16" a="1"/>
  <c r="S238" i="16" s="1"/>
  <c r="V105" i="16" a="1"/>
  <c r="V105" i="16" s="1"/>
  <c r="T214" i="16" a="1"/>
  <c r="T214" i="16" s="1"/>
  <c r="T255" i="16" a="1"/>
  <c r="T255" i="16" s="1"/>
  <c r="Y506" i="16" a="1"/>
  <c r="Y506" i="16" s="1"/>
  <c r="Y390" i="16" a="1"/>
  <c r="Y390" i="16" s="1"/>
  <c r="P447" i="16" a="1"/>
  <c r="P447" i="16" s="1"/>
  <c r="S367" i="16" a="1"/>
  <c r="S367" i="16" s="1"/>
  <c r="S172" i="16" a="1"/>
  <c r="S172" i="16" s="1"/>
  <c r="T199" i="16" a="1"/>
  <c r="T199" i="16" s="1"/>
  <c r="T239" i="16" a="1"/>
  <c r="T239" i="16" s="1"/>
  <c r="V305" i="16" a="1"/>
  <c r="V305" i="16" s="1"/>
  <c r="Y376" i="16" a="1"/>
  <c r="Y376" i="16" s="1"/>
  <c r="V483" i="16" a="1"/>
  <c r="V483" i="16" s="1"/>
  <c r="N476" i="16" a="1"/>
  <c r="N476" i="16" s="1"/>
  <c r="N556" i="16" a="1"/>
  <c r="N556" i="16" s="1"/>
  <c r="S244" i="16" a="1"/>
  <c r="S244" i="16" s="1"/>
  <c r="T248" i="16" a="1"/>
  <c r="T248" i="16" s="1"/>
  <c r="T505" i="16" a="1"/>
  <c r="T505" i="16" s="1"/>
  <c r="V406" i="16" a="1"/>
  <c r="V406" i="16" s="1"/>
  <c r="V554" i="16" a="1"/>
  <c r="V554" i="16" s="1"/>
  <c r="V317" i="16" a="1"/>
  <c r="V317" i="16" s="1"/>
  <c r="Z487" i="16" a="1"/>
  <c r="Z487" i="16" s="1"/>
  <c r="P533" i="16" a="1"/>
  <c r="P533" i="16" s="1"/>
  <c r="S336" i="16" a="1"/>
  <c r="S336" i="16" s="1"/>
  <c r="S472" i="16" a="1"/>
  <c r="S472" i="16" s="1"/>
  <c r="T383" i="16" a="1"/>
  <c r="T383" i="16" s="1"/>
  <c r="Z66" i="16" a="1"/>
  <c r="Z66" i="16" s="1"/>
  <c r="V297" i="16" a="1"/>
  <c r="V297" i="16" s="1"/>
  <c r="V301" i="16" a="1"/>
  <c r="V301" i="16" s="1"/>
  <c r="W201" i="16" a="1"/>
  <c r="W201" i="16" s="1"/>
  <c r="N369" i="16" a="1"/>
  <c r="N369" i="16" s="1"/>
  <c r="S249" i="16" a="1"/>
  <c r="S249" i="16" s="1"/>
  <c r="V153" i="16" a="1"/>
  <c r="V153" i="16" s="1"/>
  <c r="S515" i="16" a="1"/>
  <c r="S515" i="16" s="1"/>
  <c r="Y228" i="16" a="1"/>
  <c r="Y228" i="16" s="1"/>
  <c r="P352" i="16" a="1"/>
  <c r="P352" i="16" s="1"/>
  <c r="S204" i="16" a="1"/>
  <c r="S204" i="16" s="1"/>
  <c r="V180" i="16" a="1"/>
  <c r="V180" i="16" s="1"/>
  <c r="V245" i="16" a="1"/>
  <c r="V245" i="16" s="1"/>
  <c r="P554" i="16" a="1"/>
  <c r="P554" i="16" s="1"/>
  <c r="Q545" i="16" a="1"/>
  <c r="Q545" i="16" s="1"/>
  <c r="V117" i="16" a="1"/>
  <c r="V117" i="16" s="1"/>
  <c r="S341" i="16" a="1"/>
  <c r="S341" i="16" s="1"/>
  <c r="N241" i="16" a="1"/>
  <c r="N241" i="16" s="1"/>
  <c r="Q536" i="16" a="1"/>
  <c r="Q536" i="16" s="1"/>
  <c r="V207" i="16" a="1"/>
  <c r="V207" i="16" s="1"/>
  <c r="V306" i="16" a="1"/>
  <c r="V306" i="16" s="1"/>
  <c r="Q454" i="16" a="1"/>
  <c r="Q454" i="16" s="1"/>
  <c r="T442" i="16" a="1"/>
  <c r="T442" i="16" s="1"/>
  <c r="Y505" i="16" a="1"/>
  <c r="Y505" i="16" s="1"/>
  <c r="Q561" i="16" a="1"/>
  <c r="Q561" i="16" s="1"/>
  <c r="G293" i="16" a="1"/>
  <c r="G293" i="16" s="1"/>
  <c r="G303" i="16" a="1"/>
  <c r="G303" i="16" s="1"/>
  <c r="G119" i="16" a="1"/>
  <c r="G119" i="16" s="1"/>
  <c r="G320" i="16" a="1"/>
  <c r="G320" i="16" s="1"/>
  <c r="K453" i="16" a="1"/>
  <c r="K453" i="16" s="1"/>
  <c r="N408" i="16" a="1"/>
  <c r="N408" i="16" s="1"/>
  <c r="W258" i="16" a="1"/>
  <c r="W258" i="16" s="1"/>
  <c r="Z374" i="16" a="1"/>
  <c r="Z374" i="16" s="1"/>
  <c r="K493" i="16" a="1"/>
  <c r="K493" i="16" s="1"/>
  <c r="Y107" i="16" a="1"/>
  <c r="Y107" i="16" s="1"/>
  <c r="W215" i="16" a="1"/>
  <c r="W215" i="16" s="1"/>
  <c r="N220" i="16" a="1"/>
  <c r="N220" i="16" s="1"/>
  <c r="P535" i="16" a="1"/>
  <c r="P535" i="16" s="1"/>
  <c r="Q449" i="16" a="1"/>
  <c r="Q449" i="16" s="1"/>
  <c r="N559" i="16" a="1"/>
  <c r="N559" i="16" s="1"/>
  <c r="N493" i="16" a="1"/>
  <c r="N493" i="16" s="1"/>
  <c r="S225" i="16" a="1"/>
  <c r="S225" i="16" s="1"/>
  <c r="N404" i="16" a="1"/>
  <c r="N404" i="16" s="1"/>
  <c r="N411" i="16" a="1"/>
  <c r="N411" i="16" s="1"/>
  <c r="S217" i="16" a="1"/>
  <c r="S217" i="16" s="1"/>
  <c r="T257" i="16" a="1"/>
  <c r="T257" i="16" s="1"/>
  <c r="S527" i="16" a="1"/>
  <c r="S527" i="16" s="1"/>
  <c r="T552" i="16" a="1"/>
  <c r="T552" i="16" s="1"/>
  <c r="V452" i="16" a="1"/>
  <c r="V452" i="16" s="1"/>
  <c r="Y496" i="16" a="1"/>
  <c r="Y496" i="16" s="1"/>
  <c r="N237" i="16" a="1"/>
  <c r="N237" i="16" s="1"/>
  <c r="P392" i="16" a="1"/>
  <c r="P392" i="16" s="1"/>
  <c r="Q500" i="16" a="1"/>
  <c r="Q500" i="16" s="1"/>
  <c r="T281" i="16" a="1"/>
  <c r="T281" i="16" s="1"/>
  <c r="T261" i="16" a="1"/>
  <c r="T261" i="16" s="1"/>
  <c r="T289" i="16" a="1"/>
  <c r="T289" i="16" s="1"/>
  <c r="N445" i="16" a="1"/>
  <c r="N445" i="16" s="1"/>
  <c r="Q414" i="16" a="1"/>
  <c r="Q414" i="16" s="1"/>
  <c r="T377" i="16" a="1"/>
  <c r="T377" i="16" s="1"/>
  <c r="T430" i="16" a="1"/>
  <c r="T430" i="16" s="1"/>
  <c r="T459" i="16" a="1"/>
  <c r="T459" i="16" s="1"/>
  <c r="V275" i="16" a="1"/>
  <c r="V275" i="16" s="1"/>
  <c r="Z83" i="16" a="1"/>
  <c r="Z83" i="16" s="1"/>
  <c r="N335" i="16" a="1"/>
  <c r="N335" i="16" s="1"/>
  <c r="S344" i="16" a="1"/>
  <c r="S344" i="16" s="1"/>
  <c r="S388" i="16" a="1"/>
  <c r="S388" i="16" s="1"/>
  <c r="T415" i="16" a="1"/>
  <c r="T415" i="16" s="1"/>
  <c r="T467" i="16" a="1"/>
  <c r="T467" i="16" s="1"/>
  <c r="V524" i="16" a="1"/>
  <c r="V524" i="16" s="1"/>
  <c r="Z69" i="16" a="1"/>
  <c r="Z69" i="16" s="1"/>
  <c r="Y164" i="16" a="1"/>
  <c r="Y164" i="16" s="1"/>
  <c r="N513" i="16" a="1"/>
  <c r="N513" i="16" s="1"/>
  <c r="Q470" i="16" a="1"/>
  <c r="Q470" i="16" s="1"/>
  <c r="Q445" i="16" a="1"/>
  <c r="Q445" i="16" s="1"/>
  <c r="T488" i="16" a="1"/>
  <c r="T488" i="16" s="1"/>
  <c r="V270" i="16" a="1"/>
  <c r="V270" i="16" s="1"/>
  <c r="Y135" i="16" a="1"/>
  <c r="Y135" i="16" s="1"/>
  <c r="Y247" i="16" a="1"/>
  <c r="Y247" i="16" s="1"/>
  <c r="V534" i="16" a="1"/>
  <c r="V534" i="16" s="1"/>
  <c r="W190" i="16" a="1"/>
  <c r="W190" i="16" s="1"/>
  <c r="N433" i="16" a="1"/>
  <c r="N433" i="16" s="1"/>
  <c r="S421" i="16" a="1"/>
  <c r="S421" i="16" s="1"/>
  <c r="T246" i="16" a="1"/>
  <c r="T246" i="16" s="1"/>
  <c r="V160" i="16" a="1"/>
  <c r="V160" i="16" s="1"/>
  <c r="V392" i="16" a="1"/>
  <c r="V392" i="16" s="1"/>
  <c r="V553" i="16" a="1"/>
  <c r="V553" i="16" s="1"/>
  <c r="V521" i="16" a="1"/>
  <c r="V521" i="16" s="1"/>
  <c r="W393" i="16" a="1"/>
  <c r="W393" i="16" s="1"/>
  <c r="N238" i="16" a="1"/>
  <c r="N238" i="16" s="1"/>
  <c r="S418" i="16" a="1"/>
  <c r="S418" i="16" s="1"/>
  <c r="S510" i="16" a="1"/>
  <c r="S510" i="16" s="1"/>
  <c r="T310" i="16" a="1"/>
  <c r="T310" i="16" s="1"/>
  <c r="Y480" i="16" a="1"/>
  <c r="Y480" i="16" s="1"/>
  <c r="N324" i="16" a="1"/>
  <c r="N324" i="16" s="1"/>
  <c r="Q524" i="16" a="1"/>
  <c r="Q524" i="16" s="1"/>
  <c r="S552" i="16" a="1"/>
  <c r="S552" i="16" s="1"/>
  <c r="T433" i="16" a="1"/>
  <c r="T433" i="16" s="1"/>
  <c r="N514" i="16" a="1"/>
  <c r="N514" i="16" s="1"/>
  <c r="S370" i="16" a="1"/>
  <c r="S370" i="16" s="1"/>
  <c r="S484" i="16" a="1"/>
  <c r="S484" i="16" s="1"/>
  <c r="T286" i="16" a="1"/>
  <c r="T286" i="16" s="1"/>
  <c r="P534" i="16" a="1"/>
  <c r="P534" i="16" s="1"/>
  <c r="S493" i="16" a="1"/>
  <c r="S493" i="16" s="1"/>
  <c r="T515" i="16" a="1"/>
  <c r="T515" i="16" s="1"/>
  <c r="Y74" i="16" a="1"/>
  <c r="Y74" i="16" s="1"/>
  <c r="S327" i="16" a="1"/>
  <c r="S327" i="16" s="1"/>
  <c r="T287" i="16" a="1"/>
  <c r="T287" i="16" s="1"/>
  <c r="G297" i="16" a="1"/>
  <c r="G297" i="16" s="1"/>
  <c r="Z131" i="16" a="1"/>
  <c r="Z131" i="16" s="1"/>
  <c r="G115" i="16" a="1"/>
  <c r="G115" i="16" s="1"/>
  <c r="Z560" i="16" a="1"/>
  <c r="Z560" i="16" s="1"/>
  <c r="G62" i="16" a="1"/>
  <c r="G62" i="16" s="1"/>
  <c r="K428" i="16" a="1"/>
  <c r="K428" i="16" s="1"/>
  <c r="Z81" i="16" a="1"/>
  <c r="Z81" i="16" s="1"/>
  <c r="N312" i="16" a="1"/>
  <c r="N312" i="16" s="1"/>
  <c r="S224" i="16" a="1"/>
  <c r="S224" i="16" s="1"/>
  <c r="M236" i="16" a="1"/>
  <c r="M236" i="16" s="1"/>
  <c r="P402" i="16" a="1"/>
  <c r="P402" i="16" s="1"/>
  <c r="S190" i="16" a="1"/>
  <c r="S190" i="16" s="1"/>
  <c r="P495" i="16" a="1"/>
  <c r="P495" i="16" s="1"/>
  <c r="S236" i="16" a="1"/>
  <c r="S236" i="16" s="1"/>
  <c r="S306" i="16" a="1"/>
  <c r="S306" i="16" s="1"/>
  <c r="V132" i="16" a="1"/>
  <c r="V132" i="16" s="1"/>
  <c r="S465" i="16" a="1"/>
  <c r="S465" i="16" s="1"/>
  <c r="Y133" i="16" a="1"/>
  <c r="Y133" i="16" s="1"/>
  <c r="Y173" i="16" a="1"/>
  <c r="Y173" i="16" s="1"/>
  <c r="P531" i="16" a="1"/>
  <c r="P531" i="16" s="1"/>
  <c r="S272" i="16" a="1"/>
  <c r="S272" i="16" s="1"/>
  <c r="Q421" i="16" a="1"/>
  <c r="Q421" i="16" s="1"/>
  <c r="S448" i="16" a="1"/>
  <c r="S448" i="16" s="1"/>
  <c r="T192" i="16" a="1"/>
  <c r="T192" i="16" s="1"/>
  <c r="P486" i="16" a="1"/>
  <c r="P486" i="16" s="1"/>
  <c r="Q355" i="16" a="1"/>
  <c r="Q355" i="16" s="1"/>
  <c r="T391" i="16" a="1"/>
  <c r="T391" i="16" s="1"/>
  <c r="T288" i="16" a="1"/>
  <c r="T288" i="16" s="1"/>
  <c r="Y193" i="16" a="1"/>
  <c r="Y193" i="16" s="1"/>
  <c r="Y473" i="16" a="1"/>
  <c r="Y473" i="16" s="1"/>
  <c r="P494" i="16" a="1"/>
  <c r="P494" i="16" s="1"/>
  <c r="Q544" i="16" a="1"/>
  <c r="Q544" i="16" s="1"/>
  <c r="S269" i="16" a="1"/>
  <c r="S269" i="16" s="1"/>
  <c r="V157" i="16" a="1"/>
  <c r="V157" i="16" s="1"/>
  <c r="V282" i="16" a="1"/>
  <c r="V282" i="16" s="1"/>
  <c r="V526" i="16" a="1"/>
  <c r="V526" i="16" s="1"/>
  <c r="Y103" i="16" a="1"/>
  <c r="Y103" i="16" s="1"/>
  <c r="N391" i="16" a="1"/>
  <c r="N391" i="16" s="1"/>
  <c r="S283" i="16" a="1"/>
  <c r="S283" i="16" s="1"/>
  <c r="T460" i="16" a="1"/>
  <c r="T460" i="16" s="1"/>
  <c r="T262" i="16" a="1"/>
  <c r="T262" i="16" s="1"/>
  <c r="V362" i="16" a="1"/>
  <c r="V362" i="16" s="1"/>
  <c r="Y449" i="16" a="1"/>
  <c r="Y449" i="16" s="1"/>
  <c r="V286" i="16" a="1"/>
  <c r="V286" i="16" s="1"/>
  <c r="Z88" i="16" a="1"/>
  <c r="Z88" i="16" s="1"/>
  <c r="P558" i="16" a="1"/>
  <c r="P558" i="16" s="1"/>
  <c r="Q502" i="16" a="1"/>
  <c r="Q502" i="16" s="1"/>
  <c r="S487" i="16" a="1"/>
  <c r="S487" i="16" s="1"/>
  <c r="V92" i="16" a="1"/>
  <c r="V92" i="16" s="1"/>
  <c r="Y208" i="16" a="1"/>
  <c r="Y208" i="16" s="1"/>
  <c r="V424" i="16" a="1"/>
  <c r="V424" i="16" s="1"/>
  <c r="Z318" i="16" a="1"/>
  <c r="Z318" i="16" s="1"/>
  <c r="P471" i="16" a="1"/>
  <c r="P471" i="16" s="1"/>
  <c r="S168" i="16" a="1"/>
  <c r="S168" i="16" s="1"/>
  <c r="V119" i="16" a="1"/>
  <c r="V119" i="16" s="1"/>
  <c r="V209" i="16" a="1"/>
  <c r="V209" i="16" s="1"/>
  <c r="P493" i="16" a="1"/>
  <c r="P493" i="16" s="1"/>
  <c r="Q448" i="16" a="1"/>
  <c r="Q448" i="16" s="1"/>
  <c r="S538" i="16" a="1"/>
  <c r="S538" i="16" s="1"/>
  <c r="V234" i="16" a="1"/>
  <c r="V234" i="16" s="1"/>
  <c r="N224" i="16" a="1"/>
  <c r="N224" i="16" s="1"/>
  <c r="Q501" i="16" a="1"/>
  <c r="Q501" i="16" s="1"/>
  <c r="T295" i="16" a="1"/>
  <c r="T295" i="16" s="1"/>
  <c r="N439" i="16" a="1"/>
  <c r="N439" i="16" s="1"/>
  <c r="S394" i="16" a="1"/>
  <c r="S394" i="16" s="1"/>
  <c r="Q468" i="16" a="1"/>
  <c r="Q468" i="16" s="1"/>
  <c r="N511" i="16" a="1"/>
  <c r="N511" i="16" s="1"/>
  <c r="T352" i="16" a="1"/>
  <c r="T352" i="16" s="1"/>
  <c r="T445" i="16" a="1"/>
  <c r="T445" i="16" s="1"/>
  <c r="N370" i="16" a="1"/>
  <c r="N370" i="16" s="1"/>
  <c r="V261" i="16" a="1"/>
  <c r="V261" i="16" s="1"/>
  <c r="T324" i="16" a="1"/>
  <c r="T324" i="16" s="1"/>
  <c r="N437" i="16" a="1"/>
  <c r="N437" i="16" s="1"/>
  <c r="Q428" i="16" a="1"/>
  <c r="Q428" i="16" s="1"/>
  <c r="V112" i="16" a="1"/>
  <c r="V112" i="16" s="1"/>
  <c r="V379" i="16" a="1"/>
  <c r="V379" i="16" s="1"/>
  <c r="N463" i="16" a="1"/>
  <c r="N463" i="16" s="1"/>
  <c r="S384" i="16" a="1"/>
  <c r="S384" i="16" s="1"/>
  <c r="T322" i="16" a="1"/>
  <c r="T322" i="16" s="1"/>
  <c r="Y314" i="16" a="1"/>
  <c r="Y314" i="16" s="1"/>
  <c r="N475" i="16" a="1"/>
  <c r="N475" i="16" s="1"/>
  <c r="Q521" i="16" a="1"/>
  <c r="Q521" i="16" s="1"/>
  <c r="V264" i="16" a="1"/>
  <c r="V264" i="16" s="1"/>
  <c r="V319" i="16" a="1"/>
  <c r="V319" i="16" s="1"/>
  <c r="V457" i="16" a="1"/>
  <c r="V457" i="16" s="1"/>
  <c r="S274" i="16" a="1"/>
  <c r="S274" i="16" s="1"/>
  <c r="V220" i="16" a="1"/>
  <c r="V220" i="16" s="1"/>
  <c r="T290" i="16" a="1"/>
  <c r="T290" i="16" s="1"/>
  <c r="Z74" i="16" a="1"/>
  <c r="Z74" i="16" s="1"/>
  <c r="Z247" i="16" a="1"/>
  <c r="Z247" i="16" s="1"/>
  <c r="Z167" i="16" a="1"/>
  <c r="Z167" i="16" s="1"/>
  <c r="Z446" i="16" a="1"/>
  <c r="Z446" i="16" s="1"/>
  <c r="G27" i="16" a="1"/>
  <c r="G27" i="16" s="1"/>
  <c r="K340" i="16" a="1"/>
  <c r="K340" i="16" s="1"/>
  <c r="H78" i="16" a="1"/>
  <c r="H78" i="16" s="1"/>
  <c r="K131" i="16" a="1"/>
  <c r="K131" i="16" s="1"/>
  <c r="G239" i="16" a="1"/>
  <c r="G239" i="16" s="1"/>
  <c r="G367" i="16" a="1"/>
  <c r="G367" i="16" s="1"/>
  <c r="G465" i="16" a="1"/>
  <c r="G465" i="16" s="1"/>
  <c r="Y253" i="16" a="1"/>
  <c r="Y253" i="16" s="1"/>
  <c r="Z395" i="16" a="1"/>
  <c r="Z395" i="16" s="1"/>
  <c r="K547" i="16" a="1"/>
  <c r="K547" i="16" s="1"/>
  <c r="S199" i="16" a="1"/>
  <c r="S199" i="16" s="1"/>
  <c r="V97" i="16" a="1"/>
  <c r="V97" i="16" s="1"/>
  <c r="Y279" i="16" a="1"/>
  <c r="Y279" i="16" s="1"/>
  <c r="Y560" i="16" a="1"/>
  <c r="Y560" i="16" s="1"/>
  <c r="Z150" i="16" a="1"/>
  <c r="Z150" i="16" s="1"/>
  <c r="W456" i="16" a="1"/>
  <c r="W456" i="16" s="1"/>
  <c r="Z421" i="16" a="1"/>
  <c r="Z421" i="16" s="1"/>
  <c r="W187" i="16" a="1"/>
  <c r="W187" i="16" s="1"/>
  <c r="K123" i="16" a="1"/>
  <c r="K123" i="16" s="1"/>
  <c r="G54" i="16" a="1"/>
  <c r="G54" i="16" s="1"/>
  <c r="H199" i="16" a="1"/>
  <c r="H199" i="16" s="1"/>
  <c r="G484" i="16" a="1"/>
  <c r="G484" i="16" s="1"/>
  <c r="H270" i="16" a="1"/>
  <c r="H270" i="16" s="1"/>
  <c r="H404" i="16" a="1"/>
  <c r="H404" i="16" s="1"/>
  <c r="V353" i="16" a="1"/>
  <c r="V353" i="16" s="1"/>
  <c r="Z445" i="16" a="1"/>
  <c r="Z445" i="16" s="1"/>
  <c r="K405" i="16" a="1"/>
  <c r="K405" i="16" s="1"/>
  <c r="S223" i="16" a="1"/>
  <c r="S223" i="16" s="1"/>
  <c r="V169" i="16" a="1"/>
  <c r="V169" i="16" s="1"/>
  <c r="Y494" i="16" a="1"/>
  <c r="Y494" i="16" s="1"/>
  <c r="Y104" i="16" a="1"/>
  <c r="Y104" i="16" s="1"/>
  <c r="W164" i="16" a="1"/>
  <c r="W164" i="16" s="1"/>
  <c r="W84" i="16" a="1"/>
  <c r="W84" i="16" s="1"/>
  <c r="W303" i="16" a="1"/>
  <c r="W303" i="16" s="1"/>
  <c r="Z124" i="16" a="1"/>
  <c r="Z124" i="16" s="1"/>
  <c r="G148" i="16" a="1"/>
  <c r="G148" i="16" s="1"/>
  <c r="K474" i="16" a="1"/>
  <c r="K474" i="16" s="1"/>
  <c r="H109" i="16" a="1"/>
  <c r="H109" i="16" s="1"/>
  <c r="G394" i="16" a="1"/>
  <c r="G394" i="16" s="1"/>
  <c r="G450" i="16" a="1"/>
  <c r="G450" i="16" s="1"/>
  <c r="H218" i="16" a="1"/>
  <c r="H218" i="16" s="1"/>
  <c r="T484" i="16" a="1"/>
  <c r="T484" i="16" s="1"/>
  <c r="Y344" i="16" a="1"/>
  <c r="Y344" i="16" s="1"/>
  <c r="Z202" i="16" a="1"/>
  <c r="Z202" i="16" s="1"/>
  <c r="K264" i="16" a="1"/>
  <c r="K264" i="16" s="1"/>
  <c r="K213" i="16" a="1"/>
  <c r="K213" i="16" s="1"/>
  <c r="P409" i="16" a="1"/>
  <c r="P409" i="16" s="1"/>
  <c r="S195" i="16" a="1"/>
  <c r="S195" i="16" s="1"/>
  <c r="T315" i="16" a="1"/>
  <c r="T315" i="16" s="1"/>
  <c r="Y150" i="16" a="1"/>
  <c r="Y150" i="16" s="1"/>
  <c r="V235" i="16" a="1"/>
  <c r="V235" i="16" s="1"/>
  <c r="S541" i="16" a="1"/>
  <c r="S541" i="16" s="1"/>
  <c r="V548" i="16" a="1"/>
  <c r="V548" i="16" s="1"/>
  <c r="Y201" i="16" a="1"/>
  <c r="Y201" i="16" s="1"/>
  <c r="Z92" i="16" a="1"/>
  <c r="Z92" i="16" s="1"/>
  <c r="W255" i="16" a="1"/>
  <c r="W255" i="16" s="1"/>
  <c r="K108" i="16" a="1"/>
  <c r="K108" i="16" s="1"/>
  <c r="G77" i="16" a="1"/>
  <c r="G77" i="16" s="1"/>
  <c r="K106" i="16" a="1"/>
  <c r="K106" i="16" s="1"/>
  <c r="G419" i="16" a="1"/>
  <c r="G419" i="16" s="1"/>
  <c r="H553" i="16" a="1"/>
  <c r="H553" i="16" s="1"/>
  <c r="S200" i="16" a="1"/>
  <c r="S200" i="16" s="1"/>
  <c r="T231" i="16" a="1"/>
  <c r="T231" i="16" s="1"/>
  <c r="Y440" i="16" a="1"/>
  <c r="Y440" i="16" s="1"/>
  <c r="Z451" i="16" a="1"/>
  <c r="Z451" i="16" s="1"/>
  <c r="Z276" i="16" a="1"/>
  <c r="Z276" i="16" s="1"/>
  <c r="P550" i="16" a="1"/>
  <c r="P550" i="16" s="1"/>
  <c r="S460" i="16" a="1"/>
  <c r="S460" i="16" s="1"/>
  <c r="V323" i="16" a="1"/>
  <c r="V323" i="16" s="1"/>
  <c r="Y311" i="16" a="1"/>
  <c r="Y311" i="16" s="1"/>
  <c r="W396" i="16" a="1"/>
  <c r="W396" i="16" s="1"/>
  <c r="Z302" i="16" a="1"/>
  <c r="Z302" i="16" s="1"/>
  <c r="K529" i="16" a="1"/>
  <c r="K529" i="16" s="1"/>
  <c r="G120" i="16" a="1"/>
  <c r="G120" i="16" s="1"/>
  <c r="H152" i="16" a="1"/>
  <c r="H152" i="16" s="1"/>
  <c r="G318" i="16" a="1"/>
  <c r="G318" i="16" s="1"/>
  <c r="N466" i="16" a="1"/>
  <c r="N466" i="16" s="1"/>
  <c r="T525" i="16" a="1"/>
  <c r="T525" i="16" s="1"/>
  <c r="Z397" i="16" a="1"/>
  <c r="Z397" i="16" s="1"/>
  <c r="H394" i="16" a="1"/>
  <c r="H394" i="16" s="1"/>
  <c r="T551" i="16" a="1"/>
  <c r="T551" i="16" s="1"/>
  <c r="Y481" i="16" a="1"/>
  <c r="Y481" i="16" s="1"/>
  <c r="G149" i="16" a="1"/>
  <c r="G149" i="16" s="1"/>
  <c r="H470" i="16" a="1"/>
  <c r="H470" i="16" s="1"/>
  <c r="G217" i="16" a="1"/>
  <c r="G217" i="16" s="1"/>
  <c r="Y347" i="16" a="1"/>
  <c r="Y347" i="16" s="1"/>
  <c r="V472" i="16" a="1"/>
  <c r="V472" i="16" s="1"/>
  <c r="G541" i="16" a="1"/>
  <c r="G541" i="16" s="1"/>
  <c r="G153" i="16" a="1"/>
  <c r="G153" i="16" s="1"/>
  <c r="Z531" i="16" a="1"/>
  <c r="Z531" i="16" s="1"/>
  <c r="M524" i="16" a="1"/>
  <c r="M524" i="16" s="1"/>
  <c r="P449" i="16" a="1"/>
  <c r="P449" i="16" s="1"/>
  <c r="Q496" i="16" a="1"/>
  <c r="Q496" i="16" s="1"/>
  <c r="P480" i="16" a="1"/>
  <c r="P480" i="16" s="1"/>
  <c r="N422" i="16" a="1"/>
  <c r="N422" i="16" s="1"/>
  <c r="Q462" i="16" a="1"/>
  <c r="Q462" i="16" s="1"/>
  <c r="P376" i="16" a="1"/>
  <c r="P376" i="16" s="1"/>
  <c r="S321" i="16" a="1"/>
  <c r="S321" i="16" s="1"/>
  <c r="T172" i="16" a="1"/>
  <c r="T172" i="16" s="1"/>
  <c r="T344" i="16" a="1"/>
  <c r="T344" i="16" s="1"/>
  <c r="V257" i="16" a="1"/>
  <c r="V257" i="16" s="1"/>
  <c r="Y517" i="16" a="1"/>
  <c r="Y517" i="16" s="1"/>
  <c r="Y557" i="16" a="1"/>
  <c r="Y557" i="16" s="1"/>
  <c r="N240" i="16" a="1"/>
  <c r="N240" i="16" s="1"/>
  <c r="S345" i="16" a="1"/>
  <c r="S345" i="16" s="1"/>
  <c r="S470" i="16" a="1"/>
  <c r="S470" i="16" s="1"/>
  <c r="T560" i="16" a="1"/>
  <c r="T560" i="16" s="1"/>
  <c r="T481" i="16" a="1"/>
  <c r="T481" i="16" s="1"/>
  <c r="P439" i="16" a="1"/>
  <c r="P439" i="16" s="1"/>
  <c r="Q332" i="16" a="1"/>
  <c r="Q332" i="16" s="1"/>
  <c r="S432" i="16" a="1"/>
  <c r="S432" i="16" s="1"/>
  <c r="V233" i="16" a="1"/>
  <c r="V233" i="16" s="1"/>
  <c r="Z102" i="16" a="1"/>
  <c r="Z102" i="16" s="1"/>
  <c r="V481" i="16" a="1"/>
  <c r="V481" i="16" s="1"/>
  <c r="P424" i="16" a="1"/>
  <c r="P424" i="16" s="1"/>
  <c r="Q497" i="16" a="1"/>
  <c r="Q497" i="16" s="1"/>
  <c r="T412" i="16" a="1"/>
  <c r="T412" i="16" s="1"/>
  <c r="T213" i="16" a="1"/>
  <c r="T213" i="16" s="1"/>
  <c r="T483" i="16" a="1"/>
  <c r="T483" i="16" s="1"/>
  <c r="Y447" i="16" a="1"/>
  <c r="Y447" i="16" s="1"/>
  <c r="Y487" i="16" a="1"/>
  <c r="Y487" i="16" s="1"/>
  <c r="N262" i="16" a="1"/>
  <c r="N262" i="16" s="1"/>
  <c r="S441" i="16" a="1"/>
  <c r="S441" i="16" s="1"/>
  <c r="S549" i="16" a="1"/>
  <c r="S549" i="16" s="1"/>
  <c r="V279" i="16" a="1"/>
  <c r="V279" i="16" s="1"/>
  <c r="Y313" i="16" a="1"/>
  <c r="Y313" i="16" s="1"/>
  <c r="V529" i="16" a="1"/>
  <c r="V529" i="16" s="1"/>
  <c r="Y202" i="16" a="1"/>
  <c r="Y202" i="16" s="1"/>
  <c r="W382" i="16" a="1"/>
  <c r="W382" i="16" s="1"/>
  <c r="N255" i="16" a="1"/>
  <c r="N255" i="16" s="1"/>
  <c r="Q479" i="16" a="1"/>
  <c r="Q479" i="16" s="1"/>
  <c r="T500" i="16" a="1"/>
  <c r="T500" i="16" s="1"/>
  <c r="V375" i="16" a="1"/>
  <c r="V375" i="16" s="1"/>
  <c r="V163" i="16" a="1"/>
  <c r="V163" i="16" s="1"/>
  <c r="Y321" i="16" a="1"/>
  <c r="Y321" i="16" s="1"/>
  <c r="Z112" i="16" a="1"/>
  <c r="Z112" i="16" s="1"/>
  <c r="N276" i="16" a="1"/>
  <c r="N276" i="16" s="1"/>
  <c r="S337" i="16" a="1"/>
  <c r="S337" i="16" s="1"/>
  <c r="T319" i="16" a="1"/>
  <c r="T319" i="16" s="1"/>
  <c r="V210" i="16" a="1"/>
  <c r="V210" i="16" s="1"/>
  <c r="P302" i="16" a="1"/>
  <c r="P302" i="16" s="1"/>
  <c r="Q510" i="16" a="1"/>
  <c r="Q510" i="16" s="1"/>
  <c r="T356" i="16" a="1"/>
  <c r="T356" i="16" s="1"/>
  <c r="V152" i="16" a="1"/>
  <c r="V152" i="16" s="1"/>
  <c r="N397" i="16" a="1"/>
  <c r="N397" i="16" s="1"/>
  <c r="Q310" i="16" a="1"/>
  <c r="Q310" i="16" s="1"/>
  <c r="S500" i="16" a="1"/>
  <c r="S500" i="16" s="1"/>
  <c r="N451" i="16" a="1"/>
  <c r="N451" i="16" s="1"/>
  <c r="S431" i="16" a="1"/>
  <c r="S431" i="16" s="1"/>
  <c r="V376" i="16" a="1"/>
  <c r="V376" i="16" s="1"/>
  <c r="N321" i="16" a="1"/>
  <c r="N321" i="16" s="1"/>
  <c r="T209" i="16" a="1"/>
  <c r="T209" i="16" s="1"/>
  <c r="T195" i="16" a="1"/>
  <c r="T195" i="16" s="1"/>
  <c r="N372" i="16" a="1"/>
  <c r="N372" i="16" s="1"/>
  <c r="T545" i="16" a="1"/>
  <c r="T545" i="16" s="1"/>
  <c r="T469" i="16" a="1"/>
  <c r="T469" i="16" s="1"/>
  <c r="N381" i="16" a="1"/>
  <c r="N381" i="16" s="1"/>
  <c r="Q477" i="16" a="1"/>
  <c r="Q477" i="16" s="1"/>
  <c r="T480" i="16" a="1"/>
  <c r="T480" i="16" s="1"/>
  <c r="Y435" i="16" a="1"/>
  <c r="Y435" i="16" s="1"/>
  <c r="P457" i="16" a="1"/>
  <c r="P457" i="16" s="1"/>
  <c r="S219" i="16" a="1"/>
  <c r="S219" i="16" s="1"/>
  <c r="T347" i="16" a="1"/>
  <c r="T347" i="16" s="1"/>
  <c r="Y255" i="16" a="1"/>
  <c r="Y255" i="16" s="1"/>
  <c r="P481" i="16" a="1"/>
  <c r="P481" i="16" s="1"/>
  <c r="Q451" i="16" a="1"/>
  <c r="Q451" i="16" s="1"/>
  <c r="T381" i="16" a="1"/>
  <c r="T381" i="16" s="1"/>
  <c r="Z90" i="16" a="1"/>
  <c r="Z90" i="16" s="1"/>
  <c r="Y522" i="16" a="1"/>
  <c r="Y522" i="16" s="1"/>
  <c r="S277" i="16" a="1"/>
  <c r="S277" i="16" s="1"/>
  <c r="T325" i="16" a="1"/>
  <c r="T325" i="16" s="1"/>
  <c r="Y413" i="16" a="1"/>
  <c r="Y413" i="16" s="1"/>
  <c r="Y130" i="16" a="1"/>
  <c r="Y130" i="16" s="1"/>
  <c r="W214" i="16" a="1"/>
  <c r="W214" i="16" s="1"/>
  <c r="Z551" i="16" a="1"/>
  <c r="Z551" i="16" s="1"/>
  <c r="W341" i="16" a="1"/>
  <c r="W341" i="16" s="1"/>
  <c r="W347" i="16" a="1"/>
  <c r="W347" i="16" s="1"/>
  <c r="G89" i="16" a="1"/>
  <c r="G89" i="16" s="1"/>
  <c r="K140" i="16" a="1"/>
  <c r="K140" i="16" s="1"/>
  <c r="K515" i="16" a="1"/>
  <c r="K515" i="16" s="1"/>
  <c r="G431" i="16" a="1"/>
  <c r="G431" i="16" s="1"/>
  <c r="G559" i="16" a="1"/>
  <c r="G559" i="16" s="1"/>
  <c r="H308" i="16" a="1"/>
  <c r="H308" i="16" s="1"/>
  <c r="W507" i="16" a="1"/>
  <c r="W507" i="16" s="1"/>
  <c r="G193" i="16" a="1"/>
  <c r="G193" i="16" s="1"/>
  <c r="Q340" i="16" a="1"/>
  <c r="Q340" i="16" s="1"/>
  <c r="T490" i="16" a="1"/>
  <c r="T490" i="16" s="1"/>
  <c r="V539" i="16" a="1"/>
  <c r="V539" i="16" s="1"/>
  <c r="Y141" i="16" a="1"/>
  <c r="Y141" i="16" s="1"/>
  <c r="W81" i="16" a="1"/>
  <c r="W81" i="16" s="1"/>
  <c r="Z370" i="16" a="1"/>
  <c r="Z370" i="16" s="1"/>
  <c r="W304" i="16" a="1"/>
  <c r="W304" i="16" s="1"/>
  <c r="W479" i="16" a="1"/>
  <c r="W479" i="16" s="1"/>
  <c r="K507" i="16" a="1"/>
  <c r="K507" i="16" s="1"/>
  <c r="K139" i="16" a="1"/>
  <c r="K139" i="16" s="1"/>
  <c r="K430" i="16" a="1"/>
  <c r="K430" i="16" s="1"/>
  <c r="H334" i="16" a="1"/>
  <c r="H334" i="16" s="1"/>
  <c r="H462" i="16" a="1"/>
  <c r="H462" i="16" s="1"/>
  <c r="G471" i="16" a="1"/>
  <c r="G471" i="16" s="1"/>
  <c r="Y559" i="16" a="1"/>
  <c r="Y559" i="16" s="1"/>
  <c r="W377" i="16" a="1"/>
  <c r="W377" i="16" s="1"/>
  <c r="K167" i="16" a="1"/>
  <c r="K167" i="16" s="1"/>
  <c r="Q412" i="16" a="1"/>
  <c r="Q412" i="16" s="1"/>
  <c r="S450" i="16" a="1"/>
  <c r="S450" i="16" s="1"/>
  <c r="Y291" i="16" a="1"/>
  <c r="Y291" i="16" s="1"/>
  <c r="Z61" i="16" a="1"/>
  <c r="Z61" i="16" s="1"/>
  <c r="Z162" i="16" a="1"/>
  <c r="Z162" i="16" s="1"/>
  <c r="W468" i="16" a="1"/>
  <c r="W468" i="16" s="1"/>
  <c r="Z241" i="16" a="1"/>
  <c r="Z241" i="16" s="1"/>
  <c r="Z508" i="16" a="1"/>
  <c r="Z508" i="16" s="1"/>
  <c r="K327" i="16" a="1"/>
  <c r="K327" i="16" s="1"/>
  <c r="G156" i="16" a="1"/>
  <c r="G156" i="16" s="1"/>
  <c r="K250" i="16" a="1"/>
  <c r="K250" i="16" s="1"/>
  <c r="H244" i="16" a="1"/>
  <c r="H244" i="16" s="1"/>
  <c r="H372" i="16" a="1"/>
  <c r="H372" i="16" s="1"/>
  <c r="H410" i="16" a="1"/>
  <c r="H410" i="16" s="1"/>
  <c r="V193" i="16" a="1"/>
  <c r="V193" i="16" s="1"/>
  <c r="Z122" i="16" a="1"/>
  <c r="Z122" i="16" s="1"/>
  <c r="Z203" i="16" a="1"/>
  <c r="Z203" i="16" s="1"/>
  <c r="H147" i="16" a="1"/>
  <c r="H147" i="16" s="1"/>
  <c r="W455" i="16" a="1"/>
  <c r="W455" i="16" s="1"/>
  <c r="N489" i="16" a="1"/>
  <c r="N489" i="16" s="1"/>
  <c r="S270" i="16" a="1"/>
  <c r="S270" i="16" s="1"/>
  <c r="Y120" i="16" a="1"/>
  <c r="Y120" i="16" s="1"/>
  <c r="V446" i="16" a="1"/>
  <c r="V446" i="16" s="1"/>
  <c r="Y251" i="16" a="1"/>
  <c r="Y251" i="16" s="1"/>
  <c r="S412" i="16" a="1"/>
  <c r="S412" i="16" s="1"/>
  <c r="Y422" i="16" a="1"/>
  <c r="Y422" i="16" s="1"/>
  <c r="V473" i="16" a="1"/>
  <c r="V473" i="16" s="1"/>
  <c r="W179" i="16" a="1"/>
  <c r="W179" i="16" s="1"/>
  <c r="Z337" i="16" a="1"/>
  <c r="Z337" i="16" s="1"/>
  <c r="G159" i="16" a="1"/>
  <c r="G159" i="16" s="1"/>
  <c r="H155" i="16" a="1"/>
  <c r="H155" i="16" s="1"/>
  <c r="G170" i="16" a="1"/>
  <c r="G170" i="16" s="1"/>
  <c r="H299" i="16" a="1"/>
  <c r="H299" i="16" s="1"/>
  <c r="G422" i="16" a="1"/>
  <c r="G422" i="16" s="1"/>
  <c r="S407" i="16" a="1"/>
  <c r="S407" i="16" s="1"/>
  <c r="Y420" i="16" a="1"/>
  <c r="Y420" i="16" s="1"/>
  <c r="Y213" i="16" a="1"/>
  <c r="Y213" i="16" s="1"/>
  <c r="Z114" i="16" a="1"/>
  <c r="Z114" i="16" s="1"/>
  <c r="W267" i="16" a="1"/>
  <c r="W267" i="16" s="1"/>
  <c r="N487" i="16" a="1"/>
  <c r="N487" i="16" s="1"/>
  <c r="T524" i="16" a="1"/>
  <c r="T524" i="16" s="1"/>
  <c r="V420" i="16" a="1"/>
  <c r="V420" i="16" s="1"/>
  <c r="Z389" i="16" a="1"/>
  <c r="Z389" i="16" s="1"/>
  <c r="Z454" i="16" a="1"/>
  <c r="Z454" i="16" s="1"/>
  <c r="W293" i="16" a="1"/>
  <c r="W293" i="16" s="1"/>
  <c r="G143" i="16" a="1"/>
  <c r="G143" i="16" s="1"/>
  <c r="H24" i="16" a="1"/>
  <c r="H24" i="16" s="1"/>
  <c r="P553" i="16" a="1"/>
  <c r="P553" i="16" s="1"/>
  <c r="H485" i="16" a="1"/>
  <c r="H485" i="16" s="1"/>
  <c r="T314" i="16" a="1"/>
  <c r="T314" i="16" s="1"/>
  <c r="K521" i="16" a="1"/>
  <c r="K521" i="16" s="1"/>
  <c r="Y114" i="16" a="1"/>
  <c r="Y114" i="16" s="1"/>
  <c r="N308" i="16" a="1"/>
  <c r="N308" i="16" s="1"/>
  <c r="P464" i="16" a="1"/>
  <c r="P464" i="16" s="1"/>
  <c r="S289" i="16" a="1"/>
  <c r="S289" i="16" s="1"/>
  <c r="P520" i="16" a="1"/>
  <c r="P520" i="16" s="1"/>
  <c r="S417" i="16" a="1"/>
  <c r="S417" i="16" s="1"/>
  <c r="N371" i="16" a="1"/>
  <c r="N371" i="16" s="1"/>
  <c r="S406" i="16" a="1"/>
  <c r="S406" i="16" s="1"/>
  <c r="T449" i="16" a="1"/>
  <c r="T449" i="16" s="1"/>
  <c r="T334" i="16" a="1"/>
  <c r="T334" i="16" s="1"/>
  <c r="V224" i="16" a="1"/>
  <c r="V224" i="16" s="1"/>
  <c r="V431" i="16" a="1"/>
  <c r="V431" i="16" s="1"/>
  <c r="N310" i="16" a="1"/>
  <c r="N310" i="16" s="1"/>
  <c r="Q400" i="16" a="1"/>
  <c r="Q400" i="16" s="1"/>
  <c r="T388" i="16" a="1"/>
  <c r="T388" i="16" s="1"/>
  <c r="S435" i="16" a="1"/>
  <c r="S435" i="16" s="1"/>
  <c r="N512" i="16" a="1"/>
  <c r="N512" i="16" s="1"/>
  <c r="S320" i="16" a="1"/>
  <c r="S320" i="16" s="1"/>
  <c r="V106" i="16" a="1"/>
  <c r="V106" i="16" s="1"/>
  <c r="V172" i="16" a="1"/>
  <c r="V172" i="16" s="1"/>
  <c r="Y397" i="16" a="1"/>
  <c r="Y397" i="16" s="1"/>
  <c r="V410" i="16" a="1"/>
  <c r="V410" i="16" s="1"/>
  <c r="N227" i="16" a="1"/>
  <c r="N227" i="16" s="1"/>
  <c r="S385" i="16" a="1"/>
  <c r="S385" i="16" s="1"/>
  <c r="V131" i="16" a="1"/>
  <c r="V131" i="16" s="1"/>
  <c r="T528" i="16" a="1"/>
  <c r="T528" i="16" s="1"/>
  <c r="Y530" i="16" a="1"/>
  <c r="Y530" i="16" s="1"/>
  <c r="Y295" i="16" a="1"/>
  <c r="Y295" i="16" s="1"/>
  <c r="P399" i="16" a="1"/>
  <c r="P399" i="16" s="1"/>
  <c r="Q523" i="16" a="1"/>
  <c r="Q523" i="16" s="1"/>
  <c r="V203" i="16" a="1"/>
  <c r="V203" i="16" s="1"/>
  <c r="T339" i="16" a="1"/>
  <c r="T339" i="16" s="1"/>
  <c r="Y424" i="16" a="1"/>
  <c r="Y424" i="16" s="1"/>
  <c r="Y309" i="16" a="1"/>
  <c r="Y309" i="16" s="1"/>
  <c r="Z295" i="16" a="1"/>
  <c r="Z295" i="16" s="1"/>
  <c r="N280" i="16" a="1"/>
  <c r="N280" i="16" s="1"/>
  <c r="S413" i="16" a="1"/>
  <c r="S413" i="16" s="1"/>
  <c r="T514" i="16" a="1"/>
  <c r="T514" i="16" s="1"/>
  <c r="Z79" i="16" a="1"/>
  <c r="Z79" i="16" s="1"/>
  <c r="V507" i="16" a="1"/>
  <c r="V507" i="16" s="1"/>
  <c r="W392" i="16" a="1"/>
  <c r="W392" i="16" s="1"/>
  <c r="N455" i="16" a="1"/>
  <c r="N455" i="16" s="1"/>
  <c r="S350" i="16" a="1"/>
  <c r="S350" i="16" s="1"/>
  <c r="V109" i="16" a="1"/>
  <c r="V109" i="16" s="1"/>
  <c r="V334" i="16" a="1"/>
  <c r="V334" i="16" s="1"/>
  <c r="N483" i="16" a="1"/>
  <c r="N483" i="16" s="1"/>
  <c r="T389" i="16" a="1"/>
  <c r="T389" i="16" s="1"/>
  <c r="T180" i="16" a="1"/>
  <c r="T180" i="16" s="1"/>
  <c r="P437" i="16" a="1"/>
  <c r="P437" i="16" s="1"/>
  <c r="Q347" i="16" a="1"/>
  <c r="Q347" i="16" s="1"/>
  <c r="T285" i="16" a="1"/>
  <c r="T285" i="16" s="1"/>
  <c r="P513" i="16" a="1"/>
  <c r="P513" i="16" s="1"/>
  <c r="T282" i="16" a="1"/>
  <c r="T282" i="16" s="1"/>
  <c r="Y432" i="16" a="1"/>
  <c r="Y432" i="16" s="1"/>
  <c r="S280" i="16" a="1"/>
  <c r="S280" i="16" s="1"/>
  <c r="Q528" i="16" a="1"/>
  <c r="Q528" i="16" s="1"/>
  <c r="N338" i="16" a="1"/>
  <c r="N338" i="16" s="1"/>
  <c r="V72" i="16" a="1"/>
  <c r="V72" i="16" s="1"/>
  <c r="Z65" i="16" a="1"/>
  <c r="Z65" i="16" s="1"/>
  <c r="N495" i="16" a="1"/>
  <c r="N495" i="16" s="1"/>
  <c r="T188" i="16" a="1"/>
  <c r="T188" i="16" s="1"/>
  <c r="Y242" i="16" a="1"/>
  <c r="Y242" i="16" s="1"/>
  <c r="N416" i="16" a="1"/>
  <c r="N416" i="16" s="1"/>
  <c r="Q433" i="16" a="1"/>
  <c r="Q433" i="16" s="1"/>
  <c r="V90" i="16" a="1"/>
  <c r="V90" i="16" s="1"/>
  <c r="Y329" i="16" a="1"/>
  <c r="Y329" i="16" s="1"/>
  <c r="P523" i="16" a="1"/>
  <c r="P523" i="16" s="1"/>
  <c r="V274" i="16" a="1"/>
  <c r="V274" i="16" s="1"/>
  <c r="V547" i="16" a="1"/>
  <c r="V547" i="16" s="1"/>
  <c r="Y246" i="16" a="1"/>
  <c r="Y246" i="16" s="1"/>
  <c r="S291" i="16" a="1"/>
  <c r="S291" i="16" s="1"/>
  <c r="Y144" i="16" a="1"/>
  <c r="Y144" i="16" s="1"/>
  <c r="Y511" i="16" a="1"/>
  <c r="Y511" i="16" s="1"/>
  <c r="W140" i="16" a="1"/>
  <c r="W140" i="16" s="1"/>
  <c r="Z358" i="16" a="1"/>
  <c r="Z358" i="16" s="1"/>
  <c r="W484" i="16" a="1"/>
  <c r="W484" i="16" s="1"/>
  <c r="G123" i="16" a="1"/>
  <c r="G123" i="16" s="1"/>
  <c r="K209" i="16" a="1"/>
  <c r="K209" i="16" s="1"/>
  <c r="G175" i="16" a="1"/>
  <c r="G175" i="16" s="1"/>
  <c r="G538" i="16" a="1"/>
  <c r="G538" i="16" s="1"/>
  <c r="G432" i="16" a="1"/>
  <c r="G432" i="16" s="1"/>
  <c r="H398" i="16" a="1"/>
  <c r="H398" i="16" s="1"/>
  <c r="T264" i="16" a="1"/>
  <c r="T264" i="16" s="1"/>
  <c r="Z228" i="16" a="1"/>
  <c r="Z228" i="16" s="1"/>
  <c r="K551" i="16" a="1"/>
  <c r="K551" i="16" s="1"/>
  <c r="Q465" i="16" a="1"/>
  <c r="Q465" i="16" s="1"/>
  <c r="T399" i="16" a="1"/>
  <c r="T399" i="16" s="1"/>
  <c r="V470" i="16" a="1"/>
  <c r="V470" i="16" s="1"/>
  <c r="Z209" i="16" a="1"/>
  <c r="Z209" i="16" s="1"/>
  <c r="W72" i="16" a="1"/>
  <c r="W72" i="16" s="1"/>
  <c r="W112" i="16" a="1"/>
  <c r="W112" i="16" s="1"/>
  <c r="K432" i="16" a="1"/>
  <c r="K432" i="16" s="1"/>
  <c r="K352" i="16" a="1"/>
  <c r="K352" i="16" s="1"/>
  <c r="K344" i="16" a="1"/>
  <c r="K344" i="16" s="1"/>
  <c r="H285" i="16" a="1"/>
  <c r="H285" i="16" s="1"/>
  <c r="H533" i="16" a="1"/>
  <c r="H533" i="16" s="1"/>
  <c r="G482" i="16" a="1"/>
  <c r="G482" i="16" s="1"/>
  <c r="Y258" i="16" a="1"/>
  <c r="Y258" i="16" s="1"/>
  <c r="Z520" i="16" a="1"/>
  <c r="Z520" i="16" s="1"/>
  <c r="H538" i="16" a="1"/>
  <c r="H538" i="16" s="1"/>
  <c r="Q539" i="16" a="1"/>
  <c r="Q539" i="16" s="1"/>
  <c r="V103" i="16" a="1"/>
  <c r="V103" i="16" s="1"/>
  <c r="V482" i="16" a="1"/>
  <c r="V482" i="16" s="1"/>
  <c r="Z221" i="16" a="1"/>
  <c r="Z221" i="16" s="1"/>
  <c r="W276" i="16" a="1"/>
  <c r="W276" i="16" s="1"/>
  <c r="W124" i="16" a="1"/>
  <c r="W124" i="16" s="1"/>
  <c r="K252" i="16" a="1"/>
  <c r="K252" i="16" s="1"/>
  <c r="K556" i="16" a="1"/>
  <c r="K556" i="16" s="1"/>
  <c r="K548" i="16" a="1"/>
  <c r="K548" i="16" s="1"/>
  <c r="H387" i="16" a="1"/>
  <c r="H387" i="16" s="1"/>
  <c r="G252" i="16" a="1"/>
  <c r="G252" i="16" s="1"/>
  <c r="H314" i="16" a="1"/>
  <c r="H314" i="16" s="1"/>
  <c r="V256" i="16" a="1"/>
  <c r="V256" i="16" s="1"/>
  <c r="Z233" i="16" a="1"/>
  <c r="Z233" i="16" s="1"/>
  <c r="W328" i="16" a="1"/>
  <c r="W328" i="16" s="1"/>
  <c r="K486" i="16" a="1"/>
  <c r="K486" i="16" s="1"/>
  <c r="G257" i="16" a="1"/>
  <c r="G257" i="16" s="1"/>
  <c r="Q474" i="16" a="1"/>
  <c r="Q474" i="16" s="1"/>
  <c r="V356" i="16" a="1"/>
  <c r="V356" i="16" s="1"/>
  <c r="Y499" i="16" a="1"/>
  <c r="Y499" i="16" s="1"/>
  <c r="W128" i="16" a="1"/>
  <c r="W128" i="16" s="1"/>
  <c r="T284" i="16" a="1"/>
  <c r="T284" i="16" s="1"/>
  <c r="V281" i="16" a="1"/>
  <c r="V281" i="16" s="1"/>
  <c r="W357" i="16" a="1"/>
  <c r="W357" i="16" s="1"/>
  <c r="Z264" i="16" a="1"/>
  <c r="Z264" i="16" s="1"/>
  <c r="K348" i="16" a="1"/>
  <c r="K348" i="16" s="1"/>
  <c r="K426" i="16" a="1"/>
  <c r="K426" i="16" s="1"/>
  <c r="H243" i="16" a="1"/>
  <c r="H243" i="16" s="1"/>
  <c r="H378" i="16" a="1"/>
  <c r="H378" i="16" s="1"/>
  <c r="N252" i="16" a="1"/>
  <c r="N252" i="16" s="1"/>
  <c r="T392" i="16" a="1"/>
  <c r="T392" i="16" s="1"/>
  <c r="S439" i="16" a="1"/>
  <c r="S439" i="16" s="1"/>
  <c r="W298" i="16" a="1"/>
  <c r="W298" i="16" s="1"/>
  <c r="Z349" i="16" a="1"/>
  <c r="Z349" i="16" s="1"/>
  <c r="N444" i="16" a="1"/>
  <c r="N444" i="16" s="1"/>
  <c r="V150" i="16" a="1"/>
  <c r="V150" i="16" s="1"/>
  <c r="Y500" i="16" a="1"/>
  <c r="Y500" i="16" s="1"/>
  <c r="Z512" i="16" a="1"/>
  <c r="Z512" i="16" s="1"/>
  <c r="W196" i="16" a="1"/>
  <c r="W196" i="16" s="1"/>
  <c r="H105" i="16" a="1"/>
  <c r="H105" i="16" s="1"/>
  <c r="K415" i="16" a="1"/>
  <c r="K415" i="16" s="1"/>
  <c r="H543" i="16" a="1"/>
  <c r="H543" i="16" s="1"/>
  <c r="H528" i="16" a="1"/>
  <c r="H528" i="16" s="1"/>
  <c r="S343" i="16" a="1"/>
  <c r="S343" i="16" s="1"/>
  <c r="T555" i="16" a="1"/>
  <c r="T555" i="16" s="1"/>
  <c r="Y224" i="16" a="1"/>
  <c r="Y224" i="16" s="1"/>
  <c r="Z331" i="16" a="1"/>
  <c r="Z331" i="16" s="1"/>
  <c r="Z103" i="16" a="1"/>
  <c r="Z103" i="16" s="1"/>
  <c r="Z448" i="16" a="1"/>
  <c r="Z448" i="16" s="1"/>
  <c r="V230" i="16" a="1"/>
  <c r="V230" i="16" s="1"/>
  <c r="S454" i="16" a="1"/>
  <c r="S454" i="16" s="1"/>
  <c r="Z501" i="16" a="1"/>
  <c r="Z501" i="16" s="1"/>
  <c r="Z339" i="16" a="1"/>
  <c r="Z339" i="16" s="1"/>
  <c r="H94" i="16" a="1"/>
  <c r="H94" i="16" s="1"/>
  <c r="G133" i="16" a="1"/>
  <c r="G133" i="16" s="1"/>
  <c r="H406" i="16" a="1"/>
  <c r="H406" i="16" s="1"/>
  <c r="H463" i="16" a="1"/>
  <c r="H463" i="16" s="1"/>
  <c r="N527" i="16" a="1"/>
  <c r="N527" i="16" s="1"/>
  <c r="K372" i="16" a="1"/>
  <c r="K372" i="16" s="1"/>
  <c r="H428" i="16" a="1"/>
  <c r="H428" i="16" s="1"/>
  <c r="S555" i="16" a="1"/>
  <c r="S555" i="16" s="1"/>
  <c r="Y561" i="16" a="1"/>
  <c r="Y561" i="16" s="1"/>
  <c r="Z250" i="16" a="1"/>
  <c r="Z250" i="16" s="1"/>
  <c r="W498" i="16" a="1"/>
  <c r="W498" i="16" s="1"/>
  <c r="K412" i="16" a="1"/>
  <c r="K412" i="16" s="1"/>
  <c r="K166" i="16" a="1"/>
  <c r="K166" i="16" s="1"/>
  <c r="H263" i="16" a="1"/>
  <c r="H263" i="16" s="1"/>
  <c r="H266" i="16" a="1"/>
  <c r="H266" i="16" s="1"/>
  <c r="H204" i="16" a="1"/>
  <c r="H204" i="16" s="1"/>
  <c r="G420" i="16" a="1"/>
  <c r="G420" i="16" s="1"/>
  <c r="T335" i="16" a="1"/>
  <c r="T335" i="16" s="1"/>
  <c r="Z462" i="16" a="1"/>
  <c r="Z462" i="16" s="1"/>
  <c r="W522" i="16" a="1"/>
  <c r="W522" i="16" s="1"/>
  <c r="H210" i="16" a="1"/>
  <c r="H210" i="16" s="1"/>
  <c r="G300" i="16" a="1"/>
  <c r="G300" i="16" s="1"/>
  <c r="T202" i="16" a="1"/>
  <c r="T202" i="16" s="1"/>
  <c r="W505" i="16" a="1"/>
  <c r="W505" i="16" s="1"/>
  <c r="K126" i="16" a="1"/>
  <c r="K126" i="16" s="1"/>
  <c r="G337" i="16" a="1"/>
  <c r="G337" i="16" s="1"/>
  <c r="V168" i="16" a="1"/>
  <c r="V168" i="16" s="1"/>
  <c r="Z72" i="16" a="1"/>
  <c r="Z72" i="16" s="1"/>
  <c r="Z488" i="16" a="1"/>
  <c r="Z488" i="16" s="1"/>
  <c r="W101" i="16" a="1"/>
  <c r="W101" i="16" s="1"/>
  <c r="K377" i="16" a="1"/>
  <c r="K377" i="16" s="1"/>
  <c r="G374" i="16" a="1"/>
  <c r="G374" i="16" s="1"/>
  <c r="V91" i="16" a="1"/>
  <c r="V91" i="16" s="1"/>
  <c r="H112" i="16" a="1"/>
  <c r="H112" i="16" s="1"/>
  <c r="G398" i="16" a="1"/>
  <c r="G398" i="16" s="1"/>
  <c r="Z326" i="16" a="1"/>
  <c r="Z326" i="16" s="1"/>
  <c r="G492" i="16" a="1"/>
  <c r="G492" i="16" s="1"/>
  <c r="S206" i="16" a="1"/>
  <c r="S206" i="16" s="1"/>
  <c r="V311" i="16" a="1"/>
  <c r="V311" i="16" s="1"/>
  <c r="Z367" i="16" a="1"/>
  <c r="Z367" i="16" s="1"/>
  <c r="W412" i="16" a="1"/>
  <c r="W412" i="16" s="1"/>
  <c r="K302" i="16" a="1"/>
  <c r="K302" i="16" s="1"/>
  <c r="W544" i="16" a="1"/>
  <c r="W544" i="16" s="1"/>
  <c r="G532" i="16" a="1"/>
  <c r="G532" i="16" s="1"/>
  <c r="H253" i="16" a="1"/>
  <c r="H253" i="16" s="1"/>
  <c r="S296" i="16" a="1"/>
  <c r="S296" i="16" s="1"/>
  <c r="Y349" i="16" a="1"/>
  <c r="Y349" i="16" s="1"/>
  <c r="W350" i="16" a="1"/>
  <c r="W350" i="16" s="1"/>
  <c r="G196" i="16" a="1"/>
  <c r="G196" i="16" s="1"/>
  <c r="G295" i="16" a="1"/>
  <c r="G295" i="16" s="1"/>
  <c r="G180" i="16" a="1"/>
  <c r="G180" i="16" s="1"/>
  <c r="W204" i="16" a="1"/>
  <c r="W204" i="16" s="1"/>
  <c r="V416" i="16" a="1"/>
  <c r="V416" i="16" s="1"/>
  <c r="W114" i="16" a="1"/>
  <c r="W114" i="16" s="1"/>
  <c r="K441" i="16" a="1"/>
  <c r="K441" i="16" s="1"/>
  <c r="V312" i="16" a="1"/>
  <c r="V312" i="16" s="1"/>
  <c r="W346" i="16" a="1"/>
  <c r="W346" i="16" s="1"/>
  <c r="H425" i="16" a="1"/>
  <c r="H425" i="16" s="1"/>
  <c r="N417" i="16" a="1"/>
  <c r="N417" i="16" s="1"/>
  <c r="N484" i="16" a="1"/>
  <c r="N484" i="16" s="1"/>
  <c r="Q429" i="16" a="1"/>
  <c r="Q429" i="16" s="1"/>
  <c r="N528" i="16" a="1"/>
  <c r="N528" i="16" s="1"/>
  <c r="S382" i="16" a="1"/>
  <c r="S382" i="16" s="1"/>
  <c r="P425" i="16" a="1"/>
  <c r="P425" i="16" s="1"/>
  <c r="S275" i="16" a="1"/>
  <c r="S275" i="16" s="1"/>
  <c r="S426" i="16" a="1"/>
  <c r="S426" i="16" s="1"/>
  <c r="V231" i="16" a="1"/>
  <c r="V231" i="16" s="1"/>
  <c r="V439" i="16" a="1"/>
  <c r="V439" i="16" s="1"/>
  <c r="V295" i="16" a="1"/>
  <c r="V295" i="16" s="1"/>
  <c r="N407" i="16" a="1"/>
  <c r="N407" i="16" s="1"/>
  <c r="S214" i="16" a="1"/>
  <c r="S214" i="16" s="1"/>
  <c r="T473" i="16" a="1"/>
  <c r="T473" i="16" s="1"/>
  <c r="T550" i="16" a="1"/>
  <c r="T550" i="16" s="1"/>
  <c r="N393" i="16" a="1"/>
  <c r="N393" i="16" s="1"/>
  <c r="S273" i="16" a="1"/>
  <c r="S273" i="16" s="1"/>
  <c r="V107" i="16" a="1"/>
  <c r="V107" i="16" s="1"/>
  <c r="T504" i="16" a="1"/>
  <c r="T504" i="16" s="1"/>
  <c r="Y98" i="16" a="1"/>
  <c r="Y98" i="16" s="1"/>
  <c r="Y271" i="16" a="1"/>
  <c r="Y271" i="16" s="1"/>
  <c r="P522" i="16" a="1"/>
  <c r="P522" i="16" s="1"/>
  <c r="S410" i="16" a="1"/>
  <c r="S410" i="16" s="1"/>
  <c r="V144" i="16" a="1"/>
  <c r="V144" i="16" s="1"/>
  <c r="T337" i="16" a="1"/>
  <c r="T337" i="16" s="1"/>
  <c r="Y243" i="16" a="1"/>
  <c r="Y243" i="16" s="1"/>
  <c r="Y356" i="16" a="1"/>
  <c r="Y356" i="16" s="1"/>
  <c r="P472" i="16" a="1"/>
  <c r="P472" i="16" s="1"/>
  <c r="S409" i="16" a="1"/>
  <c r="S409" i="16" s="1"/>
  <c r="V84" i="16" a="1"/>
  <c r="V84" i="16" s="1"/>
  <c r="V308" i="16" a="1"/>
  <c r="V308" i="16" s="1"/>
  <c r="V516" i="16" a="1"/>
  <c r="V516" i="16" s="1"/>
  <c r="V509" i="16" a="1"/>
  <c r="V509" i="16" s="1"/>
  <c r="Z320" i="16" a="1"/>
  <c r="Z320" i="16" s="1"/>
  <c r="S295" i="16" a="1"/>
  <c r="S295" i="16" s="1"/>
  <c r="T472" i="16" a="1"/>
  <c r="T472" i="16" s="1"/>
  <c r="T396" i="16" a="1"/>
  <c r="T396" i="16" s="1"/>
  <c r="Y147" i="16" a="1"/>
  <c r="Y147" i="16" s="1"/>
  <c r="Y404" i="16" a="1"/>
  <c r="Y404" i="16" s="1"/>
  <c r="Z510" i="16" a="1"/>
  <c r="Z510" i="16" s="1"/>
  <c r="N457" i="16" a="1"/>
  <c r="N457" i="16" s="1"/>
  <c r="Q383" i="16" a="1"/>
  <c r="Q383" i="16" s="1"/>
  <c r="T309" i="16" a="1"/>
  <c r="T309" i="16" s="1"/>
  <c r="Y373" i="16" a="1"/>
  <c r="Y373" i="16" s="1"/>
  <c r="P501" i="16" a="1"/>
  <c r="P501" i="16" s="1"/>
  <c r="T366" i="16" a="1"/>
  <c r="T366" i="16" s="1"/>
  <c r="T387" i="16" a="1"/>
  <c r="T387" i="16" s="1"/>
  <c r="N554" i="16" a="1"/>
  <c r="N554" i="16" s="1"/>
  <c r="Q469" i="16" a="1"/>
  <c r="Q469" i="16" s="1"/>
  <c r="V87" i="16" a="1"/>
  <c r="V87" i="16" s="1"/>
  <c r="S391" i="16" a="1"/>
  <c r="S391" i="16" s="1"/>
  <c r="T487" i="16" a="1"/>
  <c r="T487" i="16" s="1"/>
  <c r="Y121" i="16" a="1"/>
  <c r="Y121" i="16" s="1"/>
  <c r="V237" i="16" a="1"/>
  <c r="V237" i="16" s="1"/>
  <c r="V296" i="16" a="1"/>
  <c r="V296" i="16" s="1"/>
  <c r="N352" i="16" a="1"/>
  <c r="N352" i="16" s="1"/>
  <c r="Q456" i="16" a="1"/>
  <c r="Q456" i="16" s="1"/>
  <c r="Y241" i="16" a="1"/>
  <c r="Y241" i="16" s="1"/>
  <c r="S247" i="16" a="1"/>
  <c r="S247" i="16" s="1"/>
  <c r="V194" i="16" a="1"/>
  <c r="V194" i="16" s="1"/>
  <c r="Y159" i="16" a="1"/>
  <c r="Y159" i="16" s="1"/>
  <c r="N222" i="16" a="1"/>
  <c r="N222" i="16" s="1"/>
  <c r="T304" i="16" a="1"/>
  <c r="T304" i="16" s="1"/>
  <c r="T423" i="16" a="1"/>
  <c r="T423" i="16" s="1"/>
  <c r="V445" i="16" a="1"/>
  <c r="V445" i="16" s="1"/>
  <c r="Q410" i="16" a="1"/>
  <c r="Q410" i="16" s="1"/>
  <c r="Q432" i="16" a="1"/>
  <c r="Q432" i="16" s="1"/>
  <c r="Y205" i="16" a="1"/>
  <c r="Y205" i="16" s="1"/>
  <c r="Y127" i="16" a="1"/>
  <c r="Y127" i="16" s="1"/>
  <c r="S342" i="16" a="1"/>
  <c r="S342" i="16" s="1"/>
  <c r="Y73" i="16" a="1"/>
  <c r="Y73" i="16" s="1"/>
  <c r="Y80" i="16" a="1"/>
  <c r="Y80" i="16" s="1"/>
  <c r="Z138" i="16" a="1"/>
  <c r="Z138" i="16" s="1"/>
  <c r="W241" i="16" a="1"/>
  <c r="W241" i="16" s="1"/>
  <c r="W149" i="16" a="1"/>
  <c r="W149" i="16" s="1"/>
  <c r="K433" i="16" a="1"/>
  <c r="K433" i="16" s="1"/>
  <c r="H23" i="16" a="1"/>
  <c r="H23" i="16" s="1"/>
  <c r="K369" i="16" a="1"/>
  <c r="K369" i="16" s="1"/>
  <c r="G382" i="16" a="1"/>
  <c r="G382" i="16" s="1"/>
  <c r="H360" i="16" a="1"/>
  <c r="H360" i="16" s="1"/>
  <c r="G273" i="16" a="1"/>
  <c r="G273" i="16" s="1"/>
  <c r="V454" i="16" a="1"/>
  <c r="V454" i="16" s="1"/>
  <c r="Z482" i="16" a="1"/>
  <c r="Z482" i="16" s="1"/>
  <c r="G304" i="16" a="1"/>
  <c r="G304" i="16" s="1"/>
  <c r="Q527" i="16" a="1"/>
  <c r="Q527" i="16" s="1"/>
  <c r="Y168" i="16" a="1"/>
  <c r="Y168" i="16" s="1"/>
  <c r="Y535" i="16" a="1"/>
  <c r="Y535" i="16" s="1"/>
  <c r="W152" i="16" a="1"/>
  <c r="W152" i="16" s="1"/>
  <c r="Z178" i="16" a="1"/>
  <c r="Z178" i="16" s="1"/>
  <c r="Z266" i="16" a="1"/>
  <c r="Z266" i="16" s="1"/>
  <c r="G129" i="16" a="1"/>
  <c r="G129" i="16" s="1"/>
  <c r="G95" i="16" a="1"/>
  <c r="G95" i="16" s="1"/>
  <c r="G85" i="16" a="1"/>
  <c r="G85" i="16" s="1"/>
  <c r="H477" i="16" a="1"/>
  <c r="H477" i="16" s="1"/>
  <c r="G342" i="16" a="1"/>
  <c r="G342" i="16" s="1"/>
  <c r="G279" i="16" a="1"/>
  <c r="G279" i="16" s="1"/>
  <c r="Y393" i="16" a="1"/>
  <c r="Y393" i="16" s="1"/>
  <c r="H51" i="16" a="1"/>
  <c r="H51" i="16" s="1"/>
  <c r="P396" i="16" a="1"/>
  <c r="P396" i="16" s="1"/>
  <c r="S378" i="16" a="1"/>
  <c r="S378" i="16" s="1"/>
  <c r="S507" i="16" a="1"/>
  <c r="S507" i="16" s="1"/>
  <c r="Y547" i="16" a="1"/>
  <c r="Y547" i="16" s="1"/>
  <c r="W404" i="16" a="1"/>
  <c r="W404" i="16" s="1"/>
  <c r="Z382" i="16" a="1"/>
  <c r="Z382" i="16" s="1"/>
  <c r="W508" i="16" a="1"/>
  <c r="W508" i="16" s="1"/>
  <c r="G39" i="16" a="1"/>
  <c r="G39" i="16" s="1"/>
  <c r="W251" i="16" a="1"/>
  <c r="W251" i="16" s="1"/>
  <c r="G187" i="16" a="1"/>
  <c r="G187" i="16" s="1"/>
  <c r="G552" i="16" a="1"/>
  <c r="G552" i="16" s="1"/>
  <c r="H276" i="16" a="1"/>
  <c r="H276" i="16" s="1"/>
  <c r="G285" i="16" a="1"/>
  <c r="G285" i="16" s="1"/>
  <c r="V247" i="16" a="1"/>
  <c r="V247" i="16" s="1"/>
  <c r="Z174" i="16" a="1"/>
  <c r="Z174" i="16" s="1"/>
  <c r="W185" i="16" a="1"/>
  <c r="W185" i="16" s="1"/>
  <c r="K355" i="16" a="1"/>
  <c r="K355" i="16" s="1"/>
  <c r="H353" i="16" a="1"/>
  <c r="H353" i="16" s="1"/>
  <c r="Q503" i="16" a="1"/>
  <c r="Q503" i="16" s="1"/>
  <c r="Y61" i="16" a="1"/>
  <c r="Y61" i="16" s="1"/>
  <c r="Y68" i="16" a="1"/>
  <c r="Y68" i="16" s="1"/>
  <c r="P398" i="16" a="1"/>
  <c r="P398" i="16" s="1"/>
  <c r="V352" i="16" a="1"/>
  <c r="V352" i="16" s="1"/>
  <c r="Z96" i="16" a="1"/>
  <c r="Z96" i="16" s="1"/>
  <c r="Z439" i="16" a="1"/>
  <c r="Z439" i="16" s="1"/>
  <c r="W543" i="16" a="1"/>
  <c r="W543" i="16" s="1"/>
  <c r="K409" i="16" a="1"/>
  <c r="K409" i="16" s="1"/>
  <c r="W275" i="16" a="1"/>
  <c r="W275" i="16" s="1"/>
  <c r="H507" i="16" a="1"/>
  <c r="H507" i="16" s="1"/>
  <c r="G229" i="16" a="1"/>
  <c r="G229" i="16" s="1"/>
  <c r="N434" i="16" a="1"/>
  <c r="N434" i="16" s="1"/>
  <c r="T540" i="16" a="1"/>
  <c r="T540" i="16" s="1"/>
  <c r="V329" i="16" a="1"/>
  <c r="V329" i="16" s="1"/>
  <c r="W191" i="16" a="1"/>
  <c r="W191" i="16" s="1"/>
  <c r="W376" i="16" a="1"/>
  <c r="W376" i="16" s="1"/>
  <c r="P404" i="16" a="1"/>
  <c r="P404" i="16" s="1"/>
  <c r="V487" i="16" a="1"/>
  <c r="V487" i="16" s="1"/>
  <c r="Y285" i="16" a="1"/>
  <c r="Y285" i="16" s="1"/>
  <c r="Z429" i="16" a="1"/>
  <c r="Z429" i="16" s="1"/>
  <c r="Z542" i="16" a="1"/>
  <c r="Z542" i="16" s="1"/>
  <c r="G160" i="16" a="1"/>
  <c r="G160" i="16" s="1"/>
  <c r="H198" i="16" a="1"/>
  <c r="H198" i="16" s="1"/>
  <c r="G430" i="16" a="1"/>
  <c r="G430" i="16" s="1"/>
  <c r="G397" i="16" a="1"/>
  <c r="G397" i="16" s="1"/>
  <c r="Q487" i="16" a="1"/>
  <c r="Q487" i="16" s="1"/>
  <c r="T530" i="16" a="1"/>
  <c r="T530" i="16" s="1"/>
  <c r="V508" i="16" a="1"/>
  <c r="V508" i="16" s="1"/>
  <c r="W370" i="16" a="1"/>
  <c r="W370" i="16" s="1"/>
  <c r="W147" i="16" a="1"/>
  <c r="W147" i="16" s="1"/>
  <c r="W475" i="16" a="1"/>
  <c r="W475" i="16" s="1"/>
  <c r="S557" i="16" a="1"/>
  <c r="S557" i="16" s="1"/>
  <c r="Y549" i="16" a="1"/>
  <c r="Y549" i="16" s="1"/>
  <c r="Z238" i="16" a="1"/>
  <c r="Z238" i="16" s="1"/>
  <c r="W486" i="16" a="1"/>
  <c r="W486" i="16" s="1"/>
  <c r="K400" i="16" a="1"/>
  <c r="K400" i="16" s="1"/>
  <c r="K477" i="16" a="1"/>
  <c r="K477" i="16" s="1"/>
  <c r="G323" i="16" a="1"/>
  <c r="G323" i="16" s="1"/>
  <c r="G362" i="16" a="1"/>
  <c r="G362" i="16" s="1"/>
  <c r="T420" i="16" a="1"/>
  <c r="T420" i="16" s="1"/>
  <c r="H118" i="16" a="1"/>
  <c r="H118" i="16" s="1"/>
  <c r="N287" i="16" a="1"/>
  <c r="N287" i="16" s="1"/>
  <c r="T276" i="16" a="1"/>
  <c r="T276" i="16" s="1"/>
  <c r="T362" i="16" a="1"/>
  <c r="T362" i="16" s="1"/>
  <c r="W397" i="16" a="1"/>
  <c r="W397" i="16" s="1"/>
  <c r="W259" i="16" a="1"/>
  <c r="W259" i="16" s="1"/>
  <c r="K365" i="16" a="1"/>
  <c r="K365" i="16" s="1"/>
  <c r="G110" i="16" a="1"/>
  <c r="G110" i="16" s="1"/>
  <c r="H521" i="16" a="1"/>
  <c r="H521" i="16" s="1"/>
  <c r="H205" i="16" a="1"/>
  <c r="H205" i="16" s="1"/>
  <c r="K513" i="16" a="1"/>
  <c r="K513" i="16" s="1"/>
  <c r="G516" i="16" a="1"/>
  <c r="G516" i="16" s="1"/>
  <c r="T531" i="16" a="1"/>
  <c r="T531" i="16" s="1"/>
  <c r="W154" i="16" a="1"/>
  <c r="W154" i="16" s="1"/>
  <c r="G189" i="16" a="1"/>
  <c r="G189" i="16" s="1"/>
  <c r="G151" i="16" a="1"/>
  <c r="G151" i="16" s="1"/>
  <c r="G202" i="16" a="1"/>
  <c r="G202" i="16" s="1"/>
  <c r="Y276" i="16" a="1"/>
  <c r="Y276" i="16" s="1"/>
  <c r="Z456" i="16" a="1"/>
  <c r="Z456" i="16" s="1"/>
  <c r="H60" i="16" a="1"/>
  <c r="H60" i="16" s="1"/>
  <c r="H511" i="16" a="1"/>
  <c r="H511" i="16" s="1"/>
  <c r="T263" i="16" a="1"/>
  <c r="T263" i="16" s="1"/>
  <c r="T338" i="16" a="1"/>
  <c r="T338" i="16" s="1"/>
  <c r="Z525" i="16" a="1"/>
  <c r="Z525" i="16" s="1"/>
  <c r="Z363" i="16" a="1"/>
  <c r="Z363" i="16" s="1"/>
  <c r="K367" i="16" a="1"/>
  <c r="K367" i="16" s="1"/>
  <c r="G447" i="16" a="1"/>
  <c r="G447" i="16" s="1"/>
  <c r="W345" i="16" a="1"/>
  <c r="W345" i="16" s="1"/>
  <c r="H83" i="16" a="1"/>
  <c r="H83" i="16" s="1"/>
  <c r="P458" i="16" a="1"/>
  <c r="P458" i="16" s="1"/>
  <c r="W295" i="16" a="1"/>
  <c r="W295" i="16" s="1"/>
  <c r="H367" i="16" a="1"/>
  <c r="H367" i="16" s="1"/>
  <c r="T496" i="16" a="1"/>
  <c r="T496" i="16" s="1"/>
  <c r="Y163" i="16" a="1"/>
  <c r="Y163" i="16" s="1"/>
  <c r="Z176" i="16" a="1"/>
  <c r="Z176" i="16" s="1"/>
  <c r="W197" i="16" a="1"/>
  <c r="W197" i="16" s="1"/>
  <c r="K243" i="16" a="1"/>
  <c r="K243" i="16" s="1"/>
  <c r="G37" i="16" a="1"/>
  <c r="G37" i="16" s="1"/>
  <c r="H478" i="16" a="1"/>
  <c r="H478" i="16" s="1"/>
  <c r="H523" i="16" a="1"/>
  <c r="H523" i="16" s="1"/>
  <c r="S383" i="16" a="1"/>
  <c r="S383" i="16" s="1"/>
  <c r="G291" i="16" a="1"/>
  <c r="G291" i="16" s="1"/>
  <c r="Z100" i="16" a="1"/>
  <c r="Z100" i="16" s="1"/>
  <c r="W344" i="16" a="1"/>
  <c r="W344" i="16" s="1"/>
  <c r="W151" i="16" a="1"/>
  <c r="W151" i="16" s="1"/>
  <c r="Y439" i="16" a="1"/>
  <c r="Y439" i="16" s="1"/>
  <c r="G262" i="16" a="1"/>
  <c r="G262" i="16" s="1"/>
  <c r="H531" i="16" a="1"/>
  <c r="H531" i="16" s="1"/>
  <c r="Y469" i="16" a="1"/>
  <c r="Y469" i="16" s="1"/>
  <c r="Y395" i="16" a="1"/>
  <c r="Y395" i="16" s="1"/>
  <c r="G266" i="16" a="1"/>
  <c r="G266" i="16" s="1"/>
  <c r="W160" i="16" a="1"/>
  <c r="W160" i="16" s="1"/>
  <c r="G305" i="16" a="1"/>
  <c r="G305" i="16" s="1"/>
  <c r="W178" i="16" a="1"/>
  <c r="W178" i="16" s="1"/>
  <c r="P456" i="16" a="1"/>
  <c r="P456" i="16" s="1"/>
  <c r="N555" i="16" a="1"/>
  <c r="N555" i="16" s="1"/>
  <c r="Q380" i="16" a="1"/>
  <c r="Q380" i="16" s="1"/>
  <c r="N383" i="16" a="1"/>
  <c r="N383" i="16" s="1"/>
  <c r="S248" i="16" a="1"/>
  <c r="S248" i="16" s="1"/>
  <c r="N502" i="16" a="1"/>
  <c r="N502" i="16" s="1"/>
  <c r="Q425" i="16" a="1"/>
  <c r="Q425" i="16" s="1"/>
  <c r="V249" i="16" a="1"/>
  <c r="V249" i="16" s="1"/>
  <c r="S197" i="16" a="1"/>
  <c r="S197" i="16" s="1"/>
  <c r="T519" i="16" a="1"/>
  <c r="T519" i="16" s="1"/>
  <c r="S546" i="16" a="1"/>
  <c r="S546" i="16" s="1"/>
  <c r="P446" i="16" a="1"/>
  <c r="P446" i="16" s="1"/>
  <c r="Q519" i="16" a="1"/>
  <c r="Q519" i="16" s="1"/>
  <c r="T196" i="16" a="1"/>
  <c r="T196" i="16" s="1"/>
  <c r="V146" i="16" a="1"/>
  <c r="V146" i="16" s="1"/>
  <c r="N260" i="16" a="1"/>
  <c r="N260" i="16" s="1"/>
  <c r="Q555" i="16" a="1"/>
  <c r="Q555" i="16" s="1"/>
  <c r="T376" i="16" a="1"/>
  <c r="T376" i="16" s="1"/>
  <c r="T431" i="16" a="1"/>
  <c r="T431" i="16" s="1"/>
  <c r="V500" i="16" a="1"/>
  <c r="V500" i="16" s="1"/>
  <c r="Y186" i="16" a="1"/>
  <c r="Y186" i="16" s="1"/>
  <c r="P353" i="16" a="1"/>
  <c r="P353" i="16" s="1"/>
  <c r="S420" i="16" a="1"/>
  <c r="S420" i="16" s="1"/>
  <c r="T426" i="16" a="1"/>
  <c r="T426" i="16" s="1"/>
  <c r="T312" i="16" a="1"/>
  <c r="T312" i="16" s="1"/>
  <c r="Y326" i="16" a="1"/>
  <c r="Y326" i="16" s="1"/>
  <c r="V434" i="16" a="1"/>
  <c r="V434" i="16" s="1"/>
  <c r="N550" i="16" a="1"/>
  <c r="N550" i="16" s="1"/>
  <c r="S287" i="16" a="1"/>
  <c r="S287" i="16" s="1"/>
  <c r="T474" i="16" a="1"/>
  <c r="T474" i="16" s="1"/>
  <c r="T241" i="16" a="1"/>
  <c r="T241" i="16" s="1"/>
  <c r="Y196" i="16" a="1"/>
  <c r="Y196" i="16" s="1"/>
  <c r="Y105" i="16" a="1"/>
  <c r="Y105" i="16" s="1"/>
  <c r="W381" i="16" a="1"/>
  <c r="W381" i="16" s="1"/>
  <c r="N519" i="16" a="1"/>
  <c r="N519" i="16" s="1"/>
  <c r="S222" i="16" a="1"/>
  <c r="S222" i="16" s="1"/>
  <c r="T274" i="16" a="1"/>
  <c r="T274" i="16" s="1"/>
  <c r="Y362" i="16" a="1"/>
  <c r="Y362" i="16" s="1"/>
  <c r="V283" i="16" a="1"/>
  <c r="V283" i="16" s="1"/>
  <c r="W200" i="16" a="1"/>
  <c r="W200" i="16" s="1"/>
  <c r="P469" i="16" a="1"/>
  <c r="P469" i="16" s="1"/>
  <c r="Q549" i="16" a="1"/>
  <c r="Q549" i="16" s="1"/>
  <c r="T320" i="16" a="1"/>
  <c r="T320" i="16" s="1"/>
  <c r="V499" i="16" a="1"/>
  <c r="V499" i="16" s="1"/>
  <c r="P511" i="16" a="1"/>
  <c r="P511" i="16" s="1"/>
  <c r="V177" i="16" a="1"/>
  <c r="V177" i="16" s="1"/>
  <c r="Q492" i="16" a="1"/>
  <c r="Q492" i="16" s="1"/>
  <c r="N431" i="16" a="1"/>
  <c r="N431" i="16" s="1"/>
  <c r="S387" i="16" a="1"/>
  <c r="S387" i="16" s="1"/>
  <c r="S462" i="16" a="1"/>
  <c r="S462" i="16" s="1"/>
  <c r="N544" i="16" a="1"/>
  <c r="N544" i="16" s="1"/>
  <c r="T461" i="16" a="1"/>
  <c r="T461" i="16" s="1"/>
  <c r="Y156" i="16" a="1"/>
  <c r="Y156" i="16" s="1"/>
  <c r="Q513" i="16" a="1"/>
  <c r="Q513" i="16" s="1"/>
  <c r="V173" i="16" a="1"/>
  <c r="V173" i="16" s="1"/>
  <c r="N361" i="16" a="1"/>
  <c r="N361" i="16" s="1"/>
  <c r="T235" i="16" a="1"/>
  <c r="T235" i="16" s="1"/>
  <c r="Y240" i="16" a="1"/>
  <c r="Y240" i="16" s="1"/>
  <c r="N290" i="16" a="1"/>
  <c r="N290" i="16" s="1"/>
  <c r="V192" i="16" a="1"/>
  <c r="V192" i="16" s="1"/>
  <c r="V363" i="16" a="1"/>
  <c r="V363" i="16" s="1"/>
  <c r="Y523" i="16" a="1"/>
  <c r="Y523" i="16" s="1"/>
  <c r="S352" i="16" a="1"/>
  <c r="S352" i="16" s="1"/>
  <c r="V113" i="16" a="1"/>
  <c r="V113" i="16" s="1"/>
  <c r="V310" i="16" a="1"/>
  <c r="V310" i="16" s="1"/>
  <c r="N494" i="16" a="1"/>
  <c r="N494" i="16" s="1"/>
  <c r="T365" i="16" a="1"/>
  <c r="T365" i="16" s="1"/>
  <c r="V344" i="16" a="1"/>
  <c r="V344" i="16" s="1"/>
  <c r="Z94" i="16" a="1"/>
  <c r="Z94" i="16" s="1"/>
  <c r="Q405" i="16" a="1"/>
  <c r="Q405" i="16" s="1"/>
  <c r="V368" i="16" a="1"/>
  <c r="V368" i="16" s="1"/>
  <c r="Y211" i="16" a="1"/>
  <c r="Y211" i="16" s="1"/>
  <c r="Z413" i="16" a="1"/>
  <c r="Z413" i="16" s="1"/>
  <c r="Z166" i="16" a="1"/>
  <c r="Z166" i="16" s="1"/>
  <c r="W292" i="16" a="1"/>
  <c r="W292" i="16" s="1"/>
  <c r="G226" i="16" a="1"/>
  <c r="G226" i="16" s="1"/>
  <c r="Z352" i="16" a="1"/>
  <c r="Z352" i="16" s="1"/>
  <c r="N452" i="16" a="1"/>
  <c r="N452" i="16" s="1"/>
  <c r="T458" i="16" a="1"/>
  <c r="T458" i="16" s="1"/>
  <c r="H271" i="16" a="1"/>
  <c r="H271" i="16" s="1"/>
  <c r="P327" i="16" a="1"/>
  <c r="P327" i="16" s="1"/>
  <c r="S416" i="16" a="1"/>
  <c r="S416" i="16" s="1"/>
  <c r="N441" i="16" a="1"/>
  <c r="N441" i="16" s="1"/>
  <c r="Q531" i="16" a="1"/>
  <c r="Q531" i="16" s="1"/>
  <c r="N517" i="16" a="1"/>
  <c r="N517" i="16" s="1"/>
  <c r="Q418" i="16" a="1"/>
  <c r="Q418" i="16" s="1"/>
  <c r="S317" i="16" a="1"/>
  <c r="S317" i="16" s="1"/>
  <c r="S401" i="16" a="1"/>
  <c r="S401" i="16" s="1"/>
  <c r="V504" i="16" a="1"/>
  <c r="V504" i="16" s="1"/>
  <c r="N541" i="16" a="1"/>
  <c r="N541" i="16" s="1"/>
  <c r="S362" i="16" a="1"/>
  <c r="S362" i="16" s="1"/>
  <c r="T368" i="16" a="1"/>
  <c r="T368" i="16" s="1"/>
  <c r="P541" i="16" a="1"/>
  <c r="P541" i="16" s="1"/>
  <c r="S443" i="16" a="1"/>
  <c r="S443" i="16" s="1"/>
  <c r="S449" i="16" a="1"/>
  <c r="S449" i="16" s="1"/>
  <c r="Y96" i="16" a="1"/>
  <c r="Y96" i="16" s="1"/>
  <c r="T446" i="16" a="1"/>
  <c r="T446" i="16" s="1"/>
  <c r="P463" i="16" a="1"/>
  <c r="P463" i="16" s="1"/>
  <c r="S258" i="16" a="1"/>
  <c r="S258" i="16" s="1"/>
  <c r="T238" i="16" a="1"/>
  <c r="T238" i="16" s="1"/>
  <c r="V429" i="16" a="1"/>
  <c r="V429" i="16" s="1"/>
  <c r="Y548" i="16" a="1"/>
  <c r="Y548" i="16" s="1"/>
  <c r="P546" i="16" a="1"/>
  <c r="P546" i="16" s="1"/>
  <c r="T220" i="16" a="1"/>
  <c r="T220" i="16" s="1"/>
  <c r="T372" i="16" a="1"/>
  <c r="T372" i="16" s="1"/>
  <c r="T434" i="16" a="1"/>
  <c r="T434" i="16" s="1"/>
  <c r="Y407" i="16" a="1"/>
  <c r="Y407" i="16" s="1"/>
  <c r="N525" i="16" a="1"/>
  <c r="N525" i="16" s="1"/>
  <c r="S290" i="16" a="1"/>
  <c r="S290" i="16" s="1"/>
  <c r="S502" i="16" a="1"/>
  <c r="S502" i="16" s="1"/>
  <c r="Q516" i="16" a="1"/>
  <c r="Q516" i="16" s="1"/>
  <c r="Y418" i="16" a="1"/>
  <c r="Y418" i="16" s="1"/>
  <c r="W203" i="16" a="1"/>
  <c r="W203" i="16" s="1"/>
  <c r="S323" i="16" a="1"/>
  <c r="S323" i="16" s="1"/>
  <c r="V74" i="16" a="1"/>
  <c r="V74" i="16" s="1"/>
  <c r="P359" i="16" a="1"/>
  <c r="P359" i="16" s="1"/>
  <c r="S398" i="16" a="1"/>
  <c r="S398" i="16" s="1"/>
  <c r="S516" i="16" a="1"/>
  <c r="S516" i="16" s="1"/>
  <c r="N254" i="16" a="1"/>
  <c r="N254" i="16" s="1"/>
  <c r="T316" i="16" a="1"/>
  <c r="T316" i="16" s="1"/>
  <c r="N486" i="16" a="1"/>
  <c r="N486" i="16" s="1"/>
  <c r="S207" i="16" a="1"/>
  <c r="S207" i="16" s="1"/>
  <c r="V333" i="16" a="1"/>
  <c r="V333" i="16" s="1"/>
  <c r="S524" i="16" a="1"/>
  <c r="S524" i="16" s="1"/>
  <c r="Y229" i="16" a="1"/>
  <c r="Y229" i="16" s="1"/>
  <c r="S509" i="16" a="1"/>
  <c r="S509" i="16" s="1"/>
  <c r="V332" i="16" a="1"/>
  <c r="V332" i="16" s="1"/>
  <c r="Q411" i="16" a="1"/>
  <c r="Q411" i="16" s="1"/>
  <c r="T397" i="16" a="1"/>
  <c r="T397" i="16" s="1"/>
  <c r="V383" i="16" a="1"/>
  <c r="V383" i="16" s="1"/>
  <c r="S215" i="16" a="1"/>
  <c r="S215" i="16" s="1"/>
  <c r="S508" i="16" a="1"/>
  <c r="S508" i="16" s="1"/>
  <c r="V370" i="16" a="1"/>
  <c r="V370" i="16" s="1"/>
  <c r="S194" i="16" a="1"/>
  <c r="S194" i="16" s="1"/>
  <c r="T193" i="16" a="1"/>
  <c r="T193" i="16" s="1"/>
  <c r="Y341" i="16" a="1"/>
  <c r="Y341" i="16" s="1"/>
  <c r="S458" i="16" a="1"/>
  <c r="S458" i="16" s="1"/>
  <c r="Y555" i="16" a="1"/>
  <c r="Y555" i="16" s="1"/>
  <c r="V287" i="16" a="1"/>
  <c r="V287" i="16" s="1"/>
  <c r="W252" i="16" a="1"/>
  <c r="W252" i="16" s="1"/>
  <c r="W533" i="16" a="1"/>
  <c r="W533" i="16" s="1"/>
  <c r="K254" i="16" a="1"/>
  <c r="K254" i="16" s="1"/>
  <c r="G48" i="16" a="1"/>
  <c r="G48" i="16" s="1"/>
  <c r="G134" i="16" a="1"/>
  <c r="G134" i="16" s="1"/>
  <c r="H335" i="16" a="1"/>
  <c r="H335" i="16" s="1"/>
  <c r="G476" i="16" a="1"/>
  <c r="G476" i="16" s="1"/>
  <c r="S528" i="16" a="1"/>
  <c r="S528" i="16" s="1"/>
  <c r="Z327" i="16" a="1"/>
  <c r="Z327" i="16" s="1"/>
  <c r="H257" i="16" a="1"/>
  <c r="H257" i="16" s="1"/>
  <c r="T222" i="16" a="1"/>
  <c r="T222" i="16" s="1"/>
  <c r="Y340" i="16" a="1"/>
  <c r="Y340" i="16" s="1"/>
  <c r="Y370" i="16" a="1"/>
  <c r="Y370" i="16" s="1"/>
  <c r="W119" i="16" a="1"/>
  <c r="W119" i="16" s="1"/>
  <c r="Z229" i="16" a="1"/>
  <c r="Z229" i="16" s="1"/>
  <c r="W491" i="16" a="1"/>
  <c r="W491" i="16" s="1"/>
  <c r="K413" i="16" a="1"/>
  <c r="K413" i="16" s="1"/>
  <c r="H103" i="16" a="1"/>
  <c r="H103" i="16" s="1"/>
  <c r="G245" i="16" a="1"/>
  <c r="G245" i="16" s="1"/>
  <c r="H379" i="16" a="1"/>
  <c r="H379" i="16" s="1"/>
  <c r="Y192" i="16" a="1"/>
  <c r="Y192" i="16" s="1"/>
  <c r="H497" i="16" a="1"/>
  <c r="H497" i="16" s="1"/>
  <c r="T479" i="16" a="1"/>
  <c r="T479" i="16" s="1"/>
  <c r="Y443" i="16" a="1"/>
  <c r="Y443" i="16" s="1"/>
  <c r="G360" i="16" a="1"/>
  <c r="G360" i="16" s="1"/>
  <c r="G535" i="16" a="1"/>
  <c r="G535" i="16" s="1"/>
  <c r="H132" i="16" a="1"/>
  <c r="H132" i="16" s="1"/>
  <c r="N359" i="16" a="1"/>
  <c r="N359" i="16" s="1"/>
  <c r="S358" i="16" a="1"/>
  <c r="S358" i="16" s="1"/>
  <c r="N406" i="16" a="1"/>
  <c r="N406" i="16" s="1"/>
  <c r="S371" i="16" a="1"/>
  <c r="S371" i="16" s="1"/>
  <c r="N326" i="16" a="1"/>
  <c r="N326" i="16" s="1"/>
  <c r="Q395" i="16" a="1"/>
  <c r="Q395" i="16" s="1"/>
  <c r="T237" i="16" a="1"/>
  <c r="T237" i="16" s="1"/>
  <c r="T230" i="16" a="1"/>
  <c r="T230" i="16" s="1"/>
  <c r="V339" i="16" a="1"/>
  <c r="V339" i="16" s="1"/>
  <c r="N350" i="16" a="1"/>
  <c r="N350" i="16" s="1"/>
  <c r="S339" i="16" a="1"/>
  <c r="S339" i="16" s="1"/>
  <c r="T453" i="16" a="1"/>
  <c r="T453" i="16" s="1"/>
  <c r="N358" i="16" a="1"/>
  <c r="N358" i="16" s="1"/>
  <c r="S361" i="16" a="1"/>
  <c r="S361" i="16" s="1"/>
  <c r="V134" i="16" a="1"/>
  <c r="V134" i="16" s="1"/>
  <c r="Y516" i="16" a="1"/>
  <c r="Y516" i="16" s="1"/>
  <c r="AC402" i="16" a="1"/>
  <c r="AC402" i="16" s="1"/>
  <c r="P380" i="16" a="1"/>
  <c r="P380" i="16" s="1"/>
  <c r="V129" i="16" a="1"/>
  <c r="V129" i="16" s="1"/>
  <c r="V183" i="16" a="1"/>
  <c r="V183" i="16" s="1"/>
  <c r="V307" i="16" a="1"/>
  <c r="V307" i="16" s="1"/>
  <c r="V544" i="16" a="1"/>
  <c r="V544" i="16" s="1"/>
  <c r="N243" i="16" a="1"/>
  <c r="N243" i="16" s="1"/>
  <c r="T329" i="16" a="1"/>
  <c r="T329" i="16" s="1"/>
  <c r="S466" i="16" a="1"/>
  <c r="S466" i="16" s="1"/>
  <c r="V175" i="16" a="1"/>
  <c r="V175" i="16" s="1"/>
  <c r="Z293" i="16" a="1"/>
  <c r="Z293" i="16" s="1"/>
  <c r="P411" i="16" a="1"/>
  <c r="P411" i="16" s="1"/>
  <c r="S256" i="16" a="1"/>
  <c r="S256" i="16" s="1"/>
  <c r="V149" i="16" a="1"/>
  <c r="V149" i="16" s="1"/>
  <c r="Y436" i="16" a="1"/>
  <c r="Y436" i="16" s="1"/>
  <c r="V546" i="16" a="1"/>
  <c r="V546" i="16" s="1"/>
  <c r="N415" i="16" a="1"/>
  <c r="N415" i="16" s="1"/>
  <c r="S411" i="16" a="1"/>
  <c r="S411" i="16" s="1"/>
  <c r="S464" i="16" a="1"/>
  <c r="S464" i="16" s="1"/>
  <c r="N405" i="16" a="1"/>
  <c r="N405" i="16" s="1"/>
  <c r="S268" i="16" a="1"/>
  <c r="S268" i="16" s="1"/>
  <c r="V100" i="16" a="1"/>
  <c r="V100" i="16" s="1"/>
  <c r="N423" i="16" a="1"/>
  <c r="N423" i="16" s="1"/>
  <c r="V118" i="16" a="1"/>
  <c r="V118" i="16" s="1"/>
  <c r="P444" i="16" a="1"/>
  <c r="P444" i="16" s="1"/>
  <c r="T268" i="16" a="1"/>
  <c r="T268" i="16" s="1"/>
  <c r="Y445" i="16" a="1"/>
  <c r="Y445" i="16" s="1"/>
  <c r="V263" i="16" a="1"/>
  <c r="V263" i="16" s="1"/>
  <c r="Y194" i="16" a="1"/>
  <c r="Y194" i="16" s="1"/>
  <c r="T221" i="16" a="1"/>
  <c r="T221" i="16" s="1"/>
  <c r="V440" i="16" a="1"/>
  <c r="V440" i="16" s="1"/>
  <c r="S252" i="16" a="1"/>
  <c r="S252" i="16" s="1"/>
  <c r="T291" i="16" a="1"/>
  <c r="T291" i="16" s="1"/>
  <c r="Y402" i="16" a="1"/>
  <c r="Y402" i="16" s="1"/>
  <c r="Q560" i="16" a="1"/>
  <c r="Q560" i="16" s="1"/>
  <c r="V535" i="16" a="1"/>
  <c r="V535" i="16" s="1"/>
  <c r="Y355" i="16" a="1"/>
  <c r="Y355" i="16" s="1"/>
  <c r="Q431" i="16" a="1"/>
  <c r="Q431" i="16" s="1"/>
  <c r="S521" i="16" a="1"/>
  <c r="S521" i="16" s="1"/>
  <c r="N537" i="16" a="1"/>
  <c r="N537" i="16" s="1"/>
  <c r="V191" i="16" a="1"/>
  <c r="V191" i="16" s="1"/>
  <c r="Y316" i="16" a="1"/>
  <c r="Y316" i="16" s="1"/>
  <c r="Y263" i="16" a="1"/>
  <c r="Y263" i="16" s="1"/>
  <c r="Z550" i="16" a="1"/>
  <c r="Z550" i="16" s="1"/>
  <c r="Z483" i="16" a="1"/>
  <c r="Z483" i="16" s="1"/>
  <c r="G40" i="16" a="1"/>
  <c r="G40" i="16" s="1"/>
  <c r="K127" i="16" a="1"/>
  <c r="K127" i="16" s="1"/>
  <c r="H80" i="16" a="1"/>
  <c r="H80" i="16" s="1"/>
  <c r="H527" i="16" a="1"/>
  <c r="H527" i="16" s="1"/>
  <c r="H302" i="16" a="1"/>
  <c r="H302" i="16" s="1"/>
  <c r="Y485" i="16" a="1"/>
  <c r="Y485" i="16" s="1"/>
  <c r="W211" i="16" a="1"/>
  <c r="W211" i="16" s="1"/>
  <c r="P412" i="16" a="1"/>
  <c r="P412" i="16" s="1"/>
  <c r="T451" i="16" a="1"/>
  <c r="T451" i="16" s="1"/>
  <c r="Y125" i="16" a="1"/>
  <c r="Y125" i="16" s="1"/>
  <c r="Y59" i="16" a="1"/>
  <c r="Y59" i="16" s="1"/>
  <c r="Z393" i="16" a="1"/>
  <c r="Z393" i="16" s="1"/>
  <c r="Z458" i="16" a="1"/>
  <c r="Z458" i="16" s="1"/>
  <c r="K445" i="16" a="1"/>
  <c r="K445" i="16" s="1"/>
  <c r="W561" i="16" a="1"/>
  <c r="W561" i="16" s="1"/>
  <c r="S326" i="16" a="1"/>
  <c r="S326" i="16" s="1"/>
  <c r="G28" i="16" a="1"/>
  <c r="G28" i="16" s="1"/>
  <c r="G326" i="16" a="1"/>
  <c r="G326" i="16" s="1"/>
  <c r="S346" i="16" a="1"/>
  <c r="S346" i="16" s="1"/>
  <c r="G314" i="16" a="1"/>
  <c r="G314" i="16" s="1"/>
  <c r="H535" i="16" a="1"/>
  <c r="H535" i="16" s="1"/>
  <c r="Z541" i="16" a="1"/>
  <c r="Z541" i="16" s="1"/>
  <c r="H173" i="16" a="1"/>
  <c r="H173" i="16" s="1"/>
  <c r="N551" i="16" a="1"/>
  <c r="N551" i="16" s="1"/>
  <c r="Q438" i="16" a="1"/>
  <c r="Q438" i="16" s="1"/>
  <c r="P543" i="16" a="1"/>
  <c r="P543" i="16" s="1"/>
  <c r="Q427" i="16" a="1"/>
  <c r="Q427" i="16" s="1"/>
  <c r="N542" i="16" a="1"/>
  <c r="N542" i="16" s="1"/>
  <c r="S316" i="16" a="1"/>
  <c r="S316" i="16" s="1"/>
  <c r="T429" i="16" a="1"/>
  <c r="T429" i="16" s="1"/>
  <c r="Y108" i="16" a="1"/>
  <c r="Y108" i="16" s="1"/>
  <c r="V541" i="16" a="1"/>
  <c r="V541" i="16" s="1"/>
  <c r="P355" i="16" a="1"/>
  <c r="P355" i="16" s="1"/>
  <c r="Q419" i="16" a="1"/>
  <c r="Q419" i="16" s="1"/>
  <c r="T358" i="16" a="1"/>
  <c r="T358" i="16" s="1"/>
  <c r="P423" i="16" a="1"/>
  <c r="P423" i="16" s="1"/>
  <c r="S386" i="16" a="1"/>
  <c r="S386" i="16" s="1"/>
  <c r="S463" i="16" a="1"/>
  <c r="S463" i="16" s="1"/>
  <c r="V259" i="16" a="1"/>
  <c r="V259" i="16" s="1"/>
  <c r="P467" i="16" a="1"/>
  <c r="P467" i="16" s="1"/>
  <c r="N268" i="16" a="1"/>
  <c r="N268" i="16" s="1"/>
  <c r="S425" i="16" a="1"/>
  <c r="S425" i="16" s="1"/>
  <c r="S477" i="16" a="1"/>
  <c r="S477" i="16" s="1"/>
  <c r="T422" i="16" a="1"/>
  <c r="T422" i="16" s="1"/>
  <c r="Y225" i="16" a="1"/>
  <c r="Y225" i="16" s="1"/>
  <c r="N507" i="16" a="1"/>
  <c r="N507" i="16" s="1"/>
  <c r="V82" i="16" a="1"/>
  <c r="V82" i="16" s="1"/>
  <c r="V80" i="16" a="1"/>
  <c r="V80" i="16" s="1"/>
  <c r="Y270" i="16" a="1"/>
  <c r="Y270" i="16" s="1"/>
  <c r="Z485" i="16" a="1"/>
  <c r="Z485" i="16" s="1"/>
  <c r="N347" i="16" a="1"/>
  <c r="N347" i="16" s="1"/>
  <c r="Q457" i="16" a="1"/>
  <c r="Q457" i="16" s="1"/>
  <c r="S479" i="16" a="1"/>
  <c r="S479" i="16" s="1"/>
  <c r="V528" i="16" a="1"/>
  <c r="V528" i="16" s="1"/>
  <c r="Y227" i="16" a="1"/>
  <c r="Y227" i="16" s="1"/>
  <c r="N218" i="16" a="1"/>
  <c r="N218" i="16" s="1"/>
  <c r="S220" i="16" a="1"/>
  <c r="S220" i="16" s="1"/>
  <c r="T299" i="16" a="1"/>
  <c r="T299" i="16" s="1"/>
  <c r="N298" i="16" a="1"/>
  <c r="N298" i="16" s="1"/>
  <c r="Q541" i="16" a="1"/>
  <c r="Q541" i="16" s="1"/>
  <c r="T456" i="16" a="1"/>
  <c r="T456" i="16" s="1"/>
  <c r="P560" i="16" a="1"/>
  <c r="P560" i="16" s="1"/>
  <c r="S511" i="16" a="1"/>
  <c r="S511" i="16" s="1"/>
  <c r="P468" i="16" a="1"/>
  <c r="P468" i="16" s="1"/>
  <c r="V93" i="16" a="1"/>
  <c r="V93" i="16" s="1"/>
  <c r="N380" i="16" a="1"/>
  <c r="N380" i="16" s="1"/>
  <c r="T223" i="16" a="1"/>
  <c r="T223" i="16" s="1"/>
  <c r="Y446" i="16" a="1"/>
  <c r="Y446" i="16" s="1"/>
  <c r="S550" i="16" a="1"/>
  <c r="S550" i="16" s="1"/>
  <c r="Y529" i="16" a="1"/>
  <c r="Y529" i="16" s="1"/>
  <c r="S469" i="16" a="1"/>
  <c r="S469" i="16" s="1"/>
  <c r="V188" i="16" a="1"/>
  <c r="V188" i="16" s="1"/>
  <c r="V187" i="16" a="1"/>
  <c r="V187" i="16" s="1"/>
  <c r="S402" i="16" a="1"/>
  <c r="S402" i="16" s="1"/>
  <c r="Y384" i="16" a="1"/>
  <c r="Y384" i="16" s="1"/>
  <c r="N440" i="16" a="1"/>
  <c r="N440" i="16" s="1"/>
  <c r="S376" i="16" a="1"/>
  <c r="S376" i="16" s="1"/>
  <c r="T435" i="16" a="1"/>
  <c r="T435" i="16" s="1"/>
  <c r="N418" i="16" a="1"/>
  <c r="N418" i="16" s="1"/>
  <c r="T427" i="16" a="1"/>
  <c r="T427" i="16" s="1"/>
  <c r="Y113" i="16" a="1"/>
  <c r="Y113" i="16" s="1"/>
  <c r="Y479" i="16" a="1"/>
  <c r="Y479" i="16" s="1"/>
  <c r="W433" i="16" a="1"/>
  <c r="W433" i="16" s="1"/>
  <c r="W174" i="16" a="1"/>
  <c r="W174" i="16" s="1"/>
  <c r="G136" i="16" a="1"/>
  <c r="G136" i="16" s="1"/>
  <c r="K319" i="16" a="1"/>
  <c r="K319" i="16" s="1"/>
  <c r="H176" i="16" a="1"/>
  <c r="H176" i="16" s="1"/>
  <c r="G240" i="16" a="1"/>
  <c r="G240" i="16" s="1"/>
  <c r="H494" i="16" a="1"/>
  <c r="H494" i="16" s="1"/>
  <c r="V494" i="16" a="1"/>
  <c r="V494" i="16" s="1"/>
  <c r="K456" i="16" a="1"/>
  <c r="K456" i="16" s="1"/>
  <c r="N409" i="16" a="1"/>
  <c r="N409" i="16" s="1"/>
  <c r="T297" i="16" a="1"/>
  <c r="T297" i="16" s="1"/>
  <c r="Y425" i="16" a="1"/>
  <c r="Y425" i="16" s="1"/>
  <c r="Y275" i="16" a="1"/>
  <c r="Y275" i="16" s="1"/>
  <c r="W264" i="16" a="1"/>
  <c r="W264" i="16" s="1"/>
  <c r="W161" i="16" a="1"/>
  <c r="W161" i="16" s="1"/>
  <c r="Y427" i="16" a="1"/>
  <c r="Y427" i="16" s="1"/>
  <c r="Z205" i="16" a="1"/>
  <c r="Z205" i="16" s="1"/>
  <c r="Y315" i="16" a="1"/>
  <c r="Y315" i="16" s="1"/>
  <c r="Z298" i="16" a="1"/>
  <c r="Z298" i="16" s="1"/>
  <c r="N292" i="16" a="1"/>
  <c r="N292" i="16" s="1"/>
  <c r="N524" i="16" a="1"/>
  <c r="N524" i="16" s="1"/>
  <c r="Q473" i="16" a="1"/>
  <c r="Q473" i="16" s="1"/>
  <c r="P417" i="16" a="1"/>
  <c r="P417" i="16" s="1"/>
  <c r="T162" i="16" a="1"/>
  <c r="T162" i="16" s="1"/>
  <c r="S545" i="16" a="1"/>
  <c r="S545" i="16" s="1"/>
  <c r="Y112" i="16" a="1"/>
  <c r="Y112" i="16" s="1"/>
  <c r="N460" i="16" a="1"/>
  <c r="N460" i="16" s="1"/>
  <c r="S459" i="16" a="1"/>
  <c r="S459" i="16" s="1"/>
  <c r="T384" i="16" a="1"/>
  <c r="T384" i="16" s="1"/>
  <c r="Q437" i="16" a="1"/>
  <c r="Q437" i="16" s="1"/>
  <c r="V159" i="16" a="1"/>
  <c r="V159" i="16" s="1"/>
  <c r="Y207" i="16" a="1"/>
  <c r="Y207" i="16" s="1"/>
  <c r="N453" i="16" a="1"/>
  <c r="N453" i="16" s="1"/>
  <c r="S267" i="16" a="1"/>
  <c r="S267" i="16" s="1"/>
  <c r="T454" i="16" a="1"/>
  <c r="T454" i="16" s="1"/>
  <c r="V408" i="16" a="1"/>
  <c r="V408" i="16" s="1"/>
  <c r="Y454" i="16" a="1"/>
  <c r="Y454" i="16" s="1"/>
  <c r="Q490" i="16" a="1"/>
  <c r="Q490" i="16" s="1"/>
  <c r="V400" i="16" a="1"/>
  <c r="V400" i="16" s="1"/>
  <c r="V326" i="16" a="1"/>
  <c r="V326" i="16" s="1"/>
  <c r="Z498" i="16" a="1"/>
  <c r="Z498" i="16" s="1"/>
  <c r="S226" i="16" a="1"/>
  <c r="S226" i="16" s="1"/>
  <c r="T369" i="16" a="1"/>
  <c r="T369" i="16" s="1"/>
  <c r="Y233" i="16" a="1"/>
  <c r="Y233" i="16" s="1"/>
  <c r="Z497" i="16" a="1"/>
  <c r="Z497" i="16" s="1"/>
  <c r="P477" i="16" a="1"/>
  <c r="P477" i="16" s="1"/>
  <c r="V120" i="16" a="1"/>
  <c r="V120" i="16" s="1"/>
  <c r="N320" i="16" a="1"/>
  <c r="N320" i="16" s="1"/>
  <c r="V202" i="16" a="1"/>
  <c r="V202" i="16" s="1"/>
  <c r="Y145" i="16" a="1"/>
  <c r="Y145" i="16" s="1"/>
  <c r="S302" i="16" a="1"/>
  <c r="S302" i="16" s="1"/>
  <c r="T408" i="16" a="1"/>
  <c r="T408" i="16" s="1"/>
  <c r="T308" i="16" a="1"/>
  <c r="T308" i="16" s="1"/>
  <c r="N314" i="16" a="1"/>
  <c r="N314" i="16" s="1"/>
  <c r="T495" i="16" a="1"/>
  <c r="T495" i="16" s="1"/>
  <c r="S292" i="16" a="1"/>
  <c r="S292" i="16" s="1"/>
  <c r="V441" i="16" a="1"/>
  <c r="V441" i="16" s="1"/>
  <c r="V141" i="16" a="1"/>
  <c r="V141" i="16" s="1"/>
  <c r="V309" i="16" a="1"/>
  <c r="V309" i="16" s="1"/>
  <c r="S403" i="16" a="1"/>
  <c r="S403" i="16" s="1"/>
  <c r="V284" i="16" a="1"/>
  <c r="V284" i="16" s="1"/>
  <c r="P339" i="16" a="1"/>
  <c r="P339" i="16" s="1"/>
  <c r="T380" i="16" a="1"/>
  <c r="T380" i="16" s="1"/>
  <c r="Y160" i="16" a="1"/>
  <c r="Y160" i="16" s="1"/>
  <c r="T292" i="16" a="1"/>
  <c r="T292" i="16" s="1"/>
  <c r="Y162" i="16" a="1"/>
  <c r="Y162" i="16" s="1"/>
  <c r="W501" i="16" a="1"/>
  <c r="W501" i="16" s="1"/>
  <c r="W471" i="16" a="1"/>
  <c r="W471" i="16" s="1"/>
  <c r="K511" i="16" a="1"/>
  <c r="K511" i="16" s="1"/>
  <c r="G286" i="16" a="1"/>
  <c r="G286" i="16" s="1"/>
  <c r="H277" i="16" a="1"/>
  <c r="H277" i="16" s="1"/>
  <c r="S390" i="16" a="1"/>
  <c r="S390" i="16" s="1"/>
  <c r="Z136" i="16" a="1"/>
  <c r="Z136" i="16" s="1"/>
  <c r="P537" i="16" a="1"/>
  <c r="P537" i="16" s="1"/>
  <c r="T374" i="16" a="1"/>
  <c r="T374" i="16" s="1"/>
  <c r="Y369" i="16" a="1"/>
  <c r="Y369" i="16" s="1"/>
  <c r="Z428" i="16" a="1"/>
  <c r="Z428" i="16" s="1"/>
  <c r="Z107" i="16" a="1"/>
  <c r="Z107" i="16" s="1"/>
  <c r="G46" i="16" a="1"/>
  <c r="G46" i="16" s="1"/>
  <c r="H84" i="16" a="1"/>
  <c r="H84" i="16" s="1"/>
  <c r="H381" i="16" a="1"/>
  <c r="H381" i="16" s="1"/>
  <c r="H558" i="16" a="1"/>
  <c r="H558" i="16" s="1"/>
  <c r="S523" i="16" a="1"/>
  <c r="S523" i="16" s="1"/>
  <c r="W469" i="16" a="1"/>
  <c r="W469" i="16" s="1"/>
  <c r="H194" i="16" a="1"/>
  <c r="H194" i="16" s="1"/>
  <c r="S363" i="16" a="1"/>
  <c r="S363" i="16" s="1"/>
  <c r="Y169" i="16" a="1"/>
  <c r="Y169" i="16" s="1"/>
  <c r="V436" i="16" a="1"/>
  <c r="V436" i="16" s="1"/>
  <c r="Z271" i="16" a="1"/>
  <c r="Z271" i="16" s="1"/>
  <c r="W278" i="16" a="1"/>
  <c r="W278" i="16" s="1"/>
  <c r="W390" i="16" a="1"/>
  <c r="W390" i="16" s="1"/>
  <c r="H172" i="16" a="1"/>
  <c r="H172" i="16" s="1"/>
  <c r="K356" i="16" a="1"/>
  <c r="K356" i="16" s="1"/>
  <c r="G298" i="16" a="1"/>
  <c r="G298" i="16" s="1"/>
  <c r="G283" i="16" a="1"/>
  <c r="G283" i="16" s="1"/>
  <c r="N251" i="16" a="1"/>
  <c r="N251" i="16" s="1"/>
  <c r="Z59" i="16" a="1"/>
  <c r="Z59" i="16" s="1"/>
  <c r="W98" i="16" a="1"/>
  <c r="W98" i="16" s="1"/>
  <c r="K184" i="16" a="1"/>
  <c r="K184" i="16" s="1"/>
  <c r="H442" i="16" a="1"/>
  <c r="H442" i="16" s="1"/>
  <c r="T280" i="16" a="1"/>
  <c r="T280" i="16" s="1"/>
  <c r="Y458" i="16" a="1"/>
  <c r="Y458" i="16" s="1"/>
  <c r="Y345" i="16" a="1"/>
  <c r="Y345" i="16" s="1"/>
  <c r="S288" i="16" a="1"/>
  <c r="S288" i="16" s="1"/>
  <c r="Y100" i="16" a="1"/>
  <c r="Y100" i="16" s="1"/>
  <c r="W452" i="16" a="1"/>
  <c r="W452" i="16" s="1"/>
  <c r="W422" i="16" a="1"/>
  <c r="W422" i="16" s="1"/>
  <c r="H69" i="16" a="1"/>
  <c r="H69" i="16" s="1"/>
  <c r="K116" i="16" a="1"/>
  <c r="K116" i="16" s="1"/>
  <c r="H412" i="16" a="1"/>
  <c r="H412" i="16" s="1"/>
  <c r="G536" i="16" a="1"/>
  <c r="G536" i="16" s="1"/>
  <c r="S483" i="16" a="1"/>
  <c r="S483" i="16" s="1"/>
  <c r="Y306" i="16" a="1"/>
  <c r="Y306" i="16" s="1"/>
  <c r="Z187" i="16" a="1"/>
  <c r="Z187" i="16" s="1"/>
  <c r="Z194" i="16" a="1"/>
  <c r="Z194" i="16" s="1"/>
  <c r="Q293" i="16" a="1"/>
  <c r="Q293" i="16" s="1"/>
  <c r="Y171" i="16" a="1"/>
  <c r="Y171" i="16" s="1"/>
  <c r="Z402" i="16" a="1"/>
  <c r="Z402" i="16" s="1"/>
  <c r="Z336" i="16" a="1"/>
  <c r="Z336" i="16" s="1"/>
  <c r="G75" i="16" a="1"/>
  <c r="G75" i="16" s="1"/>
  <c r="K175" i="16" a="1"/>
  <c r="K175" i="16" s="1"/>
  <c r="H207" i="16" a="1"/>
  <c r="H207" i="16" s="1"/>
  <c r="H361" i="16" a="1"/>
  <c r="H361" i="16" s="1"/>
  <c r="S498" i="16" a="1"/>
  <c r="S498" i="16" s="1"/>
  <c r="V432" i="16" a="1"/>
  <c r="V432" i="16" s="1"/>
  <c r="W272" i="16" a="1"/>
  <c r="W272" i="16" s="1"/>
  <c r="Z275" i="16" a="1"/>
  <c r="Z275" i="16" s="1"/>
  <c r="Z208" i="16" a="1"/>
  <c r="Z208" i="16" s="1"/>
  <c r="T217" i="16" a="1"/>
  <c r="T217" i="16" s="1"/>
  <c r="Y179" i="16" a="1"/>
  <c r="Y179" i="16" s="1"/>
  <c r="W494" i="16" a="1"/>
  <c r="W494" i="16" s="1"/>
  <c r="K541" i="16" a="1"/>
  <c r="K541" i="16" s="1"/>
  <c r="K283" i="16" a="1"/>
  <c r="K283" i="16" s="1"/>
  <c r="G328" i="16" a="1"/>
  <c r="G328" i="16" s="1"/>
  <c r="H337" i="16" a="1"/>
  <c r="H337" i="16" s="1"/>
  <c r="Y277" i="16" a="1"/>
  <c r="Y277" i="16" s="1"/>
  <c r="K391" i="16" a="1"/>
  <c r="K391" i="16" s="1"/>
  <c r="S261" i="16" a="1"/>
  <c r="S261" i="16" s="1"/>
  <c r="Y220" i="16" a="1"/>
  <c r="Y220" i="16" s="1"/>
  <c r="W514" i="16" a="1"/>
  <c r="W514" i="16" s="1"/>
  <c r="W425" i="16" a="1"/>
  <c r="W425" i="16" s="1"/>
  <c r="H100" i="16" a="1"/>
  <c r="H100" i="16" s="1"/>
  <c r="K203" i="16" a="1"/>
  <c r="K203" i="16" s="1"/>
  <c r="H294" i="16" a="1"/>
  <c r="H294" i="16" s="1"/>
  <c r="G112" i="16" a="1"/>
  <c r="G112" i="16" s="1"/>
  <c r="G340" i="16" a="1"/>
  <c r="G340" i="16" s="1"/>
  <c r="P389" i="16" a="1"/>
  <c r="P389" i="16" s="1"/>
  <c r="Y239" i="16" a="1"/>
  <c r="Y239" i="16" s="1"/>
  <c r="W234" i="16" a="1"/>
  <c r="W234" i="16" s="1"/>
  <c r="K525" i="16" a="1"/>
  <c r="K525" i="16" s="1"/>
  <c r="G254" i="16" a="1"/>
  <c r="G254" i="16" s="1"/>
  <c r="Y237" i="16" a="1"/>
  <c r="Y237" i="16" s="1"/>
  <c r="K325" i="16" a="1"/>
  <c r="K325" i="16" s="1"/>
  <c r="G221" i="16" a="1"/>
  <c r="G221" i="16" s="1"/>
  <c r="S328" i="16" a="1"/>
  <c r="S328" i="16" s="1"/>
  <c r="Y67" i="16" a="1"/>
  <c r="Y67" i="16" s="1"/>
  <c r="W372" i="16" a="1"/>
  <c r="W372" i="16" s="1"/>
  <c r="Z412" i="16" a="1"/>
  <c r="Z412" i="16" s="1"/>
  <c r="H128" i="16" a="1"/>
  <c r="H128" i="16" s="1"/>
  <c r="T348" i="16" a="1"/>
  <c r="T348" i="16" s="1"/>
  <c r="Z424" i="16" a="1"/>
  <c r="Z424" i="16" s="1"/>
  <c r="H557" i="16" a="1"/>
  <c r="H557" i="16" s="1"/>
  <c r="W327" i="16" a="1"/>
  <c r="W327" i="16" s="1"/>
  <c r="G530" i="16" a="1"/>
  <c r="G530" i="16" s="1"/>
  <c r="T250" i="16" a="1"/>
  <c r="T250" i="16" s="1"/>
  <c r="V315" i="16" a="1"/>
  <c r="V315" i="16" s="1"/>
  <c r="Z407" i="16" a="1"/>
  <c r="Z407" i="16" s="1"/>
  <c r="G81" i="16" a="1"/>
  <c r="G81" i="16" s="1"/>
  <c r="G96" i="16" a="1"/>
  <c r="G96" i="16" s="1"/>
  <c r="G364" i="16" a="1"/>
  <c r="G364" i="16" s="1"/>
  <c r="G272" i="16" a="1"/>
  <c r="G272" i="16" s="1"/>
  <c r="S423" i="16" a="1"/>
  <c r="S423" i="16" s="1"/>
  <c r="V421" i="16" a="1"/>
  <c r="V421" i="16" s="1"/>
  <c r="Z379" i="16" a="1"/>
  <c r="Z379" i="16" s="1"/>
  <c r="Z362" i="16" a="1"/>
  <c r="Z362" i="16" s="1"/>
  <c r="H136" i="16" a="1"/>
  <c r="H136" i="16" s="1"/>
  <c r="H37" i="16" a="1"/>
  <c r="H37" i="16" s="1"/>
  <c r="H305" i="16" a="1"/>
  <c r="H305" i="16" s="1"/>
  <c r="H326" i="16" a="1"/>
  <c r="H326" i="16" s="1"/>
  <c r="V238" i="16" a="1"/>
  <c r="V238" i="16" s="1"/>
  <c r="Z95" i="16" a="1"/>
  <c r="Z95" i="16" s="1"/>
  <c r="W310" i="16" a="1"/>
  <c r="W310" i="16" s="1"/>
  <c r="T294" i="16" a="1"/>
  <c r="T294" i="16" s="1"/>
  <c r="V422" i="16" a="1"/>
  <c r="V422" i="16" s="1"/>
  <c r="Z380" i="16" a="1"/>
  <c r="Z380" i="16" s="1"/>
  <c r="Y248" i="16" a="1"/>
  <c r="Y248" i="16" s="1"/>
  <c r="G64" i="16" a="1"/>
  <c r="G64" i="16" s="1"/>
  <c r="G309" i="16" a="1"/>
  <c r="G309" i="16" s="1"/>
  <c r="Y289" i="16" a="1"/>
  <c r="Y289" i="16" s="1"/>
  <c r="G372" i="16" a="1"/>
  <c r="G372" i="16" s="1"/>
  <c r="G317" i="16" a="1"/>
  <c r="G317" i="16" s="1"/>
  <c r="H479" i="16" a="1"/>
  <c r="H479" i="16" s="1"/>
  <c r="Y405" i="16" a="1"/>
  <c r="Y405" i="16" s="1"/>
  <c r="Q518" i="16" a="1"/>
  <c r="Q518" i="16" s="1"/>
  <c r="N249" i="16" a="1"/>
  <c r="N249" i="16" s="1"/>
  <c r="Q404" i="16" a="1"/>
  <c r="Q404" i="16" s="1"/>
  <c r="S355" i="16" a="1"/>
  <c r="S355" i="16" s="1"/>
  <c r="T546" i="16" a="1"/>
  <c r="T546" i="16" s="1"/>
  <c r="T457" i="16" a="1"/>
  <c r="T457" i="16" s="1"/>
  <c r="Y234" i="16" a="1"/>
  <c r="Y234" i="16" s="1"/>
  <c r="Q422" i="16" a="1"/>
  <c r="Q422" i="16" s="1"/>
  <c r="T378" i="16" a="1"/>
  <c r="T378" i="16" s="1"/>
  <c r="M380" i="16" a="1"/>
  <c r="M380" i="16" s="1"/>
  <c r="S396" i="16" a="1"/>
  <c r="S396" i="16" s="1"/>
  <c r="T203" i="16" a="1"/>
  <c r="T203" i="16" s="1"/>
  <c r="V455" i="16" a="1"/>
  <c r="V455" i="16" s="1"/>
  <c r="N288" i="16" a="1"/>
  <c r="N288" i="16" s="1"/>
  <c r="Q517" i="16" a="1"/>
  <c r="Q517" i="16" s="1"/>
  <c r="V269" i="16" a="1"/>
  <c r="V269" i="16" s="1"/>
  <c r="Y293" i="16" a="1"/>
  <c r="Y293" i="16" s="1"/>
  <c r="P516" i="16" a="1"/>
  <c r="P516" i="16" s="1"/>
  <c r="Q467" i="16" a="1"/>
  <c r="Q467" i="16" s="1"/>
  <c r="V361" i="16" a="1"/>
  <c r="V361" i="16" s="1"/>
  <c r="T470" i="16" a="1"/>
  <c r="T470" i="16" s="1"/>
  <c r="Z128" i="16" a="1"/>
  <c r="Z128" i="16" s="1"/>
  <c r="S311" i="16" a="1"/>
  <c r="S311" i="16" s="1"/>
  <c r="V291" i="16" a="1"/>
  <c r="V291" i="16" s="1"/>
  <c r="Y282" i="16" a="1"/>
  <c r="Y282" i="16" s="1"/>
  <c r="Z307" i="16" a="1"/>
  <c r="Z307" i="16" s="1"/>
  <c r="Q495" i="16" a="1"/>
  <c r="Q495" i="16" s="1"/>
  <c r="S501" i="16" a="1"/>
  <c r="S501" i="16" s="1"/>
  <c r="N479" i="16" a="1"/>
  <c r="N479" i="16" s="1"/>
  <c r="T367" i="16" a="1"/>
  <c r="T367" i="16" s="1"/>
  <c r="N342" i="16" a="1"/>
  <c r="N342" i="16" s="1"/>
  <c r="S282" i="16" a="1"/>
  <c r="S282" i="16" s="1"/>
  <c r="P530" i="16" a="1"/>
  <c r="P530" i="16" s="1"/>
  <c r="T501" i="16" a="1"/>
  <c r="T501" i="16" s="1"/>
  <c r="N328" i="16" a="1"/>
  <c r="N328" i="16" s="1"/>
  <c r="Y216" i="16" a="1"/>
  <c r="Y216" i="16" s="1"/>
  <c r="T424" i="16" a="1"/>
  <c r="T424" i="16" s="1"/>
  <c r="N293" i="16" a="1"/>
  <c r="N293" i="16" s="1"/>
  <c r="V190" i="16" a="1"/>
  <c r="V190" i="16" s="1"/>
  <c r="Y328" i="16" a="1"/>
  <c r="Y328" i="16" s="1"/>
  <c r="Q485" i="16" a="1"/>
  <c r="Q485" i="16" s="1"/>
  <c r="Y181" i="16" a="1"/>
  <c r="Y181" i="16" s="1"/>
  <c r="P532" i="16" a="1"/>
  <c r="P532" i="16" s="1"/>
  <c r="T382" i="16" a="1"/>
  <c r="T382" i="16" s="1"/>
  <c r="V324" i="16" a="1"/>
  <c r="V324" i="16" s="1"/>
  <c r="S539" i="16" a="1"/>
  <c r="S539" i="16" s="1"/>
  <c r="V458" i="16" a="1"/>
  <c r="V458" i="16" s="1"/>
  <c r="W430" i="16" a="1"/>
  <c r="W430" i="16" s="1"/>
  <c r="Z409" i="16" a="1"/>
  <c r="Z409" i="16" s="1"/>
  <c r="K446" i="16" a="1"/>
  <c r="K446" i="16" s="1"/>
  <c r="K332" i="16" a="1"/>
  <c r="K332" i="16" s="1"/>
  <c r="H232" i="16" a="1"/>
  <c r="H232" i="16" s="1"/>
  <c r="H469" i="16" a="1"/>
  <c r="H469" i="16" s="1"/>
  <c r="T499" i="16" a="1"/>
  <c r="T499" i="16" s="1"/>
  <c r="G58" i="16" a="1"/>
  <c r="G58" i="16" s="1"/>
  <c r="S286" i="16" a="1"/>
  <c r="S286" i="16" s="1"/>
  <c r="Y157" i="16" a="1"/>
  <c r="Y157" i="16" s="1"/>
  <c r="V425" i="16" a="1"/>
  <c r="V425" i="16" s="1"/>
  <c r="W253" i="16" a="1"/>
  <c r="W253" i="16" s="1"/>
  <c r="Z495" i="16" a="1"/>
  <c r="Z495" i="16" s="1"/>
  <c r="K315" i="16" a="1"/>
  <c r="K315" i="16" s="1"/>
  <c r="K152" i="16" a="1"/>
  <c r="K152" i="16" s="1"/>
  <c r="G292" i="16" a="1"/>
  <c r="G292" i="16" s="1"/>
  <c r="G373" i="16" a="1"/>
  <c r="G373" i="16" s="1"/>
  <c r="T393" i="16" a="1"/>
  <c r="T393" i="16" s="1"/>
  <c r="W123" i="16" a="1"/>
  <c r="W123" i="16" s="1"/>
  <c r="G496" i="16" a="1"/>
  <c r="G496" i="16" s="1"/>
  <c r="T448" i="16" a="1"/>
  <c r="T448" i="16" s="1"/>
  <c r="Y158" i="16" a="1"/>
  <c r="Y158" i="16" s="1"/>
  <c r="Y381" i="16" a="1"/>
  <c r="Y381" i="16" s="1"/>
  <c r="W238" i="16" a="1"/>
  <c r="W238" i="16" s="1"/>
  <c r="Z216" i="16" a="1"/>
  <c r="Z216" i="16" s="1"/>
  <c r="W199" i="16" a="1"/>
  <c r="W199" i="16" s="1"/>
  <c r="K364" i="16" a="1"/>
  <c r="K364" i="16" s="1"/>
  <c r="K201" i="16" a="1"/>
  <c r="K201" i="16" s="1"/>
  <c r="H340" i="16" a="1"/>
  <c r="H340" i="16" s="1"/>
  <c r="G475" i="16" a="1"/>
  <c r="G475" i="16" s="1"/>
  <c r="N242" i="16" a="1"/>
  <c r="N242" i="16" s="1"/>
  <c r="V398" i="16" a="1"/>
  <c r="V398" i="16" s="1"/>
  <c r="Z420" i="16" a="1"/>
  <c r="Z420" i="16" s="1"/>
  <c r="K437" i="16" a="1"/>
  <c r="K437" i="16" s="1"/>
  <c r="P408" i="16" a="1"/>
  <c r="P408" i="16" s="1"/>
  <c r="T497" i="16" a="1"/>
  <c r="T497" i="16" s="1"/>
  <c r="Y195" i="16" a="1"/>
  <c r="Y195" i="16" s="1"/>
  <c r="V401" i="16" a="1"/>
  <c r="V401" i="16" s="1"/>
  <c r="S456" i="16" a="1"/>
  <c r="S456" i="16" s="1"/>
  <c r="Y185" i="16" a="1"/>
  <c r="Y185" i="16" s="1"/>
  <c r="Z546" i="16" a="1"/>
  <c r="Z546" i="16" s="1"/>
  <c r="W76" i="16" a="1"/>
  <c r="W76" i="16" s="1"/>
  <c r="K230" i="16" a="1"/>
  <c r="K230" i="16" s="1"/>
  <c r="G43" i="16" a="1"/>
  <c r="G43" i="16" s="1"/>
  <c r="G299" i="16" a="1"/>
  <c r="G299" i="16" s="1"/>
  <c r="H416" i="16" a="1"/>
  <c r="H416" i="16" s="1"/>
  <c r="V226" i="16" a="1"/>
  <c r="V226" i="16" s="1"/>
  <c r="Y319" i="16" a="1"/>
  <c r="Y319" i="16" s="1"/>
  <c r="Z321" i="16" a="1"/>
  <c r="Z321" i="16" s="1"/>
  <c r="W233" i="16" a="1"/>
  <c r="W233" i="16" s="1"/>
  <c r="Q430" i="16" a="1"/>
  <c r="Q430" i="16" s="1"/>
  <c r="Y317" i="16" a="1"/>
  <c r="Y317" i="16" s="1"/>
  <c r="W453" i="16" a="1"/>
  <c r="W453" i="16" s="1"/>
  <c r="W375" i="16" a="1"/>
  <c r="W375" i="16" s="1"/>
  <c r="K289" i="16" a="1"/>
  <c r="K289" i="16" s="1"/>
  <c r="K236" i="16" a="1"/>
  <c r="K236" i="16" s="1"/>
  <c r="H472" i="16" a="1"/>
  <c r="H472" i="16" s="1"/>
  <c r="G230" i="16" a="1"/>
  <c r="G230" i="16" s="1"/>
  <c r="V228" i="16" a="1"/>
  <c r="V228" i="16" s="1"/>
  <c r="V469" i="16" a="1"/>
  <c r="V469" i="16" s="1"/>
  <c r="Z414" i="16" a="1"/>
  <c r="Z414" i="16" s="1"/>
  <c r="W314" i="16" a="1"/>
  <c r="W314" i="16" s="1"/>
  <c r="N427" i="16" a="1"/>
  <c r="N427" i="16" s="1"/>
  <c r="V559" i="16" a="1"/>
  <c r="V559" i="16" s="1"/>
  <c r="Z545" i="16" a="1"/>
  <c r="Z545" i="16" s="1"/>
  <c r="W207" i="16" a="1"/>
  <c r="W207" i="16" s="1"/>
  <c r="K170" i="16" a="1"/>
  <c r="K170" i="16" s="1"/>
  <c r="H162" i="16" a="1"/>
  <c r="H162" i="16" s="1"/>
  <c r="H274" i="16" a="1"/>
  <c r="H274" i="16" s="1"/>
  <c r="G506" i="16" a="1"/>
  <c r="G506" i="16" s="1"/>
  <c r="Y438" i="16" a="1"/>
  <c r="Y438" i="16" s="1"/>
  <c r="H151" i="16" a="1"/>
  <c r="H151" i="16" s="1"/>
  <c r="Q550" i="16" a="1"/>
  <c r="Q550" i="16" s="1"/>
  <c r="Y330" i="16" a="1"/>
  <c r="Y330" i="16" s="1"/>
  <c r="Z177" i="16" a="1"/>
  <c r="Z177" i="16" s="1"/>
  <c r="W162" i="16" a="1"/>
  <c r="W162" i="16" s="1"/>
  <c r="H65" i="16" a="1"/>
  <c r="H65" i="16" s="1"/>
  <c r="H122" i="16" a="1"/>
  <c r="H122" i="16" s="1"/>
  <c r="H530" i="16" a="1"/>
  <c r="H530" i="16" s="1"/>
  <c r="H106" i="16" a="1"/>
  <c r="H106" i="16" s="1"/>
  <c r="H448" i="16" a="1"/>
  <c r="H448" i="16" s="1"/>
  <c r="Q402" i="16" a="1"/>
  <c r="Q402" i="16" s="1"/>
  <c r="W512" i="16" a="1"/>
  <c r="W512" i="16" s="1"/>
  <c r="H9" i="16" a="1"/>
  <c r="H9" i="16" s="1"/>
  <c r="K514" i="16" a="1"/>
  <c r="K514" i="16" s="1"/>
  <c r="H422" i="16" a="1"/>
  <c r="H422" i="16" s="1"/>
  <c r="Y335" i="16" a="1"/>
  <c r="Y335" i="16" s="1"/>
  <c r="G124" i="16" a="1"/>
  <c r="G124" i="16" s="1"/>
  <c r="H413" i="16" a="1"/>
  <c r="H413" i="16" s="1"/>
  <c r="T462" i="16" a="1"/>
  <c r="T462" i="16" s="1"/>
  <c r="Y177" i="16" a="1"/>
  <c r="Y177" i="16" s="1"/>
  <c r="W97" i="16" a="1"/>
  <c r="W97" i="16" s="1"/>
  <c r="W547" i="16" a="1"/>
  <c r="W547" i="16" s="1"/>
  <c r="H286" i="16" a="1"/>
  <c r="H286" i="16" s="1"/>
  <c r="V549" i="16" a="1"/>
  <c r="V549" i="16" s="1"/>
  <c r="K313" i="16" a="1"/>
  <c r="K313" i="16" s="1"/>
  <c r="H229" i="16" a="1"/>
  <c r="H229" i="16" s="1"/>
  <c r="G201" i="16" a="1"/>
  <c r="G201" i="16" s="1"/>
  <c r="N356" i="16" a="1"/>
  <c r="N356" i="16" s="1"/>
  <c r="T468" i="16" a="1"/>
  <c r="T468" i="16" s="1"/>
  <c r="V438" i="16" a="1"/>
  <c r="V438" i="16" s="1"/>
  <c r="Z144" i="16" a="1"/>
  <c r="Z144" i="16" s="1"/>
  <c r="K349" i="16" a="1"/>
  <c r="K349" i="16" s="1"/>
  <c r="H72" i="16" a="1"/>
  <c r="H72" i="16" s="1"/>
  <c r="G233" i="16" a="1"/>
  <c r="G233" i="16" s="1"/>
  <c r="G548" i="16" a="1"/>
  <c r="G548" i="16" s="1"/>
  <c r="T485" i="16" a="1"/>
  <c r="T485" i="16" s="1"/>
  <c r="Y175" i="16" a="1"/>
  <c r="Y175" i="16" s="1"/>
  <c r="Z188" i="16" a="1"/>
  <c r="Z188" i="16" s="1"/>
  <c r="W521" i="16" a="1"/>
  <c r="W521" i="16" s="1"/>
  <c r="K496" i="16" a="1"/>
  <c r="K496" i="16" s="1"/>
  <c r="K298" i="16" a="1"/>
  <c r="K298" i="16" s="1"/>
  <c r="G558" i="16" a="1"/>
  <c r="G558" i="16" s="1"/>
  <c r="G249" i="16" a="1"/>
  <c r="G249" i="16" s="1"/>
  <c r="T417" i="16" a="1"/>
  <c r="T417" i="16" s="1"/>
  <c r="V423" i="16" a="1"/>
  <c r="V423" i="16" s="1"/>
  <c r="W83" i="16" a="1"/>
  <c r="W83" i="16" s="1"/>
  <c r="W428" i="16" a="1"/>
  <c r="W428" i="16" s="1"/>
  <c r="G267" i="16" a="1"/>
  <c r="G267" i="16" s="1"/>
  <c r="H222" i="16" a="1"/>
  <c r="H222" i="16" s="1"/>
  <c r="G6" i="16" a="1"/>
  <c r="G6" i="16" s="1"/>
  <c r="T444" i="16" a="1"/>
  <c r="T444" i="16" s="1"/>
  <c r="S235" i="16" a="1"/>
  <c r="S235" i="16" s="1"/>
  <c r="P374" i="16" a="1"/>
  <c r="P374" i="16" s="1"/>
  <c r="S313" i="16" a="1"/>
  <c r="S313" i="16" s="1"/>
  <c r="Q483" i="16" a="1"/>
  <c r="Q483" i="16" s="1"/>
  <c r="V227" i="16" a="1"/>
  <c r="V227" i="16" s="1"/>
  <c r="V162" i="16" a="1"/>
  <c r="V162" i="16" s="1"/>
  <c r="Y426" i="16" a="1"/>
  <c r="Y426" i="16" s="1"/>
  <c r="S379" i="16" a="1"/>
  <c r="S379" i="16" s="1"/>
  <c r="V251" i="16" a="1"/>
  <c r="V251" i="16" s="1"/>
  <c r="P455" i="16" a="1"/>
  <c r="P455" i="16" s="1"/>
  <c r="Q514" i="16" a="1"/>
  <c r="Q514" i="16" s="1"/>
  <c r="V388" i="16" a="1"/>
  <c r="V388" i="16" s="1"/>
  <c r="Y148" i="16" a="1"/>
  <c r="Y148" i="16" s="1"/>
  <c r="N552" i="16" a="1"/>
  <c r="N552" i="16" s="1"/>
  <c r="T184" i="16" a="1"/>
  <c r="T184" i="16" s="1"/>
  <c r="T553" i="16" a="1"/>
  <c r="T553" i="16" s="1"/>
  <c r="Y497" i="16" a="1"/>
  <c r="Y497" i="16" s="1"/>
  <c r="N323" i="16" a="1"/>
  <c r="N323" i="16" s="1"/>
  <c r="S210" i="16" a="1"/>
  <c r="S210" i="16" s="1"/>
  <c r="Y72" i="16" a="1"/>
  <c r="Y72" i="16" s="1"/>
  <c r="V495" i="16" a="1"/>
  <c r="V495" i="16" s="1"/>
  <c r="M262" i="16" a="1"/>
  <c r="M262" i="16" s="1"/>
  <c r="Q535" i="16" a="1"/>
  <c r="Q535" i="16" s="1"/>
  <c r="T253" i="16" a="1"/>
  <c r="T253" i="16" s="1"/>
  <c r="Y510" i="16" a="1"/>
  <c r="Y510" i="16" s="1"/>
  <c r="Z499" i="16" a="1"/>
  <c r="Z499" i="16" s="1"/>
  <c r="S392" i="16" a="1"/>
  <c r="S392" i="16" s="1"/>
  <c r="V111" i="16" a="1"/>
  <c r="V111" i="16" s="1"/>
  <c r="P545" i="16" a="1"/>
  <c r="P545" i="16" s="1"/>
  <c r="V145" i="16" a="1"/>
  <c r="V145" i="16" s="1"/>
  <c r="P504" i="16" a="1"/>
  <c r="P504" i="16" s="1"/>
  <c r="S522" i="16" a="1"/>
  <c r="S522" i="16" s="1"/>
  <c r="N239" i="16" a="1"/>
  <c r="N239" i="16" s="1"/>
  <c r="T370" i="16" a="1"/>
  <c r="T370" i="16" s="1"/>
  <c r="Q554" i="16" a="1"/>
  <c r="Q554" i="16" s="1"/>
  <c r="Y552" i="16" a="1"/>
  <c r="Y552" i="16" s="1"/>
  <c r="T438" i="16" a="1"/>
  <c r="T438" i="16" s="1"/>
  <c r="P420" i="16" a="1"/>
  <c r="P420" i="16" s="1"/>
  <c r="T198" i="16" a="1"/>
  <c r="T198" i="16" s="1"/>
  <c r="V480" i="16" a="1"/>
  <c r="V480" i="16" s="1"/>
  <c r="Q439" i="16" a="1"/>
  <c r="Q439" i="16" s="1"/>
  <c r="Z78" i="16" a="1"/>
  <c r="Z78" i="16" s="1"/>
  <c r="N337" i="16" a="1"/>
  <c r="N337" i="16" s="1"/>
  <c r="T359" i="16" a="1"/>
  <c r="T359" i="16" s="1"/>
  <c r="Y77" i="16" a="1"/>
  <c r="Y77" i="16" s="1"/>
  <c r="V73" i="16" a="1"/>
  <c r="V73" i="16" s="1"/>
  <c r="V357" i="16" a="1"/>
  <c r="V357" i="16" s="1"/>
  <c r="Z200" i="16" a="1"/>
  <c r="Z200" i="16" s="1"/>
  <c r="W100" i="16" a="1"/>
  <c r="W100" i="16" s="1"/>
  <c r="K303" i="16" a="1"/>
  <c r="K303" i="16" s="1"/>
  <c r="K524" i="16" a="1"/>
  <c r="K524" i="16" s="1"/>
  <c r="H328" i="16" a="1"/>
  <c r="H328" i="16" s="1"/>
  <c r="G554" i="16" a="1"/>
  <c r="G554" i="16" s="1"/>
  <c r="T471" i="16" a="1"/>
  <c r="T471" i="16" s="1"/>
  <c r="K531" i="16" a="1"/>
  <c r="K531" i="16" s="1"/>
  <c r="Q367" i="16" a="1"/>
  <c r="Q367" i="16" s="1"/>
  <c r="Y146" i="16" a="1"/>
  <c r="Y146" i="16" s="1"/>
  <c r="Y142" i="16" a="1"/>
  <c r="Y142" i="16" s="1"/>
  <c r="W445" i="16" a="1"/>
  <c r="W445" i="16" s="1"/>
  <c r="W186" i="16" a="1"/>
  <c r="W186" i="16" s="1"/>
  <c r="K536" i="16" a="1"/>
  <c r="K536" i="16" s="1"/>
  <c r="G388" i="16" a="1"/>
  <c r="G388" i="16" s="1"/>
  <c r="G469" i="16" a="1"/>
  <c r="G469" i="16" s="1"/>
  <c r="T191" i="16" a="1"/>
  <c r="T191" i="16" s="1"/>
  <c r="W520" i="16" a="1"/>
  <c r="W520" i="16" s="1"/>
  <c r="G545" i="16" a="1"/>
  <c r="G545" i="16" s="1"/>
  <c r="S497" i="16" a="1"/>
  <c r="S497" i="16" s="1"/>
  <c r="V442" i="16" a="1"/>
  <c r="V442" i="16" s="1"/>
  <c r="Z110" i="16" a="1"/>
  <c r="Z110" i="16" s="1"/>
  <c r="W454" i="16" a="1"/>
  <c r="W454" i="16" s="1"/>
  <c r="Z408" i="16" a="1"/>
  <c r="Z408" i="16" s="1"/>
  <c r="W391" i="16" a="1"/>
  <c r="W391" i="16" s="1"/>
  <c r="G101" i="16" a="1"/>
  <c r="G101" i="16" s="1"/>
  <c r="K393" i="16" a="1"/>
  <c r="K393" i="16" s="1"/>
  <c r="H436" i="16" a="1"/>
  <c r="H436" i="16" s="1"/>
  <c r="H542" i="16" a="1"/>
  <c r="H542" i="16" s="1"/>
  <c r="N424" i="16" a="1"/>
  <c r="N424" i="16" s="1"/>
  <c r="Y165" i="16" a="1"/>
  <c r="Y165" i="16" s="1"/>
  <c r="W315" i="16" a="1"/>
  <c r="W315" i="16" s="1"/>
  <c r="G162" i="16" a="1"/>
  <c r="G162" i="16" s="1"/>
  <c r="P276" i="16" a="1"/>
  <c r="P276" i="16" s="1"/>
  <c r="V179" i="16" a="1"/>
  <c r="V179" i="16" s="1"/>
  <c r="Y543" i="16" a="1"/>
  <c r="Y543" i="16" s="1"/>
  <c r="Y118" i="16" a="1"/>
  <c r="Y118" i="16" s="1"/>
  <c r="V165" i="16" a="1"/>
  <c r="V165" i="16" s="1"/>
  <c r="Z118" i="16" a="1"/>
  <c r="Z118" i="16" s="1"/>
  <c r="Z175" i="16" a="1"/>
  <c r="Z175" i="16" s="1"/>
  <c r="W364" i="16" a="1"/>
  <c r="W364" i="16" s="1"/>
  <c r="K518" i="16" a="1"/>
  <c r="K518" i="16" s="1"/>
  <c r="G163" i="16" a="1"/>
  <c r="G163" i="16" s="1"/>
  <c r="G444" i="16" a="1"/>
  <c r="G444" i="16" s="1"/>
  <c r="H212" i="16" a="1"/>
  <c r="H212" i="16" s="1"/>
  <c r="T522" i="16" a="1"/>
  <c r="T522" i="16" s="1"/>
  <c r="Y56" i="16" a="1"/>
  <c r="Y56" i="16" s="1"/>
  <c r="Z561" i="16" a="1"/>
  <c r="Z561" i="16" s="1"/>
  <c r="W473" i="16" a="1"/>
  <c r="W473" i="16" s="1"/>
  <c r="Q409" i="16" a="1"/>
  <c r="Q409" i="16" s="1"/>
  <c r="V433" i="16" a="1"/>
  <c r="V433" i="16" s="1"/>
  <c r="Z319" i="16" a="1"/>
  <c r="Z319" i="16" s="1"/>
  <c r="Z169" i="16" a="1"/>
  <c r="Z169" i="16" s="1"/>
  <c r="K350" i="16" a="1"/>
  <c r="K350" i="16" s="1"/>
  <c r="K476" i="16" a="1"/>
  <c r="K476" i="16" s="1"/>
  <c r="G215" i="16" a="1"/>
  <c r="G215" i="16" s="1"/>
  <c r="G344" i="16" a="1"/>
  <c r="G344" i="16" s="1"/>
  <c r="V205" i="16" a="1"/>
  <c r="V205" i="16" s="1"/>
  <c r="Y378" i="16" a="1"/>
  <c r="Y378" i="16" s="1"/>
  <c r="W177" i="16" a="1"/>
  <c r="W177" i="16" s="1"/>
  <c r="Z348" i="16" a="1"/>
  <c r="Z348" i="16" s="1"/>
  <c r="N275" i="16" a="1"/>
  <c r="N275" i="16" s="1"/>
  <c r="V476" i="16" a="1"/>
  <c r="V476" i="16" s="1"/>
  <c r="W476" i="16" a="1"/>
  <c r="W476" i="16" s="1"/>
  <c r="Z120" i="16" a="1"/>
  <c r="Z120" i="16" s="1"/>
  <c r="K434" i="16" a="1"/>
  <c r="K434" i="16" s="1"/>
  <c r="K248" i="16" a="1"/>
  <c r="K248" i="16" s="1"/>
  <c r="G498" i="16" a="1"/>
  <c r="G498" i="16" s="1"/>
  <c r="H260" i="16" a="1"/>
  <c r="H260" i="16" s="1"/>
  <c r="V67" i="16" a="1"/>
  <c r="V67" i="16" s="1"/>
  <c r="K239" i="16" a="1"/>
  <c r="K239" i="16" s="1"/>
  <c r="S304" i="16" a="1"/>
  <c r="S304" i="16" s="1"/>
  <c r="Z60" i="16" a="1"/>
  <c r="Z60" i="16" s="1"/>
  <c r="Z513" i="16" a="1"/>
  <c r="Z513" i="16" s="1"/>
  <c r="Z400" i="16" a="1"/>
  <c r="Z400" i="16" s="1"/>
  <c r="W263" i="16" a="1"/>
  <c r="W263" i="16" s="1"/>
  <c r="H261" i="16" a="1"/>
  <c r="H261" i="16" s="1"/>
  <c r="G319" i="16" a="1"/>
  <c r="G319" i="16" s="1"/>
  <c r="G365" i="16" a="1"/>
  <c r="G365" i="16" s="1"/>
  <c r="T498" i="16" a="1"/>
  <c r="T498" i="16" s="1"/>
  <c r="Z235" i="16" a="1"/>
  <c r="Z235" i="16" s="1"/>
  <c r="K206" i="16" a="1"/>
  <c r="K206" i="16" s="1"/>
  <c r="G122" i="16" a="1"/>
  <c r="G122" i="16" s="1"/>
  <c r="G339" i="16" a="1"/>
  <c r="G339" i="16" s="1"/>
  <c r="W212" i="16" a="1"/>
  <c r="W212" i="16" s="1"/>
  <c r="K483" i="16" a="1"/>
  <c r="K483" i="16" s="1"/>
  <c r="G306" i="16" a="1"/>
  <c r="G306" i="16" s="1"/>
  <c r="S434" i="16" a="1"/>
  <c r="S434" i="16" s="1"/>
  <c r="S467" i="16" a="1"/>
  <c r="S467" i="16" s="1"/>
  <c r="W409" i="16" a="1"/>
  <c r="W409" i="16" s="1"/>
  <c r="K336" i="16" a="1"/>
  <c r="K336" i="16" s="1"/>
  <c r="G197" i="16" a="1"/>
  <c r="G197" i="16" s="1"/>
  <c r="Y244" i="16" a="1"/>
  <c r="Y244" i="16" s="1"/>
  <c r="H165" i="16" a="1"/>
  <c r="H165" i="16" s="1"/>
  <c r="G225" i="16" a="1"/>
  <c r="G225" i="16" s="1"/>
  <c r="K218" i="16" a="1"/>
  <c r="K218" i="16" s="1"/>
  <c r="P386" i="16" a="1"/>
  <c r="P386" i="16" s="1"/>
  <c r="V126" i="16" a="1"/>
  <c r="V126" i="16" s="1"/>
  <c r="Y359" i="16" a="1"/>
  <c r="Y359" i="16" s="1"/>
  <c r="Z480" i="16" a="1"/>
  <c r="Z480" i="16" s="1"/>
  <c r="H27" i="16" a="1"/>
  <c r="H27" i="16" s="1"/>
  <c r="K320" i="16" a="1"/>
  <c r="K320" i="16" s="1"/>
  <c r="G389" i="16" a="1"/>
  <c r="G389" i="16" s="1"/>
  <c r="H320" i="16" a="1"/>
  <c r="H320" i="16" s="1"/>
  <c r="V167" i="16" a="1"/>
  <c r="V167" i="16" s="1"/>
  <c r="V313" i="16" a="1"/>
  <c r="V313" i="16" s="1"/>
  <c r="Z297" i="16" a="1"/>
  <c r="Z297" i="16" s="1"/>
  <c r="Z447" i="16" a="1"/>
  <c r="Z447" i="16" s="1"/>
  <c r="G131" i="16" a="1"/>
  <c r="G131" i="16" s="1"/>
  <c r="G176" i="16" a="1"/>
  <c r="G176" i="16" s="1"/>
  <c r="G330" i="16" a="1"/>
  <c r="G330" i="16" s="1"/>
  <c r="G363" i="16" a="1"/>
  <c r="G363" i="16" s="1"/>
  <c r="V99" i="16" a="1"/>
  <c r="V99" i="16" s="1"/>
  <c r="Y284" i="16" a="1"/>
  <c r="Y284" i="16" s="1"/>
  <c r="Z333" i="16" a="1"/>
  <c r="Z333" i="16" s="1"/>
  <c r="G53" i="16" a="1"/>
  <c r="G53" i="16" s="1"/>
  <c r="W318" i="16" a="1"/>
  <c r="W318" i="16" s="1"/>
  <c r="H547" i="16" a="1"/>
  <c r="H547" i="16" s="1"/>
  <c r="Y327" i="16" a="1"/>
  <c r="Y327" i="16" s="1"/>
  <c r="W317" i="16" a="1"/>
  <c r="W317" i="16" s="1"/>
  <c r="S427" i="16" a="1"/>
  <c r="S427" i="16" s="1"/>
  <c r="P559" i="16" a="1"/>
  <c r="P559" i="16" s="1"/>
  <c r="N286" i="16" a="1"/>
  <c r="N286" i="16" s="1"/>
  <c r="T364" i="16" a="1"/>
  <c r="T364" i="16" s="1"/>
  <c r="T265" i="16" a="1"/>
  <c r="T265" i="16" s="1"/>
  <c r="M395" i="16" a="1"/>
  <c r="M395" i="16" s="1"/>
  <c r="S457" i="16" a="1"/>
  <c r="S457" i="16" s="1"/>
  <c r="T443" i="16" a="1"/>
  <c r="T443" i="16" s="1"/>
  <c r="Q508" i="16" a="1"/>
  <c r="Q508" i="16" s="1"/>
  <c r="T313" i="16" a="1"/>
  <c r="T313" i="16" s="1"/>
  <c r="Y269" i="16" a="1"/>
  <c r="Y269" i="16" s="1"/>
  <c r="Q450" i="16" a="1"/>
  <c r="Q450" i="16" s="1"/>
  <c r="V170" i="16" a="1"/>
  <c r="V170" i="16" s="1"/>
  <c r="V278" i="16" a="1"/>
  <c r="V278" i="16" s="1"/>
  <c r="N470" i="16" a="1"/>
  <c r="N470" i="16" s="1"/>
  <c r="T357" i="16" a="1"/>
  <c r="T357" i="16" s="1"/>
  <c r="V467" i="16" a="1"/>
  <c r="V467" i="16" s="1"/>
  <c r="W189" i="16" a="1"/>
  <c r="W189" i="16" s="1"/>
  <c r="T232" i="16" a="1"/>
  <c r="T232" i="16" s="1"/>
  <c r="V377" i="16" a="1"/>
  <c r="V377" i="16" s="1"/>
  <c r="V331" i="16" a="1"/>
  <c r="V331" i="16" s="1"/>
  <c r="N304" i="16" a="1"/>
  <c r="N304" i="16" s="1"/>
  <c r="V364" i="16" a="1"/>
  <c r="V364" i="16" s="1"/>
  <c r="S211" i="16" a="1"/>
  <c r="S211" i="16" s="1"/>
  <c r="T518" i="16" a="1"/>
  <c r="T518" i="16" s="1"/>
  <c r="Q452" i="16" a="1"/>
  <c r="Q452" i="16" s="1"/>
  <c r="P512" i="16" a="1"/>
  <c r="P512" i="16" s="1"/>
  <c r="T361" i="16" a="1"/>
  <c r="T361" i="16" s="1"/>
  <c r="T428" i="16" a="1"/>
  <c r="T428" i="16" s="1"/>
  <c r="Q466" i="16" a="1"/>
  <c r="Q466" i="16" s="1"/>
  <c r="Y206" i="16" a="1"/>
  <c r="Y206" i="16" s="1"/>
  <c r="V147" i="16" a="1"/>
  <c r="V147" i="16" s="1"/>
  <c r="N549" i="16" a="1"/>
  <c r="N549" i="16" s="1"/>
  <c r="V254" i="16" a="1"/>
  <c r="V254" i="16" s="1"/>
  <c r="N250" i="16" a="1"/>
  <c r="N250" i="16" s="1"/>
  <c r="T216" i="16" a="1"/>
  <c r="T216" i="16" s="1"/>
  <c r="P462" i="16" a="1"/>
  <c r="P462" i="16" s="1"/>
  <c r="Y470" i="16" a="1"/>
  <c r="Y470" i="16" s="1"/>
  <c r="Z354" i="16" a="1"/>
  <c r="Z354" i="16" s="1"/>
  <c r="Z254" i="16" a="1"/>
  <c r="Z254" i="16" s="1"/>
  <c r="K148" i="16" a="1"/>
  <c r="K148" i="16" s="1"/>
  <c r="K418" i="16" a="1"/>
  <c r="K418" i="16" s="1"/>
  <c r="H552" i="16" a="1"/>
  <c r="H552" i="16" s="1"/>
  <c r="V142" i="16" a="1"/>
  <c r="V142" i="16" s="1"/>
  <c r="H137" i="16" a="1"/>
  <c r="H137" i="16" s="1"/>
  <c r="T521" i="16" a="1"/>
  <c r="T521" i="16" s="1"/>
  <c r="V371" i="16" a="1"/>
  <c r="V371" i="16" s="1"/>
  <c r="Z212" i="16" a="1"/>
  <c r="Z212" i="16" s="1"/>
  <c r="Z108" i="16" a="1"/>
  <c r="Z108" i="16" s="1"/>
  <c r="K221" i="16" a="1"/>
  <c r="K221" i="16" s="1"/>
  <c r="K143" i="16" a="1"/>
  <c r="K143" i="16" s="1"/>
  <c r="G438" i="16" a="1"/>
  <c r="G438" i="16" s="1"/>
  <c r="T385" i="16" a="1"/>
  <c r="T385" i="16" s="1"/>
  <c r="K147" i="16" a="1"/>
  <c r="K147" i="16" s="1"/>
  <c r="P561" i="16" a="1"/>
  <c r="P561" i="16" s="1"/>
  <c r="S468" i="16" a="1"/>
  <c r="S468" i="16" s="1"/>
  <c r="Y153" i="16" a="1"/>
  <c r="Y153" i="16" s="1"/>
  <c r="W131" i="16" a="1"/>
  <c r="W131" i="16" s="1"/>
  <c r="Z470" i="16" a="1"/>
  <c r="Z470" i="16" s="1"/>
  <c r="K470" i="16" a="1"/>
  <c r="K470" i="16" s="1"/>
  <c r="K164" i="16" a="1"/>
  <c r="K164" i="16" s="1"/>
  <c r="G251" i="16" a="1"/>
  <c r="G251" i="16" s="1"/>
  <c r="G296" i="16" a="1"/>
  <c r="G296" i="16" s="1"/>
  <c r="Y542" i="16" a="1"/>
  <c r="Y542" i="16" s="1"/>
  <c r="W288" i="16" a="1"/>
  <c r="W288" i="16" s="1"/>
  <c r="H96" i="16" a="1"/>
  <c r="H96" i="16" s="1"/>
  <c r="N492" i="16" a="1"/>
  <c r="N492" i="16" s="1"/>
  <c r="V88" i="16" a="1"/>
  <c r="V88" i="16" s="1"/>
  <c r="Y524" i="16" a="1"/>
  <c r="Y524" i="16" s="1"/>
  <c r="S374" i="16" a="1"/>
  <c r="S374" i="16" s="1"/>
  <c r="V555" i="16" a="1"/>
  <c r="V555" i="16" s="1"/>
  <c r="Y550" i="16" a="1"/>
  <c r="Y550" i="16" s="1"/>
  <c r="Z364" i="16" a="1"/>
  <c r="Z364" i="16" s="1"/>
  <c r="H138" i="16" a="1"/>
  <c r="H138" i="16" s="1"/>
  <c r="H551" i="16" a="1"/>
  <c r="H551" i="16" s="1"/>
  <c r="N399" i="16" a="1"/>
  <c r="N399" i="16" s="1"/>
  <c r="Y75" i="16" a="1"/>
  <c r="Y75" i="16" s="1"/>
  <c r="Z558" i="16" a="1"/>
  <c r="Z558" i="16" s="1"/>
  <c r="Z279" i="16" a="1"/>
  <c r="Z279" i="16" s="1"/>
  <c r="T394" i="16" a="1"/>
  <c r="T394" i="16" s="1"/>
  <c r="T350" i="16" a="1"/>
  <c r="T350" i="16" s="1"/>
  <c r="Z503" i="16" a="1"/>
  <c r="Z503" i="16" s="1"/>
  <c r="G195" i="16" a="1"/>
  <c r="G195" i="16" s="1"/>
  <c r="K321" i="16" a="1"/>
  <c r="K321" i="16" s="1"/>
  <c r="H200" i="16" a="1"/>
  <c r="H200" i="16" s="1"/>
  <c r="Q464" i="16" a="1"/>
  <c r="Q464" i="16" s="1"/>
  <c r="Y268" i="16" a="1"/>
  <c r="Y268" i="16" s="1"/>
  <c r="W106" i="16" a="1"/>
  <c r="W106" i="16" s="1"/>
  <c r="W448" i="16" a="1"/>
  <c r="W448" i="16" s="1"/>
  <c r="T233" i="16" a="1"/>
  <c r="T233" i="16" s="1"/>
  <c r="Y94" i="16" a="1"/>
  <c r="Y94" i="16" s="1"/>
  <c r="Z481" i="16" a="1"/>
  <c r="Z481" i="16" s="1"/>
  <c r="W558" i="16" a="1"/>
  <c r="W558" i="16" s="1"/>
  <c r="K191" i="16" a="1"/>
  <c r="K191" i="16" s="1"/>
  <c r="G313" i="16" a="1"/>
  <c r="G313" i="16" s="1"/>
  <c r="Y280" i="16" a="1"/>
  <c r="Y280" i="16" s="1"/>
  <c r="G377" i="16" a="1"/>
  <c r="G377" i="16" s="1"/>
  <c r="T215" i="16" a="1"/>
  <c r="T215" i="16" s="1"/>
  <c r="Z438" i="16" a="1"/>
  <c r="Z438" i="16" s="1"/>
  <c r="W89" i="16" a="1"/>
  <c r="W89" i="16" s="1"/>
  <c r="G36" i="16" a="1"/>
  <c r="G36" i="16" s="1"/>
  <c r="H280" i="16" a="1"/>
  <c r="H280" i="16" s="1"/>
  <c r="H386" i="16" a="1"/>
  <c r="H386" i="16" s="1"/>
  <c r="Z117" i="16" a="1"/>
  <c r="Z117" i="16" s="1"/>
  <c r="Y131" i="16" a="1"/>
  <c r="Y131" i="16" s="1"/>
  <c r="G467" i="16" a="1"/>
  <c r="G467" i="16" s="1"/>
  <c r="Z324" i="16" a="1"/>
  <c r="Z324" i="16" s="1"/>
  <c r="Q507" i="16" a="1"/>
  <c r="Q507" i="16" s="1"/>
  <c r="N387" i="16" a="1"/>
  <c r="N387" i="16" s="1"/>
  <c r="N432" i="16" a="1"/>
  <c r="N432" i="16" s="1"/>
  <c r="T556" i="16" a="1"/>
  <c r="T556" i="16" s="1"/>
  <c r="T327" i="16" a="1"/>
  <c r="T327" i="16" s="1"/>
  <c r="N283" i="16" a="1"/>
  <c r="N283" i="16" s="1"/>
  <c r="Q453" i="16" a="1"/>
  <c r="Q453" i="16" s="1"/>
  <c r="V148" i="16" a="1"/>
  <c r="V148" i="16" s="1"/>
  <c r="S203" i="16" a="1"/>
  <c r="S203" i="16" s="1"/>
  <c r="T529" i="16" a="1"/>
  <c r="T529" i="16" s="1"/>
  <c r="Y79" i="16" a="1"/>
  <c r="Y79" i="16" s="1"/>
  <c r="S227" i="16" a="1"/>
  <c r="S227" i="16" s="1"/>
  <c r="S489" i="16" a="1"/>
  <c r="S489" i="16" s="1"/>
  <c r="V505" i="16" a="1"/>
  <c r="V505" i="16" s="1"/>
  <c r="P320" i="16" a="1"/>
  <c r="P320" i="16" s="1"/>
  <c r="V98" i="16" a="1"/>
  <c r="V98" i="16" s="1"/>
  <c r="Y221" i="16" a="1"/>
  <c r="Y221" i="16" s="1"/>
  <c r="N403" i="16" a="1"/>
  <c r="N403" i="16" s="1"/>
  <c r="V213" i="16" a="1"/>
  <c r="V213" i="16" s="1"/>
  <c r="Y97" i="16" a="1"/>
  <c r="Y97" i="16" s="1"/>
  <c r="Y419" i="16" a="1"/>
  <c r="Y419" i="16" s="1"/>
  <c r="S187" i="16" a="1"/>
  <c r="S187" i="16" s="1"/>
  <c r="T432" i="16" a="1"/>
  <c r="T432" i="16" s="1"/>
  <c r="S428" i="16" a="1"/>
  <c r="S428" i="16" s="1"/>
  <c r="V523" i="16" a="1"/>
  <c r="V523" i="16" s="1"/>
  <c r="S301" i="16" a="1"/>
  <c r="S301" i="16" s="1"/>
  <c r="Q446" i="16" a="1"/>
  <c r="Q446" i="16" s="1"/>
  <c r="V174" i="16" a="1"/>
  <c r="V174" i="16" s="1"/>
  <c r="T249" i="16" a="1"/>
  <c r="T249" i="16" s="1"/>
  <c r="S351" i="16" a="1"/>
  <c r="S351" i="16" s="1"/>
  <c r="P432" i="16" a="1"/>
  <c r="P432" i="16" s="1"/>
  <c r="S531" i="16" a="1"/>
  <c r="S531" i="16" s="1"/>
  <c r="N467" i="16" a="1"/>
  <c r="N467" i="16" s="1"/>
  <c r="V267" i="16" a="1"/>
  <c r="V267" i="16" s="1"/>
  <c r="N491" i="16" a="1"/>
  <c r="N491" i="16" s="1"/>
  <c r="V125" i="16" a="1"/>
  <c r="V125" i="16" s="1"/>
  <c r="N543" i="16" a="1"/>
  <c r="N543" i="16" s="1"/>
  <c r="V393" i="16" a="1"/>
  <c r="V393" i="16" s="1"/>
  <c r="W285" i="16" a="1"/>
  <c r="W285" i="16" s="1"/>
  <c r="Z291" i="16" a="1"/>
  <c r="Z291" i="16" s="1"/>
  <c r="K532" i="16" a="1"/>
  <c r="K532" i="16" s="1"/>
  <c r="G38" i="16" a="1"/>
  <c r="G38" i="16" s="1"/>
  <c r="G271" i="16" a="1"/>
  <c r="G271" i="16" s="1"/>
  <c r="Y116" i="16" a="1"/>
  <c r="Y116" i="16" s="1"/>
  <c r="G66" i="16" a="1"/>
  <c r="G66" i="16" s="1"/>
  <c r="V239" i="16" a="1"/>
  <c r="V239" i="16" s="1"/>
  <c r="Y92" i="16" a="1"/>
  <c r="Y92" i="16" s="1"/>
  <c r="Z201" i="16" a="1"/>
  <c r="Z201" i="16" s="1"/>
  <c r="Z304" i="16" a="1"/>
  <c r="Z304" i="16" s="1"/>
  <c r="H125" i="16" a="1"/>
  <c r="H125" i="16" s="1"/>
  <c r="K335" i="16" a="1"/>
  <c r="K335" i="16" s="1"/>
  <c r="H366" i="16" a="1"/>
  <c r="H366" i="16" s="1"/>
  <c r="Y170" i="16" a="1"/>
  <c r="Y170" i="16" s="1"/>
  <c r="H178" i="16" a="1"/>
  <c r="H178" i="16" s="1"/>
  <c r="Q471" i="16" a="1"/>
  <c r="Q471" i="16" s="1"/>
  <c r="T447" i="16" a="1"/>
  <c r="T447" i="16" s="1"/>
  <c r="V437" i="16" a="1"/>
  <c r="V437" i="16" s="1"/>
  <c r="Z213" i="16" a="1"/>
  <c r="Z213" i="16" s="1"/>
  <c r="W173" i="16" a="1"/>
  <c r="W173" i="16" s="1"/>
  <c r="K135" i="16" a="1"/>
  <c r="K135" i="16" s="1"/>
  <c r="G91" i="16" a="1"/>
  <c r="G91" i="16" s="1"/>
  <c r="G347" i="16" a="1"/>
  <c r="G347" i="16" s="1"/>
  <c r="G392" i="16" a="1"/>
  <c r="G392" i="16" s="1"/>
  <c r="Y303" i="16" a="1"/>
  <c r="Y303" i="16" s="1"/>
  <c r="W277" i="16" a="1"/>
  <c r="W277" i="16" s="1"/>
  <c r="K176" i="16" a="1"/>
  <c r="K176" i="16" s="1"/>
  <c r="N373" i="16" a="1"/>
  <c r="N373" i="16" s="1"/>
  <c r="V197" i="16" a="1"/>
  <c r="V197" i="16" s="1"/>
  <c r="V372" i="16" a="1"/>
  <c r="V372" i="16" s="1"/>
  <c r="V214" i="16" a="1"/>
  <c r="V214" i="16" s="1"/>
  <c r="Y428" i="16" a="1"/>
  <c r="Y428" i="16" s="1"/>
  <c r="Z334" i="16" a="1"/>
  <c r="Z334" i="16" s="1"/>
  <c r="W103" i="16" a="1"/>
  <c r="W103" i="16" s="1"/>
  <c r="K404" i="16" a="1"/>
  <c r="K404" i="16" s="1"/>
  <c r="G282" i="16" a="1"/>
  <c r="G282" i="16" s="1"/>
  <c r="N520" i="16" a="1"/>
  <c r="N520" i="16" s="1"/>
  <c r="Y495" i="16" a="1"/>
  <c r="Y495" i="16" s="1"/>
  <c r="W369" i="16" a="1"/>
  <c r="W369" i="16" s="1"/>
  <c r="W306" i="16" a="1"/>
  <c r="W306" i="16" s="1"/>
  <c r="T395" i="16" a="1"/>
  <c r="T395" i="16" s="1"/>
  <c r="Y442" i="16" a="1"/>
  <c r="Y442" i="16" s="1"/>
  <c r="W302" i="16" a="1"/>
  <c r="W302" i="16" s="1"/>
  <c r="K207" i="16" a="1"/>
  <c r="K207" i="16" s="1"/>
  <c r="H145" i="16" a="1"/>
  <c r="H145" i="16" s="1"/>
  <c r="G474" i="16" a="1"/>
  <c r="G474" i="16" s="1"/>
  <c r="Q478" i="16" a="1"/>
  <c r="Q478" i="16" s="1"/>
  <c r="Y353" i="16" a="1"/>
  <c r="Y353" i="16" s="1"/>
  <c r="Z260" i="16" a="1"/>
  <c r="Z260" i="16" s="1"/>
  <c r="Z314" i="16" a="1"/>
  <c r="Z314" i="16" s="1"/>
  <c r="T390" i="16" a="1"/>
  <c r="T390" i="16" s="1"/>
  <c r="T218" i="16" a="1"/>
  <c r="T218" i="16" s="1"/>
  <c r="W268" i="16" a="1"/>
  <c r="W268" i="16" s="1"/>
  <c r="G59" i="16" a="1"/>
  <c r="G59" i="16" s="1"/>
  <c r="K455" i="16" a="1"/>
  <c r="K455" i="16" s="1"/>
  <c r="G439" i="16" a="1"/>
  <c r="G439" i="16" s="1"/>
  <c r="V414" i="16" a="1"/>
  <c r="V414" i="16" s="1"/>
  <c r="G456" i="16" a="1"/>
  <c r="G456" i="16" s="1"/>
  <c r="T229" i="16" a="1"/>
  <c r="T229" i="16" s="1"/>
  <c r="W273" i="16" a="1"/>
  <c r="W273" i="16" s="1"/>
  <c r="Z351" i="16" a="1"/>
  <c r="Z351" i="16" s="1"/>
  <c r="G192" i="16" a="1"/>
  <c r="G192" i="16" s="1"/>
  <c r="H418" i="16" a="1"/>
  <c r="H418" i="16" s="1"/>
  <c r="G327" i="16" a="1"/>
  <c r="G327" i="16" s="1"/>
  <c r="H429" i="16" a="1"/>
  <c r="H429" i="16" s="1"/>
  <c r="T421" i="16" a="1"/>
  <c r="T421" i="16" s="1"/>
  <c r="W421" i="16" a="1"/>
  <c r="W421" i="16" s="1"/>
  <c r="K114" i="16" a="1"/>
  <c r="K114" i="16" s="1"/>
  <c r="G331" i="16" a="1"/>
  <c r="G331" i="16" s="1"/>
  <c r="Z474" i="16" a="1"/>
  <c r="Z474" i="16" s="1"/>
  <c r="G78" i="16" a="1"/>
  <c r="G78" i="16" s="1"/>
  <c r="P362" i="16" a="1"/>
  <c r="P362" i="16" s="1"/>
  <c r="V468" i="16" a="1"/>
  <c r="V468" i="16" s="1"/>
  <c r="Z262" i="16" a="1"/>
  <c r="Z262" i="16" s="1"/>
  <c r="K301" i="16" a="1"/>
  <c r="K301" i="16" s="1"/>
  <c r="H392" i="16" a="1"/>
  <c r="H392" i="16" s="1"/>
  <c r="Z444" i="16" a="1"/>
  <c r="Z444" i="16" s="1"/>
  <c r="G371" i="16" a="1"/>
  <c r="G371" i="16" s="1"/>
  <c r="K448" i="16" a="1"/>
  <c r="K448" i="16" s="1"/>
  <c r="N518" i="16" a="1"/>
  <c r="N518" i="16" s="1"/>
  <c r="Y462" i="16" a="1"/>
  <c r="Y462" i="16" s="1"/>
  <c r="W169" i="16" a="1"/>
  <c r="W169" i="16" s="1"/>
  <c r="H183" i="16" a="1"/>
  <c r="H183" i="16" s="1"/>
  <c r="K286" i="16" a="1"/>
  <c r="K286" i="16" s="1"/>
  <c r="H330" i="16" a="1"/>
  <c r="H330" i="16" s="1"/>
  <c r="Q401" i="16" a="1"/>
  <c r="Q401" i="16" s="1"/>
  <c r="Z71" i="16" a="1"/>
  <c r="Z71" i="16" s="1"/>
  <c r="Z322" i="16" a="1"/>
  <c r="Z322" i="16" s="1"/>
  <c r="K408" i="16" a="1"/>
  <c r="K408" i="16" s="1"/>
  <c r="K380" i="16" a="1"/>
  <c r="K380" i="16" s="1"/>
  <c r="G551" i="16" a="1"/>
  <c r="G551" i="16" s="1"/>
  <c r="N560" i="16" a="1"/>
  <c r="N560" i="16" s="1"/>
  <c r="Y444" i="16" a="1"/>
  <c r="Y444" i="16" s="1"/>
  <c r="W284" i="16" a="1"/>
  <c r="W284" i="16" s="1"/>
  <c r="S208" i="16" a="1"/>
  <c r="S208" i="16" s="1"/>
  <c r="Y126" i="16" a="1"/>
  <c r="Y126" i="16" s="1"/>
  <c r="Z129" i="16" a="1"/>
  <c r="Z129" i="16" s="1"/>
  <c r="Y478" i="16" a="1"/>
  <c r="Y478" i="16" s="1"/>
  <c r="Z472" i="16" a="1"/>
  <c r="Z472" i="16" s="1"/>
  <c r="K440" i="16" a="1"/>
  <c r="K440" i="16" s="1"/>
  <c r="H540" i="16" a="1"/>
  <c r="H540" i="16" s="1"/>
  <c r="Y254" i="16" a="1"/>
  <c r="Y254" i="16" s="1"/>
  <c r="W75" i="16" a="1"/>
  <c r="W75" i="16" s="1"/>
  <c r="W532" i="16" a="1"/>
  <c r="W532" i="16" s="1"/>
  <c r="H227" i="16" a="1"/>
  <c r="H227" i="16" s="1"/>
  <c r="Z246" i="16" a="1"/>
  <c r="Z246" i="16" s="1"/>
  <c r="K552" i="16" a="1"/>
  <c r="K552" i="16" s="1"/>
  <c r="K274" i="16" a="1"/>
  <c r="K274" i="16" s="1"/>
  <c r="H559" i="16" a="1"/>
  <c r="H559" i="16" s="1"/>
  <c r="Y343" i="16" a="1"/>
  <c r="Y343" i="16" s="1"/>
  <c r="W137" i="16" a="1"/>
  <c r="W137" i="16" s="1"/>
  <c r="W431" i="16" a="1"/>
  <c r="W431" i="16" s="1"/>
  <c r="H384" i="16" a="1"/>
  <c r="H384" i="16" s="1"/>
  <c r="H358" i="16" a="1"/>
  <c r="H358" i="16" s="1"/>
  <c r="V498" i="16" a="1"/>
  <c r="V498" i="16" s="1"/>
  <c r="W91" i="16" a="1"/>
  <c r="W91" i="16" s="1"/>
  <c r="K129" i="16" a="1"/>
  <c r="K129" i="16" s="1"/>
  <c r="G237" i="16" a="1"/>
  <c r="G237" i="16" s="1"/>
  <c r="V517" i="16" a="1"/>
  <c r="V517" i="16" s="1"/>
  <c r="Z121" i="16" a="1"/>
  <c r="Z121" i="16" s="1"/>
  <c r="K330" i="16" a="1"/>
  <c r="K330" i="16" s="1"/>
  <c r="G402" i="16" a="1"/>
  <c r="G402" i="16" s="1"/>
  <c r="Y400" i="16" a="1"/>
  <c r="Y400" i="16" s="1"/>
  <c r="Z385" i="16" a="1"/>
  <c r="Z385" i="16" s="1"/>
  <c r="K402" i="16" a="1"/>
  <c r="K402" i="16" s="1"/>
  <c r="P440" i="16" a="1"/>
  <c r="P440" i="16" s="1"/>
  <c r="W451" i="16" a="1"/>
  <c r="W451" i="16" s="1"/>
  <c r="H44" i="16" a="1"/>
  <c r="H44" i="16" s="1"/>
  <c r="H537" i="16" a="1"/>
  <c r="H537" i="16" s="1"/>
  <c r="G127" i="16" a="1"/>
  <c r="G127" i="16" s="1"/>
  <c r="P517" i="16" a="1"/>
  <c r="P517" i="16" s="1"/>
  <c r="W467" i="16" a="1"/>
  <c r="W467" i="16" s="1"/>
  <c r="W225" i="16" a="1"/>
  <c r="W225" i="16" s="1"/>
  <c r="S201" i="16" a="1"/>
  <c r="S201" i="16" s="1"/>
  <c r="P488" i="16" a="1"/>
  <c r="P488" i="16" s="1"/>
  <c r="N289" i="16" a="1"/>
  <c r="N289" i="16" s="1"/>
  <c r="V154" i="16" a="1"/>
  <c r="V154" i="16" s="1"/>
  <c r="Y300" i="16" a="1"/>
  <c r="Y300" i="16" s="1"/>
  <c r="P552" i="16" a="1"/>
  <c r="P552" i="16" s="1"/>
  <c r="Q442" i="16" a="1"/>
  <c r="Q442" i="16" s="1"/>
  <c r="V340" i="16" a="1"/>
  <c r="V340" i="16" s="1"/>
  <c r="S243" i="16" a="1"/>
  <c r="S243" i="16" s="1"/>
  <c r="V258" i="16" a="1"/>
  <c r="V258" i="16" s="1"/>
  <c r="N272" i="16" a="1"/>
  <c r="N272" i="16" s="1"/>
  <c r="S180" i="16" a="1"/>
  <c r="S180" i="16" s="1"/>
  <c r="V196" i="16" a="1"/>
  <c r="V196" i="16" s="1"/>
  <c r="Y210" i="16" a="1"/>
  <c r="Y210" i="16" s="1"/>
  <c r="N256" i="16" a="1"/>
  <c r="N256" i="16" s="1"/>
  <c r="S476" i="16" a="1"/>
  <c r="S476" i="16" s="1"/>
  <c r="Y498" i="16" a="1"/>
  <c r="Y498" i="16" s="1"/>
  <c r="P540" i="16" a="1"/>
  <c r="P540" i="16" s="1"/>
  <c r="T341" i="16" a="1"/>
  <c r="T341" i="16" s="1"/>
  <c r="Y337" i="16" a="1"/>
  <c r="Y337" i="16" s="1"/>
  <c r="Z109" i="16" a="1"/>
  <c r="Z109" i="16" s="1"/>
  <c r="Q424" i="16" a="1"/>
  <c r="Q424" i="16" s="1"/>
  <c r="T409" i="16" a="1"/>
  <c r="T409" i="16" s="1"/>
  <c r="S285" i="16" a="1"/>
  <c r="S285" i="16" s="1"/>
  <c r="Y252" i="16" a="1"/>
  <c r="Y252" i="16" s="1"/>
  <c r="S196" i="16" a="1"/>
  <c r="S196" i="16" s="1"/>
  <c r="Q435" i="16" a="1"/>
  <c r="Q435" i="16" s="1"/>
  <c r="T411" i="16" a="1"/>
  <c r="T411" i="16" s="1"/>
  <c r="V86" i="16" a="1"/>
  <c r="V86" i="16" s="1"/>
  <c r="Q359" i="16" a="1"/>
  <c r="Q359" i="16" s="1"/>
  <c r="P434" i="16" a="1"/>
  <c r="P434" i="16" s="1"/>
  <c r="S453" i="16" a="1"/>
  <c r="S453" i="16" s="1"/>
  <c r="P508" i="16" a="1"/>
  <c r="P508" i="16" s="1"/>
  <c r="V268" i="16" a="1"/>
  <c r="V268" i="16" s="1"/>
  <c r="N376" i="16" a="1"/>
  <c r="N376" i="16" s="1"/>
  <c r="V102" i="16" a="1"/>
  <c r="V102" i="16" s="1"/>
  <c r="N388" i="16" a="1"/>
  <c r="N388" i="16" s="1"/>
  <c r="Y219" i="16" a="1"/>
  <c r="Y219" i="16" s="1"/>
  <c r="Z463" i="16" a="1"/>
  <c r="Z463" i="16" s="1"/>
  <c r="W366" i="16" a="1"/>
  <c r="W366" i="16" s="1"/>
  <c r="G185" i="16" a="1"/>
  <c r="G185" i="16" s="1"/>
  <c r="K323" i="16" a="1"/>
  <c r="K323" i="16" s="1"/>
  <c r="G463" i="16" a="1"/>
  <c r="G463" i="16" s="1"/>
  <c r="V448" i="16" a="1"/>
  <c r="V448" i="16" s="1"/>
  <c r="K368" i="16" a="1"/>
  <c r="K368" i="16" s="1"/>
  <c r="V232" i="16" a="1"/>
  <c r="V232" i="16" s="1"/>
  <c r="Y320" i="16" a="1"/>
  <c r="Y320" i="16" s="1"/>
  <c r="Z179" i="16" a="1"/>
  <c r="Z179" i="16" s="1"/>
  <c r="Z496" i="16" a="1"/>
  <c r="Z496" i="16" s="1"/>
  <c r="W560" i="16" a="1"/>
  <c r="W560" i="16" s="1"/>
  <c r="K527" i="16" a="1"/>
  <c r="K527" i="16" s="1"/>
  <c r="G277" i="16" a="1"/>
  <c r="G277" i="16" s="1"/>
  <c r="T278" i="16" a="1"/>
  <c r="T278" i="16" s="1"/>
  <c r="G107" i="16" a="1"/>
  <c r="G107" i="16" s="1"/>
  <c r="S298" i="16" a="1"/>
  <c r="S298" i="16" s="1"/>
  <c r="Y180" i="16" a="1"/>
  <c r="Y180" i="16" s="1"/>
  <c r="Y154" i="16" a="1"/>
  <c r="Y154" i="16" s="1"/>
  <c r="Z405" i="16" a="1"/>
  <c r="Z405" i="16" s="1"/>
  <c r="W365" i="16" a="1"/>
  <c r="W365" i="16" s="1"/>
  <c r="K519" i="16" a="1"/>
  <c r="K519" i="16" s="1"/>
  <c r="H13" i="16" a="1"/>
  <c r="H13" i="16" s="1"/>
  <c r="G443" i="16" a="1"/>
  <c r="G443" i="16" s="1"/>
  <c r="G488" i="16" a="1"/>
  <c r="G488" i="16" s="1"/>
  <c r="Y388" i="16" a="1"/>
  <c r="Y388" i="16" s="1"/>
  <c r="W482" i="16" a="1"/>
  <c r="W482" i="16" s="1"/>
  <c r="G97" i="16" a="1"/>
  <c r="G97" i="16" s="1"/>
  <c r="P450" i="16" a="1"/>
  <c r="P450" i="16" s="1"/>
  <c r="T301" i="16" a="1"/>
  <c r="T301" i="16" s="1"/>
  <c r="Y93" i="16" a="1"/>
  <c r="Y93" i="16" s="1"/>
  <c r="T510" i="16" a="1"/>
  <c r="T510" i="16" s="1"/>
  <c r="V314" i="16" a="1"/>
  <c r="V314" i="16" s="1"/>
  <c r="W121" i="16" a="1"/>
  <c r="W121" i="16" s="1"/>
  <c r="W343" i="16" a="1"/>
  <c r="W343" i="16" s="1"/>
  <c r="K249" i="16" a="1"/>
  <c r="K249" i="16" s="1"/>
  <c r="G396" i="16" a="1"/>
  <c r="G396" i="16" s="1"/>
  <c r="Q458" i="16" a="1"/>
  <c r="Q458" i="16" s="1"/>
  <c r="Y124" i="16" a="1"/>
  <c r="Y124" i="16" s="1"/>
  <c r="Z404" i="16" a="1"/>
  <c r="Z404" i="16" s="1"/>
  <c r="W546" i="16" a="1"/>
  <c r="W546" i="16" s="1"/>
  <c r="S518" i="16" a="1"/>
  <c r="S518" i="16" s="1"/>
  <c r="V462" i="16" a="1"/>
  <c r="V462" i="16" s="1"/>
  <c r="W542" i="16" a="1"/>
  <c r="W542" i="16" s="1"/>
  <c r="K447" i="16" a="1"/>
  <c r="K447" i="16" s="1"/>
  <c r="K178" i="16" a="1"/>
  <c r="K178" i="16" s="1"/>
  <c r="H300" i="16" a="1"/>
  <c r="H300" i="16" s="1"/>
  <c r="Q455" i="16" a="1"/>
  <c r="Q455" i="16" s="1"/>
  <c r="V518" i="16" a="1"/>
  <c r="V518" i="16" s="1"/>
  <c r="Z536" i="16" a="1"/>
  <c r="Z536" i="16" s="1"/>
  <c r="Z554" i="16" a="1"/>
  <c r="Z554" i="16" s="1"/>
  <c r="T523" i="16" a="1"/>
  <c r="T523" i="16" s="1"/>
  <c r="Z137" i="16" a="1"/>
  <c r="Z137" i="16" s="1"/>
  <c r="Z206" i="16" a="1"/>
  <c r="Z206" i="16" s="1"/>
  <c r="W559" i="16" a="1"/>
  <c r="W559" i="16" s="1"/>
  <c r="H110" i="16" a="1"/>
  <c r="H110" i="16" s="1"/>
  <c r="G203" i="16" a="1"/>
  <c r="G203" i="16" s="1"/>
  <c r="W548" i="16" a="1"/>
  <c r="W548" i="16" s="1"/>
  <c r="H318" i="16" a="1"/>
  <c r="H318" i="16" s="1"/>
  <c r="T267" i="16" a="1"/>
  <c r="T267" i="16" s="1"/>
  <c r="Z211" i="16" a="1"/>
  <c r="Z211" i="16" s="1"/>
  <c r="W535" i="16" a="1"/>
  <c r="W535" i="16" s="1"/>
  <c r="K307" i="16" a="1"/>
  <c r="K307" i="16" s="1"/>
  <c r="G534" i="16" a="1"/>
  <c r="G534" i="16" s="1"/>
  <c r="G441" i="16" a="1"/>
  <c r="G441" i="16" s="1"/>
  <c r="G472" i="16" a="1"/>
  <c r="G472" i="16" s="1"/>
  <c r="V536" i="16" a="1"/>
  <c r="V536" i="16" s="1"/>
  <c r="W170" i="16" a="1"/>
  <c r="W170" i="16" s="1"/>
  <c r="G72" i="16" a="1"/>
  <c r="G72" i="16" s="1"/>
  <c r="H355" i="16" a="1"/>
  <c r="H355" i="16" s="1"/>
  <c r="Z343" i="16" a="1"/>
  <c r="Z343" i="16" s="1"/>
  <c r="K296" i="16" a="1"/>
  <c r="K296" i="16" s="1"/>
  <c r="N419" i="16" a="1"/>
  <c r="N419" i="16" s="1"/>
  <c r="Z70" i="16" a="1"/>
  <c r="Z70" i="16" s="1"/>
  <c r="Z311" i="16" a="1"/>
  <c r="Z311" i="16" s="1"/>
  <c r="H159" i="16" a="1"/>
  <c r="H159" i="16" s="1"/>
  <c r="N362" i="16" a="1"/>
  <c r="N362" i="16" s="1"/>
  <c r="Z517" i="16" a="1"/>
  <c r="Z517" i="16" s="1"/>
  <c r="H438" i="16" a="1"/>
  <c r="H438" i="16" s="1"/>
  <c r="H89" i="16" a="1"/>
  <c r="H89" i="16" s="1"/>
  <c r="P452" i="16" a="1"/>
  <c r="P452" i="16" s="1"/>
  <c r="V299" i="16" a="1"/>
  <c r="V299" i="16" s="1"/>
  <c r="W529" i="16" a="1"/>
  <c r="W529" i="16" s="1"/>
  <c r="G166" i="16" a="1"/>
  <c r="G166" i="16" s="1"/>
  <c r="K550" i="16" a="1"/>
  <c r="K550" i="16" s="1"/>
  <c r="H474" i="16" a="1"/>
  <c r="H474" i="16" s="1"/>
  <c r="Q416" i="16" a="1"/>
  <c r="Q416" i="16" s="1"/>
  <c r="Y272" i="16" a="1"/>
  <c r="Y272" i="16" s="1"/>
  <c r="W181" i="16" a="1"/>
  <c r="W181" i="16" s="1"/>
  <c r="G87" i="16" a="1"/>
  <c r="G87" i="16" s="1"/>
  <c r="G49" i="16" a="1"/>
  <c r="G49" i="16" s="1"/>
  <c r="H455" i="16" a="1"/>
  <c r="H455" i="16" s="1"/>
  <c r="N478" i="16" a="1"/>
  <c r="N478" i="16" s="1"/>
  <c r="Y433" i="16" a="1"/>
  <c r="Y433" i="16" s="1"/>
  <c r="Z210" i="16" a="1"/>
  <c r="Z210" i="16" s="1"/>
  <c r="Q396" i="16" a="1"/>
  <c r="Q396" i="16" s="1"/>
  <c r="Y451" i="16" a="1"/>
  <c r="Y451" i="16" s="1"/>
  <c r="Z489" i="16" a="1"/>
  <c r="Z489" i="16" s="1"/>
  <c r="W499" i="16" a="1"/>
  <c r="W499" i="16" s="1"/>
  <c r="W443" i="16" a="1"/>
  <c r="W443" i="16" s="1"/>
  <c r="G421" i="16" a="1"/>
  <c r="G421" i="16" s="1"/>
  <c r="V407" i="16" a="1"/>
  <c r="V407" i="16" s="1"/>
  <c r="Z301" i="16" a="1"/>
  <c r="Z301" i="16" s="1"/>
  <c r="K222" i="16" a="1"/>
  <c r="K222" i="16" s="1"/>
  <c r="N357" i="16" a="1"/>
  <c r="N357" i="16" s="1"/>
  <c r="Z139" i="16" a="1"/>
  <c r="Z139" i="16" s="1"/>
  <c r="K157" i="16" a="1"/>
  <c r="K157" i="16" s="1"/>
  <c r="G92" i="16" a="1"/>
  <c r="G92" i="16" s="1"/>
  <c r="G440" i="16" a="1"/>
  <c r="G440" i="16" s="1"/>
  <c r="Y416" i="16" a="1"/>
  <c r="Y416" i="16" s="1"/>
  <c r="Z243" i="16" a="1"/>
  <c r="Z243" i="16" s="1"/>
  <c r="K488" i="16" a="1"/>
  <c r="K488" i="16" s="1"/>
  <c r="G247" i="16" a="1"/>
  <c r="G247" i="16" s="1"/>
  <c r="H329" i="16" a="1"/>
  <c r="H329" i="16" s="1"/>
  <c r="H482" i="16" a="1"/>
  <c r="H482" i="16" s="1"/>
  <c r="H216" i="16" a="1"/>
  <c r="H216" i="16" s="1"/>
  <c r="W216" i="16" a="1"/>
  <c r="W216" i="16" s="1"/>
  <c r="W148" i="16" a="1"/>
  <c r="W148" i="16" s="1"/>
  <c r="H181" i="16" a="1"/>
  <c r="H181" i="16" s="1"/>
  <c r="N363" i="16" a="1"/>
  <c r="N363" i="16" s="1"/>
  <c r="P473" i="16" a="1"/>
  <c r="P473" i="16" s="1"/>
  <c r="N429" i="16" a="1"/>
  <c r="N429" i="16" s="1"/>
  <c r="Q397" i="16" a="1"/>
  <c r="Q397" i="16" s="1"/>
  <c r="V316" i="16" a="1"/>
  <c r="V316" i="16" s="1"/>
  <c r="M251" i="16" a="1"/>
  <c r="M251" i="16" s="1"/>
  <c r="Q415" i="16" a="1"/>
  <c r="Q415" i="16" s="1"/>
  <c r="S530" i="16" a="1"/>
  <c r="S530" i="16" s="1"/>
  <c r="Q302" i="16" a="1"/>
  <c r="Q302" i="16" s="1"/>
  <c r="S451" i="16" a="1"/>
  <c r="S451" i="16" s="1"/>
  <c r="V382" i="16" a="1"/>
  <c r="V382" i="16" s="1"/>
  <c r="G244" i="16" a="1"/>
  <c r="G244" i="16" s="1"/>
  <c r="G111" i="16" a="1"/>
  <c r="G111" i="16" s="1"/>
  <c r="G109" i="16" a="1"/>
  <c r="G109" i="16" s="1"/>
  <c r="W406" i="16" a="1"/>
  <c r="W406" i="16" s="1"/>
  <c r="W439" i="16" a="1"/>
  <c r="W439" i="16" s="1"/>
  <c r="P405" i="16" a="1"/>
  <c r="P405" i="16" s="1"/>
  <c r="N228" i="16" a="1"/>
  <c r="N228" i="16" s="1"/>
  <c r="P422" i="16" a="1"/>
  <c r="P422" i="16" s="1"/>
  <c r="S442" i="16" a="1"/>
  <c r="S442" i="16" s="1"/>
  <c r="T168" i="16" a="1"/>
  <c r="T168" i="16" s="1"/>
  <c r="N259" i="16" a="1"/>
  <c r="N259" i="16" s="1"/>
  <c r="W102" i="16" a="1"/>
  <c r="W102" i="16" s="1"/>
  <c r="P496" i="16" a="1"/>
  <c r="P496" i="16" s="1"/>
  <c r="N316" i="16" a="1"/>
  <c r="N316" i="16" s="1"/>
  <c r="Q534" i="16" a="1"/>
  <c r="Q534" i="16" s="1"/>
  <c r="V124" i="16" a="1"/>
  <c r="V124" i="16" s="1"/>
  <c r="N504" i="16" a="1"/>
  <c r="N504" i="16" s="1"/>
  <c r="N508" i="16" a="1"/>
  <c r="N508" i="16" s="1"/>
  <c r="S348" i="16" a="1"/>
  <c r="S348" i="16" s="1"/>
  <c r="Y492" i="16" a="1"/>
  <c r="Y492" i="16" s="1"/>
  <c r="P498" i="16" a="1"/>
  <c r="P498" i="16" s="1"/>
  <c r="V253" i="16" a="1"/>
  <c r="V253" i="16" s="1"/>
  <c r="Q493" i="16" a="1"/>
  <c r="Q493" i="16" s="1"/>
  <c r="V405" i="16" a="1"/>
  <c r="V405" i="16" s="1"/>
  <c r="N532" i="16" a="1"/>
  <c r="N532" i="16" s="1"/>
  <c r="T441" i="16" a="1"/>
  <c r="T441" i="16" s="1"/>
  <c r="V199" i="16" a="1"/>
  <c r="V199" i="16" s="1"/>
  <c r="S278" i="16" a="1"/>
  <c r="S278" i="16" s="1"/>
  <c r="Y110" i="16" a="1"/>
  <c r="Y110" i="16" s="1"/>
  <c r="Z111" i="16" a="1"/>
  <c r="Z111" i="16" s="1"/>
  <c r="T486" i="16" a="1"/>
  <c r="T486" i="16" s="1"/>
  <c r="Y461" i="16" a="1"/>
  <c r="Y461" i="16" s="1"/>
  <c r="M406" i="16" a="1"/>
  <c r="M406" i="16" s="1"/>
  <c r="S499" i="16" a="1"/>
  <c r="S499" i="16" s="1"/>
  <c r="S359" i="16" a="1"/>
  <c r="S359" i="16" s="1"/>
  <c r="P433" i="16" a="1"/>
  <c r="P433" i="16" s="1"/>
  <c r="V85" i="16" a="1"/>
  <c r="V85" i="16" s="1"/>
  <c r="V181" i="16" a="1"/>
  <c r="V181" i="16" s="1"/>
  <c r="T547" i="16" a="1"/>
  <c r="T547" i="16" s="1"/>
  <c r="T273" i="16" a="1"/>
  <c r="T273" i="16" s="1"/>
  <c r="P500" i="16" a="1"/>
  <c r="P500" i="16" s="1"/>
  <c r="Y245" i="16" a="1"/>
  <c r="Y245" i="16" s="1"/>
  <c r="T332" i="16" a="1"/>
  <c r="T332" i="16" s="1"/>
  <c r="S176" i="16" a="1"/>
  <c r="S176" i="16" s="1"/>
  <c r="V478" i="16" a="1"/>
  <c r="V478" i="16" s="1"/>
  <c r="T478" i="16" a="1"/>
  <c r="T478" i="16" s="1"/>
  <c r="V558" i="16" a="1"/>
  <c r="V558" i="16" s="1"/>
  <c r="Z63" i="16" a="1"/>
  <c r="Z63" i="16" s="1"/>
  <c r="K258" i="16" a="1"/>
  <c r="K258" i="16" s="1"/>
  <c r="G335" i="16" a="1"/>
  <c r="G335" i="16" s="1"/>
  <c r="N553" i="16" a="1"/>
  <c r="N553" i="16" s="1"/>
  <c r="K245" i="16" a="1"/>
  <c r="K245" i="16" s="1"/>
  <c r="T349" i="16" a="1"/>
  <c r="T349" i="16" s="1"/>
  <c r="W368" i="16" a="1"/>
  <c r="W368" i="16" s="1"/>
  <c r="W483" i="16" a="1"/>
  <c r="W483" i="16" s="1"/>
  <c r="K544" i="16" a="1"/>
  <c r="K544" i="16" s="1"/>
  <c r="H182" i="16" a="1"/>
  <c r="H182" i="16" s="1"/>
  <c r="G290" i="16" a="1"/>
  <c r="G290" i="16" s="1"/>
  <c r="W96" i="16" a="1"/>
  <c r="W96" i="16" s="1"/>
  <c r="N505" i="16" a="1"/>
  <c r="N505" i="16" s="1"/>
  <c r="T398" i="16" a="1"/>
  <c r="T398" i="16" s="1"/>
  <c r="Y287" i="16" a="1"/>
  <c r="Y287" i="16" s="1"/>
  <c r="W86" i="16" a="1"/>
  <c r="W86" i="16" s="1"/>
  <c r="K265" i="16" a="1"/>
  <c r="K265" i="16" s="1"/>
  <c r="H186" i="16" a="1"/>
  <c r="H186" i="16" s="1"/>
  <c r="H347" i="16" a="1"/>
  <c r="H347" i="16" s="1"/>
  <c r="P293" i="16" a="1"/>
  <c r="P293" i="16" s="1"/>
  <c r="Z283" i="16" a="1"/>
  <c r="Z283" i="16" s="1"/>
  <c r="H82" i="16" a="1"/>
  <c r="H82" i="16" s="1"/>
  <c r="P465" i="16" a="1"/>
  <c r="P465" i="16" s="1"/>
  <c r="V515" i="16" a="1"/>
  <c r="V515" i="16" s="1"/>
  <c r="P387" i="16" a="1"/>
  <c r="P387" i="16" s="1"/>
  <c r="Y544" i="16" a="1"/>
  <c r="Y544" i="16" s="1"/>
  <c r="W361" i="16" a="1"/>
  <c r="W361" i="16" s="1"/>
  <c r="W557" i="16" a="1"/>
  <c r="W557" i="16" s="1"/>
  <c r="H363" i="16" a="1"/>
  <c r="H363" i="16" s="1"/>
  <c r="M539" i="16" a="1"/>
  <c r="M539" i="16" s="1"/>
  <c r="Y434" i="16" a="1"/>
  <c r="Y434" i="16" s="1"/>
  <c r="Z346" i="16" a="1"/>
  <c r="Z346" i="16" s="1"/>
  <c r="N503" i="16" a="1"/>
  <c r="N503" i="16" s="1"/>
  <c r="V506" i="16" a="1"/>
  <c r="V506" i="16" s="1"/>
  <c r="W481" i="16" a="1"/>
  <c r="W481" i="16" s="1"/>
  <c r="W239" i="16" a="1"/>
  <c r="W239" i="16" s="1"/>
  <c r="H303" i="16" a="1"/>
  <c r="H303" i="16" s="1"/>
  <c r="N285" i="16" a="1"/>
  <c r="N285" i="16" s="1"/>
  <c r="T410" i="16" a="1"/>
  <c r="T410" i="16" s="1"/>
  <c r="Z153" i="16" a="1"/>
  <c r="Z153" i="16" s="1"/>
  <c r="W138" i="16" a="1"/>
  <c r="W138" i="16" s="1"/>
  <c r="Y184" i="16" a="1"/>
  <c r="Y184" i="16" s="1"/>
  <c r="W385" i="16" a="1"/>
  <c r="W385" i="16" s="1"/>
  <c r="K423" i="16" a="1"/>
  <c r="K423" i="16" s="1"/>
  <c r="H549" i="16" a="1"/>
  <c r="H549" i="16" s="1"/>
  <c r="G549" i="16" a="1"/>
  <c r="G549" i="16" s="1"/>
  <c r="K137" i="16" a="1"/>
  <c r="K137" i="16" s="1"/>
  <c r="T535" i="16" a="1"/>
  <c r="T535" i="16" s="1"/>
  <c r="Z476" i="16" a="1"/>
  <c r="Z476" i="16" s="1"/>
  <c r="K553" i="16" a="1"/>
  <c r="K553" i="16" s="1"/>
  <c r="K490" i="16" a="1"/>
  <c r="K490" i="16" s="1"/>
  <c r="G242" i="16" a="1"/>
  <c r="G242" i="16" s="1"/>
  <c r="H267" i="16" a="1"/>
  <c r="H267" i="16" s="1"/>
  <c r="Y471" i="16" a="1"/>
  <c r="Y471" i="16" s="1"/>
  <c r="W352" i="16" a="1"/>
  <c r="W352" i="16" s="1"/>
  <c r="G307" i="16" a="1"/>
  <c r="G307" i="16" s="1"/>
  <c r="G147" i="16" a="1"/>
  <c r="G147" i="16" s="1"/>
  <c r="G90" i="16" a="1"/>
  <c r="G90" i="16" s="1"/>
  <c r="W517" i="16" a="1"/>
  <c r="W517" i="16" s="1"/>
  <c r="N277" i="16" a="1"/>
  <c r="N277" i="16" s="1"/>
  <c r="P429" i="16" a="1"/>
  <c r="P429" i="16" s="1"/>
  <c r="S433" i="16" a="1"/>
  <c r="S433" i="16" s="1"/>
  <c r="Y325" i="16" a="1"/>
  <c r="Y325" i="16" s="1"/>
  <c r="N244" i="16" a="1"/>
  <c r="N244" i="16" s="1"/>
  <c r="V255" i="16" a="1"/>
  <c r="V255" i="16" s="1"/>
  <c r="S234" i="16" a="1"/>
  <c r="S234" i="16" s="1"/>
  <c r="Y302" i="16" a="1"/>
  <c r="Y302" i="16" s="1"/>
  <c r="P549" i="16" a="1"/>
  <c r="P549" i="16" s="1"/>
  <c r="T279" i="16" a="1"/>
  <c r="T279" i="16" s="1"/>
  <c r="V343" i="16" a="1"/>
  <c r="V343" i="16" s="1"/>
  <c r="S255" i="16" a="1"/>
  <c r="S255" i="16" s="1"/>
  <c r="Y350" i="16" a="1"/>
  <c r="Y350" i="16" s="1"/>
  <c r="Z306" i="16" a="1"/>
  <c r="Z306" i="16" s="1"/>
  <c r="V215" i="16" a="1"/>
  <c r="V215" i="16" s="1"/>
  <c r="V341" i="16" a="1"/>
  <c r="V341" i="16" s="1"/>
  <c r="N248" i="16" a="1"/>
  <c r="N248" i="16" s="1"/>
  <c r="S526" i="16" a="1"/>
  <c r="S526" i="16" s="1"/>
  <c r="S373" i="16" a="1"/>
  <c r="S373" i="16" s="1"/>
  <c r="N345" i="16" a="1"/>
  <c r="N345" i="16" s="1"/>
  <c r="T549" i="16" a="1"/>
  <c r="T549" i="16" s="1"/>
  <c r="T228" i="16" a="1"/>
  <c r="T228" i="16" s="1"/>
  <c r="V184" i="16" a="1"/>
  <c r="V184" i="16" s="1"/>
  <c r="V182" i="16" a="1"/>
  <c r="V182" i="16" s="1"/>
  <c r="S322" i="16" a="1"/>
  <c r="S322" i="16" s="1"/>
  <c r="Y521" i="16" a="1"/>
  <c r="Y521" i="16" s="1"/>
  <c r="T345" i="16" a="1"/>
  <c r="T345" i="16" s="1"/>
  <c r="S357" i="16" a="1"/>
  <c r="S357" i="16" s="1"/>
  <c r="Y267" i="16" a="1"/>
  <c r="Y267" i="16" s="1"/>
  <c r="V221" i="16" a="1"/>
  <c r="V221" i="16" s="1"/>
  <c r="Z197" i="16" a="1"/>
  <c r="Z197" i="16" s="1"/>
  <c r="Z292" i="16" a="1"/>
  <c r="Z292" i="16" s="1"/>
  <c r="K450" i="16" a="1"/>
  <c r="K450" i="16" s="1"/>
  <c r="G527" i="16" a="1"/>
  <c r="G527" i="16" s="1"/>
  <c r="S271" i="16" a="1"/>
  <c r="S271" i="16" s="1"/>
  <c r="H115" i="16" a="1"/>
  <c r="H115" i="16" s="1"/>
  <c r="S455" i="16" a="1"/>
  <c r="S455" i="16" s="1"/>
  <c r="Z366" i="16" a="1"/>
  <c r="Z366" i="16" s="1"/>
  <c r="W496" i="16" a="1"/>
  <c r="W496" i="16" s="1"/>
  <c r="G191" i="16" a="1"/>
  <c r="G191" i="16" s="1"/>
  <c r="G556" i="16" a="1"/>
  <c r="G556" i="16" s="1"/>
  <c r="G386" i="16" a="1"/>
  <c r="G386" i="16" s="1"/>
  <c r="Z394" i="16" a="1"/>
  <c r="Z394" i="16" s="1"/>
  <c r="P403" i="16" a="1"/>
  <c r="P403" i="16" s="1"/>
  <c r="Z68" i="16" a="1"/>
  <c r="Z68" i="16" s="1"/>
  <c r="Y503" i="16" a="1"/>
  <c r="Y503" i="16" s="1"/>
  <c r="W470" i="16" a="1"/>
  <c r="W470" i="16" s="1"/>
  <c r="K457" i="16" a="1"/>
  <c r="K457" i="16" s="1"/>
  <c r="W311" i="16" a="1"/>
  <c r="W311" i="16" s="1"/>
  <c r="H443" i="16" a="1"/>
  <c r="H443" i="16" s="1"/>
  <c r="Q543" i="16" a="1"/>
  <c r="Q543" i="16" s="1"/>
  <c r="W250" i="16" a="1"/>
  <c r="W250" i="16" s="1"/>
  <c r="W395" i="16" a="1"/>
  <c r="W395" i="16" s="1"/>
  <c r="Q399" i="16" a="1"/>
  <c r="Q399" i="16" s="1"/>
  <c r="Y292" i="16" a="1"/>
  <c r="Y292" i="16" s="1"/>
  <c r="N386" i="16" a="1"/>
  <c r="N386" i="16" s="1"/>
  <c r="Y294" i="16" a="1"/>
  <c r="Y294" i="16" s="1"/>
  <c r="Z143" i="16" a="1"/>
  <c r="Z143" i="16" s="1"/>
  <c r="K375" i="16" a="1"/>
  <c r="K375" i="16" s="1"/>
  <c r="G250" i="16" a="1"/>
  <c r="G250" i="16" s="1"/>
  <c r="P410" i="16" a="1"/>
  <c r="P410" i="16" s="1"/>
  <c r="Y197" i="16" a="1"/>
  <c r="Y197" i="16" s="1"/>
  <c r="W133" i="16" a="1"/>
  <c r="W133" i="16" s="1"/>
  <c r="P187" i="16" a="1"/>
  <c r="P187" i="16" s="1"/>
  <c r="Y391" i="16" a="1"/>
  <c r="Y391" i="16" s="1"/>
  <c r="Z263" i="16" a="1"/>
  <c r="Z263" i="16" s="1"/>
  <c r="K292" i="16" a="1"/>
  <c r="K292" i="16" s="1"/>
  <c r="H423" i="16" a="1"/>
  <c r="H423" i="16" s="1"/>
  <c r="N515" i="16" a="1"/>
  <c r="N515" i="16" s="1"/>
  <c r="Y183" i="16" a="1"/>
  <c r="Y183" i="16" s="1"/>
  <c r="Z441" i="16" a="1"/>
  <c r="Z441" i="16" s="1"/>
  <c r="W426" i="16" a="1"/>
  <c r="W426" i="16" s="1"/>
  <c r="V444" i="16" a="1"/>
  <c r="V444" i="16" s="1"/>
  <c r="Z287" i="16" a="1"/>
  <c r="Z287" i="16" s="1"/>
  <c r="K353" i="16" a="1"/>
  <c r="K353" i="16" s="1"/>
  <c r="G460" i="16" a="1"/>
  <c r="G460" i="16" s="1"/>
  <c r="H407" i="16" a="1"/>
  <c r="H407" i="16" s="1"/>
  <c r="K390" i="16" a="1"/>
  <c r="K390" i="16" s="1"/>
  <c r="S329" i="16" a="1"/>
  <c r="S329" i="16" s="1"/>
  <c r="W360" i="16" a="1"/>
  <c r="W360" i="16" s="1"/>
  <c r="H153" i="16" a="1"/>
  <c r="H153" i="16" s="1"/>
  <c r="K467" i="16" a="1"/>
  <c r="K467" i="16" s="1"/>
  <c r="G368" i="16" a="1"/>
  <c r="G368" i="16" s="1"/>
  <c r="G497" i="16" a="1"/>
  <c r="G497" i="16" s="1"/>
  <c r="V492" i="16" a="1"/>
  <c r="V492" i="16" s="1"/>
  <c r="W113" i="16" a="1"/>
  <c r="W113" i="16" s="1"/>
  <c r="H435" i="16" a="1"/>
  <c r="H435" i="16" s="1"/>
  <c r="V78" i="16" a="1"/>
  <c r="V78" i="16" s="1"/>
  <c r="H171" i="16" a="1"/>
  <c r="H171" i="16" s="1"/>
  <c r="G231" i="16" a="1"/>
  <c r="G231" i="16" s="1"/>
  <c r="Y342" i="16" a="1"/>
  <c r="Y342" i="16" s="1"/>
  <c r="Z432" i="16" a="1"/>
  <c r="Z432" i="16" s="1"/>
  <c r="K272" i="16" a="1"/>
  <c r="K272" i="16" s="1"/>
  <c r="Y354" i="16" a="1"/>
  <c r="Y354" i="16" s="1"/>
  <c r="K261" i="16" a="1"/>
  <c r="K261" i="16" s="1"/>
  <c r="W420" i="16" a="1"/>
  <c r="W420" i="16" s="1"/>
  <c r="P506" i="16" a="1"/>
  <c r="P506" i="16" s="1"/>
  <c r="Y260" i="16" a="1"/>
  <c r="Y260" i="16" s="1"/>
  <c r="Z265" i="16" a="1"/>
  <c r="Z265" i="16" s="1"/>
  <c r="G125" i="16" a="1"/>
  <c r="G125" i="16" s="1"/>
  <c r="G232" i="16" a="1"/>
  <c r="G232" i="16" s="1"/>
  <c r="G489" i="16" a="1"/>
  <c r="G489" i="16" s="1"/>
  <c r="V550" i="16" a="1"/>
  <c r="V550" i="16" s="1"/>
  <c r="W144" i="16" a="1"/>
  <c r="W144" i="16" s="1"/>
  <c r="K361" i="16" a="1"/>
  <c r="K361" i="16" s="1"/>
  <c r="H169" i="16" a="1"/>
  <c r="H169" i="16" s="1"/>
  <c r="G361" i="16" a="1"/>
  <c r="G361" i="16" s="1"/>
  <c r="S230" i="16" a="1"/>
  <c r="S230" i="16" s="1"/>
  <c r="Y333" i="16" a="1"/>
  <c r="Y333" i="16" s="1"/>
  <c r="P414" i="16" a="1"/>
  <c r="P414" i="16" s="1"/>
  <c r="V395" i="16" a="1"/>
  <c r="V395" i="16" s="1"/>
  <c r="N309" i="16" a="1"/>
  <c r="N309" i="16" s="1"/>
  <c r="W418" i="16" a="1"/>
  <c r="W418" i="16" s="1"/>
  <c r="G76" i="16" a="1"/>
  <c r="G76" i="16" s="1"/>
  <c r="G280" i="16" a="1"/>
  <c r="G280" i="16" s="1"/>
  <c r="Q368" i="16" a="1"/>
  <c r="Q368" i="16" s="1"/>
  <c r="W540" i="16" a="1"/>
  <c r="W540" i="16" s="1"/>
  <c r="H184" i="16" a="1"/>
  <c r="H184" i="16" s="1"/>
  <c r="P482" i="16" a="1"/>
  <c r="P482" i="16" s="1"/>
  <c r="W552" i="16" a="1"/>
  <c r="W552" i="16" s="1"/>
  <c r="H190" i="16" a="1"/>
  <c r="H190" i="16" s="1"/>
  <c r="G407" i="16" a="1"/>
  <c r="G407" i="16" s="1"/>
  <c r="Z338" i="16" a="1"/>
  <c r="Z338" i="16" s="1"/>
  <c r="T558" i="16" a="1"/>
  <c r="T558" i="16" s="1"/>
  <c r="N469" i="16" a="1"/>
  <c r="N469" i="16" s="1"/>
  <c r="Q542" i="16" a="1"/>
  <c r="Q542" i="16" s="1"/>
  <c r="Q417" i="16" a="1"/>
  <c r="Q417" i="16" s="1"/>
  <c r="V290" i="16" a="1"/>
  <c r="V290" i="16" s="1"/>
  <c r="P453" i="16" a="1"/>
  <c r="P453" i="16" s="1"/>
  <c r="T251" i="16" a="1"/>
  <c r="T251" i="16" s="1"/>
  <c r="Q540" i="16" a="1"/>
  <c r="Q540" i="16" s="1"/>
  <c r="V502" i="16" a="1"/>
  <c r="V502" i="16" s="1"/>
  <c r="S297" i="16" a="1"/>
  <c r="S297" i="16" s="1"/>
  <c r="V200" i="16" a="1"/>
  <c r="V200" i="16" s="1"/>
  <c r="Y417" i="16" a="1"/>
  <c r="Y417" i="16" s="1"/>
  <c r="V201" i="16" a="1"/>
  <c r="V201" i="16" s="1"/>
  <c r="Z67" i="16" a="1"/>
  <c r="Z67" i="16" s="1"/>
  <c r="N488" i="16" a="1"/>
  <c r="N488" i="16" s="1"/>
  <c r="T355" i="16" a="1"/>
  <c r="T355" i="16" s="1"/>
  <c r="Y259" i="16" a="1"/>
  <c r="Y259" i="16" s="1"/>
  <c r="P497" i="16" a="1"/>
  <c r="P497" i="16" s="1"/>
  <c r="V76" i="16" a="1"/>
  <c r="V76" i="16" s="1"/>
  <c r="Q443" i="16" a="1"/>
  <c r="Q443" i="16" s="1"/>
  <c r="P435" i="16" a="1"/>
  <c r="P435" i="16" s="1"/>
  <c r="S353" i="16" a="1"/>
  <c r="S353" i="16" s="1"/>
  <c r="V77" i="16" a="1"/>
  <c r="V77" i="16" s="1"/>
  <c r="S452" i="16" a="1"/>
  <c r="S452" i="16" s="1"/>
  <c r="T466" i="16" a="1"/>
  <c r="T466" i="16" s="1"/>
  <c r="S184" i="16" a="1"/>
  <c r="S184" i="16" s="1"/>
  <c r="Y138" i="16" a="1"/>
  <c r="Y138" i="16" s="1"/>
  <c r="T204" i="16" a="1"/>
  <c r="T204" i="16" s="1"/>
  <c r="S239" i="16" a="1"/>
  <c r="S239" i="16" s="1"/>
  <c r="Y519" i="16" a="1"/>
  <c r="Y519" i="16" s="1"/>
  <c r="S257" i="16" a="1"/>
  <c r="S257" i="16" s="1"/>
  <c r="W356" i="16" a="1"/>
  <c r="W356" i="16" s="1"/>
  <c r="Z484" i="16" a="1"/>
  <c r="Z484" i="16" s="1"/>
  <c r="G144" i="16" a="1"/>
  <c r="G144" i="16" s="1"/>
  <c r="H239" i="16" a="1"/>
  <c r="H239" i="16" s="1"/>
  <c r="Q475" i="16" a="1"/>
  <c r="Q475" i="16" s="1"/>
  <c r="H297" i="16" a="1"/>
  <c r="H297" i="16" s="1"/>
  <c r="Z101" i="16" a="1"/>
  <c r="Z101" i="16" s="1"/>
  <c r="W297" i="16" a="1"/>
  <c r="W297" i="16" s="1"/>
  <c r="W353" i="16" a="1"/>
  <c r="W353" i="16" s="1"/>
  <c r="K270" i="16" a="1"/>
  <c r="K270" i="16" s="1"/>
  <c r="H238" i="16" a="1"/>
  <c r="H238" i="16" s="1"/>
  <c r="G212" i="16" a="1"/>
  <c r="G212" i="16" s="1"/>
  <c r="W290" i="16" a="1"/>
  <c r="W290" i="16" s="1"/>
  <c r="N412" i="16" a="1"/>
  <c r="N412" i="16" s="1"/>
  <c r="V551" i="16" a="1"/>
  <c r="V551" i="16" s="1"/>
  <c r="Z437" i="16" a="1"/>
  <c r="Z437" i="16" s="1"/>
  <c r="W111" i="16" a="1"/>
  <c r="W111" i="16" s="1"/>
  <c r="H141" i="16" a="1"/>
  <c r="H141" i="16" s="1"/>
  <c r="K442" i="16" a="1"/>
  <c r="K442" i="16" s="1"/>
  <c r="H539" i="16" a="1"/>
  <c r="H539" i="16" s="1"/>
  <c r="S310" i="16" a="1"/>
  <c r="S310" i="16" s="1"/>
  <c r="Z236" i="16" a="1"/>
  <c r="Z236" i="16" s="1"/>
  <c r="S381" i="16" a="1"/>
  <c r="S381" i="16" s="1"/>
  <c r="Y101" i="16" a="1"/>
  <c r="Y101" i="16" s="1"/>
  <c r="N375" i="16" a="1"/>
  <c r="N375" i="16" s="1"/>
  <c r="Y187" i="16" a="1"/>
  <c r="Y187" i="16" s="1"/>
  <c r="Z431" i="16" a="1"/>
  <c r="Z431" i="16" s="1"/>
  <c r="H28" i="16" a="1"/>
  <c r="H28" i="16" s="1"/>
  <c r="G370" i="16" a="1"/>
  <c r="G370" i="16" s="1"/>
  <c r="P459" i="16" a="1"/>
  <c r="P459" i="16" s="1"/>
  <c r="S245" i="16" a="1"/>
  <c r="S245" i="16" s="1"/>
  <c r="W373" i="16" a="1"/>
  <c r="W373" i="16" s="1"/>
  <c r="S319" i="16" a="1"/>
  <c r="S319" i="16" s="1"/>
  <c r="V327" i="16" a="1"/>
  <c r="V327" i="16" s="1"/>
  <c r="W135" i="16" a="1"/>
  <c r="W135" i="16" s="1"/>
  <c r="G137" i="16" a="1"/>
  <c r="G137" i="16" s="1"/>
  <c r="G310" i="16" a="1"/>
  <c r="G310" i="16" s="1"/>
  <c r="N480" i="16" a="1"/>
  <c r="N480" i="16" s="1"/>
  <c r="V337" i="16" a="1"/>
  <c r="V337" i="16" s="1"/>
  <c r="W168" i="16" a="1"/>
  <c r="W168" i="16" s="1"/>
  <c r="W235" i="16" a="1"/>
  <c r="W235" i="16" s="1"/>
  <c r="Y545" i="16" a="1"/>
  <c r="Y545" i="16" s="1"/>
  <c r="W134" i="16" a="1"/>
  <c r="W134" i="16" s="1"/>
  <c r="H59" i="16" a="1"/>
  <c r="H59" i="16" s="1"/>
  <c r="G485" i="16" a="1"/>
  <c r="G485" i="16" s="1"/>
  <c r="H312" i="16" a="1"/>
  <c r="H312" i="16" s="1"/>
  <c r="G25" i="16" a="1"/>
  <c r="G25" i="16" s="1"/>
  <c r="V488" i="16" a="1"/>
  <c r="V488" i="16" s="1"/>
  <c r="Z538" i="16" a="1"/>
  <c r="Z538" i="16" s="1"/>
  <c r="K182" i="16" a="1"/>
  <c r="K182" i="16" s="1"/>
  <c r="H417" i="16" a="1"/>
  <c r="H417" i="16" s="1"/>
  <c r="G512" i="16" a="1"/>
  <c r="G512" i="16" s="1"/>
  <c r="H401" i="16" a="1"/>
  <c r="H401" i="16" s="1"/>
  <c r="Z106" i="16" a="1"/>
  <c r="Z106" i="16" s="1"/>
  <c r="W449" i="16" a="1"/>
  <c r="W449" i="16" s="1"/>
  <c r="G214" i="16" a="1"/>
  <c r="G214" i="16" s="1"/>
  <c r="Y230" i="16" a="1"/>
  <c r="Y230" i="16" s="1"/>
  <c r="K136" i="16" a="1"/>
  <c r="K136" i="16" s="1"/>
  <c r="N344" i="16" a="1"/>
  <c r="N344" i="16" s="1"/>
  <c r="Y152" i="16" a="1"/>
  <c r="Y152" i="16" s="1"/>
  <c r="W231" i="16" a="1"/>
  <c r="W231" i="16" s="1"/>
  <c r="K237" i="16" a="1"/>
  <c r="K237" i="16" s="1"/>
  <c r="Y176" i="16" a="1"/>
  <c r="Y176" i="16" s="1"/>
  <c r="K202" i="16" a="1"/>
  <c r="K202" i="16" s="1"/>
  <c r="Z335" i="16" a="1"/>
  <c r="Z335" i="16" s="1"/>
  <c r="P485" i="16" a="1"/>
  <c r="P485" i="16" s="1"/>
  <c r="V285" i="16" a="1"/>
  <c r="V285" i="16" s="1"/>
  <c r="Z553" i="16" a="1"/>
  <c r="Z553" i="16" s="1"/>
  <c r="K173" i="16" a="1"/>
  <c r="K173" i="16" s="1"/>
  <c r="H316" i="16" a="1"/>
  <c r="H316" i="16" s="1"/>
  <c r="N536" i="16" a="1"/>
  <c r="N536" i="16" s="1"/>
  <c r="V294" i="16" a="1"/>
  <c r="V294" i="16" s="1"/>
  <c r="W504" i="16" a="1"/>
  <c r="W504" i="16" s="1"/>
  <c r="H195" i="16" a="1"/>
  <c r="H195" i="16" s="1"/>
  <c r="K287" i="16" a="1"/>
  <c r="K287" i="16" s="1"/>
  <c r="G505" i="16" a="1"/>
  <c r="G505" i="16" s="1"/>
  <c r="Q553" i="16" a="1"/>
  <c r="Q553" i="16" s="1"/>
  <c r="V345" i="16" a="1"/>
  <c r="V345" i="16" s="1"/>
  <c r="N351" i="16" a="1"/>
  <c r="N351" i="16" s="1"/>
  <c r="Y533" i="16" a="1"/>
  <c r="Y533" i="16" s="1"/>
  <c r="P413" i="16" a="1"/>
  <c r="P413" i="16" s="1"/>
  <c r="Z273" i="16" a="1"/>
  <c r="Z273" i="16" s="1"/>
  <c r="K351" i="16" a="1"/>
  <c r="K351" i="16" s="1"/>
  <c r="H220" i="16" a="1"/>
  <c r="H220" i="16" s="1"/>
  <c r="V225" i="16" a="1"/>
  <c r="V225" i="16" s="1"/>
  <c r="W217" i="16" a="1"/>
  <c r="W217" i="16" s="1"/>
  <c r="K508" i="16" a="1"/>
  <c r="K508" i="16" s="1"/>
  <c r="Q556" i="16" a="1"/>
  <c r="Q556" i="16" s="1"/>
  <c r="W229" i="16" a="1"/>
  <c r="W229" i="16" s="1"/>
  <c r="K520" i="16" a="1"/>
  <c r="K520" i="16" s="1"/>
  <c r="H287" i="16" a="1"/>
  <c r="H287" i="16" s="1"/>
  <c r="S532" i="16" a="1"/>
  <c r="S532" i="16" s="1"/>
  <c r="W171" i="16" a="1"/>
  <c r="W171" i="16" s="1"/>
  <c r="K463" i="16" a="1"/>
  <c r="K463" i="16" s="1"/>
  <c r="H319" i="16" a="1"/>
  <c r="H319" i="16" s="1"/>
  <c r="S229" i="16" a="1"/>
  <c r="S229" i="16" s="1"/>
  <c r="Z130" i="16" a="1"/>
  <c r="Z130" i="16" s="1"/>
  <c r="K411" i="16" a="1"/>
  <c r="K411" i="16" s="1"/>
  <c r="H268" i="16" a="1"/>
  <c r="H268" i="16" s="1"/>
  <c r="V250" i="16" a="1"/>
  <c r="V250" i="16" s="1"/>
  <c r="Z142" i="16" a="1"/>
  <c r="Z142" i="16" s="1"/>
  <c r="K543" i="16" a="1"/>
  <c r="K543" i="16" s="1"/>
  <c r="H550" i="16" a="1"/>
  <c r="H550" i="16" s="1"/>
  <c r="S209" i="16" a="1"/>
  <c r="S209" i="16" s="1"/>
  <c r="Z180" i="16" a="1"/>
  <c r="Z180" i="16" s="1"/>
  <c r="H143" i="16" a="1"/>
  <c r="H143" i="16" s="1"/>
  <c r="T476" i="16" a="1"/>
  <c r="T476" i="16" s="1"/>
  <c r="W359" i="16" a="1"/>
  <c r="W359" i="16" s="1"/>
  <c r="H307" i="16" a="1"/>
  <c r="H307" i="16" s="1"/>
  <c r="V435" i="16" a="1"/>
  <c r="V435" i="16" s="1"/>
  <c r="G167" i="16" a="1"/>
  <c r="G167" i="16" s="1"/>
  <c r="H368" i="16" a="1"/>
  <c r="H368" i="16" s="1"/>
  <c r="Z514" i="16" a="1"/>
  <c r="Z514" i="16" s="1"/>
  <c r="Z430" i="16" a="1"/>
  <c r="Z430" i="16" s="1"/>
  <c r="H339" i="16" a="1"/>
  <c r="H339" i="16" s="1"/>
  <c r="K473" i="16" a="1"/>
  <c r="K473" i="16" s="1"/>
  <c r="W232" i="16" a="1"/>
  <c r="W232" i="16" s="1"/>
  <c r="S263" i="16" a="1"/>
  <c r="S263" i="16" s="1"/>
  <c r="N279" i="16" a="1"/>
  <c r="N279" i="16" s="1"/>
  <c r="H242" i="16" a="1"/>
  <c r="H242" i="16" s="1"/>
  <c r="Q403" i="16" a="1"/>
  <c r="Q403" i="16" s="1"/>
  <c r="S324" i="16" a="1"/>
  <c r="S324" i="16" s="1"/>
  <c r="T354" i="16" a="1"/>
  <c r="T354" i="16" s="1"/>
  <c r="Y374" i="16" a="1"/>
  <c r="Y374" i="16" s="1"/>
  <c r="S299" i="16" a="1"/>
  <c r="S299" i="16" s="1"/>
  <c r="N523" i="16" a="1"/>
  <c r="N523" i="16" s="1"/>
  <c r="V108" i="16" a="1"/>
  <c r="V108" i="16" s="1"/>
  <c r="Y556" i="16" a="1"/>
  <c r="Y556" i="16" s="1"/>
  <c r="Q538" i="16" a="1"/>
  <c r="Q538" i="16" s="1"/>
  <c r="Y336" i="16" a="1"/>
  <c r="Y336" i="16" s="1"/>
  <c r="Y70" i="16" a="1"/>
  <c r="Y70" i="16" s="1"/>
  <c r="T343" i="16" a="1"/>
  <c r="T343" i="16" s="1"/>
  <c r="Y463" i="16" a="1"/>
  <c r="Y463" i="16" s="1"/>
  <c r="P484" i="16" a="1"/>
  <c r="P484" i="16" s="1"/>
  <c r="V265" i="16" a="1"/>
  <c r="V265" i="16" s="1"/>
  <c r="Z97" i="16" a="1"/>
  <c r="Z97" i="16" s="1"/>
  <c r="N459" i="16" a="1"/>
  <c r="N459" i="16" s="1"/>
  <c r="V128" i="16" a="1"/>
  <c r="V128" i="16" s="1"/>
  <c r="V155" i="16" a="1"/>
  <c r="V155" i="16" s="1"/>
  <c r="Q459" i="16" a="1"/>
  <c r="Q459" i="16" s="1"/>
  <c r="V328" i="16" a="1"/>
  <c r="V328" i="16" s="1"/>
  <c r="V289" i="16" a="1"/>
  <c r="V289" i="16" s="1"/>
  <c r="V428" i="16" a="1"/>
  <c r="V428" i="16" s="1"/>
  <c r="V208" i="16" a="1"/>
  <c r="V208" i="16" s="1"/>
  <c r="T197" i="16" a="1"/>
  <c r="T197" i="16" s="1"/>
  <c r="N313" i="16" a="1"/>
  <c r="N313" i="16" s="1"/>
  <c r="V466" i="16" a="1"/>
  <c r="V466" i="16" s="1"/>
  <c r="Q481" i="16" a="1"/>
  <c r="Q481" i="16" s="1"/>
  <c r="V384" i="16" a="1"/>
  <c r="V384" i="16" s="1"/>
  <c r="Y86" i="16" a="1"/>
  <c r="Y86" i="16" s="1"/>
  <c r="Z189" i="16" a="1"/>
  <c r="Z189" i="16" s="1"/>
  <c r="W335" i="16" a="1"/>
  <c r="W335" i="16" s="1"/>
  <c r="K177" i="16" a="1"/>
  <c r="K177" i="16" s="1"/>
  <c r="H264" i="16" a="1"/>
  <c r="H264" i="16" s="1"/>
  <c r="Y83" i="16" a="1"/>
  <c r="Y83" i="16" s="1"/>
  <c r="N430" i="16" a="1"/>
  <c r="N430" i="16" s="1"/>
  <c r="Z475" i="16" a="1"/>
  <c r="Z475" i="16" s="1"/>
  <c r="W379" i="16" a="1"/>
  <c r="W379" i="16" s="1"/>
  <c r="K331" i="16" a="1"/>
  <c r="K331" i="16" s="1"/>
  <c r="G341" i="16" a="1"/>
  <c r="G341" i="16" s="1"/>
  <c r="Q436" i="16" a="1"/>
  <c r="Q436" i="16" s="1"/>
  <c r="K290" i="16" a="1"/>
  <c r="K290" i="16" s="1"/>
  <c r="Q489" i="16" a="1"/>
  <c r="Q489" i="16" s="1"/>
  <c r="Y137" i="16" a="1"/>
  <c r="Y137" i="16" s="1"/>
  <c r="W309" i="16" a="1"/>
  <c r="W309" i="16" s="1"/>
  <c r="W316" i="16" a="1"/>
  <c r="W316" i="16" s="1"/>
  <c r="K172" i="16" a="1"/>
  <c r="K172" i="16" s="1"/>
  <c r="K155" i="16" a="1"/>
  <c r="K155" i="16" s="1"/>
  <c r="G560" i="16" a="1"/>
  <c r="G560" i="16" s="1"/>
  <c r="V75" i="16" a="1"/>
  <c r="V75" i="16" s="1"/>
  <c r="Z253" i="16" a="1"/>
  <c r="Z253" i="16" s="1"/>
  <c r="K359" i="16" a="1"/>
  <c r="K359" i="16" s="1"/>
  <c r="S444" i="16" a="1"/>
  <c r="S444" i="16" s="1"/>
  <c r="Y474" i="16" a="1"/>
  <c r="Y474" i="16" s="1"/>
  <c r="S395" i="16" a="1"/>
  <c r="S395" i="16" s="1"/>
  <c r="V389" i="16" a="1"/>
  <c r="V389" i="16" s="1"/>
  <c r="Z182" i="16" a="1"/>
  <c r="Z182" i="16" s="1"/>
  <c r="K460" i="16" a="1"/>
  <c r="K460" i="16" s="1"/>
  <c r="H556" i="16" a="1"/>
  <c r="H556" i="16" s="1"/>
  <c r="S360" i="16" a="1"/>
  <c r="S360" i="16" s="1"/>
  <c r="V485" i="16" a="1"/>
  <c r="V485" i="16" s="1"/>
  <c r="W194" i="16" a="1"/>
  <c r="W194" i="16" s="1"/>
  <c r="S485" i="16" a="1"/>
  <c r="S485" i="16" s="1"/>
  <c r="Z76" i="16" a="1"/>
  <c r="Z76" i="16" s="1"/>
  <c r="Z147" i="16" a="1"/>
  <c r="Z147" i="16" s="1"/>
  <c r="H71" i="16" a="1"/>
  <c r="H71" i="16" s="1"/>
  <c r="G479" i="16" a="1"/>
  <c r="G479" i="16" s="1"/>
  <c r="S356" i="16" a="1"/>
  <c r="S356" i="16" s="1"/>
  <c r="Y512" i="16" a="1"/>
  <c r="Y512" i="16" s="1"/>
  <c r="Z466" i="16" a="1"/>
  <c r="Z466" i="16" s="1"/>
  <c r="S237" i="16" a="1"/>
  <c r="S237" i="16" s="1"/>
  <c r="Y128" i="16" a="1"/>
  <c r="Y128" i="16" s="1"/>
  <c r="W413" i="16" a="1"/>
  <c r="W413" i="16" s="1"/>
  <c r="G30" i="16" a="1"/>
  <c r="G30" i="16" s="1"/>
  <c r="H515" i="16" a="1"/>
  <c r="H515" i="16" s="1"/>
  <c r="H278" i="16" a="1"/>
  <c r="H278" i="16" s="1"/>
  <c r="G487" i="16" a="1"/>
  <c r="G487" i="16" s="1"/>
  <c r="Y399" i="16" a="1"/>
  <c r="Y399" i="16" s="1"/>
  <c r="W506" i="16" a="1"/>
  <c r="W506" i="16" s="1"/>
  <c r="N295" i="16" a="1"/>
  <c r="N295" i="16" s="1"/>
  <c r="N336" i="16" a="1"/>
  <c r="N336" i="16" s="1"/>
  <c r="T439" i="16" a="1"/>
  <c r="T439" i="16" s="1"/>
  <c r="N456" i="16" a="1"/>
  <c r="N456" i="16" s="1"/>
  <c r="V186" i="16" a="1"/>
  <c r="V186" i="16" s="1"/>
  <c r="T405" i="16" a="1"/>
  <c r="T405" i="16" s="1"/>
  <c r="N481" i="16" a="1"/>
  <c r="N481" i="16" s="1"/>
  <c r="Y132" i="16" a="1"/>
  <c r="Y132" i="16" s="1"/>
  <c r="P521" i="16" a="1"/>
  <c r="P521" i="16" s="1"/>
  <c r="Y85" i="16" a="1"/>
  <c r="Y85" i="16" s="1"/>
  <c r="N274" i="16" a="1"/>
  <c r="N274" i="16" s="1"/>
  <c r="V320" i="16" a="1"/>
  <c r="V320" i="16" s="1"/>
  <c r="Z140" i="16" a="1"/>
  <c r="Z140" i="16" s="1"/>
  <c r="T363" i="16" a="1"/>
  <c r="T363" i="16" s="1"/>
  <c r="S542" i="16" a="1"/>
  <c r="S542" i="16" s="1"/>
  <c r="S473" i="16" a="1"/>
  <c r="S473" i="16" s="1"/>
  <c r="V236" i="16" a="1"/>
  <c r="V236" i="16" s="1"/>
  <c r="N333" i="16" a="1"/>
  <c r="N333" i="16" s="1"/>
  <c r="P364" i="16" a="1"/>
  <c r="P364" i="16" s="1"/>
  <c r="Y283" i="16" a="1"/>
  <c r="Y283" i="16" s="1"/>
  <c r="Y412" i="16" a="1"/>
  <c r="Y412" i="16" s="1"/>
  <c r="V537" i="16" a="1"/>
  <c r="V537" i="16" s="1"/>
  <c r="Z89" i="16" a="1"/>
  <c r="Z89" i="16" s="1"/>
  <c r="W254" i="16" a="1"/>
  <c r="W254" i="16" s="1"/>
  <c r="K401" i="16" a="1"/>
  <c r="K401" i="16" s="1"/>
  <c r="G336" i="16" a="1"/>
  <c r="G336" i="16" s="1"/>
  <c r="W466" i="16" a="1"/>
  <c r="W466" i="16" s="1"/>
  <c r="S471" i="16" a="1"/>
  <c r="S471" i="16" s="1"/>
  <c r="Z259" i="16" a="1"/>
  <c r="Z259" i="16" s="1"/>
  <c r="H39" i="16" a="1"/>
  <c r="H39" i="16" s="1"/>
  <c r="G44" i="16" a="1"/>
  <c r="G44" i="16" s="1"/>
  <c r="P415" i="16" a="1"/>
  <c r="P415" i="16" s="1"/>
  <c r="H192" i="16" a="1"/>
  <c r="H192" i="16" s="1"/>
  <c r="T252" i="16" a="1"/>
  <c r="T252" i="16" s="1"/>
  <c r="W93" i="16" a="1"/>
  <c r="W93" i="16" s="1"/>
  <c r="Z507" i="16" a="1"/>
  <c r="Z507" i="16" s="1"/>
  <c r="K343" i="16" a="1"/>
  <c r="K343" i="16" s="1"/>
  <c r="H468" i="16" a="1"/>
  <c r="H468" i="16" s="1"/>
  <c r="V409" i="16" a="1"/>
  <c r="V409" i="16" s="1"/>
  <c r="K482" i="16" a="1"/>
  <c r="K482" i="16" s="1"/>
  <c r="S265" i="16" a="1"/>
  <c r="S265" i="16" s="1"/>
  <c r="Z62" i="16" a="1"/>
  <c r="Z62" i="16" s="1"/>
  <c r="V349" i="16" a="1"/>
  <c r="V349" i="16" s="1"/>
  <c r="Z504" i="16" a="1"/>
  <c r="Z504" i="16" s="1"/>
  <c r="K295" i="16" a="1"/>
  <c r="K295" i="16" s="1"/>
  <c r="H439" i="16" a="1"/>
  <c r="H439" i="16" s="1"/>
  <c r="Y537" i="16" a="1"/>
  <c r="Y537" i="16" s="1"/>
  <c r="W88" i="16" a="1"/>
  <c r="W88" i="16" s="1"/>
  <c r="T266" i="16" a="1"/>
  <c r="T266" i="16" s="1"/>
  <c r="W436" i="16" a="1"/>
  <c r="W436" i="16" s="1"/>
  <c r="H54" i="16" a="1"/>
  <c r="H54" i="16" s="1"/>
  <c r="H493" i="16" a="1"/>
  <c r="H493" i="16" s="1"/>
  <c r="V411" i="16" a="1"/>
  <c r="V411" i="16" s="1"/>
  <c r="W387" i="16" a="1"/>
  <c r="W387" i="16" s="1"/>
  <c r="V465" i="16" a="1"/>
  <c r="V465" i="16" s="1"/>
  <c r="W77" i="16" a="1"/>
  <c r="W77" i="16" s="1"/>
  <c r="K165" i="16" a="1"/>
  <c r="K165" i="16" s="1"/>
  <c r="G546" i="16" a="1"/>
  <c r="G546" i="16" s="1"/>
  <c r="G508" i="16" a="1"/>
  <c r="G508" i="16" s="1"/>
  <c r="Y81" i="16" a="1"/>
  <c r="Y81" i="16" s="1"/>
  <c r="G21" i="16" a="1"/>
  <c r="G21" i="16" s="1"/>
  <c r="H555" i="16" a="1"/>
  <c r="H555" i="16" s="1"/>
  <c r="K113" i="16" a="1"/>
  <c r="K113" i="16" s="1"/>
  <c r="G518" i="16" a="1"/>
  <c r="G518" i="16" s="1"/>
  <c r="W109" i="16" a="1"/>
  <c r="W109" i="16" s="1"/>
  <c r="K503" i="16" a="1"/>
  <c r="K503" i="16" s="1"/>
  <c r="Y531" i="16" a="1"/>
  <c r="Y531" i="16" s="1"/>
  <c r="G157" i="16" a="1"/>
  <c r="G157" i="16" s="1"/>
  <c r="T269" i="16" a="1"/>
  <c r="T269" i="16" s="1"/>
  <c r="Z450" i="16" a="1"/>
  <c r="Z450" i="16" s="1"/>
  <c r="G51" i="16" a="1"/>
  <c r="G51" i="16" s="1"/>
  <c r="S400" i="16" a="1"/>
  <c r="S400" i="16" s="1"/>
  <c r="K379" i="16" a="1"/>
  <c r="K379" i="16" s="1"/>
  <c r="Z411" i="16" a="1"/>
  <c r="Z411" i="16" s="1"/>
  <c r="Q392" i="16" a="1"/>
  <c r="Q392" i="16" s="1"/>
  <c r="Z186" i="16" a="1"/>
  <c r="Z186" i="16" s="1"/>
  <c r="W319" i="16" a="1"/>
  <c r="W319" i="16" s="1"/>
  <c r="G164" i="16" a="1"/>
  <c r="G164" i="16" s="1"/>
  <c r="G416" i="16" a="1"/>
  <c r="G416" i="16" s="1"/>
  <c r="Y372" i="16" a="1"/>
  <c r="Y372" i="16" s="1"/>
  <c r="W541" i="16" a="1"/>
  <c r="W541" i="16" s="1"/>
  <c r="K255" i="16" a="1"/>
  <c r="K255" i="16" s="1"/>
  <c r="G376" i="16" a="1"/>
  <c r="G376" i="16" s="1"/>
  <c r="H446" i="16" a="1"/>
  <c r="H446" i="16" s="1"/>
  <c r="V351" i="16" a="1"/>
  <c r="V351" i="16" s="1"/>
  <c r="N379" i="16" a="1"/>
  <c r="N379" i="16" s="1"/>
  <c r="Y351" i="16" a="1"/>
  <c r="Y351" i="16" s="1"/>
  <c r="P548" i="16" a="1"/>
  <c r="P548" i="16" s="1"/>
  <c r="Z239" i="16" a="1"/>
  <c r="Z239" i="16" s="1"/>
  <c r="K210" i="16" a="1"/>
  <c r="K210" i="16" s="1"/>
  <c r="H301" i="16" a="1"/>
  <c r="H301" i="16" s="1"/>
  <c r="Y490" i="16" a="1"/>
  <c r="Y490" i="16" s="1"/>
  <c r="H75" i="16" a="1"/>
  <c r="H75" i="16" s="1"/>
  <c r="H502" i="16" a="1"/>
  <c r="H502" i="16" s="1"/>
  <c r="Z347" i="16" a="1"/>
  <c r="Z347" i="16" s="1"/>
  <c r="K234" i="16" a="1"/>
  <c r="K234" i="16" s="1"/>
  <c r="G433" i="16" a="1"/>
  <c r="G433" i="16" s="1"/>
  <c r="V426" i="16" a="1"/>
  <c r="V426" i="16" s="1"/>
  <c r="H87" i="16" a="1"/>
  <c r="H87" i="16" s="1"/>
  <c r="G358" i="16" a="1"/>
  <c r="G358" i="16" s="1"/>
  <c r="H211" i="16" a="1"/>
  <c r="H211" i="16" s="1"/>
  <c r="Y477" i="16" a="1"/>
  <c r="Y477" i="16" s="1"/>
  <c r="G69" i="16" a="1"/>
  <c r="G69" i="16" s="1"/>
  <c r="K431" i="16" a="1"/>
  <c r="K431" i="16" s="1"/>
  <c r="H350" i="16" a="1"/>
  <c r="H350" i="16" s="1"/>
  <c r="Z308" i="16" a="1"/>
  <c r="Z308" i="16" s="1"/>
  <c r="G184" i="16" a="1"/>
  <c r="G184" i="16" s="1"/>
  <c r="G455" i="16" a="1"/>
  <c r="G455" i="16" s="1"/>
  <c r="Y504" i="16" a="1"/>
  <c r="Y504" i="16" s="1"/>
  <c r="W269" i="16" a="1"/>
  <c r="W269" i="16" s="1"/>
  <c r="K153" i="16" a="1"/>
  <c r="K153" i="16" s="1"/>
  <c r="V373" i="16" a="1"/>
  <c r="V373" i="16" s="1"/>
  <c r="K128" i="16" a="1"/>
  <c r="K128" i="16" s="1"/>
  <c r="V211" i="16" a="1"/>
  <c r="V211" i="16" s="1"/>
  <c r="W184" i="16" a="1"/>
  <c r="W184" i="16" s="1"/>
  <c r="H466" i="16" a="1"/>
  <c r="H466" i="16" s="1"/>
  <c r="Z280" i="16" a="1"/>
  <c r="Z280" i="16" s="1"/>
  <c r="V447" i="16" a="1"/>
  <c r="V447" i="16" s="1"/>
  <c r="K211" i="16" a="1"/>
  <c r="K211" i="16" s="1"/>
  <c r="V206" i="16" a="1"/>
  <c r="V206" i="16" s="1"/>
  <c r="W110" i="16" a="1"/>
  <c r="W110" i="16" s="1"/>
  <c r="H345" i="16" a="1"/>
  <c r="H345" i="16" s="1"/>
  <c r="W423" i="16" a="1"/>
  <c r="W423" i="16" s="1"/>
  <c r="W320" i="16" a="1"/>
  <c r="W320" i="16" s="1"/>
  <c r="P544" i="16" a="1"/>
  <c r="P544" i="16" s="1"/>
  <c r="Z256" i="16" a="1"/>
  <c r="Z256" i="16" s="1"/>
  <c r="H208" i="16" a="1"/>
  <c r="H208" i="16" s="1"/>
  <c r="Z146" i="16" a="1"/>
  <c r="Z146" i="16" s="1"/>
  <c r="Y322" i="16" a="1"/>
  <c r="Y322" i="16" s="1"/>
  <c r="K559" i="16" a="1"/>
  <c r="K559" i="16" s="1"/>
  <c r="G543" i="16" a="1"/>
  <c r="G543" i="16" s="1"/>
  <c r="Y430" i="16" a="1"/>
  <c r="Y430" i="16" s="1"/>
  <c r="H167" i="16" a="1"/>
  <c r="H167" i="16" s="1"/>
  <c r="H388" i="16" a="1"/>
  <c r="H388" i="16" s="1"/>
  <c r="W415" i="16" a="1"/>
  <c r="W415" i="16" s="1"/>
  <c r="Q460" i="16" a="1"/>
  <c r="Q460" i="16" s="1"/>
  <c r="Z410" i="16" a="1"/>
  <c r="Z410" i="16" s="1"/>
  <c r="K517" i="16" a="1"/>
  <c r="K517" i="16" s="1"/>
  <c r="G315" i="16" a="1"/>
  <c r="G315" i="16" s="1"/>
  <c r="Z87" i="16" a="1"/>
  <c r="Z87" i="16" s="1"/>
  <c r="AC558" i="16" a="1"/>
  <c r="AC558" i="16" s="1"/>
  <c r="N535" i="16" a="1"/>
  <c r="N535" i="16" s="1"/>
  <c r="S259" i="16" a="1"/>
  <c r="S259" i="16" s="1"/>
  <c r="T536" i="16" a="1"/>
  <c r="T536" i="16" s="1"/>
  <c r="P461" i="16" a="1"/>
  <c r="P461" i="16" s="1"/>
  <c r="P470" i="16" a="1"/>
  <c r="P470" i="16" s="1"/>
  <c r="S558" i="16" a="1"/>
  <c r="S558" i="16" s="1"/>
  <c r="N410" i="16" a="1"/>
  <c r="N410" i="16" s="1"/>
  <c r="Y540" i="16" a="1"/>
  <c r="Y540" i="16" s="1"/>
  <c r="N421" i="16" a="1"/>
  <c r="N421" i="16" s="1"/>
  <c r="Y553" i="16" a="1"/>
  <c r="Y553" i="16" s="1"/>
  <c r="N396" i="16" a="1"/>
  <c r="N396" i="16" s="1"/>
  <c r="Y84" i="16" a="1"/>
  <c r="Y84" i="16" s="1"/>
  <c r="Z332" i="16" a="1"/>
  <c r="Z332" i="16" s="1"/>
  <c r="S494" i="16" a="1"/>
  <c r="S494" i="16" s="1"/>
  <c r="T346" i="16" a="1"/>
  <c r="T346" i="16" s="1"/>
  <c r="T559" i="16" a="1"/>
  <c r="T559" i="16" s="1"/>
  <c r="N346" i="16" a="1"/>
  <c r="N346" i="16" s="1"/>
  <c r="N395" i="16" a="1"/>
  <c r="N395" i="16" s="1"/>
  <c r="N468" i="16" a="1"/>
  <c r="N468" i="16" s="1"/>
  <c r="N458" i="16" a="1"/>
  <c r="N458" i="16" s="1"/>
  <c r="Z82" i="16" a="1"/>
  <c r="Z82" i="16" s="1"/>
  <c r="Y338" i="16" a="1"/>
  <c r="Y338" i="16" s="1"/>
  <c r="V527" i="16" a="1"/>
  <c r="V527" i="16" s="1"/>
  <c r="W446" i="16" a="1"/>
  <c r="W446" i="16" s="1"/>
  <c r="H119" i="16" a="1"/>
  <c r="H119" i="16" s="1"/>
  <c r="H456" i="16" a="1"/>
  <c r="H456" i="16" s="1"/>
  <c r="Z225" i="16" a="1"/>
  <c r="Z225" i="16" s="1"/>
  <c r="T240" i="16" a="1"/>
  <c r="T240" i="16" s="1"/>
  <c r="W226" i="16" a="1"/>
  <c r="W226" i="16" s="1"/>
  <c r="H135" i="16" a="1"/>
  <c r="H135" i="16" s="1"/>
  <c r="G140" i="16" a="1"/>
  <c r="G140" i="16" s="1"/>
  <c r="S397" i="16" a="1"/>
  <c r="S397" i="16" s="1"/>
  <c r="K560" i="16" a="1"/>
  <c r="K560" i="16" s="1"/>
  <c r="Q504" i="16" a="1"/>
  <c r="Q504" i="16" s="1"/>
  <c r="W525" i="16" a="1"/>
  <c r="W525" i="16" s="1"/>
  <c r="W198" i="16" a="1"/>
  <c r="W198" i="16" s="1"/>
  <c r="K535" i="16" a="1"/>
  <c r="K535" i="16" s="1"/>
  <c r="G379" i="16" a="1"/>
  <c r="G379" i="16" s="1"/>
  <c r="Y307" i="16" a="1"/>
  <c r="Y307" i="16" s="1"/>
  <c r="G154" i="16" a="1"/>
  <c r="G154" i="16" s="1"/>
  <c r="T403" i="16" a="1"/>
  <c r="T403" i="16" s="1"/>
  <c r="Y346" i="16" a="1"/>
  <c r="Y346" i="16" s="1"/>
  <c r="Y63" i="16" a="1"/>
  <c r="Y63" i="16" s="1"/>
  <c r="Z422" i="16" a="1"/>
  <c r="Z422" i="16" s="1"/>
  <c r="K489" i="16" a="1"/>
  <c r="K489" i="16" s="1"/>
  <c r="G308" i="16" a="1"/>
  <c r="G308" i="16" s="1"/>
  <c r="Y298" i="16" a="1"/>
  <c r="Y298" i="16" s="1"/>
  <c r="Z434" i="16" a="1"/>
  <c r="Z434" i="16" s="1"/>
  <c r="Y256" i="16" a="1"/>
  <c r="Y256" i="16" s="1"/>
  <c r="Z387" i="16" a="1"/>
  <c r="Z387" i="16" s="1"/>
  <c r="G103" i="16" a="1"/>
  <c r="G103" i="16" s="1"/>
  <c r="G458" i="16" a="1"/>
  <c r="G458" i="16" s="1"/>
  <c r="Y297" i="16" a="1"/>
  <c r="Y297" i="16" s="1"/>
  <c r="Z181" i="16" a="1"/>
  <c r="Z181" i="16" s="1"/>
  <c r="T554" i="16" a="1"/>
  <c r="T554" i="16" s="1"/>
  <c r="W150" i="16" a="1"/>
  <c r="W150" i="16" s="1"/>
  <c r="H121" i="16" a="1"/>
  <c r="H121" i="16" s="1"/>
  <c r="G321" i="16" a="1"/>
  <c r="G321" i="16" s="1"/>
  <c r="G260" i="16" a="1"/>
  <c r="G260" i="16" s="1"/>
  <c r="Y106" i="16" a="1"/>
  <c r="Y106" i="16" s="1"/>
  <c r="G177" i="16" a="1"/>
  <c r="G177" i="16" s="1"/>
  <c r="G334" i="16" a="1"/>
  <c r="G334" i="16" s="1"/>
  <c r="H77" i="16" a="1"/>
  <c r="H77" i="16" s="1"/>
  <c r="H272" i="16" a="1"/>
  <c r="H272" i="16" s="1"/>
  <c r="W530" i="16" a="1"/>
  <c r="W530" i="16" s="1"/>
  <c r="H134" i="16" a="1"/>
  <c r="H134" i="16" s="1"/>
  <c r="V540" i="16" a="1"/>
  <c r="V540" i="16" s="1"/>
  <c r="K537" i="16" a="1"/>
  <c r="K537" i="16" s="1"/>
  <c r="T336" i="16" a="1"/>
  <c r="T336" i="16" s="1"/>
  <c r="W333" i="16" a="1"/>
  <c r="W333" i="16" s="1"/>
  <c r="G183" i="16" a="1"/>
  <c r="G183" i="16" s="1"/>
  <c r="T293" i="16" a="1"/>
  <c r="T293" i="16" s="1"/>
  <c r="K284" i="16" a="1"/>
  <c r="K284" i="16" s="1"/>
  <c r="K219" i="16" a="1"/>
  <c r="K219" i="16" s="1"/>
  <c r="S399" i="16" a="1"/>
  <c r="S399" i="16" s="1"/>
  <c r="Z522" i="16" a="1"/>
  <c r="Z522" i="16" s="1"/>
  <c r="K132" i="16" a="1"/>
  <c r="K132" i="16" s="1"/>
  <c r="K275" i="16" a="1"/>
  <c r="K275" i="16" s="1"/>
  <c r="H440" i="16" a="1"/>
  <c r="H440" i="16" s="1"/>
  <c r="Y278" i="16" a="1"/>
  <c r="Y278" i="16" s="1"/>
  <c r="Z419" i="16" a="1"/>
  <c r="Z419" i="16" s="1"/>
  <c r="K232" i="16" a="1"/>
  <c r="K232" i="16" s="1"/>
  <c r="G550" i="16" a="1"/>
  <c r="G550" i="16" s="1"/>
  <c r="G495" i="16" a="1"/>
  <c r="G495" i="16" s="1"/>
  <c r="Y484" i="16" a="1"/>
  <c r="Y484" i="16" s="1"/>
  <c r="N477" i="16" a="1"/>
  <c r="N477" i="16" s="1"/>
  <c r="G117" i="16" a="1"/>
  <c r="G117" i="16" s="1"/>
  <c r="P542" i="16" a="1"/>
  <c r="P542" i="16" s="1"/>
  <c r="S505" i="16" a="1"/>
  <c r="S505" i="16" s="1"/>
  <c r="T526" i="16" a="1"/>
  <c r="T526" i="16" s="1"/>
  <c r="Q461" i="16" a="1"/>
  <c r="Q461" i="16" s="1"/>
  <c r="N264" i="16" a="1"/>
  <c r="N264" i="16" s="1"/>
  <c r="V176" i="16" a="1"/>
  <c r="V176" i="16" s="1"/>
  <c r="S262" i="16" a="1"/>
  <c r="S262" i="16" s="1"/>
  <c r="Y421" i="16" a="1"/>
  <c r="Y421" i="16" s="1"/>
  <c r="S202" i="16" a="1"/>
  <c r="S202" i="16" s="1"/>
  <c r="Y363" i="16" a="1"/>
  <c r="Y363" i="16" s="1"/>
  <c r="Q482" i="16" a="1"/>
  <c r="Q482" i="16" s="1"/>
  <c r="Y134" i="16" a="1"/>
  <c r="Y134" i="16" s="1"/>
  <c r="N278" i="16" a="1"/>
  <c r="N278" i="16" s="1"/>
  <c r="T254" i="16" a="1"/>
  <c r="T254" i="16" s="1"/>
  <c r="T323" i="16" a="1"/>
  <c r="T323" i="16" s="1"/>
  <c r="T275" i="16" a="1"/>
  <c r="T275" i="16" s="1"/>
  <c r="N360" i="16" a="1"/>
  <c r="N360" i="16" s="1"/>
  <c r="S216" i="16" a="1"/>
  <c r="S216" i="16" s="1"/>
  <c r="S294" i="16" a="1"/>
  <c r="S294" i="16" s="1"/>
  <c r="N364" i="16" a="1"/>
  <c r="N364" i="16" s="1"/>
  <c r="Y486" i="16" a="1"/>
  <c r="Y486" i="16" s="1"/>
  <c r="V394" i="16" a="1"/>
  <c r="V394" i="16" s="1"/>
  <c r="Y534" i="16" a="1"/>
  <c r="Y534" i="16" s="1"/>
  <c r="Z384" i="16" a="1"/>
  <c r="Z384" i="16" s="1"/>
  <c r="H174" i="16" a="1"/>
  <c r="H174" i="16" s="1"/>
  <c r="G284" i="16" a="1"/>
  <c r="G284" i="16" s="1"/>
  <c r="W85" i="16" a="1"/>
  <c r="W85" i="16" s="1"/>
  <c r="Y482" i="16" a="1"/>
  <c r="Y482" i="16" s="1"/>
  <c r="Z371" i="16" a="1"/>
  <c r="Z371" i="16" s="1"/>
  <c r="K458" i="16" a="1"/>
  <c r="K458" i="16" s="1"/>
  <c r="H430" i="16" a="1"/>
  <c r="H430" i="16" s="1"/>
  <c r="S430" i="16" a="1"/>
  <c r="S430" i="16" s="1"/>
  <c r="H489" i="16" a="1"/>
  <c r="H489" i="16" s="1"/>
  <c r="Y364" i="16" a="1"/>
  <c r="Y364" i="16" s="1"/>
  <c r="Z224" i="16" a="1"/>
  <c r="Z224" i="16" s="1"/>
  <c r="W554" i="16" a="1"/>
  <c r="W554" i="16" s="1"/>
  <c r="G50" i="16" a="1"/>
  <c r="G50" i="16" s="1"/>
  <c r="H385" i="16" a="1"/>
  <c r="H385" i="16" s="1"/>
  <c r="V374" i="16" a="1"/>
  <c r="V374" i="16" s="1"/>
  <c r="K454" i="16" a="1"/>
  <c r="K454" i="16" s="1"/>
  <c r="T548" i="16" a="1"/>
  <c r="T548" i="16" s="1"/>
  <c r="Y467" i="16" a="1"/>
  <c r="Y467" i="16" s="1"/>
  <c r="Y501" i="16" a="1"/>
  <c r="Y501" i="16" s="1"/>
  <c r="W461" i="16" a="1"/>
  <c r="W461" i="16" s="1"/>
  <c r="K346" i="16" a="1"/>
  <c r="K346" i="16" s="1"/>
  <c r="N253" i="16" a="1"/>
  <c r="N253" i="16" s="1"/>
  <c r="Y167" i="16" a="1"/>
  <c r="Y167" i="16" s="1"/>
  <c r="W115" i="16" a="1"/>
  <c r="W115" i="16" s="1"/>
  <c r="Y212" i="16" a="1"/>
  <c r="Y212" i="16" s="1"/>
  <c r="W414" i="16" a="1"/>
  <c r="W414" i="16" s="1"/>
  <c r="K466" i="16" a="1"/>
  <c r="K466" i="16" s="1"/>
  <c r="P416" i="16" a="1"/>
  <c r="P416" i="16" s="1"/>
  <c r="Y82" i="16" a="1"/>
  <c r="Y82" i="16" s="1"/>
  <c r="W208" i="16" a="1"/>
  <c r="W208" i="16" s="1"/>
  <c r="Y318" i="16" a="1"/>
  <c r="Y318" i="16" s="1"/>
  <c r="W247" i="16" a="1"/>
  <c r="W247" i="16" s="1"/>
  <c r="K478" i="16" a="1"/>
  <c r="K478" i="16" s="1"/>
  <c r="G481" i="16" a="1"/>
  <c r="G481" i="16" s="1"/>
  <c r="P365" i="16" a="1"/>
  <c r="P365" i="16" s="1"/>
  <c r="Z149" i="16" a="1"/>
  <c r="Z149" i="16" s="1"/>
  <c r="K494" i="16" a="1"/>
  <c r="K494" i="16" s="1"/>
  <c r="G329" i="16" a="1"/>
  <c r="G329" i="16" s="1"/>
  <c r="G198" i="16" a="1"/>
  <c r="G198" i="16" s="1"/>
  <c r="G333" i="16" a="1"/>
  <c r="G333" i="16" s="1"/>
  <c r="Z157" i="16" a="1"/>
  <c r="Z157" i="16" s="1"/>
  <c r="H298" i="16" a="1"/>
  <c r="H298" i="16" s="1"/>
  <c r="Y226" i="16" a="1"/>
  <c r="Y226" i="16" s="1"/>
  <c r="G128" i="16" a="1"/>
  <c r="G128" i="16" s="1"/>
  <c r="T303" i="16" a="1"/>
  <c r="T303" i="16" s="1"/>
  <c r="W142" i="16" a="1"/>
  <c r="W142" i="16" s="1"/>
  <c r="K459" i="16" a="1"/>
  <c r="K459" i="16" s="1"/>
  <c r="Y204" i="16" a="1"/>
  <c r="Y204" i="16" s="1"/>
  <c r="H273" i="16" a="1"/>
  <c r="H273" i="16" s="1"/>
  <c r="W287" i="16" a="1"/>
  <c r="W287" i="16" s="1"/>
  <c r="Q444" i="16" a="1"/>
  <c r="Q444" i="16" s="1"/>
  <c r="W262" i="16" a="1"/>
  <c r="W262" i="16" s="1"/>
  <c r="G213" i="16" a="1"/>
  <c r="G213" i="16" s="1"/>
  <c r="H158" i="16" a="1"/>
  <c r="H158" i="16" s="1"/>
  <c r="G357" i="16" a="1"/>
  <c r="G357" i="16" s="1"/>
  <c r="Y161" i="16" a="1"/>
  <c r="Y161" i="16" s="1"/>
  <c r="Z156" i="16" a="1"/>
  <c r="Z156" i="16" s="1"/>
  <c r="K497" i="16" a="1"/>
  <c r="K497" i="16" s="1"/>
  <c r="H484" i="16" a="1"/>
  <c r="H484" i="16" s="1"/>
  <c r="P524" i="16" a="1"/>
  <c r="P524" i="16" s="1"/>
  <c r="V493" i="16" a="1"/>
  <c r="V493" i="16" s="1"/>
  <c r="N420" i="16" a="1"/>
  <c r="N420" i="16" s="1"/>
  <c r="Y488" i="16" a="1"/>
  <c r="Y488" i="16" s="1"/>
  <c r="T211" i="16" a="1"/>
  <c r="T211" i="16" s="1"/>
  <c r="Z289" i="16" a="1"/>
  <c r="Z289" i="16" s="1"/>
  <c r="H144" i="16" a="1"/>
  <c r="H144" i="16" s="1"/>
  <c r="H248" i="16" a="1"/>
  <c r="H248" i="16" s="1"/>
  <c r="Z127" i="16" a="1"/>
  <c r="Z127" i="16" s="1"/>
  <c r="K363" i="16" a="1"/>
  <c r="K363" i="16" s="1"/>
  <c r="V171" i="16" a="1"/>
  <c r="V171" i="16" s="1"/>
  <c r="Z313" i="16" a="1"/>
  <c r="Z313" i="16" s="1"/>
  <c r="H156" i="16" a="1"/>
  <c r="H156" i="16" s="1"/>
  <c r="H488" i="16" a="1"/>
  <c r="H488" i="16" s="1"/>
  <c r="Z151" i="16" a="1"/>
  <c r="Z151" i="16" s="1"/>
  <c r="K399" i="16" a="1"/>
  <c r="K399" i="16" s="1"/>
  <c r="G413" i="16" a="1"/>
  <c r="G413" i="16" s="1"/>
  <c r="K358" i="16" a="1"/>
  <c r="K358" i="16" s="1"/>
  <c r="Z355" i="16" a="1"/>
  <c r="Z355" i="16" s="1"/>
  <c r="K362" i="16" a="1"/>
  <c r="K362" i="16" s="1"/>
  <c r="G406" i="16" a="1"/>
  <c r="G406" i="16" s="1"/>
  <c r="T272" i="16" a="1"/>
  <c r="T272" i="16" s="1"/>
  <c r="Z479" i="16" a="1"/>
  <c r="Z479" i="16" s="1"/>
  <c r="K269" i="16" a="1"/>
  <c r="K269" i="16" s="1"/>
  <c r="H396" i="16" a="1"/>
  <c r="H396" i="16" s="1"/>
  <c r="Y476" i="16" a="1"/>
  <c r="Y476" i="16" s="1"/>
  <c r="W139" i="16" a="1"/>
  <c r="W139" i="16" s="1"/>
  <c r="G418" i="16" a="1"/>
  <c r="G418" i="16" s="1"/>
  <c r="W95" i="16" a="1"/>
  <c r="W95" i="16" s="1"/>
  <c r="H315" i="16" a="1"/>
  <c r="H315" i="16" s="1"/>
  <c r="K429" i="16" a="1"/>
  <c r="K429" i="16" s="1"/>
  <c r="W487" i="16" a="1"/>
  <c r="W487" i="16" s="1"/>
  <c r="H324" i="16" a="1"/>
  <c r="H324" i="16" s="1"/>
  <c r="G520" i="16" a="1"/>
  <c r="G520" i="16" s="1"/>
  <c r="W489" i="16" a="1"/>
  <c r="W489" i="16" s="1"/>
  <c r="K179" i="16" a="1"/>
  <c r="K179" i="16" s="1"/>
  <c r="P460" i="16" a="1"/>
  <c r="P460" i="16" s="1"/>
  <c r="Z244" i="16" a="1"/>
  <c r="Z244" i="16" s="1"/>
  <c r="G200" i="16" a="1"/>
  <c r="G200" i="16" s="1"/>
  <c r="K146" i="16" a="1"/>
  <c r="K146" i="16" s="1"/>
  <c r="K397" i="16" a="1"/>
  <c r="K397" i="16" s="1"/>
  <c r="T489" i="16" a="1"/>
  <c r="T489" i="16" s="1"/>
  <c r="K134" i="16" a="1"/>
  <c r="K134" i="16" s="1"/>
  <c r="G409" i="16" a="1"/>
  <c r="G409" i="16" s="1"/>
  <c r="K267" i="16" a="1"/>
  <c r="K267" i="16" s="1"/>
  <c r="K384" i="16" a="1"/>
  <c r="K384" i="16" s="1"/>
  <c r="K554" i="16" a="1"/>
  <c r="K554" i="16" s="1"/>
  <c r="H236" i="16" a="1"/>
  <c r="H236" i="16" s="1"/>
  <c r="W427" i="16" a="1"/>
  <c r="W427" i="16" s="1"/>
  <c r="W322" i="16" a="1"/>
  <c r="W322" i="16" s="1"/>
  <c r="W312" i="16" a="1"/>
  <c r="W312" i="16" s="1"/>
  <c r="K504" i="16" a="1"/>
  <c r="K504" i="16" s="1"/>
  <c r="W141" i="16" a="1"/>
  <c r="W141" i="16" s="1"/>
  <c r="Z252" i="16" a="1"/>
  <c r="Z252" i="16" s="1"/>
  <c r="H228" i="16" a="1"/>
  <c r="H228" i="16" s="1"/>
  <c r="V292" i="16" a="1"/>
  <c r="V292" i="16" s="1"/>
  <c r="P479" i="16" a="1"/>
  <c r="P479" i="16" s="1"/>
  <c r="M405" i="16" a="1"/>
  <c r="M405" i="16" s="1"/>
  <c r="N330" i="16" a="1"/>
  <c r="N330" i="16" s="1"/>
  <c r="G18" i="16" a="1"/>
  <c r="G18" i="16" s="1"/>
  <c r="N382" i="16" a="1"/>
  <c r="N382" i="16" s="1"/>
  <c r="AC511" i="16" a="1"/>
  <c r="AC511" i="16" s="1"/>
  <c r="S503" i="16" a="1"/>
  <c r="S503" i="16" s="1"/>
  <c r="Q558" i="16" a="1"/>
  <c r="Q558" i="16" s="1"/>
  <c r="N374" i="16" a="1"/>
  <c r="N374" i="16" s="1"/>
  <c r="V380" i="16" a="1"/>
  <c r="V380" i="16" s="1"/>
  <c r="Q441" i="16" a="1"/>
  <c r="Q441" i="16" s="1"/>
  <c r="S520" i="16" a="1"/>
  <c r="S520" i="16" s="1"/>
  <c r="Q486" i="16" a="1"/>
  <c r="Q486" i="16" s="1"/>
  <c r="Z80" i="16" a="1"/>
  <c r="Z80" i="16" s="1"/>
  <c r="S380" i="16" a="1"/>
  <c r="S380" i="16" s="1"/>
  <c r="V418" i="16" a="1"/>
  <c r="V418" i="16" s="1"/>
  <c r="P487" i="16" a="1"/>
  <c r="P487" i="16" s="1"/>
  <c r="V513" i="16" a="1"/>
  <c r="V513" i="16" s="1"/>
  <c r="Y528" i="16" a="1"/>
  <c r="Y528" i="16" s="1"/>
  <c r="T539" i="16" a="1"/>
  <c r="T539" i="16" s="1"/>
  <c r="N349" i="16" a="1"/>
  <c r="N349" i="16" s="1"/>
  <c r="S205" i="16" a="1"/>
  <c r="S205" i="16" s="1"/>
  <c r="T208" i="16" a="1"/>
  <c r="T208" i="16" s="1"/>
  <c r="S333" i="16" a="1"/>
  <c r="S333" i="16" s="1"/>
  <c r="Y115" i="16" a="1"/>
  <c r="Y115" i="16" s="1"/>
  <c r="Y448" i="16" a="1"/>
  <c r="Y448" i="16" s="1"/>
  <c r="Y308" i="16" a="1"/>
  <c r="Y308" i="16" s="1"/>
  <c r="W87" i="16" a="1"/>
  <c r="W87" i="16" s="1"/>
  <c r="G79" i="16" a="1"/>
  <c r="G79" i="16" s="1"/>
  <c r="G380" i="16" a="1"/>
  <c r="G380" i="16" s="1"/>
  <c r="W136" i="16" a="1"/>
  <c r="W136" i="16" s="1"/>
  <c r="V430" i="16" a="1"/>
  <c r="V430" i="16" s="1"/>
  <c r="W74" i="16" a="1"/>
  <c r="W74" i="16" s="1"/>
  <c r="G142" i="16" a="1"/>
  <c r="G142" i="16" s="1"/>
  <c r="H526" i="16" a="1"/>
  <c r="H526" i="16" s="1"/>
  <c r="Z73" i="16" a="1"/>
  <c r="Z73" i="16" s="1"/>
  <c r="N442" i="16" a="1"/>
  <c r="N442" i="16" s="1"/>
  <c r="V338" i="16" a="1"/>
  <c r="V338" i="16" s="1"/>
  <c r="Z440" i="16" a="1"/>
  <c r="Z440" i="16" s="1"/>
  <c r="K444" i="16" a="1"/>
  <c r="K444" i="16" s="1"/>
  <c r="G146" i="16" a="1"/>
  <c r="G146" i="16" s="1"/>
  <c r="H481" i="16" a="1"/>
  <c r="H481" i="16" s="1"/>
  <c r="Y299" i="16" a="1"/>
  <c r="Y299" i="16" s="1"/>
  <c r="G152" i="16" a="1"/>
  <c r="G152" i="16" s="1"/>
  <c r="T201" i="16" a="1"/>
  <c r="T201" i="16" s="1"/>
  <c r="Z185" i="16" a="1"/>
  <c r="Z185" i="16" s="1"/>
  <c r="Y286" i="16" a="1"/>
  <c r="Y286" i="16" s="1"/>
  <c r="Z267" i="16" a="1"/>
  <c r="Z267" i="16" s="1"/>
  <c r="K251" i="16" a="1"/>
  <c r="K251" i="16" s="1"/>
  <c r="S334" i="16" a="1"/>
  <c r="S334" i="16" s="1"/>
  <c r="Y527" i="16" a="1"/>
  <c r="Y527" i="16" s="1"/>
  <c r="P505" i="16" a="1"/>
  <c r="P505" i="16" s="1"/>
  <c r="V496" i="16" a="1"/>
  <c r="V496" i="16" s="1"/>
  <c r="Z196" i="16" a="1"/>
  <c r="Z196" i="16" s="1"/>
  <c r="G86" i="16" a="1"/>
  <c r="G86" i="16" s="1"/>
  <c r="P321" i="16" a="1"/>
  <c r="P321" i="16" s="1"/>
  <c r="Y466" i="16" a="1"/>
  <c r="Y466" i="16" s="1"/>
  <c r="W305" i="16" a="1"/>
  <c r="W305" i="16" s="1"/>
  <c r="V542" i="16" a="1"/>
  <c r="V542" i="16" s="1"/>
  <c r="W523" i="16" a="1"/>
  <c r="W523" i="16" s="1"/>
  <c r="G104" i="16" a="1"/>
  <c r="G104" i="16" s="1"/>
  <c r="H505" i="16" a="1"/>
  <c r="H505" i="16" s="1"/>
  <c r="P438" i="16" a="1"/>
  <c r="P438" i="16" s="1"/>
  <c r="Z557" i="16" a="1"/>
  <c r="Z557" i="16" s="1"/>
  <c r="G106" i="16" a="1"/>
  <c r="G106" i="16" s="1"/>
  <c r="G491" i="16" a="1"/>
  <c r="G491" i="16" s="1"/>
  <c r="H42" i="16" a="1"/>
  <c r="H42" i="16" s="1"/>
  <c r="S369" i="16" a="1"/>
  <c r="S369" i="16" s="1"/>
  <c r="W283" i="16" a="1"/>
  <c r="W283" i="16" s="1"/>
  <c r="G208" i="16" a="1"/>
  <c r="G208" i="16" s="1"/>
  <c r="Z152" i="16" a="1"/>
  <c r="Z152" i="16" s="1"/>
  <c r="H441" i="16" a="1"/>
  <c r="H441" i="16" s="1"/>
  <c r="Y60" i="16" a="1"/>
  <c r="Y60" i="16" s="1"/>
  <c r="W526" i="16" a="1"/>
  <c r="W526" i="16" s="1"/>
  <c r="K424" i="16" a="1"/>
  <c r="K424" i="16" s="1"/>
  <c r="T206" i="16" a="1"/>
  <c r="T206" i="16" s="1"/>
  <c r="G346" i="16" a="1"/>
  <c r="G346" i="16" s="1"/>
  <c r="K273" i="16" a="1"/>
  <c r="K273" i="16" s="1"/>
  <c r="T491" i="16" a="1"/>
  <c r="T491" i="16" s="1"/>
  <c r="Z285" i="16" a="1"/>
  <c r="Z285" i="16" s="1"/>
  <c r="K555" i="16" a="1"/>
  <c r="K555" i="16" s="1"/>
  <c r="H321" i="16" a="1"/>
  <c r="H321" i="16" s="1"/>
  <c r="P518" i="16" a="1"/>
  <c r="P518" i="16" s="1"/>
  <c r="V300" i="16" a="1"/>
  <c r="V300" i="16" s="1"/>
  <c r="Z492" i="16" a="1"/>
  <c r="Z492" i="16" s="1"/>
  <c r="H107" i="16" a="1"/>
  <c r="H107" i="16" s="1"/>
  <c r="G263" i="16" a="1"/>
  <c r="G263" i="16" s="1"/>
  <c r="Q494" i="16" a="1"/>
  <c r="Q494" i="16" s="1"/>
  <c r="G311" i="16" a="1"/>
  <c r="G311" i="16" s="1"/>
  <c r="S300" i="16" a="1"/>
  <c r="S300" i="16" s="1"/>
  <c r="S338" i="16" a="1"/>
  <c r="S338" i="16" s="1"/>
  <c r="K481" i="16" a="1"/>
  <c r="K481" i="16" s="1"/>
  <c r="S481" i="16" a="1"/>
  <c r="S481" i="16" s="1"/>
  <c r="S315" i="16" a="1"/>
  <c r="S315" i="16" s="1"/>
  <c r="S241" i="16" a="1"/>
  <c r="S241" i="16" s="1"/>
  <c r="S331" i="16" a="1"/>
  <c r="S331" i="16" s="1"/>
  <c r="N284" i="16" a="1"/>
  <c r="N284" i="16" s="1"/>
  <c r="Y122" i="16" a="1"/>
  <c r="Y122" i="16" s="1"/>
  <c r="S461" i="16" a="1"/>
  <c r="S461" i="16" s="1"/>
  <c r="W188" i="16" a="1"/>
  <c r="W188" i="16" s="1"/>
  <c r="Y375" i="16" a="1"/>
  <c r="Y375" i="16" s="1"/>
  <c r="S548" i="16" a="1"/>
  <c r="S548" i="16" s="1"/>
  <c r="S540" i="16" a="1"/>
  <c r="S540" i="16" s="1"/>
  <c r="N236" i="16" a="1"/>
  <c r="N236" i="16" s="1"/>
  <c r="T533" i="16" a="1"/>
  <c r="T533" i="16" s="1"/>
  <c r="V475" i="16" a="1"/>
  <c r="V475" i="16" s="1"/>
  <c r="Q408" i="16" a="1"/>
  <c r="Q408" i="16" s="1"/>
  <c r="T328" i="16" a="1"/>
  <c r="T328" i="16" s="1"/>
  <c r="T509" i="16" a="1"/>
  <c r="T509" i="16" s="1"/>
  <c r="W279" i="16" a="1"/>
  <c r="W279" i="16" s="1"/>
  <c r="H279" i="16" a="1"/>
  <c r="H279" i="16" s="1"/>
  <c r="Z449" i="16" a="1"/>
  <c r="Z449" i="16" s="1"/>
  <c r="V277" i="16" a="1"/>
  <c r="V277" i="16" s="1"/>
  <c r="W99" i="16" a="1"/>
  <c r="W99" i="16" s="1"/>
  <c r="K381" i="16" a="1"/>
  <c r="K381" i="16" s="1"/>
  <c r="Y394" i="16" a="1"/>
  <c r="Y394" i="16" s="1"/>
  <c r="Q313" i="16" a="1"/>
  <c r="Q313" i="16" s="1"/>
  <c r="V346" i="16" a="1"/>
  <c r="V346" i="16" s="1"/>
  <c r="G135" i="16" a="1"/>
  <c r="G135" i="16" s="1"/>
  <c r="H291" i="16" a="1"/>
  <c r="H291" i="16" s="1"/>
  <c r="S482" i="16" a="1"/>
  <c r="S482" i="16" s="1"/>
  <c r="H98" i="16" a="1"/>
  <c r="H98" i="16" s="1"/>
  <c r="Y62" i="16" a="1"/>
  <c r="Y62" i="16" s="1"/>
  <c r="T219" i="16" a="1"/>
  <c r="T219" i="16" s="1"/>
  <c r="Z555" i="16" a="1"/>
  <c r="Z555" i="16" s="1"/>
  <c r="H419" i="16" a="1"/>
  <c r="H419" i="16" s="1"/>
  <c r="Y265" i="16" a="1"/>
  <c r="Y265" i="16" s="1"/>
  <c r="N273" i="16" a="1"/>
  <c r="N273" i="16" s="1"/>
  <c r="W358" i="16" a="1"/>
  <c r="W358" i="16" s="1"/>
  <c r="H191" i="16" a="1"/>
  <c r="H191" i="16" s="1"/>
  <c r="Q529" i="16" a="1"/>
  <c r="Q529" i="16" s="1"/>
  <c r="W536" i="16" a="1"/>
  <c r="W536" i="16" s="1"/>
  <c r="V217" i="16" a="1"/>
  <c r="V217" i="16" s="1"/>
  <c r="K312" i="16" a="1"/>
  <c r="K312" i="16" s="1"/>
  <c r="G276" i="16" a="1"/>
  <c r="G276" i="16" s="1"/>
  <c r="Z148" i="16" a="1"/>
  <c r="Z148" i="16" s="1"/>
  <c r="W488" i="16" a="1"/>
  <c r="W488" i="16" s="1"/>
  <c r="H36" i="16" a="1"/>
  <c r="H36" i="16" s="1"/>
  <c r="G555" i="16" a="1"/>
  <c r="G555" i="16" s="1"/>
  <c r="V204" i="16" a="1"/>
  <c r="V204" i="16" s="1"/>
  <c r="K436" i="16" a="1"/>
  <c r="K436" i="16" s="1"/>
  <c r="T244" i="16" a="1"/>
  <c r="T244" i="16" s="1"/>
  <c r="G352" i="16" a="1"/>
  <c r="G352" i="16" s="1"/>
  <c r="Y232" i="16" a="1"/>
  <c r="Y232" i="16" s="1"/>
  <c r="W222" i="16" a="1"/>
  <c r="W222" i="16" s="1"/>
  <c r="W92" i="16" a="1"/>
  <c r="W92" i="16" s="1"/>
  <c r="V104" i="16" a="1"/>
  <c r="V104" i="16" s="1"/>
  <c r="N464" i="16" a="1"/>
  <c r="N464" i="16" s="1"/>
  <c r="W132" i="16" a="1"/>
  <c r="W132" i="16" s="1"/>
  <c r="H101" i="16" a="1"/>
  <c r="H101" i="16" s="1"/>
  <c r="G355" i="16" a="1"/>
  <c r="G355" i="16" s="1"/>
  <c r="Y273" i="16" a="1"/>
  <c r="Y273" i="16" s="1"/>
  <c r="W282" i="16" a="1"/>
  <c r="W282" i="16" s="1"/>
  <c r="H327" i="16" a="1"/>
  <c r="H327" i="16" s="1"/>
  <c r="Q413" i="16" a="1"/>
  <c r="Q413" i="16" s="1"/>
  <c r="Y383" i="16" a="1"/>
  <c r="Y383" i="16" s="1"/>
  <c r="T205" i="16" a="1"/>
  <c r="T205" i="16" s="1"/>
  <c r="Z163" i="16" a="1"/>
  <c r="Z163" i="16" s="1"/>
  <c r="W157" i="16" a="1"/>
  <c r="W157" i="16" s="1"/>
  <c r="K271" i="16" a="1"/>
  <c r="K271" i="16" s="1"/>
  <c r="G399" i="16" a="1"/>
  <c r="G399" i="16" s="1"/>
  <c r="W386" i="16" a="1"/>
  <c r="W386" i="16" s="1"/>
  <c r="K142" i="16" a="1"/>
  <c r="K142" i="16" s="1"/>
  <c r="Y453" i="16" a="1"/>
  <c r="Y453" i="16" s="1"/>
  <c r="K387" i="16" a="1"/>
  <c r="K387" i="16" s="1"/>
  <c r="G241" i="16" a="1"/>
  <c r="G241" i="16" s="1"/>
  <c r="Z282" i="16" a="1"/>
  <c r="Z282" i="16" s="1"/>
  <c r="K197" i="16" a="1"/>
  <c r="K197" i="16" s="1"/>
  <c r="G493" i="16" a="1"/>
  <c r="G493" i="16" s="1"/>
  <c r="V219" i="16" a="1"/>
  <c r="V219" i="16" s="1"/>
  <c r="Z105" i="16" a="1"/>
  <c r="Z105" i="16" s="1"/>
  <c r="H61" i="16" a="1"/>
  <c r="H61" i="16" s="1"/>
  <c r="H409" i="16" a="1"/>
  <c r="H409" i="16" s="1"/>
  <c r="W313" i="16" a="1"/>
  <c r="W313" i="16" s="1"/>
  <c r="G168" i="16" a="1"/>
  <c r="G168" i="16" s="1"/>
  <c r="G218" i="16" a="1"/>
  <c r="G218" i="16" s="1"/>
  <c r="Z344" i="16" a="1"/>
  <c r="Z344" i="16" s="1"/>
  <c r="G41" i="16" a="1"/>
  <c r="G41" i="16" s="1"/>
  <c r="Y493" i="16" a="1"/>
  <c r="Y493" i="16" s="1"/>
  <c r="K187" i="16" a="1"/>
  <c r="K187" i="16" s="1"/>
  <c r="K291" i="16" a="1"/>
  <c r="K291" i="16" s="1"/>
  <c r="W503" i="16" a="1"/>
  <c r="W503" i="16" s="1"/>
  <c r="G393" i="16" a="1"/>
  <c r="G393" i="16" s="1"/>
  <c r="Q530" i="16" a="1"/>
  <c r="Q530" i="16" s="1"/>
  <c r="W556" i="16" a="1"/>
  <c r="W556" i="16" s="1"/>
  <c r="K417" i="16" a="1"/>
  <c r="K417" i="16" s="1"/>
  <c r="Z442" i="16" a="1"/>
  <c r="Z442" i="16" s="1"/>
  <c r="G227" i="16" a="1"/>
  <c r="G227" i="16" s="1"/>
  <c r="K498" i="16" a="1"/>
  <c r="K498" i="16" s="1"/>
  <c r="G500" i="16" a="1"/>
  <c r="G500" i="16" s="1"/>
  <c r="Z427" i="16" a="1"/>
  <c r="Z427" i="16" s="1"/>
  <c r="S314" i="16" a="1"/>
  <c r="S314" i="16" s="1"/>
  <c r="S525" i="16" a="1"/>
  <c r="S525" i="16" s="1"/>
  <c r="S340" i="16" a="1"/>
  <c r="S340" i="16" s="1"/>
  <c r="S364" i="16" a="1"/>
  <c r="S364" i="16" s="1"/>
  <c r="N548" i="16" a="1"/>
  <c r="N548" i="16" s="1"/>
  <c r="V479" i="16" a="1"/>
  <c r="V479" i="16" s="1"/>
  <c r="V241" i="16" a="1"/>
  <c r="V241" i="16" s="1"/>
  <c r="W380" i="16" a="1"/>
  <c r="W380" i="16" s="1"/>
  <c r="V491" i="16" a="1"/>
  <c r="V491" i="16" s="1"/>
  <c r="T340" i="16" a="1"/>
  <c r="T340" i="16" s="1"/>
  <c r="T333" i="16" a="1"/>
  <c r="T333" i="16" s="1"/>
  <c r="S404" i="16" a="1"/>
  <c r="S404" i="16" s="1"/>
  <c r="T414" i="16" a="1"/>
  <c r="T414" i="16" s="1"/>
  <c r="N538" i="16" a="1"/>
  <c r="N538" i="16" s="1"/>
  <c r="T317" i="16" a="1"/>
  <c r="T317" i="16" s="1"/>
  <c r="Q552" i="16" a="1"/>
  <c r="Q552" i="16" s="1"/>
  <c r="T225" i="16" a="1"/>
  <c r="T225" i="16" s="1"/>
  <c r="Z217" i="16" a="1"/>
  <c r="Z217" i="16" s="1"/>
  <c r="H375" i="16" a="1"/>
  <c r="H375" i="16" s="1"/>
  <c r="Z390" i="16" a="1"/>
  <c r="Z390" i="16" s="1"/>
  <c r="V369" i="16" a="1"/>
  <c r="V369" i="16" s="1"/>
  <c r="W291" i="16" a="1"/>
  <c r="W291" i="16" s="1"/>
  <c r="H7" i="16" a="1"/>
  <c r="H7" i="16" s="1"/>
  <c r="Y515" i="16" a="1"/>
  <c r="Y515" i="16" s="1"/>
  <c r="T557" i="16" a="1"/>
  <c r="T557" i="16" s="1"/>
  <c r="Y71" i="16" a="1"/>
  <c r="Y71" i="16" s="1"/>
  <c r="W555" i="16" a="1"/>
  <c r="W555" i="16" s="1"/>
  <c r="H483" i="16" a="1"/>
  <c r="H483" i="16" s="1"/>
  <c r="T542" i="16" a="1"/>
  <c r="T542" i="16" s="1"/>
  <c r="H393" i="16" a="1"/>
  <c r="H393" i="16" s="1"/>
  <c r="V365" i="16" a="1"/>
  <c r="V365" i="16" s="1"/>
  <c r="V288" i="16" a="1"/>
  <c r="V288" i="16" s="1"/>
  <c r="W294" i="16" a="1"/>
  <c r="W294" i="16" s="1"/>
  <c r="H246" i="16" a="1"/>
  <c r="H246" i="16" s="1"/>
  <c r="V453" i="16" a="1"/>
  <c r="V453" i="16" s="1"/>
  <c r="N322" i="16" a="1"/>
  <c r="N322" i="16" s="1"/>
  <c r="Z248" i="16" a="1"/>
  <c r="Z248" i="16" s="1"/>
  <c r="K306" i="16" a="1"/>
  <c r="K306" i="16" s="1"/>
  <c r="S486" i="16" a="1"/>
  <c r="S486" i="16" s="1"/>
  <c r="W465" i="16" a="1"/>
  <c r="W465" i="16" s="1"/>
  <c r="S556" i="16" a="1"/>
  <c r="S556" i="16" s="1"/>
  <c r="G171" i="16" a="1"/>
  <c r="G171" i="16" s="1"/>
  <c r="G408" i="16" a="1"/>
  <c r="G408" i="16" s="1"/>
  <c r="K542" i="16" a="1"/>
  <c r="K542" i="16" s="1"/>
  <c r="W130" i="16" a="1"/>
  <c r="W130" i="16" s="1"/>
  <c r="H168" i="16" a="1"/>
  <c r="H168" i="16" s="1"/>
  <c r="K194" i="16" a="1"/>
  <c r="K194" i="16" s="1"/>
  <c r="V322" i="16" a="1"/>
  <c r="V322" i="16" s="1"/>
  <c r="K125" i="16" a="1"/>
  <c r="K125" i="16" s="1"/>
  <c r="T413" i="16" a="1"/>
  <c r="T413" i="16" s="1"/>
  <c r="H304" i="16" a="1"/>
  <c r="H304" i="16" s="1"/>
  <c r="Y178" i="16" a="1"/>
  <c r="Y178" i="16" s="1"/>
  <c r="W510" i="16" a="1"/>
  <c r="W510" i="16" s="1"/>
  <c r="Y526" i="16" a="1"/>
  <c r="Y526" i="16" s="1"/>
  <c r="V350" i="16" a="1"/>
  <c r="V350" i="16" s="1"/>
  <c r="S284" i="16" a="1"/>
  <c r="S284" i="16" s="1"/>
  <c r="W492" i="16" a="1"/>
  <c r="W492" i="16" s="1"/>
  <c r="K150" i="16" a="1"/>
  <c r="K150" i="16" s="1"/>
  <c r="G499" i="16" a="1"/>
  <c r="G499" i="16" s="1"/>
  <c r="V330" i="16" a="1"/>
  <c r="V330" i="16" s="1"/>
  <c r="Z184" i="16" a="1"/>
  <c r="Z184" i="16" s="1"/>
  <c r="H459" i="16" a="1"/>
  <c r="H459" i="16" s="1"/>
  <c r="S419" i="16" a="1"/>
  <c r="S419" i="16" s="1"/>
  <c r="Z341" i="16" a="1"/>
  <c r="Z341" i="16" s="1"/>
  <c r="T183" i="16" a="1"/>
  <c r="T183" i="16" s="1"/>
  <c r="W82" i="16" a="1"/>
  <c r="W82" i="16" s="1"/>
  <c r="W374" i="16" a="1"/>
  <c r="W374" i="16" s="1"/>
  <c r="K549" i="16" a="1"/>
  <c r="K549" i="16" s="1"/>
  <c r="N448" i="16" a="1"/>
  <c r="N448" i="16" s="1"/>
  <c r="W400" i="16" a="1"/>
  <c r="W400" i="16" s="1"/>
  <c r="G80" i="16" a="1"/>
  <c r="G80" i="16" s="1"/>
  <c r="Y502" i="16" a="1"/>
  <c r="Y502" i="16" s="1"/>
  <c r="K149" i="16" a="1"/>
  <c r="K149" i="16" s="1"/>
  <c r="H313" i="16" a="1"/>
  <c r="H313" i="16" s="1"/>
  <c r="Z284" i="16" a="1"/>
  <c r="Z284" i="16" s="1"/>
  <c r="H53" i="16" a="1"/>
  <c r="H53" i="16" s="1"/>
  <c r="H203" i="16" a="1"/>
  <c r="H203" i="16" s="1"/>
  <c r="Y456" i="16" a="1"/>
  <c r="Y456" i="16" s="1"/>
  <c r="W245" i="16" a="1"/>
  <c r="W245" i="16" s="1"/>
  <c r="K322" i="16" a="1"/>
  <c r="K322" i="16" s="1"/>
  <c r="Q557" i="16" a="1"/>
  <c r="Q557" i="16" s="1"/>
  <c r="Z168" i="16" a="1"/>
  <c r="Z168" i="16" s="1"/>
  <c r="K487" i="16" a="1"/>
  <c r="K487" i="16" s="1"/>
  <c r="G464" i="16" a="1"/>
  <c r="G464" i="16" s="1"/>
  <c r="Z477" i="16" a="1"/>
  <c r="Z477" i="16" s="1"/>
  <c r="K281" i="16" a="1"/>
  <c r="K281" i="16" s="1"/>
  <c r="S559" i="16" a="1"/>
  <c r="S559" i="16" s="1"/>
  <c r="G169" i="16" a="1"/>
  <c r="G169" i="16" s="1"/>
  <c r="P536" i="16" a="1"/>
  <c r="P536" i="16" s="1"/>
  <c r="W371" i="16" a="1"/>
  <c r="W371" i="16" s="1"/>
  <c r="H490" i="16" a="1"/>
  <c r="H490" i="16" s="1"/>
  <c r="Q511" i="16" a="1"/>
  <c r="Q511" i="16" s="1"/>
  <c r="W515" i="16" a="1"/>
  <c r="W515" i="16" s="1"/>
  <c r="G354" i="16" a="1"/>
  <c r="G354" i="16" s="1"/>
  <c r="W399" i="16" a="1"/>
  <c r="W399" i="16" s="1"/>
  <c r="G264" i="16" a="1"/>
  <c r="G264" i="16" s="1"/>
  <c r="K308" i="16" a="1"/>
  <c r="K308" i="16" s="1"/>
  <c r="N348" i="16" a="1"/>
  <c r="N348" i="16" s="1"/>
  <c r="Z93" i="16" a="1"/>
  <c r="Z93" i="16" s="1"/>
  <c r="K299" i="16" a="1"/>
  <c r="K299" i="16" s="1"/>
  <c r="M127" i="16" a="1"/>
  <c r="M127" i="16" s="1"/>
  <c r="T247" i="16" a="1"/>
  <c r="T247" i="16" s="1"/>
  <c r="S330" i="16" a="1"/>
  <c r="S330" i="16" s="1"/>
  <c r="T402" i="16" a="1"/>
  <c r="T402" i="16" s="1"/>
  <c r="N394" i="16" a="1"/>
  <c r="N394" i="16" s="1"/>
  <c r="Y172" i="16" a="1"/>
  <c r="Y172" i="16" s="1"/>
  <c r="T502" i="16" a="1"/>
  <c r="T502" i="16" s="1"/>
  <c r="N261" i="16" a="1"/>
  <c r="N261" i="16" s="1"/>
  <c r="Y475" i="16" a="1"/>
  <c r="Y475" i="16" s="1"/>
  <c r="T353" i="16" a="1"/>
  <c r="T353" i="16" s="1"/>
  <c r="V158" i="16" a="1"/>
  <c r="V158" i="16" s="1"/>
  <c r="Q484" i="16" a="1"/>
  <c r="Q484" i="16" s="1"/>
  <c r="T300" i="16" a="1"/>
  <c r="T300" i="16" s="1"/>
  <c r="N263" i="16" a="1"/>
  <c r="N263" i="16" s="1"/>
  <c r="V262" i="16" a="1"/>
  <c r="V262" i="16" s="1"/>
  <c r="T342" i="16" a="1"/>
  <c r="T342" i="16" s="1"/>
  <c r="T375" i="16" a="1"/>
  <c r="T375" i="16" s="1"/>
  <c r="W175" i="16" a="1"/>
  <c r="W175" i="16" s="1"/>
  <c r="H471" i="16" a="1"/>
  <c r="H471" i="16" s="1"/>
  <c r="W537" i="16" a="1"/>
  <c r="W537" i="16" s="1"/>
  <c r="Y174" i="16" a="1"/>
  <c r="Y174" i="16" s="1"/>
  <c r="Z303" i="16" a="1"/>
  <c r="Z303" i="16" s="1"/>
  <c r="K238" i="16" a="1"/>
  <c r="K238" i="16" s="1"/>
  <c r="W416" i="16" a="1"/>
  <c r="W416" i="16" s="1"/>
  <c r="T258" i="16" a="1"/>
  <c r="T258" i="16" s="1"/>
  <c r="Z378" i="16" a="1"/>
  <c r="Z378" i="16" s="1"/>
  <c r="K278" i="16" a="1"/>
  <c r="K278" i="16" s="1"/>
  <c r="G490" i="16" a="1"/>
  <c r="G490" i="16" s="1"/>
  <c r="Y149" i="16" a="1"/>
  <c r="Y149" i="16" s="1"/>
  <c r="H206" i="16" a="1"/>
  <c r="H206" i="16" s="1"/>
  <c r="Y401" i="16" a="1"/>
  <c r="Y401" i="16" s="1"/>
  <c r="Y408" i="16" a="1"/>
  <c r="Y408" i="16" s="1"/>
  <c r="W534" i="16" a="1"/>
  <c r="W534" i="16" s="1"/>
  <c r="H492" i="16" a="1"/>
  <c r="H492" i="16" s="1"/>
  <c r="V298" i="16" a="1"/>
  <c r="V298" i="16" s="1"/>
  <c r="S308" i="16" a="1"/>
  <c r="S308" i="16" s="1"/>
  <c r="Z141" i="16" a="1"/>
  <c r="Z141" i="16" s="1"/>
  <c r="K546" i="16" a="1"/>
  <c r="K546" i="16" s="1"/>
  <c r="T406" i="16" a="1"/>
  <c r="T406" i="16" s="1"/>
  <c r="W408" i="16" a="1"/>
  <c r="W408" i="16" s="1"/>
  <c r="T243" i="16" a="1"/>
  <c r="T243" i="16" s="1"/>
  <c r="K217" i="16" a="1"/>
  <c r="K217" i="16" s="1"/>
  <c r="H288" i="16" a="1"/>
  <c r="H288" i="16" s="1"/>
  <c r="H309" i="16" a="1"/>
  <c r="H309" i="16" s="1"/>
  <c r="Z299" i="16" a="1"/>
  <c r="Z299" i="16" s="1"/>
  <c r="K260" i="16" a="1"/>
  <c r="K260" i="16" s="1"/>
  <c r="K183" i="16" a="1"/>
  <c r="K183" i="16" s="1"/>
  <c r="Y91" i="16" a="1"/>
  <c r="Y91" i="16" s="1"/>
  <c r="K389" i="16" a="1"/>
  <c r="K389" i="16" s="1"/>
  <c r="S514" i="16" a="1"/>
  <c r="S514" i="16" s="1"/>
  <c r="G509" i="16" a="1"/>
  <c r="G509" i="16" s="1"/>
  <c r="T506" i="16" a="1"/>
  <c r="T506" i="16" s="1"/>
  <c r="W271" i="16" a="1"/>
  <c r="W271" i="16" s="1"/>
  <c r="Z249" i="16" a="1"/>
  <c r="Z249" i="16" s="1"/>
  <c r="Y236" i="16" a="1"/>
  <c r="Y236" i="16" s="1"/>
  <c r="S335" i="16" a="1"/>
  <c r="S335" i="16" s="1"/>
  <c r="Z310" i="16" a="1"/>
  <c r="Z310" i="16" s="1"/>
  <c r="K414" i="16" a="1"/>
  <c r="K414" i="16" s="1"/>
  <c r="H397" i="16" a="1"/>
  <c r="H397" i="16" s="1"/>
  <c r="Y274" i="16" a="1"/>
  <c r="Y274" i="16" s="1"/>
  <c r="Z544" i="16" a="1"/>
  <c r="Z544" i="16" s="1"/>
  <c r="G238" i="16" a="1"/>
  <c r="G238" i="16" s="1"/>
  <c r="Q512" i="16" a="1"/>
  <c r="Q512" i="16" s="1"/>
  <c r="W117" i="16" a="1"/>
  <c r="W117" i="16" s="1"/>
  <c r="V427" i="16" a="1"/>
  <c r="V427" i="16" s="1"/>
  <c r="W490" i="16" a="1"/>
  <c r="W490" i="16" s="1"/>
  <c r="Z552" i="16" a="1"/>
  <c r="Z552" i="16" s="1"/>
  <c r="K130" i="16" a="1"/>
  <c r="K130" i="16" s="1"/>
  <c r="Q532" i="16" a="1"/>
  <c r="Q532" i="16" s="1"/>
  <c r="Z518" i="16" a="1"/>
  <c r="Z518" i="16" s="1"/>
  <c r="K395" i="16" a="1"/>
  <c r="K395" i="16" s="1"/>
  <c r="Z353" i="16" a="1"/>
  <c r="Z353" i="16" s="1"/>
  <c r="H47" i="16" a="1"/>
  <c r="H47" i="16" s="1"/>
  <c r="H296" i="16" a="1"/>
  <c r="H296" i="16" s="1"/>
  <c r="Z369" i="16" a="1"/>
  <c r="Z369" i="16" s="1"/>
  <c r="K246" i="16" a="1"/>
  <c r="K246" i="16" s="1"/>
  <c r="G446" i="16" a="1"/>
  <c r="G446" i="16" s="1"/>
  <c r="Y410" i="16" a="1"/>
  <c r="Y410" i="16" s="1"/>
  <c r="Z255" i="16" a="1"/>
  <c r="Z255" i="16" s="1"/>
  <c r="G158" i="16" a="1"/>
  <c r="G158" i="16" s="1"/>
  <c r="S253" i="16" a="1"/>
  <c r="S253" i="16" s="1"/>
  <c r="W195" i="16" a="1"/>
  <c r="W195" i="16" s="1"/>
  <c r="K141" i="16" a="1"/>
  <c r="K141" i="16" s="1"/>
  <c r="H344" i="16" a="1"/>
  <c r="H344" i="16" s="1"/>
  <c r="Z154" i="16" a="1"/>
  <c r="Z154" i="16" s="1"/>
  <c r="G174" i="16" a="1"/>
  <c r="G174" i="16" s="1"/>
  <c r="T326" i="16" a="1"/>
  <c r="T326" i="16" s="1"/>
  <c r="H187" i="16" a="1"/>
  <c r="H187" i="16" s="1"/>
  <c r="S198" i="16" a="1"/>
  <c r="S198" i="16" s="1"/>
  <c r="K196" i="16" a="1"/>
  <c r="K196" i="16" s="1"/>
  <c r="G258" i="16" a="1"/>
  <c r="G258" i="16" s="1"/>
  <c r="S246" i="16" a="1"/>
  <c r="S246" i="16" s="1"/>
  <c r="K244" i="16" a="1"/>
  <c r="K244" i="16" s="1"/>
  <c r="G507" i="16" a="1"/>
  <c r="G507" i="16" s="1"/>
  <c r="W497" i="16" a="1"/>
  <c r="W497" i="16" s="1"/>
  <c r="H408" i="16" a="1"/>
  <c r="H408" i="16" s="1"/>
  <c r="K382" i="16" a="1"/>
  <c r="K382" i="16" s="1"/>
  <c r="V248" i="16" a="1"/>
  <c r="V248" i="16" s="1"/>
  <c r="Z478" i="16" a="1"/>
  <c r="Z478" i="16" s="1"/>
  <c r="H351" i="16" a="1"/>
  <c r="H351" i="16" s="1"/>
  <c r="W218" i="16" a="1"/>
  <c r="W218" i="16" s="1"/>
  <c r="W435" i="16" a="1"/>
  <c r="W435" i="16" s="1"/>
  <c r="G537" i="16" a="1"/>
  <c r="G537" i="16" s="1"/>
  <c r="H230" i="16" a="1"/>
  <c r="H230" i="16" s="1"/>
  <c r="S437" i="16" a="1"/>
  <c r="S437" i="16" s="1"/>
  <c r="H120" i="16" a="1"/>
  <c r="H120" i="16" s="1"/>
  <c r="W78" i="16" a="1"/>
  <c r="W78" i="16" s="1"/>
  <c r="Z288" i="16" a="1"/>
  <c r="Z288" i="16" s="1"/>
  <c r="W240" i="16" a="1"/>
  <c r="W240" i="16" s="1"/>
  <c r="H50" i="16" a="1"/>
  <c r="H50" i="16" s="1"/>
  <c r="M407" i="16" a="1"/>
  <c r="M407" i="16" s="1"/>
  <c r="M523" i="16" a="1"/>
  <c r="M523" i="16" s="1"/>
  <c r="M394" i="16" a="1"/>
  <c r="M394" i="16" s="1"/>
  <c r="M19" i="16" a="1"/>
  <c r="M19" i="16" s="1"/>
  <c r="M526" i="16" a="1"/>
  <c r="M526" i="16" s="1"/>
  <c r="M331" i="16" a="1"/>
  <c r="M331" i="16" s="1"/>
  <c r="M359" i="16" a="1"/>
  <c r="M359" i="16" s="1"/>
  <c r="M200" i="16" a="1"/>
  <c r="M200" i="16" s="1"/>
  <c r="N389" i="16" a="1"/>
  <c r="N389" i="16" s="1"/>
  <c r="N217" i="16" a="1"/>
  <c r="N217" i="16" s="1"/>
  <c r="N282" i="16" a="1"/>
  <c r="N282" i="16" s="1"/>
  <c r="M333" i="16" a="1"/>
  <c r="M333" i="16" s="1"/>
  <c r="P539" i="16" a="1"/>
  <c r="P539" i="16" s="1"/>
  <c r="M190" i="16" a="1"/>
  <c r="M190" i="16" s="1"/>
  <c r="M280" i="16" a="1"/>
  <c r="M280" i="16" s="1"/>
  <c r="AC427" i="16" a="1"/>
  <c r="AC427" i="16" s="1"/>
  <c r="N168" i="16" a="1"/>
  <c r="N168" i="16" s="1"/>
  <c r="N184" i="16" a="1"/>
  <c r="N184" i="16" s="1"/>
  <c r="M428" i="16" a="1"/>
  <c r="M428" i="16" s="1"/>
  <c r="M431" i="16" a="1"/>
  <c r="M431" i="16" s="1"/>
  <c r="M272" i="16" a="1"/>
  <c r="M272" i="16" s="1"/>
  <c r="N148" i="16" a="1"/>
  <c r="N148" i="16" s="1"/>
  <c r="M404" i="16" a="1"/>
  <c r="M404" i="16" s="1"/>
  <c r="M425" i="16" a="1"/>
  <c r="M425" i="16" s="1"/>
  <c r="M194" i="16" a="1"/>
  <c r="M194" i="16" s="1"/>
  <c r="M545" i="16" a="1"/>
  <c r="M545" i="16" s="1"/>
  <c r="M458" i="16" a="1"/>
  <c r="M458" i="16" s="1"/>
  <c r="M522" i="16" a="1"/>
  <c r="M522" i="16" s="1"/>
  <c r="M399" i="16" a="1"/>
  <c r="M399" i="16" s="1"/>
  <c r="AE507" i="16" a="1"/>
  <c r="AE507" i="16" s="1"/>
  <c r="M388" i="16" a="1"/>
  <c r="M388" i="16" s="1"/>
  <c r="M228" i="16" a="1"/>
  <c r="M228" i="16" s="1"/>
  <c r="M221" i="16" a="1"/>
  <c r="M221" i="16" s="1"/>
  <c r="AC382" i="16" a="1"/>
  <c r="AC382" i="16" s="1"/>
  <c r="AC458" i="16" a="1"/>
  <c r="AC458" i="16" s="1"/>
  <c r="AC347" i="16" a="1"/>
  <c r="AC347" i="16" s="1"/>
  <c r="AC471" i="16" a="1"/>
  <c r="AC471" i="16" s="1"/>
  <c r="AC269" i="16" a="1"/>
  <c r="AC269" i="16" s="1"/>
  <c r="AE198" i="16" a="1"/>
  <c r="AE198" i="16" s="1"/>
  <c r="M329" i="16" a="1"/>
  <c r="M329" i="16" s="1"/>
  <c r="M242" i="16" a="1"/>
  <c r="M242" i="16" s="1"/>
  <c r="AC422" i="16" a="1"/>
  <c r="AC422" i="16" s="1"/>
  <c r="N199" i="16" a="1"/>
  <c r="N199" i="16" s="1"/>
  <c r="N179" i="16" a="1"/>
  <c r="N179" i="16" s="1"/>
  <c r="M459" i="16" a="1"/>
  <c r="M459" i="16" s="1"/>
  <c r="AE280" i="16" a="1"/>
  <c r="AE280" i="16" s="1"/>
  <c r="AC432" i="16" a="1"/>
  <c r="AC432" i="16" s="1"/>
  <c r="AC238" i="16" a="1"/>
  <c r="AC238" i="16" s="1"/>
  <c r="AE451" i="16" a="1"/>
  <c r="AE451" i="16" s="1"/>
  <c r="AE64" i="16" a="1"/>
  <c r="AE64" i="16" s="1"/>
  <c r="AC78" i="16" a="1"/>
  <c r="AC78" i="16" s="1"/>
  <c r="AE283" i="16" a="1"/>
  <c r="AE283" i="16" s="1"/>
  <c r="AC332" i="16" a="1"/>
  <c r="AC332" i="16" s="1"/>
  <c r="AE434" i="16" a="1"/>
  <c r="AE434" i="16" s="1"/>
  <c r="AE415" i="16" a="1"/>
  <c r="AE415" i="16" s="1"/>
  <c r="AC320" i="16" a="1"/>
  <c r="AC320" i="16" s="1"/>
  <c r="AE278" i="16" a="1"/>
  <c r="AE278" i="16" s="1"/>
  <c r="AE100" i="16" a="1"/>
  <c r="AE100" i="16" s="1"/>
  <c r="AF391" i="16" a="1"/>
  <c r="AF391" i="16" s="1"/>
  <c r="G155" i="16" a="1"/>
  <c r="G155" i="16" s="1"/>
  <c r="G105" i="16" a="1"/>
  <c r="G105" i="16" s="1"/>
  <c r="P406" i="16" a="1"/>
  <c r="P406" i="16" s="1"/>
  <c r="T227" i="16" a="1"/>
  <c r="T227" i="16" s="1"/>
  <c r="V178" i="16" a="1"/>
  <c r="V178" i="16" s="1"/>
  <c r="T200" i="16" a="1"/>
  <c r="T200" i="16" s="1"/>
  <c r="Q407" i="16" a="1"/>
  <c r="Q407" i="16" s="1"/>
  <c r="Y414" i="16" a="1"/>
  <c r="Y414" i="16" s="1"/>
  <c r="V136" i="16" a="1"/>
  <c r="V136" i="16" s="1"/>
  <c r="Q364" i="16" a="1"/>
  <c r="Q364" i="16" s="1"/>
  <c r="Y117" i="16" a="1"/>
  <c r="Y117" i="16" s="1"/>
  <c r="S537" i="16" a="1"/>
  <c r="S537" i="16" s="1"/>
  <c r="V391" i="16" a="1"/>
  <c r="V391" i="16" s="1"/>
  <c r="Q509" i="16" a="1"/>
  <c r="Q509" i="16" s="1"/>
  <c r="V417" i="16" a="1"/>
  <c r="V417" i="16" s="1"/>
  <c r="V95" i="16" a="1"/>
  <c r="V95" i="16" s="1"/>
  <c r="T331" i="16" a="1"/>
  <c r="T331" i="16" s="1"/>
  <c r="V266" i="16" a="1"/>
  <c r="V266" i="16" s="1"/>
  <c r="Y536" i="16" a="1"/>
  <c r="Y536" i="16" s="1"/>
  <c r="K228" i="16" a="1"/>
  <c r="K228" i="16" s="1"/>
  <c r="H424" i="16" a="1"/>
  <c r="H424" i="16" s="1"/>
  <c r="K277" i="16" a="1"/>
  <c r="K277" i="16" s="1"/>
  <c r="Y223" i="16" a="1"/>
  <c r="Y223" i="16" s="1"/>
  <c r="K240" i="16" a="1"/>
  <c r="K240" i="16" s="1"/>
  <c r="G437" i="16" a="1"/>
  <c r="G437" i="16" s="1"/>
  <c r="Z523" i="16" a="1"/>
  <c r="Z523" i="16" s="1"/>
  <c r="T321" i="16" a="1"/>
  <c r="T321" i="16" s="1"/>
  <c r="Z190" i="16" a="1"/>
  <c r="Z190" i="16" s="1"/>
  <c r="K233" i="16" a="1"/>
  <c r="K233" i="16" s="1"/>
  <c r="G539" i="16" a="1"/>
  <c r="G539" i="16" s="1"/>
  <c r="W176" i="16" a="1"/>
  <c r="W176" i="16" s="1"/>
  <c r="H250" i="16" a="1"/>
  <c r="H250" i="16" s="1"/>
  <c r="Y199" i="16" a="1"/>
  <c r="Y199" i="16" s="1"/>
  <c r="Y155" i="16" a="1"/>
  <c r="Y155" i="16" s="1"/>
  <c r="H189" i="16" a="1"/>
  <c r="H189" i="16" s="1"/>
  <c r="G457" i="16" a="1"/>
  <c r="G457" i="16" s="1"/>
  <c r="Z329" i="16" a="1"/>
  <c r="Z329" i="16" s="1"/>
  <c r="V216" i="16" a="1"/>
  <c r="V216" i="16" s="1"/>
  <c r="Z214" i="16" a="1"/>
  <c r="Z214" i="16" s="1"/>
  <c r="W551" i="16" a="1"/>
  <c r="W551" i="16" s="1"/>
  <c r="S544" i="16" a="1"/>
  <c r="S544" i="16" s="1"/>
  <c r="W205" i="16" a="1"/>
  <c r="W205" i="16" s="1"/>
  <c r="Y69" i="16" a="1"/>
  <c r="Y69" i="16" s="1"/>
  <c r="G94" i="16" a="1"/>
  <c r="G94" i="16" s="1"/>
  <c r="H546" i="16" a="1"/>
  <c r="H546" i="16" s="1"/>
  <c r="N471" i="16" a="1"/>
  <c r="N471" i="16" s="1"/>
  <c r="Z372" i="16" a="1"/>
  <c r="Z372" i="16" s="1"/>
  <c r="K225" i="16" a="1"/>
  <c r="K225" i="16" s="1"/>
  <c r="G145" i="16" a="1"/>
  <c r="G145" i="16" s="1"/>
  <c r="T482" i="16" a="1"/>
  <c r="T482" i="16" s="1"/>
  <c r="H48" i="16" a="1"/>
  <c r="H48" i="16" s="1"/>
  <c r="W108" i="16" a="1"/>
  <c r="W108" i="16" s="1"/>
  <c r="H235" i="16" a="1"/>
  <c r="H235" i="16" s="1"/>
  <c r="Z161" i="16" a="1"/>
  <c r="Z161" i="16" s="1"/>
  <c r="K366" i="16" a="1"/>
  <c r="K366" i="16" s="1"/>
  <c r="Z323" i="16" a="1"/>
  <c r="Z323" i="16" s="1"/>
  <c r="Z245" i="16" a="1"/>
  <c r="Z245" i="16" s="1"/>
  <c r="V140" i="16" a="1"/>
  <c r="V140" i="16" s="1"/>
  <c r="W351" i="16" a="1"/>
  <c r="W351" i="16" s="1"/>
  <c r="G199" i="16" a="1"/>
  <c r="G199" i="16" s="1"/>
  <c r="P557" i="16" a="1"/>
  <c r="P557" i="16" s="1"/>
  <c r="Y371" i="16" a="1"/>
  <c r="Y371" i="16" s="1"/>
  <c r="K144" i="16" a="1"/>
  <c r="K144" i="16" s="1"/>
  <c r="G395" i="16" a="1"/>
  <c r="G395" i="16" s="1"/>
  <c r="S512" i="16" a="1"/>
  <c r="S512" i="16" s="1"/>
  <c r="Z391" i="16" a="1"/>
  <c r="Z391" i="16" s="1"/>
  <c r="V335" i="16" a="1"/>
  <c r="V335" i="16" s="1"/>
  <c r="Q559" i="16" a="1"/>
  <c r="Q559" i="16" s="1"/>
  <c r="Z506" i="16" a="1"/>
  <c r="Z506" i="16" s="1"/>
  <c r="K383" i="16" a="1"/>
  <c r="K383" i="16" s="1"/>
  <c r="V123" i="16" a="1"/>
  <c r="V123" i="16" s="1"/>
  <c r="W342" i="16" a="1"/>
  <c r="W342" i="16" s="1"/>
  <c r="H447" i="16" a="1"/>
  <c r="H447" i="16" s="1"/>
  <c r="Z357" i="16" a="1"/>
  <c r="Z357" i="16" s="1"/>
  <c r="K451" i="16" a="1"/>
  <c r="K451" i="16" s="1"/>
  <c r="N490" i="16" a="1"/>
  <c r="N490" i="16" s="1"/>
  <c r="W289" i="16" a="1"/>
  <c r="W289" i="16" s="1"/>
  <c r="K117" i="16" a="1"/>
  <c r="K117" i="16" s="1"/>
  <c r="H548" i="16" a="1"/>
  <c r="H548" i="16" s="1"/>
  <c r="T302" i="16" a="1"/>
  <c r="T302" i="16" s="1"/>
  <c r="K168" i="16" a="1"/>
  <c r="K168" i="16" s="1"/>
  <c r="H501" i="16" a="1"/>
  <c r="H501" i="16" s="1"/>
  <c r="V114" i="16" a="1"/>
  <c r="V114" i="16" s="1"/>
  <c r="W257" i="16" a="1"/>
  <c r="W257" i="16" s="1"/>
  <c r="K334" i="16" a="1"/>
  <c r="K334" i="16" s="1"/>
  <c r="G429" i="16" a="1"/>
  <c r="G429" i="16" s="1"/>
  <c r="Z491" i="16" a="1"/>
  <c r="Z491" i="16" s="1"/>
  <c r="G55" i="16" a="1"/>
  <c r="G55" i="16" s="1"/>
  <c r="W237" i="16" a="1"/>
  <c r="W237" i="16" s="1"/>
  <c r="H400" i="16" a="1"/>
  <c r="H400" i="16" s="1"/>
  <c r="V127" i="16" a="1"/>
  <c r="V127" i="16" s="1"/>
  <c r="K199" i="16" a="1"/>
  <c r="K199" i="16" s="1"/>
  <c r="G350" i="16" a="1"/>
  <c r="G350" i="16" s="1"/>
  <c r="S534" i="16" a="1"/>
  <c r="S534" i="16" s="1"/>
  <c r="K138" i="16" a="1"/>
  <c r="K138" i="16" s="1"/>
  <c r="Z340" i="16" a="1"/>
  <c r="Z340" i="16" s="1"/>
  <c r="K121" i="16" a="1"/>
  <c r="K121" i="16" s="1"/>
  <c r="H427" i="16" a="1"/>
  <c r="H427" i="16" s="1"/>
  <c r="G275" i="16" a="1"/>
  <c r="G275" i="16" s="1"/>
  <c r="W192" i="16" a="1"/>
  <c r="W192" i="16" s="1"/>
  <c r="W411" i="16" a="1"/>
  <c r="W411" i="16" s="1"/>
  <c r="G269" i="16" a="1"/>
  <c r="G269" i="16" s="1"/>
  <c r="K385" i="16" a="1"/>
  <c r="K385" i="16" s="1"/>
  <c r="K510" i="16" a="1"/>
  <c r="K510" i="16" s="1"/>
  <c r="H461" i="16" a="1"/>
  <c r="H461" i="16" s="1"/>
  <c r="H258" i="16" a="1"/>
  <c r="H258" i="16" s="1"/>
  <c r="H52" i="16" a="1"/>
  <c r="H52" i="16" s="1"/>
  <c r="H516" i="16" a="1"/>
  <c r="H516" i="16" s="1"/>
  <c r="V532" i="16" a="1"/>
  <c r="V532" i="16" s="1"/>
  <c r="V520" i="16" a="1"/>
  <c r="V520" i="16" s="1"/>
  <c r="M393" i="16" a="1"/>
  <c r="M393" i="16" s="1"/>
  <c r="AC551" i="16" a="1"/>
  <c r="AC551" i="16" s="1"/>
  <c r="AC377" i="16" a="1"/>
  <c r="AC377" i="16" s="1"/>
  <c r="AC523" i="16" a="1"/>
  <c r="AC523" i="16" s="1"/>
  <c r="M199" i="16" a="1"/>
  <c r="M199" i="16" s="1"/>
  <c r="AC534" i="16" a="1"/>
  <c r="AC534" i="16" s="1"/>
  <c r="AC407" i="16" a="1"/>
  <c r="AC407" i="16" s="1"/>
  <c r="M238" i="16" a="1"/>
  <c r="M238" i="16" s="1"/>
  <c r="AC541" i="16" a="1"/>
  <c r="AC541" i="16" s="1"/>
  <c r="AC475" i="16" a="1"/>
  <c r="AC475" i="16" s="1"/>
  <c r="N216" i="16" a="1"/>
  <c r="N216" i="16" s="1"/>
  <c r="M491" i="16" a="1"/>
  <c r="M491" i="16" s="1"/>
  <c r="M332" i="16" a="1"/>
  <c r="M332" i="16" s="1"/>
  <c r="N521" i="16" a="1"/>
  <c r="N521" i="16" s="1"/>
  <c r="AC461" i="16" a="1"/>
  <c r="AC461" i="16" s="1"/>
  <c r="N558" i="16" a="1"/>
  <c r="N558" i="16" s="1"/>
  <c r="N206" i="16" a="1"/>
  <c r="N206" i="16" s="1"/>
  <c r="M466" i="16" a="1"/>
  <c r="M466" i="16" s="1"/>
  <c r="M247" i="16" a="1"/>
  <c r="M247" i="16" s="1"/>
  <c r="M299" i="16" a="1"/>
  <c r="M299" i="16" s="1"/>
  <c r="AC424" i="16" a="1"/>
  <c r="AC424" i="16" s="1"/>
  <c r="AC547" i="16" a="1"/>
  <c r="AC547" i="16" s="1"/>
  <c r="AC400" i="16" a="1"/>
  <c r="AC400" i="16" s="1"/>
  <c r="M275" i="16" a="1"/>
  <c r="M275" i="16" s="1"/>
  <c r="AC544" i="16" a="1"/>
  <c r="AC544" i="16" s="1"/>
  <c r="AC553" i="16" a="1"/>
  <c r="AC553" i="16" s="1"/>
  <c r="N186" i="16" a="1"/>
  <c r="N186" i="16" s="1"/>
  <c r="M257" i="16" a="1"/>
  <c r="M257" i="16" s="1"/>
  <c r="M170" i="16" a="1"/>
  <c r="M170" i="16" s="1"/>
  <c r="M234" i="16" a="1"/>
  <c r="M234" i="16" s="1"/>
  <c r="AC527" i="16" a="1"/>
  <c r="AC527" i="16" s="1"/>
  <c r="M187" i="16" a="1"/>
  <c r="M187" i="16" s="1"/>
  <c r="AC516" i="16" a="1"/>
  <c r="AC516" i="16" s="1"/>
  <c r="AE378" i="16" a="1"/>
  <c r="AE378" i="16" s="1"/>
  <c r="AC349" i="16" a="1"/>
  <c r="AC349" i="16" s="1"/>
  <c r="M349" i="16" a="1"/>
  <c r="M349" i="16" s="1"/>
  <c r="M497" i="16" a="1"/>
  <c r="M497" i="16" s="1"/>
  <c r="M410" i="16" a="1"/>
  <c r="M410" i="16" s="1"/>
  <c r="M474" i="16" a="1"/>
  <c r="M474" i="16" s="1"/>
  <c r="M351" i="16" a="1"/>
  <c r="M351" i="16" s="1"/>
  <c r="AH137" i="16" a="1"/>
  <c r="AH137" i="16" s="1"/>
  <c r="AC457" i="16" a="1"/>
  <c r="AC457" i="16" s="1"/>
  <c r="AC346" i="16" a="1"/>
  <c r="AC346" i="16" s="1"/>
  <c r="M461" i="16" a="1"/>
  <c r="M461" i="16" s="1"/>
  <c r="M374" i="16" a="1"/>
  <c r="M374" i="16" s="1"/>
  <c r="M294" i="16" a="1"/>
  <c r="M294" i="16" s="1"/>
  <c r="M159" i="16" a="1"/>
  <c r="M159" i="16" s="1"/>
  <c r="AC423" i="16" a="1"/>
  <c r="AC423" i="16" s="1"/>
  <c r="M447" i="16" a="1"/>
  <c r="M447" i="16" s="1"/>
  <c r="AE136" i="16" a="1"/>
  <c r="AE136" i="16" s="1"/>
  <c r="AE163" i="16" a="1"/>
  <c r="AE163" i="16" s="1"/>
  <c r="AC212" i="16" a="1"/>
  <c r="AC212" i="16" s="1"/>
  <c r="AE314" i="16" a="1"/>
  <c r="AE314" i="16" s="1"/>
  <c r="AF345" i="16" a="1"/>
  <c r="AF345" i="16" s="1"/>
  <c r="AE556" i="16" a="1"/>
  <c r="AE556" i="16" s="1"/>
  <c r="AE110" i="16" a="1"/>
  <c r="AE110" i="16" s="1"/>
  <c r="AE127" i="16" a="1"/>
  <c r="AE127" i="16" s="1"/>
  <c r="Q339" i="16" a="1"/>
  <c r="Q339" i="16" s="1"/>
  <c r="Y365" i="16" a="1"/>
  <c r="Y365" i="16" s="1"/>
  <c r="S305" i="16" a="1"/>
  <c r="S305" i="16" s="1"/>
  <c r="T210" i="16" a="1"/>
  <c r="T210" i="16" s="1"/>
  <c r="S312" i="16" a="1"/>
  <c r="S312" i="16" s="1"/>
  <c r="N482" i="16" a="1"/>
  <c r="N482" i="16" s="1"/>
  <c r="Z126" i="16" a="1"/>
  <c r="Z126" i="16" s="1"/>
  <c r="N340" i="16" a="1"/>
  <c r="N340" i="16" s="1"/>
  <c r="S405" i="16" a="1"/>
  <c r="S405" i="16" s="1"/>
  <c r="S186" i="16" a="1"/>
  <c r="S186" i="16" s="1"/>
  <c r="Y518" i="16" a="1"/>
  <c r="Y518" i="16" s="1"/>
  <c r="T379" i="16" a="1"/>
  <c r="T379" i="16" s="1"/>
  <c r="V413" i="16" a="1"/>
  <c r="V413" i="16" s="1"/>
  <c r="K561" i="16" a="1"/>
  <c r="K561" i="16" s="1"/>
  <c r="W480" i="16" a="1"/>
  <c r="W480" i="16" s="1"/>
  <c r="Y491" i="16" a="1"/>
  <c r="Y491" i="16" s="1"/>
  <c r="K523" i="16" a="1"/>
  <c r="K523" i="16" s="1"/>
  <c r="W105" i="16" a="1"/>
  <c r="W105" i="16" s="1"/>
  <c r="Y437" i="16" a="1"/>
  <c r="Y437" i="16" s="1"/>
  <c r="Z278" i="16" a="1"/>
  <c r="Z278" i="16" s="1"/>
  <c r="H532" i="16" a="1"/>
  <c r="H532" i="16" s="1"/>
  <c r="Z290" i="16" a="1"/>
  <c r="Z290" i="16" s="1"/>
  <c r="V242" i="16" a="1"/>
  <c r="V242" i="16" s="1"/>
  <c r="Y483" i="16" a="1"/>
  <c r="Y483" i="16" s="1"/>
  <c r="K329" i="16" a="1"/>
  <c r="K329" i="16" s="1"/>
  <c r="T511" i="16" a="1"/>
  <c r="T511" i="16" s="1"/>
  <c r="Q440" i="16" a="1"/>
  <c r="Q440" i="16" s="1"/>
  <c r="Z436" i="16" a="1"/>
  <c r="Z436" i="16" s="1"/>
  <c r="G265" i="16" a="1"/>
  <c r="G265" i="16" s="1"/>
  <c r="Z226" i="16" a="1"/>
  <c r="Z226" i="16" s="1"/>
  <c r="W118" i="16" a="1"/>
  <c r="W118" i="16" s="1"/>
  <c r="H255" i="16" a="1"/>
  <c r="H255" i="16" s="1"/>
  <c r="P492" i="16" a="1"/>
  <c r="P492" i="16" s="1"/>
  <c r="W280" i="16" a="1"/>
  <c r="W280" i="16" s="1"/>
  <c r="G445" i="16" a="1"/>
  <c r="G445" i="16" s="1"/>
  <c r="Z84" i="16" a="1"/>
  <c r="Z84" i="16" s="1"/>
  <c r="G503" i="16" a="1"/>
  <c r="G503" i="16" s="1"/>
  <c r="G63" i="16" a="1"/>
  <c r="G63" i="16" s="1"/>
  <c r="Y203" i="16" a="1"/>
  <c r="Y203" i="16" s="1"/>
  <c r="H269" i="16" a="1"/>
  <c r="H269" i="16" s="1"/>
  <c r="H454" i="16" a="1"/>
  <c r="H454" i="16" s="1"/>
  <c r="T437" i="16" a="1"/>
  <c r="T437" i="16" s="1"/>
  <c r="W270" i="16" a="1"/>
  <c r="W270" i="16" s="1"/>
  <c r="G504" i="16" a="1"/>
  <c r="G504" i="16" s="1"/>
  <c r="V450" i="16" a="1"/>
  <c r="V450" i="16" s="1"/>
  <c r="K162" i="16" a="1"/>
  <c r="K162" i="16" s="1"/>
  <c r="G278" i="16" a="1"/>
  <c r="G278" i="16" s="1"/>
  <c r="W477" i="16" a="1"/>
  <c r="W477" i="16" s="1"/>
  <c r="V557" i="16" a="1"/>
  <c r="V557" i="16" s="1"/>
  <c r="Y429" i="16" a="1"/>
  <c r="Y429" i="16" s="1"/>
  <c r="G74" i="16" a="1"/>
  <c r="G74" i="16" s="1"/>
  <c r="V397" i="16" a="1"/>
  <c r="V397" i="16" s="1"/>
  <c r="K403" i="16" a="1"/>
  <c r="K403" i="16" s="1"/>
  <c r="Z164" i="16" a="1"/>
  <c r="Z164" i="16" s="1"/>
  <c r="H213" i="16" a="1"/>
  <c r="H213" i="16" s="1"/>
  <c r="V443" i="16" a="1"/>
  <c r="V443" i="16" s="1"/>
  <c r="G132" i="16" a="1"/>
  <c r="G132" i="16" s="1"/>
  <c r="G517" i="16" a="1"/>
  <c r="G517" i="16" s="1"/>
  <c r="Z467" i="16" a="1"/>
  <c r="Z467" i="16" s="1"/>
  <c r="H225" i="16" a="1"/>
  <c r="H225" i="16" s="1"/>
  <c r="Y379" i="16" a="1"/>
  <c r="Y379" i="16" s="1"/>
  <c r="K374" i="16" a="1"/>
  <c r="K374" i="16" s="1"/>
  <c r="G255" i="16" a="1"/>
  <c r="G255" i="16" s="1"/>
  <c r="W474" i="16" a="1"/>
  <c r="W474" i="16" s="1"/>
  <c r="G261" i="16" a="1"/>
  <c r="G261" i="16" s="1"/>
  <c r="G274" i="16" a="1"/>
  <c r="G274" i="16" s="1"/>
  <c r="W417" i="16" a="1"/>
  <c r="W417" i="16" s="1"/>
  <c r="G234" i="16" a="1"/>
  <c r="G234" i="16" s="1"/>
  <c r="T465" i="16" a="1"/>
  <c r="T465" i="16" s="1"/>
  <c r="G510" i="16" a="1"/>
  <c r="G510" i="16" s="1"/>
  <c r="V533" i="16" a="1"/>
  <c r="V533" i="16" s="1"/>
  <c r="G403" i="16" a="1"/>
  <c r="G403" i="16" s="1"/>
  <c r="G501" i="16" a="1"/>
  <c r="G501" i="16" s="1"/>
  <c r="Y281" i="16" a="1"/>
  <c r="Y281" i="16" s="1"/>
  <c r="K370" i="16" a="1"/>
  <c r="K370" i="16" s="1"/>
  <c r="K317" i="16" a="1"/>
  <c r="K317" i="16" s="1"/>
  <c r="H498" i="16" a="1"/>
  <c r="H498" i="16" s="1"/>
  <c r="K492" i="16" a="1"/>
  <c r="K492" i="16" s="1"/>
  <c r="H177" i="16" a="1"/>
  <c r="H177" i="16" s="1"/>
  <c r="H241" i="16" a="1"/>
  <c r="H241" i="16" s="1"/>
  <c r="S183" i="16" a="1"/>
  <c r="S183" i="16" s="1"/>
  <c r="H46" i="16" a="1"/>
  <c r="H46" i="16" s="1"/>
  <c r="W129" i="16" a="1"/>
  <c r="W129" i="16" s="1"/>
  <c r="H34" i="16" a="1"/>
  <c r="H34" i="16" s="1"/>
  <c r="AC533" i="16" a="1"/>
  <c r="AC533" i="16" s="1"/>
  <c r="M383" i="16" a="1"/>
  <c r="M383" i="16" s="1"/>
  <c r="AC352" i="16" a="1"/>
  <c r="AC352" i="16" s="1"/>
  <c r="AC340" i="16" a="1"/>
  <c r="AC340" i="16" s="1"/>
  <c r="N151" i="16" a="1"/>
  <c r="N151" i="16" s="1"/>
  <c r="M370" i="16" a="1"/>
  <c r="M370" i="16" s="1"/>
  <c r="M470" i="16" a="1"/>
  <c r="M470" i="16" s="1"/>
  <c r="M214" i="16" a="1"/>
  <c r="M214" i="16" s="1"/>
  <c r="AC486" i="16" a="1"/>
  <c r="AC486" i="16" s="1"/>
  <c r="M465" i="16" a="1"/>
  <c r="M465" i="16" s="1"/>
  <c r="P527" i="16" a="1"/>
  <c r="P527" i="16" s="1"/>
  <c r="N194" i="16" a="1"/>
  <c r="N194" i="16" s="1"/>
  <c r="P371" i="16" a="1"/>
  <c r="P371" i="16" s="1"/>
  <c r="N182" i="16" a="1"/>
  <c r="N182" i="16" s="1"/>
  <c r="P442" i="16" a="1"/>
  <c r="P442" i="16" s="1"/>
  <c r="M560" i="16" a="1"/>
  <c r="M560" i="16" s="1"/>
  <c r="M419" i="16" a="1"/>
  <c r="M419" i="16" s="1"/>
  <c r="M535" i="16" a="1"/>
  <c r="M535" i="16" s="1"/>
  <c r="M292" i="16" a="1"/>
  <c r="M292" i="16" s="1"/>
  <c r="AC249" i="16" a="1"/>
  <c r="AC249" i="16" s="1"/>
  <c r="M555" i="16" a="1"/>
  <c r="M555" i="16" s="1"/>
  <c r="AE95" i="16" a="1"/>
  <c r="AE95" i="16" s="1"/>
  <c r="AC384" i="16" a="1"/>
  <c r="AC384" i="16" s="1"/>
  <c r="AE117" i="16" a="1"/>
  <c r="AE117" i="16" s="1"/>
  <c r="M531" i="16" a="1"/>
  <c r="M531" i="16" s="1"/>
  <c r="M175" i="16" a="1"/>
  <c r="M175" i="16" s="1"/>
  <c r="M519" i="16" a="1"/>
  <c r="M519" i="16" s="1"/>
  <c r="M163" i="16" a="1"/>
  <c r="M163" i="16" s="1"/>
  <c r="M507" i="16" a="1"/>
  <c r="M507" i="16" s="1"/>
  <c r="M495" i="16" a="1"/>
  <c r="M495" i="16" s="1"/>
  <c r="N144" i="16" a="1"/>
  <c r="N144" i="16" s="1"/>
  <c r="M196" i="16" a="1"/>
  <c r="M196" i="16" s="1"/>
  <c r="AE90" i="16" a="1"/>
  <c r="AE90" i="16" s="1"/>
  <c r="AC456" i="16" a="1"/>
  <c r="AC456" i="16" s="1"/>
  <c r="AE424" i="16" a="1"/>
  <c r="AE424" i="16" s="1"/>
  <c r="AC444" i="16" a="1"/>
  <c r="AC444" i="16" s="1"/>
  <c r="AE446" i="16" a="1"/>
  <c r="AE446" i="16" s="1"/>
  <c r="M135" i="16" a="1"/>
  <c r="M135" i="16" s="1"/>
  <c r="M229" i="16" a="1"/>
  <c r="M229" i="16" s="1"/>
  <c r="AE246" i="16" a="1"/>
  <c r="AE246" i="16" s="1"/>
  <c r="AE519" i="16" a="1"/>
  <c r="AE519" i="16" s="1"/>
  <c r="AC341" i="16" a="1"/>
  <c r="AC341" i="16" s="1"/>
  <c r="AE185" i="16" a="1"/>
  <c r="AE185" i="16" s="1"/>
  <c r="AE290" i="16" a="1"/>
  <c r="AE290" i="16" s="1"/>
  <c r="AC250" i="16" a="1"/>
  <c r="AC250" i="16" s="1"/>
  <c r="AE112" i="16" a="1"/>
  <c r="AE112" i="16" s="1"/>
  <c r="AC69" i="16" a="1"/>
  <c r="AC69" i="16" s="1"/>
  <c r="AE391" i="16" a="1"/>
  <c r="AE391" i="16" s="1"/>
  <c r="AF545" i="16" a="1"/>
  <c r="AF545" i="16" s="1"/>
  <c r="AE542" i="16" a="1"/>
  <c r="AE542" i="16" s="1"/>
  <c r="AC299" i="16" a="1"/>
  <c r="AC299" i="16" s="1"/>
  <c r="AE281" i="16" a="1"/>
  <c r="AE281" i="16" s="1"/>
  <c r="AC294" i="16" a="1"/>
  <c r="AC294" i="16" s="1"/>
  <c r="AC143" i="16" a="1"/>
  <c r="AC143" i="16" s="1"/>
  <c r="AE269" i="16" a="1"/>
  <c r="AE269" i="16" s="1"/>
  <c r="AC282" i="16" a="1"/>
  <c r="AC282" i="16" s="1"/>
  <c r="AC416" i="16" a="1"/>
  <c r="AC416" i="16" s="1"/>
  <c r="AE545" i="16" a="1"/>
  <c r="AE545" i="16" s="1"/>
  <c r="AE135" i="16" a="1"/>
  <c r="AE135" i="16" s="1"/>
  <c r="AC548" i="16" a="1"/>
  <c r="AC548" i="16" s="1"/>
  <c r="AE533" i="16" a="1"/>
  <c r="AE533" i="16" s="1"/>
  <c r="AE123" i="16" a="1"/>
  <c r="AE123" i="16" s="1"/>
  <c r="AC392" i="16" a="1"/>
  <c r="AC392" i="16" s="1"/>
  <c r="AE521" i="16" a="1"/>
  <c r="AE521" i="16" s="1"/>
  <c r="AE111" i="16" a="1"/>
  <c r="AE111" i="16" s="1"/>
  <c r="AC524" i="16" a="1"/>
  <c r="AC524" i="16" s="1"/>
  <c r="AC129" i="16" a="1"/>
  <c r="AC129" i="16" s="1"/>
  <c r="AE99" i="16" a="1"/>
  <c r="AE99" i="16" s="1"/>
  <c r="AC148" i="16" a="1"/>
  <c r="AC148" i="16" s="1"/>
  <c r="AE358" i="16" a="1"/>
  <c r="AE358" i="16" s="1"/>
  <c r="AE277" i="16" a="1"/>
  <c r="AE277" i="16" s="1"/>
  <c r="AH377" i="16" a="1"/>
  <c r="AH377" i="16" s="1"/>
  <c r="AE409" i="16" a="1"/>
  <c r="AE409" i="16" s="1"/>
  <c r="AE70" i="16" a="1"/>
  <c r="AE70" i="16" s="1"/>
  <c r="AF285" i="16" a="1"/>
  <c r="AF285" i="16" s="1"/>
  <c r="AE491" i="16" a="1"/>
  <c r="AE491" i="16" s="1"/>
  <c r="AF513" i="16" a="1"/>
  <c r="AF513" i="16" s="1"/>
  <c r="AE204" i="16" a="1"/>
  <c r="AE204" i="16" s="1"/>
  <c r="AC145" i="16" a="1"/>
  <c r="AC145" i="16" s="1"/>
  <c r="AC76" i="16" a="1"/>
  <c r="AC76" i="16" s="1"/>
  <c r="AF381" i="16" a="1"/>
  <c r="AF381" i="16" s="1"/>
  <c r="AE217" i="16" a="1"/>
  <c r="AE217" i="16" s="1"/>
  <c r="AC302" i="16" a="1"/>
  <c r="AC302" i="16" s="1"/>
  <c r="AH269" i="16" a="1"/>
  <c r="AH269" i="16" s="1"/>
  <c r="AE155" i="16" a="1"/>
  <c r="AE155" i="16" s="1"/>
  <c r="AH99" i="16" a="1"/>
  <c r="AH99" i="16" s="1"/>
  <c r="AC171" i="16" a="1"/>
  <c r="AC171" i="16" s="1"/>
  <c r="AE201" i="16" a="1"/>
  <c r="AE201" i="16" s="1"/>
  <c r="AC303" i="16" a="1"/>
  <c r="AC303" i="16" s="1"/>
  <c r="AE333" i="16" a="1"/>
  <c r="AE333" i="16" s="1"/>
  <c r="N247" i="16" a="1"/>
  <c r="N247" i="16" s="1"/>
  <c r="N465" i="16" a="1"/>
  <c r="N465" i="16" s="1"/>
  <c r="T416" i="16" a="1"/>
  <c r="T416" i="16" s="1"/>
  <c r="S447" i="16" a="1"/>
  <c r="S447" i="16" s="1"/>
  <c r="Q525" i="16" a="1"/>
  <c r="Q525" i="16" s="1"/>
  <c r="Q389" i="16" a="1"/>
  <c r="Q389" i="16" s="1"/>
  <c r="W202" i="16" a="1"/>
  <c r="W202" i="16" s="1"/>
  <c r="Q374" i="16" a="1"/>
  <c r="Q374" i="16" s="1"/>
  <c r="Q546" i="16" a="1"/>
  <c r="Q546" i="16" s="1"/>
  <c r="T452" i="16" a="1"/>
  <c r="T452" i="16" s="1"/>
  <c r="Y64" i="16" a="1"/>
  <c r="Y64" i="16" s="1"/>
  <c r="V280" i="16" a="1"/>
  <c r="V280" i="16" s="1"/>
  <c r="Y358" i="16" a="1"/>
  <c r="Y358" i="16" s="1"/>
  <c r="H97" i="16" a="1"/>
  <c r="H97" i="16" s="1"/>
  <c r="K376" i="16" a="1"/>
  <c r="K376" i="16" s="1"/>
  <c r="Z425" i="16" a="1"/>
  <c r="Z425" i="16" s="1"/>
  <c r="H180" i="16" a="1"/>
  <c r="H180" i="16" s="1"/>
  <c r="Z452" i="16" a="1"/>
  <c r="Z452" i="16" s="1"/>
  <c r="V396" i="16" a="1"/>
  <c r="V396" i="16" s="1"/>
  <c r="Z123" i="16" a="1"/>
  <c r="Z123" i="16" s="1"/>
  <c r="H251" i="16" a="1"/>
  <c r="H251" i="16" s="1"/>
  <c r="Z135" i="16" a="1"/>
  <c r="Z135" i="16" s="1"/>
  <c r="T418" i="16" a="1"/>
  <c r="T418" i="16" s="1"/>
  <c r="Y455" i="16" a="1"/>
  <c r="Y455" i="16" s="1"/>
  <c r="K186" i="16" a="1"/>
  <c r="K186" i="16" s="1"/>
  <c r="S543" i="16" a="1"/>
  <c r="S543" i="16" s="1"/>
  <c r="T513" i="16" a="1"/>
  <c r="T513" i="16" s="1"/>
  <c r="W223" i="16" a="1"/>
  <c r="W223" i="16" s="1"/>
  <c r="G511" i="16" a="1"/>
  <c r="G511" i="16" s="1"/>
  <c r="W493" i="16" a="1"/>
  <c r="W493" i="16" s="1"/>
  <c r="W502" i="16" a="1"/>
  <c r="W502" i="16" s="1"/>
  <c r="H411" i="16" a="1"/>
  <c r="H411" i="16" s="1"/>
  <c r="P393" i="16" a="1"/>
  <c r="P393" i="16" s="1"/>
  <c r="Z218" i="16" a="1"/>
  <c r="Z218" i="16" s="1"/>
  <c r="H217" i="16" a="1"/>
  <c r="H217" i="16" s="1"/>
  <c r="Y189" i="16" a="1"/>
  <c r="Y189" i="16" s="1"/>
  <c r="H275" i="16" a="1"/>
  <c r="H275" i="16" s="1"/>
  <c r="G113" i="16" a="1"/>
  <c r="G113" i="16" s="1"/>
  <c r="W80" i="16" a="1"/>
  <c r="W80" i="16" s="1"/>
  <c r="G294" i="16" a="1"/>
  <c r="G294" i="16" s="1"/>
  <c r="N446" i="16" a="1"/>
  <c r="N446" i="16" s="1"/>
  <c r="Y360" i="16" a="1"/>
  <c r="Y360" i="16" s="1"/>
  <c r="Z172" i="16" a="1"/>
  <c r="Z172" i="16" s="1"/>
  <c r="G324" i="16" a="1"/>
  <c r="G324" i="16" s="1"/>
  <c r="Z281" i="16" a="1"/>
  <c r="Z281" i="16" s="1"/>
  <c r="K438" i="16" a="1"/>
  <c r="K438" i="16" s="1"/>
  <c r="G428" i="16" a="1"/>
  <c r="G428" i="16" s="1"/>
  <c r="Z272" i="16" a="1"/>
  <c r="Z272" i="16" s="1"/>
  <c r="S480" i="16" a="1"/>
  <c r="S480" i="16" s="1"/>
  <c r="Z222" i="16" a="1"/>
  <c r="Z222" i="16" s="1"/>
  <c r="H170" i="16" a="1"/>
  <c r="H170" i="16" s="1"/>
  <c r="Y368" i="16" a="1"/>
  <c r="Y368" i="16" s="1"/>
  <c r="H150" i="16" a="1"/>
  <c r="H150" i="16" s="1"/>
  <c r="W398" i="16" a="1"/>
  <c r="W398" i="16" s="1"/>
  <c r="H465" i="16" a="1"/>
  <c r="H465" i="16" s="1"/>
  <c r="Y509" i="16" a="1"/>
  <c r="Y509" i="16" s="1"/>
  <c r="H55" i="16" a="1"/>
  <c r="H55" i="16" s="1"/>
  <c r="H338" i="16" a="1"/>
  <c r="H338" i="16" s="1"/>
  <c r="Z132" i="16" a="1"/>
  <c r="Z132" i="16" s="1"/>
  <c r="H544" i="16" a="1"/>
  <c r="H544" i="16" s="1"/>
  <c r="Y464" i="16" a="1"/>
  <c r="Y464" i="16" s="1"/>
  <c r="W383" i="16" a="1"/>
  <c r="W383" i="16" s="1"/>
  <c r="Q506" i="16" a="1"/>
  <c r="Q506" i="16" s="1"/>
  <c r="K204" i="16" a="1"/>
  <c r="K204" i="16" s="1"/>
  <c r="N297" i="16" a="1"/>
  <c r="N297" i="16" s="1"/>
  <c r="G462" i="16" a="1"/>
  <c r="G462" i="16" s="1"/>
  <c r="W155" i="16" a="1"/>
  <c r="W155" i="16" s="1"/>
  <c r="G385" i="16" a="1"/>
  <c r="G385" i="16" s="1"/>
  <c r="V271" i="16" a="1"/>
  <c r="V271" i="16" s="1"/>
  <c r="H348" i="16" a="1"/>
  <c r="H348" i="16" s="1"/>
  <c r="W224" i="16" a="1"/>
  <c r="W224" i="16" s="1"/>
  <c r="G356" i="16" a="1"/>
  <c r="G356" i="16" s="1"/>
  <c r="T561" i="16" a="1"/>
  <c r="T561" i="16" s="1"/>
  <c r="V471" i="16" a="1"/>
  <c r="V471" i="16" s="1"/>
  <c r="G448" i="16" a="1"/>
  <c r="G448" i="16" s="1"/>
  <c r="K247" i="16" a="1"/>
  <c r="K247" i="16" s="1"/>
  <c r="H464" i="16" a="1"/>
  <c r="H464" i="16" s="1"/>
  <c r="W459" i="16" a="1"/>
  <c r="W459" i="16" s="1"/>
  <c r="W281" i="16" a="1"/>
  <c r="W281" i="16" s="1"/>
  <c r="H252" i="16" a="1"/>
  <c r="H252" i="16" s="1"/>
  <c r="P475" i="16" a="1"/>
  <c r="P475" i="16" s="1"/>
  <c r="H356" i="16" a="1"/>
  <c r="H356" i="16" s="1"/>
  <c r="W355" i="16" a="1"/>
  <c r="W355" i="16" s="1"/>
  <c r="V151" i="16" a="1"/>
  <c r="V151" i="16" s="1"/>
  <c r="K505" i="16" a="1"/>
  <c r="K505" i="16" s="1"/>
  <c r="AC364" i="16" a="1"/>
  <c r="AC364" i="16" s="1"/>
  <c r="M537" i="16" a="1"/>
  <c r="M537" i="16" s="1"/>
  <c r="AC389" i="16" a="1"/>
  <c r="AC389" i="16" s="1"/>
  <c r="M239" i="16" a="1"/>
  <c r="M239" i="16" s="1"/>
  <c r="M499" i="16" a="1"/>
  <c r="M499" i="16" s="1"/>
  <c r="M382" i="16" a="1"/>
  <c r="M382" i="16" s="1"/>
  <c r="AC283" i="16" a="1"/>
  <c r="AC283" i="16" s="1"/>
  <c r="M226" i="16" a="1"/>
  <c r="M226" i="16" s="1"/>
  <c r="AC280" i="16" a="1"/>
  <c r="AC280" i="16" s="1"/>
  <c r="AC498" i="16" a="1"/>
  <c r="AC498" i="16" s="1"/>
  <c r="N343" i="16" a="1"/>
  <c r="N343" i="16" s="1"/>
  <c r="AC338" i="16" a="1"/>
  <c r="AC338" i="16" s="1"/>
  <c r="P395" i="16" a="1"/>
  <c r="P395" i="16" s="1"/>
  <c r="M321" i="16" a="1"/>
  <c r="M321" i="16" s="1"/>
  <c r="P383" i="16" a="1"/>
  <c r="P383" i="16" s="1"/>
  <c r="M453" i="16" a="1"/>
  <c r="M453" i="16" s="1"/>
  <c r="N534" i="16" a="1"/>
  <c r="N534" i="16" s="1"/>
  <c r="M441" i="16" a="1"/>
  <c r="M441" i="16" s="1"/>
  <c r="N473" i="16" a="1"/>
  <c r="N473" i="16" s="1"/>
  <c r="M416" i="16" a="1"/>
  <c r="M416" i="16" s="1"/>
  <c r="AC535" i="16" a="1"/>
  <c r="AC535" i="16" s="1"/>
  <c r="M379" i="16" a="1"/>
  <c r="M379" i="16" s="1"/>
  <c r="AC420" i="16" a="1"/>
  <c r="AC420" i="16" s="1"/>
  <c r="AF544" i="16" a="1"/>
  <c r="AF544" i="16" s="1"/>
  <c r="M411" i="16" a="1"/>
  <c r="M411" i="16" s="1"/>
  <c r="AE441" i="16" a="1"/>
  <c r="AE441" i="16" s="1"/>
  <c r="M543" i="16" a="1"/>
  <c r="M543" i="16" s="1"/>
  <c r="AC507" i="16" a="1"/>
  <c r="AC507" i="16" s="1"/>
  <c r="M387" i="16" a="1"/>
  <c r="M387" i="16" s="1"/>
  <c r="AC495" i="16" a="1"/>
  <c r="AC495" i="16" s="1"/>
  <c r="M375" i="16" a="1"/>
  <c r="M375" i="16" s="1"/>
  <c r="AC483" i="16" a="1"/>
  <c r="AC483" i="16" s="1"/>
  <c r="M363" i="16" a="1"/>
  <c r="M363" i="16" s="1"/>
  <c r="M151" i="16" a="1"/>
  <c r="M151" i="16" s="1"/>
  <c r="M207" i="16" a="1"/>
  <c r="M207" i="16" s="1"/>
  <c r="M427" i="16" a="1"/>
  <c r="M427" i="16" s="1"/>
  <c r="AC468" i="16" a="1"/>
  <c r="AC468" i="16" s="1"/>
  <c r="AC56" i="16" a="1"/>
  <c r="AC56" i="16" s="1"/>
  <c r="N188" i="16" a="1"/>
  <c r="N188" i="16" s="1"/>
  <c r="AC66" i="16" a="1"/>
  <c r="AC66" i="16" s="1"/>
  <c r="N176" i="16" a="1"/>
  <c r="N176" i="16" s="1"/>
  <c r="N155" i="16" a="1"/>
  <c r="N155" i="16" s="1"/>
  <c r="AC431" i="16" a="1"/>
  <c r="AC431" i="16" s="1"/>
  <c r="AC489" i="16" a="1"/>
  <c r="AC489" i="16" s="1"/>
  <c r="AE102" i="16" a="1"/>
  <c r="AE102" i="16" s="1"/>
  <c r="AE375" i="16" a="1"/>
  <c r="AE375" i="16" s="1"/>
  <c r="AC203" i="16" a="1"/>
  <c r="AC203" i="16" s="1"/>
  <c r="AC136" i="16" a="1"/>
  <c r="AC136" i="16" s="1"/>
  <c r="AC106" i="16" a="1"/>
  <c r="AC106" i="16" s="1"/>
  <c r="AF453" i="16" a="1"/>
  <c r="AF453" i="16" s="1"/>
  <c r="AE449" i="16" a="1"/>
  <c r="AE449" i="16" s="1"/>
  <c r="AC318" i="16" a="1"/>
  <c r="AC318" i="16" s="1"/>
  <c r="AE247" i="16" a="1"/>
  <c r="AE247" i="16" s="1"/>
  <c r="AC296" i="16" a="1"/>
  <c r="AC296" i="16" s="1"/>
  <c r="AE398" i="16" a="1"/>
  <c r="AE398" i="16" s="1"/>
  <c r="AC155" i="16" a="1"/>
  <c r="AC155" i="16" s="1"/>
  <c r="AE137" i="16" a="1"/>
  <c r="AE137" i="16" s="1"/>
  <c r="AC150" i="16" a="1"/>
  <c r="AC150" i="16" s="1"/>
  <c r="AE511" i="16" a="1"/>
  <c r="AE511" i="16" s="1"/>
  <c r="AE125" i="16" a="1"/>
  <c r="AE125" i="16" s="1"/>
  <c r="AC138" i="16" a="1"/>
  <c r="AC138" i="16" s="1"/>
  <c r="AC275" i="16" a="1"/>
  <c r="AC275" i="16" s="1"/>
  <c r="AE401" i="16" a="1"/>
  <c r="AE401" i="16" s="1"/>
  <c r="AF441" i="16" a="1"/>
  <c r="AF441" i="16" s="1"/>
  <c r="AC404" i="16" a="1"/>
  <c r="AC404" i="16" s="1"/>
  <c r="AE389" i="16" a="1"/>
  <c r="AE389" i="16" s="1"/>
  <c r="AF297" i="16" a="1"/>
  <c r="AF297" i="16" s="1"/>
  <c r="AC251" i="16" a="1"/>
  <c r="AC251" i="16" s="1"/>
  <c r="AE377" i="16" a="1"/>
  <c r="AE377" i="16" s="1"/>
  <c r="AF153" i="16" a="1"/>
  <c r="AF153" i="16" s="1"/>
  <c r="AC380" i="16" a="1"/>
  <c r="AC380" i="16" s="1"/>
  <c r="AE509" i="16" a="1"/>
  <c r="AE509" i="16" s="1"/>
  <c r="AH425" i="16" a="1"/>
  <c r="AH425" i="16" s="1"/>
  <c r="AE552" i="16" a="1"/>
  <c r="AE552" i="16" s="1"/>
  <c r="AE214" i="16" a="1"/>
  <c r="AE214" i="16" s="1"/>
  <c r="AE133" i="16" a="1"/>
  <c r="AE133" i="16" s="1"/>
  <c r="AC218" i="16" a="1"/>
  <c r="AC218" i="16" s="1"/>
  <c r="AE265" i="16" a="1"/>
  <c r="AE265" i="16" s="1"/>
  <c r="AH233" i="16" a="1"/>
  <c r="AH233" i="16" s="1"/>
  <c r="AC161" i="16" a="1"/>
  <c r="AC161" i="16" s="1"/>
  <c r="AE347" i="16" a="1"/>
  <c r="AE347" i="16" s="1"/>
  <c r="AE272" i="16" a="1"/>
  <c r="AE272" i="16" s="1"/>
  <c r="AE58" i="16" a="1"/>
  <c r="AE58" i="16" s="1"/>
  <c r="AE537" i="16" a="1"/>
  <c r="AE537" i="16" s="1"/>
  <c r="AE480" i="16" a="1"/>
  <c r="AE480" i="16" s="1"/>
  <c r="AC277" i="16" a="1"/>
  <c r="AC277" i="16" s="1"/>
  <c r="AE72" i="16" a="1"/>
  <c r="AE72" i="16" s="1"/>
  <c r="AC158" i="16" a="1"/>
  <c r="AC158" i="16" s="1"/>
  <c r="AC113" i="16" a="1"/>
  <c r="AC113" i="16" s="1"/>
  <c r="AF539" i="16" a="1"/>
  <c r="AF539" i="16" s="1"/>
  <c r="AE194" i="16" a="1"/>
  <c r="AE194" i="16" s="1"/>
  <c r="AE431" i="16" a="1"/>
  <c r="AE431" i="16" s="1"/>
  <c r="AC180" i="16" a="1"/>
  <c r="AC180" i="16" s="1"/>
  <c r="AC159" i="16" a="1"/>
  <c r="AC159" i="16" s="1"/>
  <c r="AE189" i="16" a="1"/>
  <c r="AE189" i="16" s="1"/>
  <c r="AC291" i="16" a="1"/>
  <c r="AC291" i="16" s="1"/>
  <c r="AE465" i="16" a="1"/>
  <c r="AE465" i="16" s="1"/>
  <c r="AE50" i="16" a="1"/>
  <c r="AE50" i="16" s="1"/>
  <c r="N547" i="16" a="1"/>
  <c r="N547" i="16" s="1"/>
  <c r="N526" i="16" a="1"/>
  <c r="N526" i="16" s="1"/>
  <c r="V133" i="16" a="1"/>
  <c r="V133" i="16" s="1"/>
  <c r="S474" i="16" a="1"/>
  <c r="S474" i="16" s="1"/>
  <c r="S293" i="16" a="1"/>
  <c r="S293" i="16" s="1"/>
  <c r="Q498" i="16" a="1"/>
  <c r="Q498" i="16" s="1"/>
  <c r="W394" i="16" a="1"/>
  <c r="W394" i="16" s="1"/>
  <c r="S354" i="16" a="1"/>
  <c r="S354" i="16" s="1"/>
  <c r="Q499" i="16" a="1"/>
  <c r="Q499" i="16" s="1"/>
  <c r="Q480" i="16" a="1"/>
  <c r="Q480" i="16" s="1"/>
  <c r="V530" i="16" a="1"/>
  <c r="V530" i="16" s="1"/>
  <c r="Y396" i="16" a="1"/>
  <c r="Y396" i="16" s="1"/>
  <c r="Z416" i="16" a="1"/>
  <c r="Z416" i="16" s="1"/>
  <c r="H193" i="16" a="1"/>
  <c r="H193" i="16" s="1"/>
  <c r="H346" i="16" a="1"/>
  <c r="H346" i="16" s="1"/>
  <c r="W513" i="16" a="1"/>
  <c r="W513" i="16" s="1"/>
  <c r="G181" i="16" a="1"/>
  <c r="G181" i="16" s="1"/>
  <c r="W210" i="16" a="1"/>
  <c r="W210" i="16" s="1"/>
  <c r="Y198" i="16" a="1"/>
  <c r="Y198" i="16" s="1"/>
  <c r="Z315" i="16" a="1"/>
  <c r="Z315" i="16" s="1"/>
  <c r="G348" i="16" a="1"/>
  <c r="G348" i="16" s="1"/>
  <c r="Z519" i="16" a="1"/>
  <c r="Z519" i="16" s="1"/>
  <c r="Z77" i="16" a="1"/>
  <c r="Z77" i="16" s="1"/>
  <c r="Z317" i="16" a="1"/>
  <c r="Z317" i="16" s="1"/>
  <c r="G84" i="16" a="1"/>
  <c r="G84" i="16" s="1"/>
  <c r="T541" i="16" a="1"/>
  <c r="T541" i="16" s="1"/>
  <c r="S438" i="16" a="1"/>
  <c r="S438" i="16" s="1"/>
  <c r="W463" i="16" a="1"/>
  <c r="W463" i="16" s="1"/>
  <c r="H247" i="16" a="1"/>
  <c r="H247" i="16" s="1"/>
  <c r="Z515" i="16" a="1"/>
  <c r="Z515" i="16" s="1"/>
  <c r="Z464" i="16" a="1"/>
  <c r="Z464" i="16" s="1"/>
  <c r="H233" i="16" a="1"/>
  <c r="H233" i="16" s="1"/>
  <c r="S240" i="16" a="1"/>
  <c r="S240" i="16" s="1"/>
  <c r="K324" i="16" a="1"/>
  <c r="K324" i="16" s="1"/>
  <c r="H343" i="16" a="1"/>
  <c r="H343" i="16" s="1"/>
  <c r="Y190" i="16" a="1"/>
  <c r="Y190" i="16" s="1"/>
  <c r="G426" i="16" a="1"/>
  <c r="G426" i="16" s="1"/>
  <c r="K461" i="16" a="1"/>
  <c r="K461" i="16" s="1"/>
  <c r="W500" i="16" a="1"/>
  <c r="W500" i="16" s="1"/>
  <c r="H432" i="16" a="1"/>
  <c r="H432" i="16" s="1"/>
  <c r="T534" i="16" a="1"/>
  <c r="T534" i="16" s="1"/>
  <c r="Y301" i="16" a="1"/>
  <c r="Y301" i="16" s="1"/>
  <c r="Z532" i="16" a="1"/>
  <c r="Z532" i="16" s="1"/>
  <c r="H201" i="16" a="1"/>
  <c r="H201" i="16" s="1"/>
  <c r="W248" i="16" a="1"/>
  <c r="W248" i="16" s="1"/>
  <c r="G102" i="16" a="1"/>
  <c r="G102" i="16" s="1"/>
  <c r="H506" i="16" a="1"/>
  <c r="H506" i="16" s="1"/>
  <c r="W180" i="16" a="1"/>
  <c r="W180" i="16" s="1"/>
  <c r="Y143" i="16" a="1"/>
  <c r="Y143" i="16" s="1"/>
  <c r="Y514" i="16" a="1"/>
  <c r="Y514" i="16" s="1"/>
  <c r="H405" i="16" a="1"/>
  <c r="H405" i="16" s="1"/>
  <c r="Y441" i="16" a="1"/>
  <c r="Y441" i="16" s="1"/>
  <c r="K452" i="16" a="1"/>
  <c r="K452" i="16" s="1"/>
  <c r="W159" i="16" a="1"/>
  <c r="W159" i="16" s="1"/>
  <c r="G322" i="16" a="1"/>
  <c r="G322" i="16" s="1"/>
  <c r="Y465" i="16" a="1"/>
  <c r="Y465" i="16" s="1"/>
  <c r="K310" i="16" a="1"/>
  <c r="K310" i="16" s="1"/>
  <c r="G423" i="16" a="1"/>
  <c r="G423" i="16" s="1"/>
  <c r="W183" i="16" a="1"/>
  <c r="W183" i="16" s="1"/>
  <c r="G425" i="16" a="1"/>
  <c r="G425" i="16" s="1"/>
  <c r="V223" i="16" a="1"/>
  <c r="V223" i="16" s="1"/>
  <c r="G35" i="16" a="1"/>
  <c r="G35" i="16" s="1"/>
  <c r="S445" i="16" a="1"/>
  <c r="S445" i="16" s="1"/>
  <c r="G99" i="16" a="1"/>
  <c r="G99" i="16" s="1"/>
  <c r="N291" i="16" a="1"/>
  <c r="N291" i="16" s="1"/>
  <c r="G228" i="16" a="1"/>
  <c r="G228" i="16" s="1"/>
  <c r="Z418" i="16" a="1"/>
  <c r="Z418" i="16" s="1"/>
  <c r="H415" i="16" a="1"/>
  <c r="H415" i="16" s="1"/>
  <c r="V552" i="16" a="1"/>
  <c r="V552" i="16" s="1"/>
  <c r="H421" i="16" a="1"/>
  <c r="H421" i="16" s="1"/>
  <c r="W549" i="16" a="1"/>
  <c r="W549" i="16" s="1"/>
  <c r="H434" i="16" a="1"/>
  <c r="H434" i="16" s="1"/>
  <c r="Y90" i="16" a="1"/>
  <c r="Y90" i="16" s="1"/>
  <c r="V545" i="16" a="1"/>
  <c r="V545" i="16" s="1"/>
  <c r="G270" i="16" a="1"/>
  <c r="G270" i="16" s="1"/>
  <c r="K357" i="16" a="1"/>
  <c r="K357" i="16" s="1"/>
  <c r="S260" i="16" a="1"/>
  <c r="S260" i="16" s="1"/>
  <c r="H517" i="16" a="1"/>
  <c r="H517" i="16" s="1"/>
  <c r="W337" i="16" a="1"/>
  <c r="W337" i="16" s="1"/>
  <c r="Z312" i="16" a="1"/>
  <c r="Z312" i="16" s="1"/>
  <c r="H377" i="16" a="1"/>
  <c r="H377" i="16" s="1"/>
  <c r="H399" i="16" a="1"/>
  <c r="H399" i="16" s="1"/>
  <c r="W300" i="16" a="1"/>
  <c r="W300" i="16" s="1"/>
  <c r="V304" i="16" a="1"/>
  <c r="V304" i="16" s="1"/>
  <c r="W163" i="16" a="1"/>
  <c r="W163" i="16" s="1"/>
  <c r="N271" i="16" a="1"/>
  <c r="N271" i="16" s="1"/>
  <c r="M536" i="16" a="1"/>
  <c r="M536" i="16" s="1"/>
  <c r="AC499" i="16" a="1"/>
  <c r="AC499" i="16" s="1"/>
  <c r="M343" i="16" a="1"/>
  <c r="M343" i="16" s="1"/>
  <c r="AC522" i="16" a="1"/>
  <c r="AC522" i="16" s="1"/>
  <c r="AE122" i="16" a="1"/>
  <c r="AE122" i="16" s="1"/>
  <c r="AC510" i="16" a="1"/>
  <c r="AC510" i="16" s="1"/>
  <c r="AC354" i="16" a="1"/>
  <c r="AC354" i="16" s="1"/>
  <c r="P551" i="16" a="1"/>
  <c r="P551" i="16" s="1"/>
  <c r="M477" i="16" a="1"/>
  <c r="M477" i="16" s="1"/>
  <c r="N414" i="16" a="1"/>
  <c r="N414" i="16" s="1"/>
  <c r="M177" i="16" a="1"/>
  <c r="M177" i="16" s="1"/>
  <c r="N546" i="16" a="1"/>
  <c r="N546" i="16" s="1"/>
  <c r="M309" i="16" a="1"/>
  <c r="M309" i="16" s="1"/>
  <c r="N390" i="16" a="1"/>
  <c r="N390" i="16" s="1"/>
  <c r="M297" i="16" a="1"/>
  <c r="M297" i="16" s="1"/>
  <c r="N329" i="16" a="1"/>
  <c r="N329" i="16" s="1"/>
  <c r="AC556" i="16" a="1"/>
  <c r="AC556" i="16" s="1"/>
  <c r="AC391" i="16" a="1"/>
  <c r="AC391" i="16" s="1"/>
  <c r="M211" i="16" a="1"/>
  <c r="M211" i="16" s="1"/>
  <c r="N152" i="16" a="1"/>
  <c r="N152" i="16" s="1"/>
  <c r="AC387" i="16" a="1"/>
  <c r="AC387" i="16" s="1"/>
  <c r="M267" i="16" a="1"/>
  <c r="M267" i="16" s="1"/>
  <c r="AC519" i="16" a="1"/>
  <c r="AC519" i="16" s="1"/>
  <c r="M255" i="16" a="1"/>
  <c r="M255" i="16" s="1"/>
  <c r="AC363" i="16" a="1"/>
  <c r="AC363" i="16" s="1"/>
  <c r="M243" i="16" a="1"/>
  <c r="M243" i="16" s="1"/>
  <c r="AC351" i="16" a="1"/>
  <c r="AC351" i="16" s="1"/>
  <c r="M231" i="16" a="1"/>
  <c r="M231" i="16" s="1"/>
  <c r="AC305" i="16" a="1"/>
  <c r="AC305" i="16" s="1"/>
  <c r="M219" i="16" a="1"/>
  <c r="M219" i="16" s="1"/>
  <c r="N215" i="16" a="1"/>
  <c r="N215" i="16" s="1"/>
  <c r="AC479" i="16" a="1"/>
  <c r="AC479" i="16" s="1"/>
  <c r="M283" i="16" a="1"/>
  <c r="M283" i="16" s="1"/>
  <c r="N200" i="16" a="1"/>
  <c r="N200" i="16" s="1"/>
  <c r="AC210" i="16" a="1"/>
  <c r="AC210" i="16" s="1"/>
  <c r="M471" i="16" a="1"/>
  <c r="M471" i="16" s="1"/>
  <c r="M315" i="16" a="1"/>
  <c r="M315" i="16" s="1"/>
  <c r="M426" i="16" a="1"/>
  <c r="M426" i="16" s="1"/>
  <c r="N175" i="16" a="1"/>
  <c r="N175" i="16" s="1"/>
  <c r="AC343" i="16" a="1"/>
  <c r="AC343" i="16" s="1"/>
  <c r="AF189" i="16" a="1"/>
  <c r="AF189" i="16" s="1"/>
  <c r="AE231" i="16" a="1"/>
  <c r="AE231" i="16" s="1"/>
  <c r="AC59" i="16" a="1"/>
  <c r="AC59" i="16" s="1"/>
  <c r="AC188" i="16" a="1"/>
  <c r="AC188" i="16" s="1"/>
  <c r="AH521" i="16" a="1"/>
  <c r="AH521" i="16" s="1"/>
  <c r="AE498" i="16" a="1"/>
  <c r="AE498" i="16" s="1"/>
  <c r="AC259" i="16" a="1"/>
  <c r="AC259" i="16" s="1"/>
  <c r="AE305" i="16" a="1"/>
  <c r="AE305" i="16" s="1"/>
  <c r="AC174" i="16" a="1"/>
  <c r="AC174" i="16" s="1"/>
  <c r="AE103" i="16" a="1"/>
  <c r="AE103" i="16" s="1"/>
  <c r="AC152" i="16" a="1"/>
  <c r="AC152" i="16" s="1"/>
  <c r="AE254" i="16" a="1"/>
  <c r="AE254" i="16" s="1"/>
  <c r="AE523" i="16" a="1"/>
  <c r="AE523" i="16" s="1"/>
  <c r="AF532" i="16" a="1"/>
  <c r="AF532" i="16" s="1"/>
  <c r="AE530" i="16" a="1"/>
  <c r="AE530" i="16" s="1"/>
  <c r="AE367" i="16" a="1"/>
  <c r="AE367" i="16" s="1"/>
  <c r="AF465" i="16" a="1"/>
  <c r="AF465" i="16" s="1"/>
  <c r="AE518" i="16" a="1"/>
  <c r="AE518" i="16" s="1"/>
  <c r="AC131" i="16" a="1"/>
  <c r="AC131" i="16" s="1"/>
  <c r="AE257" i="16" a="1"/>
  <c r="AE257" i="16" s="1"/>
  <c r="AC270" i="16" a="1"/>
  <c r="AC270" i="16" s="1"/>
  <c r="AC263" i="16" a="1"/>
  <c r="AC263" i="16" s="1"/>
  <c r="AE245" i="16" a="1"/>
  <c r="AE245" i="16" s="1"/>
  <c r="AC258" i="16" a="1"/>
  <c r="AC258" i="16" s="1"/>
  <c r="AC107" i="16" a="1"/>
  <c r="AC107" i="16" s="1"/>
  <c r="AE233" i="16" a="1"/>
  <c r="AE233" i="16" s="1"/>
  <c r="AC246" i="16" a="1"/>
  <c r="AC246" i="16" s="1"/>
  <c r="AC239" i="16" a="1"/>
  <c r="AC239" i="16" s="1"/>
  <c r="AE365" i="16" a="1"/>
  <c r="AE365" i="16" s="1"/>
  <c r="AC234" i="16" a="1"/>
  <c r="AC234" i="16" s="1"/>
  <c r="AE408" i="16" a="1"/>
  <c r="AE408" i="16" s="1"/>
  <c r="AE69" i="16" a="1"/>
  <c r="AE69" i="16" s="1"/>
  <c r="AF417" i="16" a="1"/>
  <c r="AF417" i="16" s="1"/>
  <c r="AC74" i="16" a="1"/>
  <c r="AC74" i="16" s="1"/>
  <c r="AE121" i="16" a="1"/>
  <c r="AE121" i="16" s="1"/>
  <c r="AC206" i="16" a="1"/>
  <c r="AC206" i="16" s="1"/>
  <c r="AE541" i="16" a="1"/>
  <c r="AE541" i="16" s="1"/>
  <c r="AE203" i="16" a="1"/>
  <c r="AE203" i="16" s="1"/>
  <c r="AF130" i="16" a="1"/>
  <c r="AF130" i="16" s="1"/>
  <c r="AH245" i="16" a="1"/>
  <c r="AH245" i="16" s="1"/>
  <c r="AE393" i="16" a="1"/>
  <c r="AE393" i="16" s="1"/>
  <c r="AE336" i="16" a="1"/>
  <c r="AE336" i="16" s="1"/>
  <c r="AC133" i="16" a="1"/>
  <c r="AC133" i="16" s="1"/>
  <c r="AH257" i="16" a="1"/>
  <c r="AH257" i="16" s="1"/>
  <c r="AE418" i="16" a="1"/>
  <c r="AE418" i="16" s="1"/>
  <c r="AE493" i="16" a="1"/>
  <c r="AE493" i="16" s="1"/>
  <c r="AC290" i="16" a="1"/>
  <c r="AC290" i="16" s="1"/>
  <c r="AE287" i="16" a="1"/>
  <c r="AE287" i="16" s="1"/>
  <c r="AE419" i="16" a="1"/>
  <c r="AE419" i="16" s="1"/>
  <c r="AC132" i="16" a="1"/>
  <c r="AC132" i="16" s="1"/>
  <c r="AC147" i="16" a="1"/>
  <c r="AC147" i="16" s="1"/>
  <c r="AE321" i="16" a="1"/>
  <c r="AE321" i="16" s="1"/>
  <c r="AH531" i="16" a="1"/>
  <c r="AH531" i="16" s="1"/>
  <c r="AF454" i="16" a="1"/>
  <c r="AF454" i="16" s="1"/>
  <c r="AH519" i="16" a="1"/>
  <c r="AH519" i="16" s="1"/>
  <c r="AH414" i="16" a="1"/>
  <c r="AH414" i="16" s="1"/>
  <c r="AI466" i="16" a="1"/>
  <c r="AI466" i="16" s="1"/>
  <c r="AE284" i="16" a="1"/>
  <c r="AE284" i="16" s="1"/>
  <c r="AH244" i="16" a="1"/>
  <c r="AH244" i="16" s="1"/>
  <c r="AH465" i="16" a="1"/>
  <c r="AH465" i="16" s="1"/>
  <c r="AH67" i="16" a="1"/>
  <c r="AH67" i="16" s="1"/>
  <c r="AF210" i="16" a="1"/>
  <c r="AF210" i="16" s="1"/>
  <c r="AE104" i="16" a="1"/>
  <c r="AE104" i="16" s="1"/>
  <c r="AF511" i="16" a="1"/>
  <c r="AF511" i="16" s="1"/>
  <c r="AH210" i="16" a="1"/>
  <c r="AH210" i="16" s="1"/>
  <c r="AF330" i="16" a="1"/>
  <c r="AF330" i="16" s="1"/>
  <c r="AF226" i="16" a="1"/>
  <c r="AF226" i="16" s="1"/>
  <c r="AH435" i="16" a="1"/>
  <c r="AH435" i="16" s="1"/>
  <c r="AC120" i="16" a="1"/>
  <c r="AC120" i="16" s="1"/>
  <c r="AF68" i="16" a="1"/>
  <c r="AF68" i="16" s="1"/>
  <c r="AI430" i="16" a="1"/>
  <c r="AI430" i="16" s="1"/>
  <c r="AH462" i="16" a="1"/>
  <c r="AH462" i="16" s="1"/>
  <c r="AH123" i="16" a="1"/>
  <c r="AH123" i="16" s="1"/>
  <c r="AC240" i="16" a="1"/>
  <c r="AC240" i="16" s="1"/>
  <c r="AF188" i="16" a="1"/>
  <c r="AF188" i="16" s="1"/>
  <c r="AF521" i="16" a="1"/>
  <c r="AF521" i="16" s="1"/>
  <c r="AF322" i="16" a="1"/>
  <c r="AF322" i="16" s="1"/>
  <c r="AH243" i="16" a="1"/>
  <c r="AH243" i="16" s="1"/>
  <c r="AF136" i="16" a="1"/>
  <c r="AF136" i="16" s="1"/>
  <c r="AH334" i="16" a="1"/>
  <c r="AH334" i="16" s="1"/>
  <c r="J487" i="16" a="1"/>
  <c r="J487" i="16" s="1"/>
  <c r="AH216" i="16" a="1"/>
  <c r="AH216" i="16" s="1"/>
  <c r="AF337" i="16" a="1"/>
  <c r="AF337" i="16" s="1"/>
  <c r="AH348" i="16" a="1"/>
  <c r="AH348" i="16" s="1"/>
  <c r="AF469" i="16" a="1"/>
  <c r="AF469" i="16" s="1"/>
  <c r="AH311" i="16" a="1"/>
  <c r="AH311" i="16" s="1"/>
  <c r="AF468" i="16" a="1"/>
  <c r="AF468" i="16" s="1"/>
  <c r="AF77" i="16" a="1"/>
  <c r="AF77" i="16" s="1"/>
  <c r="AH299" i="16" a="1"/>
  <c r="AH299" i="16" s="1"/>
  <c r="AF312" i="16" a="1"/>
  <c r="AF312" i="16" s="1"/>
  <c r="AH469" i="16" a="1"/>
  <c r="AH469" i="16" s="1"/>
  <c r="AH143" i="16" a="1"/>
  <c r="AH143" i="16" s="1"/>
  <c r="AF300" i="16" a="1"/>
  <c r="AF300" i="16" s="1"/>
  <c r="AH313" i="16" a="1"/>
  <c r="AH313" i="16" s="1"/>
  <c r="AF278" i="16" a="1"/>
  <c r="AF278" i="16" s="1"/>
  <c r="AH536" i="16" a="1"/>
  <c r="AH536" i="16" s="1"/>
  <c r="AF472" i="16" a="1"/>
  <c r="AF472" i="16" s="1"/>
  <c r="AF122" i="16" a="1"/>
  <c r="AF122" i="16" s="1"/>
  <c r="AH380" i="16" a="1"/>
  <c r="AH380" i="16" s="1"/>
  <c r="AH145" i="16" a="1"/>
  <c r="AH145" i="16" s="1"/>
  <c r="AF110" i="16" a="1"/>
  <c r="AF110" i="16" s="1"/>
  <c r="AH368" i="16" a="1"/>
  <c r="AH368" i="16" s="1"/>
  <c r="AH552" i="16" a="1"/>
  <c r="AH552" i="16" s="1"/>
  <c r="AH214" i="16" a="1"/>
  <c r="AH214" i="16" s="1"/>
  <c r="AI165" i="16" a="1"/>
  <c r="AI165" i="16" s="1"/>
  <c r="AH252" i="16" a="1"/>
  <c r="AH252" i="16" s="1"/>
  <c r="AF373" i="16" a="1"/>
  <c r="AF373" i="16" s="1"/>
  <c r="AI211" i="16" a="1"/>
  <c r="AI211" i="16" s="1"/>
  <c r="AI370" i="16" a="1"/>
  <c r="AI370" i="16" s="1"/>
  <c r="J542" i="16" a="1"/>
  <c r="J542" i="16" s="1"/>
  <c r="AI203" i="16" a="1"/>
  <c r="AI203" i="16" s="1"/>
  <c r="AI392" i="16" a="1"/>
  <c r="AI392" i="16" s="1"/>
  <c r="AH199" i="16" a="1"/>
  <c r="AH199" i="16" s="1"/>
  <c r="AI141" i="16" a="1"/>
  <c r="AI141" i="16" s="1"/>
  <c r="AF491" i="16" a="1"/>
  <c r="AF491" i="16" s="1"/>
  <c r="AH83" i="16" a="1"/>
  <c r="AH83" i="16" s="1"/>
  <c r="J439" i="16" a="1"/>
  <c r="J439" i="16" s="1"/>
  <c r="AI212" i="16" a="1"/>
  <c r="AI212" i="16" s="1"/>
  <c r="AH307" i="16" a="1"/>
  <c r="AH307" i="16" s="1"/>
  <c r="J519" i="16" a="1"/>
  <c r="J519" i="16" s="1"/>
  <c r="AF167" i="16" a="1"/>
  <c r="AF167" i="16" s="1"/>
  <c r="AI381" i="16" a="1"/>
  <c r="AI381" i="16" s="1"/>
  <c r="J532" i="16" a="1"/>
  <c r="J532" i="16" s="1"/>
  <c r="AH23" i="16" a="1"/>
  <c r="AH23" i="16" s="1"/>
  <c r="AI263" i="16" a="1"/>
  <c r="AI263" i="16" s="1"/>
  <c r="AI251" i="16" a="1"/>
  <c r="AI251" i="16" s="1"/>
  <c r="AH391" i="16" a="1"/>
  <c r="AH391" i="16" s="1"/>
  <c r="AI333" i="16" a="1"/>
  <c r="AI333" i="16" s="1"/>
  <c r="J372" i="16" a="1"/>
  <c r="J372" i="16" s="1"/>
  <c r="AI174" i="16" a="1"/>
  <c r="AI174" i="16" s="1"/>
  <c r="J118" i="16" a="1"/>
  <c r="J118" i="16" s="1"/>
  <c r="AI112" i="16" a="1"/>
  <c r="AI112" i="16" s="1"/>
  <c r="J432" i="16" a="1"/>
  <c r="J432" i="16" s="1"/>
  <c r="AB431" i="16" a="1"/>
  <c r="AB431" i="16" s="1"/>
  <c r="AI291" i="16" a="1"/>
  <c r="AI291" i="16" s="1"/>
  <c r="J388" i="16" a="1"/>
  <c r="J388" i="16" s="1"/>
  <c r="AI279" i="16" a="1"/>
  <c r="AI279" i="16" s="1"/>
  <c r="AI389" i="16" a="1"/>
  <c r="AI389" i="16" s="1"/>
  <c r="J549" i="16" a="1"/>
  <c r="J549" i="16" s="1"/>
  <c r="AI521" i="16" a="1"/>
  <c r="AI521" i="16" s="1"/>
  <c r="AI111" i="16" a="1"/>
  <c r="AI111" i="16" s="1"/>
  <c r="J334" i="16" a="1"/>
  <c r="J334" i="16" s="1"/>
  <c r="AI387" i="16" a="1"/>
  <c r="AI387" i="16" s="1"/>
  <c r="AI234" i="16" a="1"/>
  <c r="AI234" i="16" s="1"/>
  <c r="J433" i="16" a="1"/>
  <c r="J433" i="16" s="1"/>
  <c r="AH69" i="16" a="1"/>
  <c r="AH69" i="16" s="1"/>
  <c r="AI75" i="16" a="1"/>
  <c r="AI75" i="16" s="1"/>
  <c r="J211" i="16" a="1"/>
  <c r="J211" i="16" s="1"/>
  <c r="AI207" i="16" a="1"/>
  <c r="AI207" i="16" s="1"/>
  <c r="J458" i="16" a="1"/>
  <c r="J458" i="16" s="1"/>
  <c r="AI483" i="16" a="1"/>
  <c r="AI483" i="16" s="1"/>
  <c r="AB503" i="16" a="1"/>
  <c r="AB503" i="16" s="1"/>
  <c r="J443" i="16" a="1"/>
  <c r="J443" i="16" s="1"/>
  <c r="AI492" i="16" a="1"/>
  <c r="AI492" i="16" s="1"/>
  <c r="AI468" i="16" a="1"/>
  <c r="AI468" i="16" s="1"/>
  <c r="AI542" i="16" a="1"/>
  <c r="AI542" i="16" s="1"/>
  <c r="AI168" i="16" a="1"/>
  <c r="AI168" i="16" s="1"/>
  <c r="AI530" i="16" a="1"/>
  <c r="AI530" i="16" s="1"/>
  <c r="AI156" i="16" a="1"/>
  <c r="AI156" i="16" s="1"/>
  <c r="AI374" i="16" a="1"/>
  <c r="AI374" i="16" s="1"/>
  <c r="J558" i="16" a="1"/>
  <c r="J558" i="16" s="1"/>
  <c r="AI218" i="16" a="1"/>
  <c r="AI218" i="16" s="1"/>
  <c r="AB463" i="16" a="1"/>
  <c r="AB463" i="16" s="1"/>
  <c r="J466" i="16" a="1"/>
  <c r="J466" i="16" s="1"/>
  <c r="AB343" i="16" a="1"/>
  <c r="AB343" i="16" s="1"/>
  <c r="J454" i="16" a="1"/>
  <c r="J454" i="16" s="1"/>
  <c r="J233" i="16" a="1"/>
  <c r="J233" i="16" s="1"/>
  <c r="J442" i="16" a="1"/>
  <c r="J442" i="16" s="1"/>
  <c r="J185" i="16" a="1"/>
  <c r="J185" i="16" s="1"/>
  <c r="P474" i="16" a="1"/>
  <c r="P474" i="16" s="1"/>
  <c r="N325" i="16" a="1"/>
  <c r="N325" i="16" s="1"/>
  <c r="S547" i="16" a="1"/>
  <c r="S547" i="16" s="1"/>
  <c r="T224" i="16" a="1"/>
  <c r="T224" i="16" s="1"/>
  <c r="T234" i="16" a="1"/>
  <c r="T234" i="16" s="1"/>
  <c r="Q537" i="16" a="1"/>
  <c r="Q537" i="16" s="1"/>
  <c r="Z524" i="16" a="1"/>
  <c r="Z524" i="16" s="1"/>
  <c r="T400" i="16" a="1"/>
  <c r="T400" i="16" s="1"/>
  <c r="S254" i="16" a="1"/>
  <c r="S254" i="16" s="1"/>
  <c r="T311" i="16" a="1"/>
  <c r="T311" i="16" s="1"/>
  <c r="P499" i="16" a="1"/>
  <c r="P499" i="16" s="1"/>
  <c r="S533" i="16" a="1"/>
  <c r="S533" i="16" s="1"/>
  <c r="W107" i="16" a="1"/>
  <c r="W107" i="16" s="1"/>
  <c r="K226" i="16" a="1"/>
  <c r="K226" i="16" s="1"/>
  <c r="G353" i="16" a="1"/>
  <c r="G353" i="16" s="1"/>
  <c r="W442" i="16" a="1"/>
  <c r="W442" i="16" s="1"/>
  <c r="K189" i="16" a="1"/>
  <c r="K189" i="16" s="1"/>
  <c r="G141" i="16" a="1"/>
  <c r="G141" i="16" s="1"/>
  <c r="Y558" i="16" a="1"/>
  <c r="Y558" i="16" s="1"/>
  <c r="Z316" i="16" a="1"/>
  <c r="Z316" i="16" s="1"/>
  <c r="H289" i="16" a="1"/>
  <c r="H289" i="16" s="1"/>
  <c r="W402" i="16" a="1"/>
  <c r="W402" i="16" s="1"/>
  <c r="Y541" i="16" a="1"/>
  <c r="Y541" i="16" s="1"/>
  <c r="W104" i="16" a="1"/>
  <c r="W104" i="16" s="1"/>
  <c r="H85" i="16" a="1"/>
  <c r="H85" i="16" s="1"/>
  <c r="V303" i="16" a="1"/>
  <c r="V303" i="16" s="1"/>
  <c r="T543" i="16" a="1"/>
  <c r="T543" i="16" s="1"/>
  <c r="K180" i="16" a="1"/>
  <c r="K180" i="16" s="1"/>
  <c r="N499" i="16" a="1"/>
  <c r="N499" i="16" s="1"/>
  <c r="Z469" i="16" a="1"/>
  <c r="Z469" i="16" s="1"/>
  <c r="Z165" i="16" a="1"/>
  <c r="Z165" i="16" s="1"/>
  <c r="H389" i="16" a="1"/>
  <c r="H389" i="16" s="1"/>
  <c r="S561" i="16" a="1"/>
  <c r="S561" i="16" s="1"/>
  <c r="K229" i="16" a="1"/>
  <c r="K229" i="16" s="1"/>
  <c r="H487" i="16" a="1"/>
  <c r="H487" i="16" s="1"/>
  <c r="Z173" i="16" a="1"/>
  <c r="Z173" i="16" s="1"/>
  <c r="G524" i="16" a="1"/>
  <c r="G524" i="16" s="1"/>
  <c r="K214" i="16" a="1"/>
  <c r="K214" i="16" s="1"/>
  <c r="Z223" i="16" a="1"/>
  <c r="Z223" i="16" s="1"/>
  <c r="G451" i="16" a="1"/>
  <c r="G451" i="16" s="1"/>
  <c r="T455" i="16" a="1"/>
  <c r="T455" i="16" s="1"/>
  <c r="Y266" i="16" a="1"/>
  <c r="Y266" i="16" s="1"/>
  <c r="K396" i="16" a="1"/>
  <c r="K396" i="16" s="1"/>
  <c r="G223" i="16" a="1"/>
  <c r="G223" i="16" s="1"/>
  <c r="Z198" i="16" a="1"/>
  <c r="Z198" i="16" s="1"/>
  <c r="K439" i="16" a="1"/>
  <c r="K439" i="16" s="1"/>
  <c r="N265" i="16" a="1"/>
  <c r="N265" i="16" s="1"/>
  <c r="W516" i="16" a="1"/>
  <c r="W516" i="16" s="1"/>
  <c r="Z64" i="16" a="1"/>
  <c r="Z64" i="16" s="1"/>
  <c r="W528" i="16" a="1"/>
  <c r="W528" i="16" s="1"/>
  <c r="H496" i="16" a="1"/>
  <c r="H496" i="16" s="1"/>
  <c r="Z257" i="16" a="1"/>
  <c r="Z257" i="16" s="1"/>
  <c r="H43" i="16" a="1"/>
  <c r="H43" i="16" s="1"/>
  <c r="W460" i="16" a="1"/>
  <c r="W460" i="16" s="1"/>
  <c r="H256" i="16" a="1"/>
  <c r="H256" i="16" s="1"/>
  <c r="Z365" i="16" a="1"/>
  <c r="Z365" i="16" s="1"/>
  <c r="G98" i="16" a="1"/>
  <c r="G98" i="16" s="1"/>
  <c r="G289" i="16" a="1"/>
  <c r="G289" i="16" s="1"/>
  <c r="Z361" i="16" a="1"/>
  <c r="Z361" i="16" s="1"/>
  <c r="H317" i="16" a="1"/>
  <c r="H317" i="16" s="1"/>
  <c r="V510" i="16" a="1"/>
  <c r="V510" i="16" s="1"/>
  <c r="H113" i="16" a="1"/>
  <c r="H113" i="16" s="1"/>
  <c r="T404" i="16" a="1"/>
  <c r="T404" i="16" s="1"/>
  <c r="K337" i="16" a="1"/>
  <c r="K337" i="16" s="1"/>
  <c r="V161" i="16" a="1"/>
  <c r="V161" i="16" s="1"/>
  <c r="H282" i="16" a="1"/>
  <c r="H282" i="16" s="1"/>
  <c r="Z527" i="16" a="1"/>
  <c r="Z527" i="16" s="1"/>
  <c r="G338" i="16" a="1"/>
  <c r="G338" i="16" s="1"/>
  <c r="V497" i="16" a="1"/>
  <c r="V497" i="16" s="1"/>
  <c r="G405" i="16" a="1"/>
  <c r="G405" i="16" s="1"/>
  <c r="Y538" i="16" a="1"/>
  <c r="Y538" i="16" s="1"/>
  <c r="G459" i="16" a="1"/>
  <c r="G459" i="16" s="1"/>
  <c r="W326" i="16" a="1"/>
  <c r="W326" i="16" s="1"/>
  <c r="W296" i="16" a="1"/>
  <c r="W296" i="16" s="1"/>
  <c r="H450" i="16" a="1"/>
  <c r="H450" i="16" s="1"/>
  <c r="K311" i="16" a="1"/>
  <c r="K311" i="16" s="1"/>
  <c r="Y123" i="16" a="1"/>
  <c r="Y123" i="16" s="1"/>
  <c r="G20" i="16" a="1"/>
  <c r="G20" i="16" s="1"/>
  <c r="V260" i="16" a="1"/>
  <c r="V260" i="16" s="1"/>
  <c r="W432" i="16" a="1"/>
  <c r="W432" i="16" s="1"/>
  <c r="H214" i="16" a="1"/>
  <c r="H214" i="16" s="1"/>
  <c r="G67" i="16" a="1"/>
  <c r="G67" i="16" s="1"/>
  <c r="Y508" i="16" a="1"/>
  <c r="Y508" i="16" s="1"/>
  <c r="Q394" i="16" a="1"/>
  <c r="Q394" i="16" s="1"/>
  <c r="H522" i="16" a="1"/>
  <c r="H522" i="16" s="1"/>
  <c r="Z386" i="16" a="1"/>
  <c r="Z386" i="16" s="1"/>
  <c r="N498" i="16" a="1"/>
  <c r="N498" i="16" s="1"/>
  <c r="M392" i="16" a="1"/>
  <c r="M392" i="16" s="1"/>
  <c r="AC355" i="16" a="1"/>
  <c r="AC355" i="16" s="1"/>
  <c r="M269" i="16" a="1"/>
  <c r="M269" i="16" s="1"/>
  <c r="AC378" i="16" a="1"/>
  <c r="AC378" i="16" s="1"/>
  <c r="AC366" i="16" a="1"/>
  <c r="AC366" i="16" s="1"/>
  <c r="N355" i="16" a="1"/>
  <c r="N355" i="16" s="1"/>
  <c r="M489" i="16" a="1"/>
  <c r="M489" i="16" s="1"/>
  <c r="P407" i="16" a="1"/>
  <c r="P407" i="16" s="1"/>
  <c r="M189" i="16" a="1"/>
  <c r="M189" i="16" s="1"/>
  <c r="N270" i="16" a="1"/>
  <c r="N270" i="16" s="1"/>
  <c r="AC449" i="16" a="1"/>
  <c r="AC449" i="16" s="1"/>
  <c r="N402" i="16" a="1"/>
  <c r="N402" i="16" s="1"/>
  <c r="M165" i="16" a="1"/>
  <c r="M165" i="16" s="1"/>
  <c r="N246" i="16" a="1"/>
  <c r="N246" i="16" s="1"/>
  <c r="M153" i="16" a="1"/>
  <c r="M153" i="16" s="1"/>
  <c r="N172" i="16" a="1"/>
  <c r="N172" i="16" s="1"/>
  <c r="M547" i="16" a="1"/>
  <c r="M547" i="16" s="1"/>
  <c r="N123" i="16" a="1"/>
  <c r="N123" i="16" s="1"/>
  <c r="AC374" i="16" a="1"/>
  <c r="AC374" i="16" s="1"/>
  <c r="M435" i="16" a="1"/>
  <c r="M435" i="16" s="1"/>
  <c r="M534" i="16" a="1"/>
  <c r="M534" i="16" s="1"/>
  <c r="AC539" i="16" a="1"/>
  <c r="AC539" i="16" s="1"/>
  <c r="AC375" i="16" a="1"/>
  <c r="AC375" i="16" s="1"/>
  <c r="AC383" i="16" a="1"/>
  <c r="AC383" i="16" s="1"/>
  <c r="M510" i="16" a="1"/>
  <c r="M510" i="16" s="1"/>
  <c r="AC515" i="16" a="1"/>
  <c r="AC515" i="16" s="1"/>
  <c r="M498" i="16" a="1"/>
  <c r="M498" i="16" s="1"/>
  <c r="AC503" i="16" a="1"/>
  <c r="AC503" i="16" s="1"/>
  <c r="M486" i="16" a="1"/>
  <c r="M486" i="16" s="1"/>
  <c r="AC491" i="16" a="1"/>
  <c r="AC491" i="16" s="1"/>
  <c r="M330" i="16" a="1"/>
  <c r="M330" i="16" s="1"/>
  <c r="AC257" i="16" a="1"/>
  <c r="AC257" i="16" s="1"/>
  <c r="M139" i="16" a="1"/>
  <c r="M139" i="16" s="1"/>
  <c r="M483" i="16" a="1"/>
  <c r="M483" i="16" s="1"/>
  <c r="AC447" i="16" a="1"/>
  <c r="AC447" i="16" s="1"/>
  <c r="M327" i="16" a="1"/>
  <c r="M327" i="16" s="1"/>
  <c r="AC435" i="16" a="1"/>
  <c r="AC435" i="16" s="1"/>
  <c r="AC443" i="16" a="1"/>
  <c r="AC443" i="16" s="1"/>
  <c r="M282" i="16" a="1"/>
  <c r="M282" i="16" s="1"/>
  <c r="M494" i="16" a="1"/>
  <c r="M494" i="16" s="1"/>
  <c r="M528" i="16" a="1"/>
  <c r="M528" i="16" s="1"/>
  <c r="AC261" i="16" a="1"/>
  <c r="AC261" i="16" s="1"/>
  <c r="AE87" i="16" a="1"/>
  <c r="AE87" i="16" s="1"/>
  <c r="AE427" i="16" a="1"/>
  <c r="AE427" i="16" s="1"/>
  <c r="AE412" i="16" a="1"/>
  <c r="AE412" i="16" s="1"/>
  <c r="AE440" i="16" a="1"/>
  <c r="AE440" i="16" s="1"/>
  <c r="AE354" i="16" a="1"/>
  <c r="AE354" i="16" s="1"/>
  <c r="AC115" i="16" a="1"/>
  <c r="AC115" i="16" s="1"/>
  <c r="AE161" i="16" a="1"/>
  <c r="AE161" i="16" s="1"/>
  <c r="AE554" i="16" a="1"/>
  <c r="AE554" i="16" s="1"/>
  <c r="AH473" i="16" a="1"/>
  <c r="AH473" i="16" s="1"/>
  <c r="AE520" i="16" a="1"/>
  <c r="AE520" i="16" s="1"/>
  <c r="AF429" i="16" a="1"/>
  <c r="AF429" i="16" s="1"/>
  <c r="AE379" i="16" a="1"/>
  <c r="AE379" i="16" s="1"/>
  <c r="AC284" i="16" a="1"/>
  <c r="AC284" i="16" s="1"/>
  <c r="AE386" i="16" a="1"/>
  <c r="AE386" i="16" s="1"/>
  <c r="AE223" i="16" a="1"/>
  <c r="AE223" i="16" s="1"/>
  <c r="AC272" i="16" a="1"/>
  <c r="AC272" i="16" s="1"/>
  <c r="AE374" i="16" a="1"/>
  <c r="AE374" i="16" s="1"/>
  <c r="N332" i="16" a="1"/>
  <c r="N332" i="16" s="1"/>
  <c r="Y231" i="16" a="1"/>
  <c r="Y231" i="16" s="1"/>
  <c r="N496" i="16" a="1"/>
  <c r="N496" i="16" s="1"/>
  <c r="V130" i="16" a="1"/>
  <c r="V130" i="16" s="1"/>
  <c r="N384" i="16" a="1"/>
  <c r="N384" i="16" s="1"/>
  <c r="Y215" i="16" a="1"/>
  <c r="Y215" i="16" s="1"/>
  <c r="Y214" i="16" a="1"/>
  <c r="Y214" i="16" s="1"/>
  <c r="N529" i="16" a="1"/>
  <c r="N529" i="16" s="1"/>
  <c r="V83" i="16" a="1"/>
  <c r="V83" i="16" s="1"/>
  <c r="N392" i="16" a="1"/>
  <c r="N392" i="16" s="1"/>
  <c r="V560" i="16" a="1"/>
  <c r="V560" i="16" s="1"/>
  <c r="S408" i="16" a="1"/>
  <c r="S408" i="16" s="1"/>
  <c r="Y129" i="16" a="1"/>
  <c r="Y129" i="16" s="1"/>
  <c r="H160" i="16" a="1"/>
  <c r="H160" i="16" s="1"/>
  <c r="Q551" i="16" a="1"/>
  <c r="Q551" i="16" s="1"/>
  <c r="Z86" i="16" a="1"/>
  <c r="Z86" i="16" s="1"/>
  <c r="K462" i="16" a="1"/>
  <c r="K462" i="16" s="1"/>
  <c r="P448" i="16" a="1"/>
  <c r="P448" i="16" s="1"/>
  <c r="V244" i="16" a="1"/>
  <c r="V244" i="16" s="1"/>
  <c r="W495" i="16" a="1"/>
  <c r="W495" i="16" s="1"/>
  <c r="H92" i="16" a="1"/>
  <c r="H92" i="16" s="1"/>
  <c r="W143" i="16" a="1"/>
  <c r="W143" i="16" s="1"/>
  <c r="S250" i="16" a="1"/>
  <c r="S250" i="16" s="1"/>
  <c r="T516" i="16" a="1"/>
  <c r="T516" i="16" s="1"/>
  <c r="H148" i="16" a="1"/>
  <c r="H148" i="16" s="1"/>
  <c r="S424" i="16" a="1"/>
  <c r="S424" i="16" s="1"/>
  <c r="Z104" i="16" a="1"/>
  <c r="Z104" i="16" s="1"/>
  <c r="Z457" i="16" a="1"/>
  <c r="Z457" i="16" s="1"/>
  <c r="H473" i="16" a="1"/>
  <c r="H473" i="16" s="1"/>
  <c r="Z125" i="16" a="1"/>
  <c r="Z125" i="16" s="1"/>
  <c r="W261" i="16" a="1"/>
  <c r="W261" i="16" s="1"/>
  <c r="P445" i="16" a="1"/>
  <c r="P445" i="16" s="1"/>
  <c r="Y423" i="16" a="1"/>
  <c r="Y423" i="16" s="1"/>
  <c r="P525" i="16" a="1"/>
  <c r="P525" i="16" s="1"/>
  <c r="S446" i="16" a="1"/>
  <c r="S446" i="16" s="1"/>
  <c r="S368" i="16" a="1"/>
  <c r="S368" i="16" s="1"/>
  <c r="Z75" i="16" a="1"/>
  <c r="Z75" i="16" s="1"/>
  <c r="Z305" i="16" a="1"/>
  <c r="Z305" i="16" s="1"/>
  <c r="N302" i="16" a="1"/>
  <c r="N302" i="16" s="1"/>
  <c r="T296" i="16" a="1"/>
  <c r="T296" i="16" s="1"/>
  <c r="N327" i="16" a="1"/>
  <c r="N327" i="16" s="1"/>
  <c r="Y457" i="16" a="1"/>
  <c r="Y457" i="16" s="1"/>
  <c r="S231" i="16" a="1"/>
  <c r="S231" i="16" s="1"/>
  <c r="Y357" i="16" a="1"/>
  <c r="Y357" i="16" s="1"/>
  <c r="W538" i="16" a="1"/>
  <c r="W538" i="16" s="1"/>
  <c r="V449" i="16" a="1"/>
  <c r="V449" i="16" s="1"/>
  <c r="V302" i="16" a="1"/>
  <c r="V302" i="16" s="1"/>
  <c r="G150" i="16" a="1"/>
  <c r="G150" i="16" s="1"/>
  <c r="S375" i="16" a="1"/>
  <c r="S375" i="16" s="1"/>
  <c r="T373" i="16" a="1"/>
  <c r="T373" i="16" s="1"/>
  <c r="Z433" i="16" a="1"/>
  <c r="Z433" i="16" s="1"/>
  <c r="H188" i="16" a="1"/>
  <c r="H188" i="16" s="1"/>
  <c r="Z417" i="16" a="1"/>
  <c r="Z417" i="16" s="1"/>
  <c r="S513" i="16" a="1"/>
  <c r="S513" i="16" s="1"/>
  <c r="T493" i="16" a="1"/>
  <c r="T493" i="16" s="1"/>
  <c r="K220" i="16" a="1"/>
  <c r="K220" i="16" s="1"/>
  <c r="V189" i="16" a="1"/>
  <c r="V189" i="16" s="1"/>
  <c r="Z376" i="16" a="1"/>
  <c r="Z376" i="16" s="1"/>
  <c r="W126" i="16" a="1"/>
  <c r="W126" i="16" s="1"/>
  <c r="H414" i="16" a="1"/>
  <c r="H414" i="16" s="1"/>
  <c r="Z461" i="16" a="1"/>
  <c r="Z461" i="16" s="1"/>
  <c r="Z199" i="16" a="1"/>
  <c r="Z199" i="16" s="1"/>
  <c r="K154" i="16" a="1"/>
  <c r="K154" i="16" s="1"/>
  <c r="W125" i="16" a="1"/>
  <c r="W125" i="16" s="1"/>
  <c r="Z493" i="16" a="1"/>
  <c r="Z493" i="16" s="1"/>
  <c r="H426" i="16" a="1"/>
  <c r="H426" i="16" s="1"/>
  <c r="G219" i="16" a="1"/>
  <c r="G219" i="16" s="1"/>
  <c r="G502" i="16" a="1"/>
  <c r="G502" i="16" s="1"/>
  <c r="Z460" i="16" a="1"/>
  <c r="Z460" i="16" s="1"/>
  <c r="Y459" i="16" a="1"/>
  <c r="Y459" i="16" s="1"/>
  <c r="H561" i="16" a="1"/>
  <c r="H561" i="16" s="1"/>
  <c r="K227" i="16" a="1"/>
  <c r="K227" i="16" s="1"/>
  <c r="N443" i="16" a="1"/>
  <c r="N443" i="16" s="1"/>
  <c r="Z435" i="16" a="1"/>
  <c r="Z435" i="16" s="1"/>
  <c r="H449" i="16" a="1"/>
  <c r="H449" i="16" s="1"/>
  <c r="Y472" i="16" a="1"/>
  <c r="Y472" i="16" s="1"/>
  <c r="K185" i="16" a="1"/>
  <c r="K185" i="16" s="1"/>
  <c r="H529" i="16" a="1"/>
  <c r="H529" i="16" s="1"/>
  <c r="V486" i="16" a="1"/>
  <c r="V486" i="16" s="1"/>
  <c r="Y489" i="16" a="1"/>
  <c r="Y489" i="16" s="1"/>
  <c r="V355" i="16" a="1"/>
  <c r="V355" i="16" s="1"/>
  <c r="G108" i="16" a="1"/>
  <c r="G108" i="16" s="1"/>
  <c r="Y377" i="16" a="1"/>
  <c r="Y377" i="16" s="1"/>
  <c r="G114" i="16" a="1"/>
  <c r="G114" i="16" s="1"/>
  <c r="Y380" i="16" a="1"/>
  <c r="Y380" i="16" s="1"/>
  <c r="K407" i="16" a="1"/>
  <c r="K407" i="16" s="1"/>
  <c r="Y398" i="16" a="1"/>
  <c r="Y398" i="16" s="1"/>
  <c r="H196" i="16" a="1"/>
  <c r="H196" i="16" s="1"/>
  <c r="G253" i="16" a="1"/>
  <c r="G253" i="16" s="1"/>
  <c r="W301" i="16" a="1"/>
  <c r="W301" i="16" s="1"/>
  <c r="K500" i="16" a="1"/>
  <c r="K500" i="16" s="1"/>
  <c r="Y76" i="16" a="1"/>
  <c r="Y76" i="16" s="1"/>
  <c r="H99" i="16" a="1"/>
  <c r="H99" i="16" s="1"/>
  <c r="H391" i="16" a="1"/>
  <c r="H391" i="16" s="1"/>
  <c r="Z459" i="16" a="1"/>
  <c r="Z459" i="16" s="1"/>
  <c r="G470" i="16" a="1"/>
  <c r="G470" i="16" s="1"/>
  <c r="H179" i="16" a="1"/>
  <c r="H179" i="16" s="1"/>
  <c r="Y551" i="16" a="1"/>
  <c r="Y551" i="16" s="1"/>
  <c r="G486" i="16" a="1"/>
  <c r="G486" i="16" s="1"/>
  <c r="N539" i="16" a="1"/>
  <c r="N539" i="16" s="1"/>
  <c r="G436" i="16" a="1"/>
  <c r="G436" i="16" s="1"/>
  <c r="V459" i="16" a="1"/>
  <c r="V459" i="16" s="1"/>
  <c r="G442" i="16" a="1"/>
  <c r="G442" i="16" s="1"/>
  <c r="G494" i="16" a="1"/>
  <c r="G494" i="16" s="1"/>
  <c r="V490" i="16" a="1"/>
  <c r="V490" i="16" s="1"/>
  <c r="K345" i="16" a="1"/>
  <c r="K345" i="16" s="1"/>
  <c r="Z268" i="16" a="1"/>
  <c r="Z268" i="16" s="1"/>
  <c r="G281" i="16" a="1"/>
  <c r="G281" i="16" s="1"/>
  <c r="K328" i="16" a="1"/>
  <c r="K328" i="16" s="1"/>
  <c r="H58" i="16" a="1"/>
  <c r="H58" i="16" s="1"/>
  <c r="H224" i="16" a="1"/>
  <c r="H224" i="16" s="1"/>
  <c r="S221" i="16" a="1"/>
  <c r="S221" i="16" s="1"/>
  <c r="H149" i="16" a="1"/>
  <c r="H149" i="16" s="1"/>
  <c r="Z398" i="16" a="1"/>
  <c r="Z398" i="16" s="1"/>
  <c r="K533" i="16" a="1"/>
  <c r="K533" i="16" s="1"/>
  <c r="AC520" i="16" a="1"/>
  <c r="AC520" i="16" s="1"/>
  <c r="M261" i="16" a="1"/>
  <c r="M261" i="16" s="1"/>
  <c r="M527" i="16" a="1"/>
  <c r="M527" i="16" s="1"/>
  <c r="AC508" i="16" a="1"/>
  <c r="AC508" i="16" s="1"/>
  <c r="AC487" i="16" a="1"/>
  <c r="AC487" i="16" s="1"/>
  <c r="AC555" i="16" a="1"/>
  <c r="AC555" i="16" s="1"/>
  <c r="M514" i="16" a="1"/>
  <c r="M514" i="16" s="1"/>
  <c r="AC397" i="16" a="1"/>
  <c r="AC397" i="16" s="1"/>
  <c r="M358" i="16" a="1"/>
  <c r="M358" i="16" s="1"/>
  <c r="M326" i="16" a="1"/>
  <c r="M326" i="16" s="1"/>
  <c r="M202" i="16" a="1"/>
  <c r="M202" i="16" s="1"/>
  <c r="AC474" i="16" a="1"/>
  <c r="AC474" i="16" s="1"/>
  <c r="N319" i="16" a="1"/>
  <c r="N319" i="16" s="1"/>
  <c r="AC462" i="16" a="1"/>
  <c r="AC462" i="16" s="1"/>
  <c r="P515" i="16" a="1"/>
  <c r="P515" i="16" s="1"/>
  <c r="AC450" i="16" a="1"/>
  <c r="AC450" i="16" s="1"/>
  <c r="N234" i="16" a="1"/>
  <c r="N234" i="16" s="1"/>
  <c r="AC413" i="16" a="1"/>
  <c r="AC413" i="16" s="1"/>
  <c r="N317" i="16" a="1"/>
  <c r="N317" i="16" s="1"/>
  <c r="AC388" i="16" a="1"/>
  <c r="AC388" i="16" s="1"/>
  <c r="M436" i="16" a="1"/>
  <c r="M436" i="16" s="1"/>
  <c r="AC130" i="16" a="1"/>
  <c r="AC130" i="16" s="1"/>
  <c r="AC396" i="16" a="1"/>
  <c r="AC396" i="16" s="1"/>
  <c r="AC139" i="16" a="1"/>
  <c r="AC139" i="16" s="1"/>
  <c r="AC528" i="16" a="1"/>
  <c r="AC528" i="16" s="1"/>
  <c r="AE341" i="16" a="1"/>
  <c r="AE341" i="16" s="1"/>
  <c r="AC372" i="16" a="1"/>
  <c r="AC372" i="16" s="1"/>
  <c r="M319" i="16" a="1"/>
  <c r="M319" i="16" s="1"/>
  <c r="AC360" i="16" a="1"/>
  <c r="AC360" i="16" s="1"/>
  <c r="AC348" i="16" a="1"/>
  <c r="AC348" i="16" s="1"/>
  <c r="AE75" i="16" a="1"/>
  <c r="AE75" i="16" s="1"/>
  <c r="AC480" i="16" a="1"/>
  <c r="AC480" i="16" s="1"/>
  <c r="AC412" i="16" a="1"/>
  <c r="AC412" i="16" s="1"/>
  <c r="M340" i="16" a="1"/>
  <c r="M340" i="16" s="1"/>
  <c r="AF489" i="16" a="1"/>
  <c r="AF489" i="16" s="1"/>
  <c r="M184" i="16" a="1"/>
  <c r="M184" i="16" s="1"/>
  <c r="AE52" i="16" a="1"/>
  <c r="AE52" i="16" s="1"/>
  <c r="M172" i="16" a="1"/>
  <c r="M172" i="16" s="1"/>
  <c r="AF45" i="16" a="1"/>
  <c r="AF45" i="16" s="1"/>
  <c r="M303" i="16" a="1"/>
  <c r="M303" i="16" s="1"/>
  <c r="M373" i="16" a="1"/>
  <c r="M373" i="16" s="1"/>
  <c r="AE390" i="16" a="1"/>
  <c r="AE390" i="16" s="1"/>
  <c r="AC151" i="16" a="1"/>
  <c r="AC151" i="16" s="1"/>
  <c r="AC488" i="16" a="1"/>
  <c r="AC488" i="16" s="1"/>
  <c r="AE329" i="16" a="1"/>
  <c r="AE329" i="16" s="1"/>
  <c r="AF201" i="16" a="1"/>
  <c r="AF201" i="16" s="1"/>
  <c r="AE256" i="16" a="1"/>
  <c r="AE256" i="16" s="1"/>
  <c r="AC213" i="16" a="1"/>
  <c r="AC213" i="16" s="1"/>
  <c r="AE183" i="16" a="1"/>
  <c r="AE183" i="16" s="1"/>
  <c r="AE535" i="16" a="1"/>
  <c r="AE535" i="16" s="1"/>
  <c r="AE149" i="16" a="1"/>
  <c r="AE149" i="16" s="1"/>
  <c r="AC162" i="16" a="1"/>
  <c r="AC162" i="16" s="1"/>
  <c r="AC440" i="16" a="1"/>
  <c r="AC440" i="16" s="1"/>
  <c r="AE425" i="16" a="1"/>
  <c r="AE425" i="16" s="1"/>
  <c r="AF543" i="16" a="1"/>
  <c r="AF543" i="16" s="1"/>
  <c r="AC287" i="16" a="1"/>
  <c r="AC287" i="16" s="1"/>
  <c r="AE413" i="16" a="1"/>
  <c r="AE413" i="16" s="1"/>
  <c r="AF530" i="16" a="1"/>
  <c r="AF530" i="16" s="1"/>
  <c r="AC560" i="16" a="1"/>
  <c r="AC560" i="16" s="1"/>
  <c r="AC165" i="16" a="1"/>
  <c r="AC165" i="16" s="1"/>
  <c r="AE279" i="16" a="1"/>
  <c r="AE279" i="16" s="1"/>
  <c r="M276" i="16" a="1"/>
  <c r="M276" i="16" s="1"/>
  <c r="AC153" i="16" a="1"/>
  <c r="AC153" i="16" s="1"/>
  <c r="AE267" i="16" a="1"/>
  <c r="AE267" i="16" s="1"/>
  <c r="AC536" i="16" a="1"/>
  <c r="AC536" i="16" s="1"/>
  <c r="AC141" i="16" a="1"/>
  <c r="AC141" i="16" s="1"/>
  <c r="AE255" i="16" a="1"/>
  <c r="AE255" i="16" s="1"/>
  <c r="M252" i="16" a="1"/>
  <c r="M252" i="16" s="1"/>
  <c r="AC273" i="16" a="1"/>
  <c r="AC273" i="16" s="1"/>
  <c r="AE243" i="16" a="1"/>
  <c r="AE243" i="16" s="1"/>
  <c r="AC292" i="16" a="1"/>
  <c r="AC292" i="16" s="1"/>
  <c r="AE502" i="16" a="1"/>
  <c r="AE502" i="16" s="1"/>
  <c r="AE421" i="16" a="1"/>
  <c r="AE421" i="16" s="1"/>
  <c r="AE83" i="16" a="1"/>
  <c r="AE83" i="16" s="1"/>
  <c r="AE553" i="16" a="1"/>
  <c r="AE553" i="16" s="1"/>
  <c r="AE215" i="16" a="1"/>
  <c r="AE215" i="16" s="1"/>
  <c r="AF103" i="16" a="1"/>
  <c r="AF103" i="16" s="1"/>
  <c r="AC87" i="16" a="1"/>
  <c r="AC87" i="16" s="1"/>
  <c r="AE261" i="16" a="1"/>
  <c r="AE261" i="16" s="1"/>
  <c r="AE348" i="16" a="1"/>
  <c r="AE348" i="16" s="1"/>
  <c r="AC289" i="16" a="1"/>
  <c r="AC289" i="16" s="1"/>
  <c r="AC220" i="16" a="1"/>
  <c r="AC220" i="16" s="1"/>
  <c r="AE142" i="16" a="1"/>
  <c r="AE142" i="16" s="1"/>
  <c r="AE361" i="16" a="1"/>
  <c r="AE361" i="16" s="1"/>
  <c r="Q398" i="16" a="1"/>
  <c r="Q398" i="16" s="1"/>
  <c r="N315" i="16" a="1"/>
  <c r="N315" i="16" s="1"/>
  <c r="Y89" i="16" a="1"/>
  <c r="Y89" i="16" s="1"/>
  <c r="S279" i="16" a="1"/>
  <c r="S279" i="16" s="1"/>
  <c r="S560" i="16" a="1"/>
  <c r="S560" i="16" s="1"/>
  <c r="S492" i="16" a="1"/>
  <c r="S492" i="16" s="1"/>
  <c r="Y264" i="16" a="1"/>
  <c r="Y264" i="16" s="1"/>
  <c r="Q423" i="16" a="1"/>
  <c r="Q423" i="16" s="1"/>
  <c r="G478" i="16" a="1"/>
  <c r="G478" i="16" s="1"/>
  <c r="T436" i="16" a="1"/>
  <c r="T436" i="16" s="1"/>
  <c r="H245" i="16" a="1"/>
  <c r="H245" i="16" s="1"/>
  <c r="T475" i="16" a="1"/>
  <c r="T475" i="16" s="1"/>
  <c r="K282" i="16" a="1"/>
  <c r="K282" i="16" s="1"/>
  <c r="Z328" i="16" a="1"/>
  <c r="Z328" i="16" s="1"/>
  <c r="N472" i="16" a="1"/>
  <c r="N472" i="16" s="1"/>
  <c r="G514" i="16" a="1"/>
  <c r="G514" i="16" s="1"/>
  <c r="W434" i="16" a="1"/>
  <c r="W434" i="16" s="1"/>
  <c r="W545" i="16" a="1"/>
  <c r="W545" i="16" s="1"/>
  <c r="Z159" i="16" a="1"/>
  <c r="Z159" i="16" s="1"/>
  <c r="H197" i="16" a="1"/>
  <c r="H197" i="16" s="1"/>
  <c r="T245" i="16" a="1"/>
  <c r="T245" i="16" s="1"/>
  <c r="K501" i="16" a="1"/>
  <c r="K501" i="16" s="1"/>
  <c r="G248" i="16" a="1"/>
  <c r="G248" i="16" s="1"/>
  <c r="Y139" i="16" a="1"/>
  <c r="Y139" i="16" s="1"/>
  <c r="V489" i="16" a="1"/>
  <c r="V489" i="16" s="1"/>
  <c r="S488" i="16" a="1"/>
  <c r="S488" i="16" s="1"/>
  <c r="H281" i="16" a="1"/>
  <c r="H281" i="16" s="1"/>
  <c r="K484" i="16" a="1"/>
  <c r="K484" i="16" s="1"/>
  <c r="T503" i="16" a="1"/>
  <c r="T503" i="16" s="1"/>
  <c r="G205" i="16" a="1"/>
  <c r="G205" i="16" s="1"/>
  <c r="Y87" i="16" a="1"/>
  <c r="Y87" i="16" s="1"/>
  <c r="Z533" i="16" a="1"/>
  <c r="Z533" i="16" s="1"/>
  <c r="V347" i="16" a="1"/>
  <c r="V347" i="16" s="1"/>
  <c r="Q548" i="16" a="1"/>
  <c r="Q548" i="16" s="1"/>
  <c r="K464" i="16" a="1"/>
  <c r="K464" i="16" s="1"/>
  <c r="Z325" i="16" a="1"/>
  <c r="Z325" i="16" s="1"/>
  <c r="H332" i="16" a="1"/>
  <c r="H332" i="16" s="1"/>
  <c r="H93" i="16" a="1"/>
  <c r="H93" i="16" s="1"/>
  <c r="G540" i="16" a="1"/>
  <c r="G540" i="16" s="1"/>
  <c r="G182" i="16" a="1"/>
  <c r="G182" i="16" s="1"/>
  <c r="Z486" i="16" a="1"/>
  <c r="Z486" i="16" s="1"/>
  <c r="Y539" i="16" a="1"/>
  <c r="Y539" i="16" s="1"/>
  <c r="G427" i="16" a="1"/>
  <c r="G427" i="16" s="1"/>
  <c r="G424" i="16" a="1"/>
  <c r="G424" i="16" s="1"/>
  <c r="W220" i="16" a="1"/>
  <c r="W220" i="16" s="1"/>
  <c r="Z91" i="16" a="1"/>
  <c r="Z91" i="16" s="1"/>
  <c r="Z535" i="16" a="1"/>
  <c r="Z535" i="16" s="1"/>
  <c r="K416" i="16" a="1"/>
  <c r="K416" i="16" s="1"/>
  <c r="H452" i="16" a="1"/>
  <c r="H452" i="16" s="1"/>
  <c r="Y111" i="16" a="1"/>
  <c r="Y111" i="16" s="1"/>
  <c r="H104" i="16" a="1"/>
  <c r="H104" i="16" s="1"/>
  <c r="H457" i="16" a="1"/>
  <c r="H457" i="16" s="1"/>
  <c r="G513" i="16" a="1"/>
  <c r="G513" i="16" s="1"/>
  <c r="H108" i="16" a="1"/>
  <c r="H108" i="16" s="1"/>
  <c r="Y339" i="16" a="1"/>
  <c r="Y339" i="16" s="1"/>
  <c r="M274" i="16" a="1"/>
  <c r="M274" i="16" s="1"/>
  <c r="AC390" i="16" a="1"/>
  <c r="AC390" i="16" s="1"/>
  <c r="N269" i="16" a="1"/>
  <c r="N269" i="16" s="1"/>
  <c r="N212" i="16" a="1"/>
  <c r="N212" i="16" s="1"/>
  <c r="M488" i="16" a="1"/>
  <c r="M488" i="16" s="1"/>
  <c r="N219" i="16" a="1"/>
  <c r="N219" i="16" s="1"/>
  <c r="N377" i="16" a="1"/>
  <c r="N377" i="16" s="1"/>
  <c r="M271" i="16" a="1"/>
  <c r="M271" i="16" s="1"/>
  <c r="M334" i="16" a="1"/>
  <c r="M334" i="16" s="1"/>
  <c r="N196" i="16" a="1"/>
  <c r="N196" i="16" s="1"/>
  <c r="N174" i="16" a="1"/>
  <c r="N174" i="16" s="1"/>
  <c r="M559" i="16" a="1"/>
  <c r="M559" i="16" s="1"/>
  <c r="M429" i="16" a="1"/>
  <c r="M429" i="16" s="1"/>
  <c r="M142" i="16" a="1"/>
  <c r="M142" i="16" s="1"/>
  <c r="N142" i="16" a="1"/>
  <c r="N142" i="16" s="1"/>
  <c r="M246" i="16" a="1"/>
  <c r="M246" i="16" s="1"/>
  <c r="M169" i="16" a="1"/>
  <c r="M169" i="16" s="1"/>
  <c r="N127" i="16" a="1"/>
  <c r="N127" i="16" s="1"/>
  <c r="M377" i="16" a="1"/>
  <c r="M377" i="16" s="1"/>
  <c r="AE363" i="16" a="1"/>
  <c r="AE363" i="16" s="1"/>
  <c r="M529" i="16" a="1"/>
  <c r="M529" i="16" s="1"/>
  <c r="M364" i="16" a="1"/>
  <c r="M364" i="16" s="1"/>
  <c r="AC446" i="16" a="1"/>
  <c r="AC446" i="16" s="1"/>
  <c r="M325" i="16" a="1"/>
  <c r="M325" i="16" s="1"/>
  <c r="M339" i="16" a="1"/>
  <c r="M339" i="16" s="1"/>
  <c r="M317" i="16" a="1"/>
  <c r="M317" i="16" s="1"/>
  <c r="AF57" i="16" a="1"/>
  <c r="AF57" i="16" s="1"/>
  <c r="M218" i="16" a="1"/>
  <c r="M218" i="16" s="1"/>
  <c r="M304" i="16" a="1"/>
  <c r="M304" i="16" s="1"/>
  <c r="AC512" i="16" a="1"/>
  <c r="AC512" i="16" s="1"/>
  <c r="AE292" i="16" a="1"/>
  <c r="AE292" i="16" s="1"/>
  <c r="AC262" i="16" a="1"/>
  <c r="AC262" i="16" s="1"/>
  <c r="AE351" i="16" a="1"/>
  <c r="AE351" i="16" s="1"/>
  <c r="AE210" i="16" a="1"/>
  <c r="AE210" i="16" s="1"/>
  <c r="AC186" i="16" a="1"/>
  <c r="AC186" i="16" s="1"/>
  <c r="AE327" i="16" a="1"/>
  <c r="AE327" i="16" s="1"/>
  <c r="AE186" i="16" a="1"/>
  <c r="AE186" i="16" s="1"/>
  <c r="AF556" i="16" a="1"/>
  <c r="AF556" i="16" s="1"/>
  <c r="AC214" i="16" a="1"/>
  <c r="AC214" i="16" s="1"/>
  <c r="AE447" i="16" a="1"/>
  <c r="AE447" i="16" s="1"/>
  <c r="AC202" i="16" a="1"/>
  <c r="AC202" i="16" s="1"/>
  <c r="AC67" i="16" a="1"/>
  <c r="AC67" i="16" s="1"/>
  <c r="AE355" i="16" a="1"/>
  <c r="AE355" i="16" s="1"/>
  <c r="AE340" i="16" a="1"/>
  <c r="AE340" i="16" s="1"/>
  <c r="AC525" i="16" a="1"/>
  <c r="AC525" i="16" s="1"/>
  <c r="AF177" i="16" a="1"/>
  <c r="AF177" i="16" s="1"/>
  <c r="AC123" i="16" a="1"/>
  <c r="AC123" i="16" s="1"/>
  <c r="AE126" i="16" a="1"/>
  <c r="AE126" i="16" s="1"/>
  <c r="AE482" i="16" a="1"/>
  <c r="AE482" i="16" s="1"/>
  <c r="AC298" i="16" a="1"/>
  <c r="AC298" i="16" s="1"/>
  <c r="AC163" i="16" a="1"/>
  <c r="AC163" i="16" s="1"/>
  <c r="AE120" i="16" a="1"/>
  <c r="AE120" i="16" s="1"/>
  <c r="AE165" i="16" a="1"/>
  <c r="AE165" i="16" s="1"/>
  <c r="AE515" i="16" a="1"/>
  <c r="AE515" i="16" s="1"/>
  <c r="AC256" i="16" a="1"/>
  <c r="AC256" i="16" s="1"/>
  <c r="AC313" i="16" a="1"/>
  <c r="AC313" i="16" s="1"/>
  <c r="AE71" i="16" a="1"/>
  <c r="AE71" i="16" s="1"/>
  <c r="AE98" i="16" a="1"/>
  <c r="AE98" i="16" s="1"/>
  <c r="AE229" i="16" a="1"/>
  <c r="AE229" i="16" s="1"/>
  <c r="AE381" i="16" a="1"/>
  <c r="AE381" i="16" s="1"/>
  <c r="AE32" i="16" a="1"/>
  <c r="AE32" i="16" s="1"/>
  <c r="AC276" i="16" a="1"/>
  <c r="AC276" i="16" s="1"/>
  <c r="AE443" i="16" a="1"/>
  <c r="AE443" i="16" s="1"/>
  <c r="AC101" i="16" a="1"/>
  <c r="AC101" i="16" s="1"/>
  <c r="AE538" i="16" a="1"/>
  <c r="AE538" i="16" s="1"/>
  <c r="AC316" i="16" a="1"/>
  <c r="AC316" i="16" s="1"/>
  <c r="AC229" i="16" a="1"/>
  <c r="AC229" i="16" s="1"/>
  <c r="AF523" i="16" a="1"/>
  <c r="AF523" i="16" s="1"/>
  <c r="AC60" i="16" a="1"/>
  <c r="AC60" i="16" s="1"/>
  <c r="AH232" i="16" a="1"/>
  <c r="AH232" i="16" s="1"/>
  <c r="AH138" i="16" a="1"/>
  <c r="AH138" i="16" s="1"/>
  <c r="AF102" i="16" a="1"/>
  <c r="AF102" i="16" s="1"/>
  <c r="AH400" i="16" a="1"/>
  <c r="AH400" i="16" s="1"/>
  <c r="AF61" i="16" a="1"/>
  <c r="AF61" i="16" s="1"/>
  <c r="AH258" i="16" a="1"/>
  <c r="AH258" i="16" s="1"/>
  <c r="AF234" i="16" a="1"/>
  <c r="AF234" i="16" s="1"/>
  <c r="AF262" i="16" a="1"/>
  <c r="AF262" i="16" s="1"/>
  <c r="AH327" i="16" a="1"/>
  <c r="AH327" i="16" s="1"/>
  <c r="AE536" i="16" a="1"/>
  <c r="AE536" i="16" s="1"/>
  <c r="AH352" i="16" a="1"/>
  <c r="AH352" i="16" s="1"/>
  <c r="AF504" i="16" a="1"/>
  <c r="AF504" i="16" s="1"/>
  <c r="AH354" i="16" a="1"/>
  <c r="AH354" i="16" s="1"/>
  <c r="AF174" i="16" a="1"/>
  <c r="AF174" i="16" s="1"/>
  <c r="AH486" i="16" a="1"/>
  <c r="AH486" i="16" s="1"/>
  <c r="AF462" i="16" a="1"/>
  <c r="AF462" i="16" s="1"/>
  <c r="AE67" i="16" a="1"/>
  <c r="AE67" i="16" s="1"/>
  <c r="AF331" i="16" a="1"/>
  <c r="AF331" i="16" s="1"/>
  <c r="AC108" i="16" a="1"/>
  <c r="AC108" i="16" s="1"/>
  <c r="AH448" i="16" a="1"/>
  <c r="AH448" i="16" s="1"/>
  <c r="AH178" i="16" a="1"/>
  <c r="AH178" i="16" s="1"/>
  <c r="AF190" i="16" a="1"/>
  <c r="AF190" i="16" s="1"/>
  <c r="AH255" i="16" a="1"/>
  <c r="AH255" i="16" s="1"/>
  <c r="AE320" i="16" a="1"/>
  <c r="AE320" i="16" s="1"/>
  <c r="AF439" i="16" a="1"/>
  <c r="AF439" i="16" s="1"/>
  <c r="AH109" i="16" a="1"/>
  <c r="AH109" i="16" s="1"/>
  <c r="AF74" i="16" a="1"/>
  <c r="AF74" i="16" s="1"/>
  <c r="AF275" i="16" a="1"/>
  <c r="AF275" i="16" s="1"/>
  <c r="AF507" i="16" a="1"/>
  <c r="AF507" i="16" s="1"/>
  <c r="AF49" i="16" a="1"/>
  <c r="AF49" i="16" s="1"/>
  <c r="AH362" i="16" a="1"/>
  <c r="AH362" i="16" s="1"/>
  <c r="AF351" i="16" a="1"/>
  <c r="AF351" i="16" s="1"/>
  <c r="AH441" i="16" a="1"/>
  <c r="AH441" i="16" s="1"/>
  <c r="AF520" i="16" a="1"/>
  <c r="AF520" i="16" s="1"/>
  <c r="AH511" i="16" a="1"/>
  <c r="AH511" i="16" s="1"/>
  <c r="AF76" i="16" a="1"/>
  <c r="AF76" i="16" s="1"/>
  <c r="AF445" i="16" a="1"/>
  <c r="AF445" i="16" s="1"/>
  <c r="AH470" i="16" a="1"/>
  <c r="AH470" i="16" s="1"/>
  <c r="AF459" i="16" a="1"/>
  <c r="AF459" i="16" s="1"/>
  <c r="AH549" i="16" a="1"/>
  <c r="AH549" i="16" s="1"/>
  <c r="AF341" i="16" a="1"/>
  <c r="AF341" i="16" s="1"/>
  <c r="AH275" i="16" a="1"/>
  <c r="AH275" i="16" s="1"/>
  <c r="AF288" i="16" a="1"/>
  <c r="AF288" i="16" s="1"/>
  <c r="AH157" i="16" a="1"/>
  <c r="AH157" i="16" s="1"/>
  <c r="AH526" i="16" a="1"/>
  <c r="AH526" i="16" s="1"/>
  <c r="AI503" i="16" a="1"/>
  <c r="AI503" i="16" s="1"/>
  <c r="AF172" i="16" a="1"/>
  <c r="AF172" i="16" s="1"/>
  <c r="AI550" i="16" a="1"/>
  <c r="AI550" i="16" s="1"/>
  <c r="AF123" i="16" a="1"/>
  <c r="AF123" i="16" s="1"/>
  <c r="AH213" i="16" a="1"/>
  <c r="AH213" i="16" s="1"/>
  <c r="AH409" i="16" a="1"/>
  <c r="AH409" i="16" s="1"/>
  <c r="AF374" i="16" a="1"/>
  <c r="AF374" i="16" s="1"/>
  <c r="AH488" i="16" a="1"/>
  <c r="AH488" i="16" s="1"/>
  <c r="AI371" i="16" a="1"/>
  <c r="AI371" i="16" s="1"/>
  <c r="AI560" i="16" a="1"/>
  <c r="AI560" i="16" s="1"/>
  <c r="AH75" i="16" a="1"/>
  <c r="AH75" i="16" s="1"/>
  <c r="AB509" i="16" a="1"/>
  <c r="AB509" i="16" s="1"/>
  <c r="AH343" i="16" a="1"/>
  <c r="AH343" i="16" s="1"/>
  <c r="J555" i="16" a="1"/>
  <c r="J555" i="16" s="1"/>
  <c r="AF203" i="16" a="1"/>
  <c r="AF203" i="16" s="1"/>
  <c r="AI561" i="16" a="1"/>
  <c r="AI561" i="16" s="1"/>
  <c r="AF479" i="16" a="1"/>
  <c r="AF479" i="16" s="1"/>
  <c r="J427" i="16" a="1"/>
  <c r="J427" i="16" s="1"/>
  <c r="AI55" i="16" a="1"/>
  <c r="AI55" i="16" s="1"/>
  <c r="AI298" i="16" a="1"/>
  <c r="AI298" i="16" s="1"/>
  <c r="J297" i="16" a="1"/>
  <c r="J297" i="16" s="1"/>
  <c r="AB518" i="16" a="1"/>
  <c r="AB518" i="16" s="1"/>
  <c r="J460" i="16" a="1"/>
  <c r="J460" i="16" s="1"/>
  <c r="AI131" i="16" a="1"/>
  <c r="AI131" i="16" s="1"/>
  <c r="AI320" i="16" a="1"/>
  <c r="AI320" i="16" s="1"/>
  <c r="AH271" i="16" a="1"/>
  <c r="AH271" i="16" s="1"/>
  <c r="AI69" i="16" a="1"/>
  <c r="AI69" i="16" s="1"/>
  <c r="AI539" i="16" a="1"/>
  <c r="AI539" i="16" s="1"/>
  <c r="J298" i="16" a="1"/>
  <c r="J298" i="16" s="1"/>
  <c r="AH247" i="16" a="1"/>
  <c r="AH247" i="16" s="1"/>
  <c r="J455" i="16" a="1"/>
  <c r="J455" i="16" s="1"/>
  <c r="AI149" i="16" a="1"/>
  <c r="AI149" i="16" s="1"/>
  <c r="AB487" i="16" a="1"/>
  <c r="AB487" i="16" s="1"/>
  <c r="J447" i="16" a="1"/>
  <c r="J447" i="16" s="1"/>
  <c r="AI364" i="16" a="1"/>
  <c r="AI364" i="16" s="1"/>
  <c r="J141" i="16" a="1"/>
  <c r="J141" i="16" s="1"/>
  <c r="AI208" i="16" a="1"/>
  <c r="AI208" i="16" s="1"/>
  <c r="J528" i="16" a="1"/>
  <c r="J528" i="16" s="1"/>
  <c r="AI411" i="16" a="1"/>
  <c r="AI411" i="16" s="1"/>
  <c r="J353" i="16" a="1"/>
  <c r="J353" i="16" s="1"/>
  <c r="AI255" i="16" a="1"/>
  <c r="AI255" i="16" s="1"/>
  <c r="AH93" i="16" a="1"/>
  <c r="AH93" i="16" s="1"/>
  <c r="AI99" i="16" a="1"/>
  <c r="AI99" i="16" s="1"/>
  <c r="J314" i="16" a="1"/>
  <c r="J314" i="16" s="1"/>
  <c r="AI87" i="16" a="1"/>
  <c r="AI87" i="16" s="1"/>
  <c r="J469" i="16" a="1"/>
  <c r="J469" i="16" s="1"/>
  <c r="AI235" i="16" a="1"/>
  <c r="AI235" i="16" s="1"/>
  <c r="J201" i="16" a="1"/>
  <c r="J201" i="16" s="1"/>
  <c r="AI79" i="16" a="1"/>
  <c r="AI79" i="16" s="1"/>
  <c r="AI556" i="16" a="1"/>
  <c r="AI556" i="16" s="1"/>
  <c r="J247" i="16" a="1"/>
  <c r="J247" i="16" s="1"/>
  <c r="AI336" i="16" a="1"/>
  <c r="AI336" i="16" s="1"/>
  <c r="AI97" i="16" a="1"/>
  <c r="AI97" i="16" s="1"/>
  <c r="J477" i="16" a="1"/>
  <c r="J477" i="16" s="1"/>
  <c r="AI312" i="16" a="1"/>
  <c r="AI312" i="16" s="1"/>
  <c r="AI386" i="16" a="1"/>
  <c r="AI386" i="16" s="1"/>
  <c r="J429" i="16" a="1"/>
  <c r="J429" i="16" s="1"/>
  <c r="J489" i="16" a="1"/>
  <c r="J489" i="16" s="1"/>
  <c r="AB505" i="16" a="1"/>
  <c r="AB505" i="16" s="1"/>
  <c r="AI457" i="16" a="1"/>
  <c r="AI457" i="16" s="1"/>
  <c r="AB404" i="16" a="1"/>
  <c r="AB404" i="16" s="1"/>
  <c r="J418" i="16" a="1"/>
  <c r="J418" i="16" s="1"/>
  <c r="AI540" i="16" a="1"/>
  <c r="AI540" i="16" s="1"/>
  <c r="AI240" i="16" a="1"/>
  <c r="AI240" i="16" s="1"/>
  <c r="AI314" i="16" a="1"/>
  <c r="AI314" i="16" s="1"/>
  <c r="J499" i="16" a="1"/>
  <c r="J499" i="16" s="1"/>
  <c r="AI446" i="16" a="1"/>
  <c r="AI446" i="16" s="1"/>
  <c r="J325" i="16" a="1"/>
  <c r="J325" i="16" s="1"/>
  <c r="AB321" i="16" a="1"/>
  <c r="AB321" i="16" s="1"/>
  <c r="AB60" i="16" a="1"/>
  <c r="AB60" i="16" s="1"/>
  <c r="AB154" i="16" a="1"/>
  <c r="AB154" i="16" s="1"/>
  <c r="AB516" i="16" a="1"/>
  <c r="AB516" i="16" s="1"/>
  <c r="J327" i="16" a="1"/>
  <c r="J327" i="16" s="1"/>
  <c r="J145" i="16" a="1"/>
  <c r="J145" i="16" s="1"/>
  <c r="J154" i="16" a="1"/>
  <c r="J154" i="16" s="1"/>
  <c r="AB376" i="16" a="1"/>
  <c r="AB376" i="16" s="1"/>
  <c r="AB461" i="16" a="1"/>
  <c r="AB461" i="16" s="1"/>
  <c r="AB168" i="16" a="1"/>
  <c r="AB168" i="16" s="1"/>
  <c r="AB133" i="16" a="1"/>
  <c r="AB133" i="16" s="1"/>
  <c r="AB495" i="16" a="1"/>
  <c r="AB495" i="16" s="1"/>
  <c r="J195" i="16" a="1"/>
  <c r="J195" i="16" s="1"/>
  <c r="J109" i="16" a="1"/>
  <c r="J109" i="16" s="1"/>
  <c r="J272" i="16" a="1"/>
  <c r="J272" i="16" s="1"/>
  <c r="AB267" i="16" a="1"/>
  <c r="AB267" i="16" s="1"/>
  <c r="AB146" i="16" a="1"/>
  <c r="AB146" i="16" s="1"/>
  <c r="AB111" i="16" a="1"/>
  <c r="AB111" i="16" s="1"/>
  <c r="J234" i="16" a="1"/>
  <c r="J234" i="16" s="1"/>
  <c r="AB386" i="16" a="1"/>
  <c r="AB386" i="16" s="1"/>
  <c r="AB329" i="16" a="1"/>
  <c r="AB329" i="16" s="1"/>
  <c r="AB240" i="16" a="1"/>
  <c r="AB240" i="16" s="1"/>
  <c r="AB265" i="16" a="1"/>
  <c r="AB265" i="16" s="1"/>
  <c r="AB306" i="16" a="1"/>
  <c r="AB306" i="16" s="1"/>
  <c r="AB302" i="16" a="1"/>
  <c r="AB302" i="16" s="1"/>
  <c r="J113" i="16" a="1"/>
  <c r="J113" i="16" s="1"/>
  <c r="J217" i="16" a="1"/>
  <c r="J217" i="16" s="1"/>
  <c r="AB348" i="16" a="1"/>
  <c r="AB348" i="16" s="1"/>
  <c r="AB52" i="16" a="1"/>
  <c r="AB52" i="16" s="1"/>
  <c r="J214" i="16" a="1"/>
  <c r="J214" i="16" s="1"/>
  <c r="AB300" i="16" a="1"/>
  <c r="AB300" i="16" s="1"/>
  <c r="J267" i="16" a="1"/>
  <c r="J267" i="16" s="1"/>
  <c r="J323" i="16" a="1"/>
  <c r="J323" i="16" s="1"/>
  <c r="J343" i="16" a="1"/>
  <c r="J343" i="16" s="1"/>
  <c r="J218" i="16" a="1"/>
  <c r="J218" i="16" s="1"/>
  <c r="Q376" i="16" a="1"/>
  <c r="Q376" i="16" s="1"/>
  <c r="N230" i="16" a="1"/>
  <c r="N230" i="16" s="1"/>
  <c r="S389" i="16" a="1"/>
  <c r="S389" i="16" s="1"/>
  <c r="V94" i="16" a="1"/>
  <c r="V94" i="16" s="1"/>
  <c r="Y109" i="16" a="1"/>
  <c r="Y109" i="16" s="1"/>
  <c r="N299" i="16" a="1"/>
  <c r="N299" i="16" s="1"/>
  <c r="Z113" i="16" a="1"/>
  <c r="Z113" i="16" s="1"/>
  <c r="S429" i="16" a="1"/>
  <c r="S429" i="16" s="1"/>
  <c r="H520" i="16" a="1"/>
  <c r="H520" i="16" s="1"/>
  <c r="Q360" i="16" a="1"/>
  <c r="Q360" i="16" s="1"/>
  <c r="H341" i="16" a="1"/>
  <c r="H341" i="16" s="1"/>
  <c r="T538" i="16" a="1"/>
  <c r="T538" i="16" s="1"/>
  <c r="G60" i="16" a="1"/>
  <c r="G60" i="16" s="1"/>
  <c r="W403" i="16" a="1"/>
  <c r="W403" i="16" s="1"/>
  <c r="Q434" i="16" a="1"/>
  <c r="Q434" i="16" s="1"/>
  <c r="H292" i="16" a="1"/>
  <c r="H292" i="16" s="1"/>
  <c r="Z516" i="16" a="1"/>
  <c r="Z516" i="16" s="1"/>
  <c r="K371" i="16" a="1"/>
  <c r="K371" i="16" s="1"/>
  <c r="Z399" i="16" a="1"/>
  <c r="Z399" i="16" s="1"/>
  <c r="K342" i="16" a="1"/>
  <c r="K342" i="16" s="1"/>
  <c r="T450" i="16" a="1"/>
  <c r="T450" i="16" s="1"/>
  <c r="H127" i="16" a="1"/>
  <c r="H127" i="16" s="1"/>
  <c r="Z500" i="16" a="1"/>
  <c r="Z500" i="16" s="1"/>
  <c r="Z286" i="16" a="1"/>
  <c r="Z286" i="16" s="1"/>
  <c r="V293" i="16" a="1"/>
  <c r="V293" i="16" s="1"/>
  <c r="Z274" i="16" a="1"/>
  <c r="Z274" i="16" s="1"/>
  <c r="G210" i="16" a="1"/>
  <c r="G210" i="16" s="1"/>
  <c r="K485" i="16" a="1"/>
  <c r="K485" i="16" s="1"/>
  <c r="T492" i="16" a="1"/>
  <c r="T492" i="16" s="1"/>
  <c r="K309" i="16" a="1"/>
  <c r="K309" i="16" s="1"/>
  <c r="Y209" i="16" a="1"/>
  <c r="Y209" i="16" s="1"/>
  <c r="W440" i="16" a="1"/>
  <c r="W440" i="16" s="1"/>
  <c r="K158" i="16" a="1"/>
  <c r="K158" i="16" s="1"/>
  <c r="Z234" i="16" a="1"/>
  <c r="Z234" i="16" s="1"/>
  <c r="S519" i="16" a="1"/>
  <c r="S519" i="16" s="1"/>
  <c r="H49" i="16" a="1"/>
  <c r="H49" i="16" s="1"/>
  <c r="W472" i="16" a="1"/>
  <c r="W472" i="16" s="1"/>
  <c r="G417" i="16" a="1"/>
  <c r="G417" i="16" s="1"/>
  <c r="G178" i="16" a="1"/>
  <c r="G178" i="16" s="1"/>
  <c r="V243" i="16" a="1"/>
  <c r="V243" i="16" s="1"/>
  <c r="K443" i="16" a="1"/>
  <c r="K443" i="16" s="1"/>
  <c r="Z415" i="16" a="1"/>
  <c r="Z415" i="16" s="1"/>
  <c r="Z406" i="16" a="1"/>
  <c r="Z406" i="16" s="1"/>
  <c r="S266" i="16" a="1"/>
  <c r="S266" i="16" s="1"/>
  <c r="G391" i="16" a="1"/>
  <c r="G391" i="16" s="1"/>
  <c r="W401" i="16" a="1"/>
  <c r="W401" i="16" s="1"/>
  <c r="Y257" i="16" a="1"/>
  <c r="Y257" i="16" s="1"/>
  <c r="Z490" i="16" a="1"/>
  <c r="Z490" i="16" s="1"/>
  <c r="S517" i="16" a="1"/>
  <c r="S517" i="16" s="1"/>
  <c r="G483" i="16" a="1"/>
  <c r="G483" i="16" s="1"/>
  <c r="W120" i="16" a="1"/>
  <c r="W120" i="16" s="1"/>
  <c r="G525" i="16" a="1"/>
  <c r="G525" i="16" s="1"/>
  <c r="K558" i="16" a="1"/>
  <c r="K558" i="16" s="1"/>
  <c r="H560" i="16" a="1"/>
  <c r="H560" i="16" s="1"/>
  <c r="K545" i="16" a="1"/>
  <c r="K545" i="16" s="1"/>
  <c r="N506" i="16" a="1"/>
  <c r="N506" i="16" s="1"/>
  <c r="M413" i="16" a="1"/>
  <c r="M413" i="16" s="1"/>
  <c r="AC414" i="16" a="1"/>
  <c r="AC414" i="16" s="1"/>
  <c r="M525" i="16" a="1"/>
  <c r="M525" i="16" s="1"/>
  <c r="M515" i="16" a="1"/>
  <c r="M515" i="16" s="1"/>
  <c r="P431" i="16" a="1"/>
  <c r="P431" i="16" s="1"/>
  <c r="M344" i="16" a="1"/>
  <c r="M344" i="16" s="1"/>
  <c r="M502" i="16" a="1"/>
  <c r="M502" i="16" s="1"/>
  <c r="N232" i="16" a="1"/>
  <c r="N232" i="16" s="1"/>
  <c r="AC399" i="16" a="1"/>
  <c r="AC399" i="16" s="1"/>
  <c r="N193" i="16" a="1"/>
  <c r="N193" i="16" s="1"/>
  <c r="M455" i="16" a="1"/>
  <c r="M455" i="16" s="1"/>
  <c r="N307" i="16" a="1"/>
  <c r="N307" i="16" s="1"/>
  <c r="M403" i="16" a="1"/>
  <c r="M403" i="16" s="1"/>
  <c r="M285" i="16" a="1"/>
  <c r="M285" i="16" s="1"/>
  <c r="AC426" i="16" a="1"/>
  <c r="AC426" i="16" s="1"/>
  <c r="M281" i="16" a="1"/>
  <c r="M281" i="16" s="1"/>
  <c r="AC506" i="16" a="1"/>
  <c r="AC506" i="16" s="1"/>
  <c r="M372" i="16" a="1"/>
  <c r="M372" i="16" s="1"/>
  <c r="M446" i="16" a="1"/>
  <c r="M446" i="16" s="1"/>
  <c r="M233" i="16" a="1"/>
  <c r="M233" i="16" s="1"/>
  <c r="M354" i="16" a="1"/>
  <c r="M354" i="16" s="1"/>
  <c r="AC453" i="16" a="1"/>
  <c r="AC453" i="16" s="1"/>
  <c r="M220" i="16" a="1"/>
  <c r="M220" i="16" s="1"/>
  <c r="N202" i="16" a="1"/>
  <c r="N202" i="16" s="1"/>
  <c r="AC429" i="16" a="1"/>
  <c r="AC429" i="16" s="1"/>
  <c r="M195" i="16" a="1"/>
  <c r="M195" i="16" s="1"/>
  <c r="M161" i="16" a="1"/>
  <c r="M161" i="16" s="1"/>
  <c r="AC466" i="16" a="1"/>
  <c r="AC466" i="16" s="1"/>
  <c r="M148" i="16" a="1"/>
  <c r="M148" i="16" s="1"/>
  <c r="AC368" i="16" a="1"/>
  <c r="AC368" i="16" s="1"/>
  <c r="AE148" i="16" a="1"/>
  <c r="AE148" i="16" s="1"/>
  <c r="AC118" i="16" a="1"/>
  <c r="AC118" i="16" s="1"/>
  <c r="AE207" i="16" a="1"/>
  <c r="AE207" i="16" s="1"/>
  <c r="AE65" i="16" a="1"/>
  <c r="AE65" i="16" s="1"/>
  <c r="AE422" i="16" a="1"/>
  <c r="AE422" i="16" s="1"/>
  <c r="AE410" i="16" a="1"/>
  <c r="AE410" i="16" s="1"/>
  <c r="AC306" i="16" a="1"/>
  <c r="AC306" i="16" s="1"/>
  <c r="AC70" i="16" a="1"/>
  <c r="AC70" i="16" s="1"/>
  <c r="AE303" i="16" a="1"/>
  <c r="AE303" i="16" s="1"/>
  <c r="AC58" i="16" a="1"/>
  <c r="AC58" i="16" s="1"/>
  <c r="AE435" i="16" a="1"/>
  <c r="AE435" i="16" s="1"/>
  <c r="AE211" i="16" a="1"/>
  <c r="AE211" i="16" s="1"/>
  <c r="AE196" i="16" a="1"/>
  <c r="AE196" i="16" s="1"/>
  <c r="AC381" i="16" a="1"/>
  <c r="AC381" i="16" s="1"/>
  <c r="AC248" i="16" a="1"/>
  <c r="AC248" i="16" s="1"/>
  <c r="M253" i="16" a="1"/>
  <c r="M253" i="16" s="1"/>
  <c r="AF477" i="16" a="1"/>
  <c r="AF477" i="16" s="1"/>
  <c r="AE338" i="16" a="1"/>
  <c r="AE338" i="16" s="1"/>
  <c r="AC154" i="16" a="1"/>
  <c r="AC154" i="16" s="1"/>
  <c r="AE531" i="16" a="1"/>
  <c r="AE531" i="16" s="1"/>
  <c r="AF405" i="16" a="1"/>
  <c r="AF405" i="16" s="1"/>
  <c r="AE560" i="16" a="1"/>
  <c r="AE560" i="16" s="1"/>
  <c r="AE371" i="16" a="1"/>
  <c r="AE371" i="16" s="1"/>
  <c r="AC112" i="16" a="1"/>
  <c r="AC112" i="16" s="1"/>
  <c r="AC169" i="16" a="1"/>
  <c r="AC169" i="16" s="1"/>
  <c r="AH389" i="16" a="1"/>
  <c r="AH389" i="16" s="1"/>
  <c r="AF141" i="16" a="1"/>
  <c r="AF141" i="16" s="1"/>
  <c r="AC326" i="16" a="1"/>
  <c r="AC326" i="16" s="1"/>
  <c r="AE85" i="16" a="1"/>
  <c r="AE85" i="16" s="1"/>
  <c r="AE237" i="16" a="1"/>
  <c r="AE237" i="16" s="1"/>
  <c r="AC339" i="16" a="1"/>
  <c r="AC339" i="16" s="1"/>
  <c r="AF548" i="16" a="1"/>
  <c r="AF548" i="16" s="1"/>
  <c r="AE299" i="16" a="1"/>
  <c r="AE299" i="16" s="1"/>
  <c r="AE481" i="16" a="1"/>
  <c r="AE481" i="16" s="1"/>
  <c r="AE394" i="16" a="1"/>
  <c r="AE394" i="16" s="1"/>
  <c r="AC172" i="16" a="1"/>
  <c r="AC172" i="16" s="1"/>
  <c r="AC85" i="16" a="1"/>
  <c r="AC85" i="16" s="1"/>
  <c r="AE551" i="16" a="1"/>
  <c r="AE551" i="16" s="1"/>
  <c r="V122" i="16" a="1"/>
  <c r="V122" i="16" s="1"/>
  <c r="V415" i="16" a="1"/>
  <c r="V415" i="16" s="1"/>
  <c r="Z98" i="16" a="1"/>
  <c r="Z98" i="16" s="1"/>
  <c r="V96" i="16" a="1"/>
  <c r="V96" i="16" s="1"/>
  <c r="N296" i="16" a="1"/>
  <c r="N296" i="16" s="1"/>
  <c r="N303" i="16" a="1"/>
  <c r="N303" i="16" s="1"/>
  <c r="T318" i="16" a="1"/>
  <c r="T318" i="16" s="1"/>
  <c r="Q522" i="16" a="1"/>
  <c r="Q522" i="16" s="1"/>
  <c r="H431" i="16" a="1"/>
  <c r="H431" i="16" s="1"/>
  <c r="Y546" i="16" a="1"/>
  <c r="Y546" i="16" s="1"/>
  <c r="H437" i="16" a="1"/>
  <c r="H437" i="16" s="1"/>
  <c r="Y235" i="16" a="1"/>
  <c r="Y235" i="16" s="1"/>
  <c r="K151" i="16" a="1"/>
  <c r="K151" i="16" s="1"/>
  <c r="K469" i="16" a="1"/>
  <c r="K469" i="16" s="1"/>
  <c r="T307" i="16" a="1"/>
  <c r="T307" i="16" s="1"/>
  <c r="G343" i="16" a="1"/>
  <c r="G343" i="16" s="1"/>
  <c r="T242" i="16" a="1"/>
  <c r="T242" i="16" s="1"/>
  <c r="H352" i="16" a="1"/>
  <c r="H352" i="16" s="1"/>
  <c r="P426" i="16" a="1"/>
  <c r="P426" i="16" s="1"/>
  <c r="G186" i="16" a="1"/>
  <c r="G186" i="16" s="1"/>
  <c r="V477" i="16" a="1"/>
  <c r="V477" i="16" s="1"/>
  <c r="G466" i="16" a="1"/>
  <c r="G466" i="16" s="1"/>
  <c r="Z537" i="16" a="1"/>
  <c r="Z537" i="16" s="1"/>
  <c r="W206" i="16" a="1"/>
  <c r="W206" i="16" s="1"/>
  <c r="Z237" i="16" a="1"/>
  <c r="Z237" i="16" s="1"/>
  <c r="Z242" i="16" a="1"/>
  <c r="Z242" i="16" s="1"/>
  <c r="G345" i="16" a="1"/>
  <c r="G345" i="16" s="1"/>
  <c r="K427" i="16" a="1"/>
  <c r="K427" i="16" s="1"/>
  <c r="V138" i="16" a="1"/>
  <c r="V138" i="16" s="1"/>
  <c r="H164" i="16" a="1"/>
  <c r="H164" i="16" s="1"/>
  <c r="Y331" i="16" a="1"/>
  <c r="Y331" i="16" s="1"/>
  <c r="Z342" i="16" a="1"/>
  <c r="Z342" i="16" s="1"/>
  <c r="H154" i="16" a="1"/>
  <c r="H154" i="16" s="1"/>
  <c r="W478" i="16" a="1"/>
  <c r="W478" i="16" s="1"/>
  <c r="V403" i="16" a="1"/>
  <c r="V403" i="16" s="1"/>
  <c r="H508" i="16" a="1"/>
  <c r="H508" i="16" s="1"/>
  <c r="W438" i="16" a="1"/>
  <c r="W438" i="16" s="1"/>
  <c r="G390" i="16" a="1"/>
  <c r="G390" i="16" s="1"/>
  <c r="H202" i="16" a="1"/>
  <c r="H202" i="16" s="1"/>
  <c r="Y468" i="16" a="1"/>
  <c r="Y468" i="16" s="1"/>
  <c r="H231" i="16" a="1"/>
  <c r="H231" i="16" s="1"/>
  <c r="W325" i="16" a="1"/>
  <c r="W325" i="16" s="1"/>
  <c r="Z227" i="16" a="1"/>
  <c r="Z227" i="16" s="1"/>
  <c r="W447" i="16" a="1"/>
  <c r="W447" i="16" s="1"/>
  <c r="H374" i="16" a="1"/>
  <c r="H374" i="16" s="1"/>
  <c r="Z232" i="16" a="1"/>
  <c r="Z232" i="16" s="1"/>
  <c r="K276" i="16" a="1"/>
  <c r="K276" i="16" s="1"/>
  <c r="Z183" i="16" a="1"/>
  <c r="Z183" i="16" s="1"/>
  <c r="T532" i="16" a="1"/>
  <c r="T532" i="16" s="1"/>
  <c r="P556" i="16" a="1"/>
  <c r="P556" i="16" s="1"/>
  <c r="K304" i="16" a="1"/>
  <c r="K304" i="16" s="1"/>
  <c r="K516" i="16" a="1"/>
  <c r="K516" i="16" s="1"/>
  <c r="H265" i="16" a="1"/>
  <c r="H265" i="16" s="1"/>
  <c r="G519" i="16" a="1"/>
  <c r="G519" i="16" s="1"/>
  <c r="H240" i="16" a="1"/>
  <c r="H240" i="16" s="1"/>
  <c r="W307" i="16" a="1"/>
  <c r="W307" i="16" s="1"/>
  <c r="G47" i="16" a="1"/>
  <c r="G47" i="16" s="1"/>
  <c r="M549" i="16" a="1"/>
  <c r="M549" i="16" s="1"/>
  <c r="M381" i="16" a="1"/>
  <c r="M381" i="16" s="1"/>
  <c r="M371" i="16" a="1"/>
  <c r="M371" i="16" s="1"/>
  <c r="N450" i="16" a="1"/>
  <c r="N450" i="16" s="1"/>
  <c r="AC484" i="16" a="1"/>
  <c r="AC484" i="16" s="1"/>
  <c r="M345" i="16" a="1"/>
  <c r="M345" i="16" s="1"/>
  <c r="M479" i="16" a="1"/>
  <c r="M479" i="16" s="1"/>
  <c r="M424" i="16" a="1"/>
  <c r="M424" i="16" s="1"/>
  <c r="M452" i="16" a="1"/>
  <c r="M452" i="16" s="1"/>
  <c r="M311" i="16" a="1"/>
  <c r="M311" i="16" s="1"/>
  <c r="P454" i="16" a="1"/>
  <c r="P454" i="16" s="1"/>
  <c r="M235" i="16" a="1"/>
  <c r="M235" i="16" s="1"/>
  <c r="AC557" i="16" a="1"/>
  <c r="AC557" i="16" s="1"/>
  <c r="M561" i="16" a="1"/>
  <c r="M561" i="16" s="1"/>
  <c r="AC409" i="16" a="1"/>
  <c r="AC409" i="16" s="1"/>
  <c r="AC362" i="16" a="1"/>
  <c r="AC362" i="16" s="1"/>
  <c r="AE439" i="16" a="1"/>
  <c r="AE439" i="16" s="1"/>
  <c r="M302" i="16" a="1"/>
  <c r="M302" i="16" s="1"/>
  <c r="AC505" i="16" a="1"/>
  <c r="AC505" i="16" s="1"/>
  <c r="M210" i="16" a="1"/>
  <c r="M210" i="16" s="1"/>
  <c r="M192" i="16" a="1"/>
  <c r="M192" i="16" s="1"/>
  <c r="AC492" i="16" a="1"/>
  <c r="AC492" i="16" s="1"/>
  <c r="M485" i="16" a="1"/>
  <c r="M485" i="16" s="1"/>
  <c r="AC464" i="16" a="1"/>
  <c r="AC464" i="16" s="1"/>
  <c r="AC467" i="16" a="1"/>
  <c r="AC467" i="16" s="1"/>
  <c r="AC445" i="16" a="1"/>
  <c r="AC445" i="16" s="1"/>
  <c r="M438" i="16" a="1"/>
  <c r="M438" i="16" s="1"/>
  <c r="N210" i="16" a="1"/>
  <c r="N210" i="16" s="1"/>
  <c r="N164" i="16" a="1"/>
  <c r="N164" i="16" s="1"/>
  <c r="AC227" i="16" a="1"/>
  <c r="AC227" i="16" s="1"/>
  <c r="AF557" i="16" a="1"/>
  <c r="AF557" i="16" s="1"/>
  <c r="AE510" i="16" a="1"/>
  <c r="AE510" i="16" s="1"/>
  <c r="AE61" i="16" a="1"/>
  <c r="AE61" i="16" s="1"/>
  <c r="AH317" i="16" a="1"/>
  <c r="AH317" i="16" s="1"/>
  <c r="AE86" i="16" a="1"/>
  <c r="AE86" i="16" s="1"/>
  <c r="AE266" i="16" a="1"/>
  <c r="AE266" i="16" s="1"/>
  <c r="AC345" i="16" a="1"/>
  <c r="AC345" i="16" s="1"/>
  <c r="AE252" i="16" a="1"/>
  <c r="AE252" i="16" s="1"/>
  <c r="AE462" i="16" a="1"/>
  <c r="AE462" i="16" s="1"/>
  <c r="AE159" i="16" a="1"/>
  <c r="AE159" i="16" s="1"/>
  <c r="AE450" i="16" a="1"/>
  <c r="AE450" i="16" s="1"/>
  <c r="AE291" i="16" a="1"/>
  <c r="AE291" i="16" s="1"/>
  <c r="AE66" i="16" a="1"/>
  <c r="AE66" i="16" s="1"/>
  <c r="AE49" i="16" a="1"/>
  <c r="AE49" i="16" s="1"/>
  <c r="M420" i="16" a="1"/>
  <c r="M420" i="16" s="1"/>
  <c r="AC104" i="16" a="1"/>
  <c r="AC104" i="16" s="1"/>
  <c r="AC513" i="16" a="1"/>
  <c r="AC513" i="16" s="1"/>
  <c r="AC285" i="16" a="1"/>
  <c r="AC285" i="16" s="1"/>
  <c r="AE158" i="16" a="1"/>
  <c r="AE158" i="16" s="1"/>
  <c r="AE546" i="16" a="1"/>
  <c r="AE546" i="16" s="1"/>
  <c r="AE387" i="16" a="1"/>
  <c r="AE387" i="16" s="1"/>
  <c r="AC279" i="16" a="1"/>
  <c r="AC279" i="16" s="1"/>
  <c r="AF418" i="16" a="1"/>
  <c r="AF418" i="16" s="1"/>
  <c r="AE227" i="16" a="1"/>
  <c r="AE227" i="16" s="1"/>
  <c r="AE516" i="16" a="1"/>
  <c r="AE516" i="16" s="1"/>
  <c r="AE561" i="16" a="1"/>
  <c r="AE561" i="16" s="1"/>
  <c r="AC231" i="16" a="1"/>
  <c r="AC231" i="16" s="1"/>
  <c r="AC149" i="16" a="1"/>
  <c r="AC149" i="16" s="1"/>
  <c r="AC182" i="16" a="1"/>
  <c r="AC182" i="16" s="1"/>
  <c r="AH401" i="16" a="1"/>
  <c r="AH401" i="16" s="1"/>
  <c r="AC324" i="16" a="1"/>
  <c r="AC324" i="16" s="1"/>
  <c r="AC195" i="16" a="1"/>
  <c r="AC195" i="16" s="1"/>
  <c r="AH246" i="16" a="1"/>
  <c r="AH246" i="16" s="1"/>
  <c r="AC146" i="16" a="1"/>
  <c r="AC146" i="16" s="1"/>
  <c r="AE337" i="16" a="1"/>
  <c r="AE337" i="16" s="1"/>
  <c r="AE250" i="16" a="1"/>
  <c r="AE250" i="16" s="1"/>
  <c r="AE432" i="16" a="1"/>
  <c r="AE432" i="16" s="1"/>
  <c r="AE477" i="16" a="1"/>
  <c r="AE477" i="16" s="1"/>
  <c r="AE407" i="16" a="1"/>
  <c r="AE407" i="16" s="1"/>
  <c r="AF494" i="16" a="1"/>
  <c r="AF494" i="16" s="1"/>
  <c r="AF308" i="16" a="1"/>
  <c r="AF308" i="16" s="1"/>
  <c r="AF413" i="16" a="1"/>
  <c r="AF413" i="16" s="1"/>
  <c r="AH112" i="16" a="1"/>
  <c r="AH112" i="16" s="1"/>
  <c r="J437" i="16" a="1"/>
  <c r="J437" i="16" s="1"/>
  <c r="AF428" i="16" a="1"/>
  <c r="AF428" i="16" s="1"/>
  <c r="AH374" i="16" a="1"/>
  <c r="AH374" i="16" s="1"/>
  <c r="AH522" i="16" a="1"/>
  <c r="AH522" i="16" s="1"/>
  <c r="AF498" i="16" a="1"/>
  <c r="AF498" i="16" s="1"/>
  <c r="AE248" i="16" a="1"/>
  <c r="AE248" i="16" s="1"/>
  <c r="AF367" i="16" a="1"/>
  <c r="AF367" i="16" s="1"/>
  <c r="AE129" i="16" a="1"/>
  <c r="AE129" i="16" s="1"/>
  <c r="AF380" i="16" a="1"/>
  <c r="AF380" i="16" s="1"/>
  <c r="AH242" i="16" a="1"/>
  <c r="AH242" i="16" s="1"/>
  <c r="AH198" i="16" a="1"/>
  <c r="AH198" i="16" s="1"/>
  <c r="AF162" i="16" a="1"/>
  <c r="AF162" i="16" s="1"/>
  <c r="AF502" i="16" a="1"/>
  <c r="AF502" i="16" s="1"/>
  <c r="AH423" i="16" a="1"/>
  <c r="AH423" i="16" s="1"/>
  <c r="AE344" i="16" a="1"/>
  <c r="AE344" i="16" s="1"/>
  <c r="AH160" i="16" a="1"/>
  <c r="AH160" i="16" s="1"/>
  <c r="AH450" i="16" a="1"/>
  <c r="AH450" i="16" s="1"/>
  <c r="AF426" i="16" a="1"/>
  <c r="AF426" i="16" s="1"/>
  <c r="AF151" i="16" a="1"/>
  <c r="AF151" i="16" s="1"/>
  <c r="AF280" i="16" a="1"/>
  <c r="AF280" i="16" s="1"/>
  <c r="AH190" i="16" a="1"/>
  <c r="AH190" i="16" s="1"/>
  <c r="AH230" i="16" a="1"/>
  <c r="AH230" i="16" s="1"/>
  <c r="AF219" i="16" a="1"/>
  <c r="AF219" i="16" s="1"/>
  <c r="AH309" i="16" a="1"/>
  <c r="AH309" i="16" s="1"/>
  <c r="AI454" i="16" a="1"/>
  <c r="AI454" i="16" s="1"/>
  <c r="AF63" i="16" a="1"/>
  <c r="AF63" i="16" s="1"/>
  <c r="AH153" i="16" a="1"/>
  <c r="AH153" i="16" s="1"/>
  <c r="AF232" i="16" a="1"/>
  <c r="AF232" i="16" s="1"/>
  <c r="AH286" i="16" a="1"/>
  <c r="AH286" i="16" s="1"/>
  <c r="AI260" i="16" a="1"/>
  <c r="AI260" i="16" s="1"/>
  <c r="AH324" i="16" a="1"/>
  <c r="AH324" i="16" s="1"/>
  <c r="AF157" i="16" a="1"/>
  <c r="AF157" i="16" s="1"/>
  <c r="AH182" i="16" a="1"/>
  <c r="AH182" i="16" s="1"/>
  <c r="AF171" i="16" a="1"/>
  <c r="AF171" i="16" s="1"/>
  <c r="AH261" i="16" a="1"/>
  <c r="AH261" i="16" s="1"/>
  <c r="AF53" i="16" a="1"/>
  <c r="AF53" i="16" s="1"/>
  <c r="AF422" i="16" a="1"/>
  <c r="AF422" i="16" s="1"/>
  <c r="AH392" i="16" a="1"/>
  <c r="AH392" i="16" s="1"/>
  <c r="AF184" i="16" a="1"/>
  <c r="AF184" i="16" s="1"/>
  <c r="AH238" i="16" a="1"/>
  <c r="AH238" i="16" s="1"/>
  <c r="AB442" i="16" a="1"/>
  <c r="AB442" i="16" s="1"/>
  <c r="AH276" i="16" a="1"/>
  <c r="AH276" i="16" s="1"/>
  <c r="AF253" i="16" a="1"/>
  <c r="AF253" i="16" s="1"/>
  <c r="AF449" i="16" a="1"/>
  <c r="AF449" i="16" s="1"/>
  <c r="AH383" i="16" a="1"/>
  <c r="AH383" i="16" s="1"/>
  <c r="AF396" i="16" a="1"/>
  <c r="AF396" i="16" s="1"/>
  <c r="AH121" i="16" a="1"/>
  <c r="AH121" i="16" s="1"/>
  <c r="AF86" i="16" a="1"/>
  <c r="AF86" i="16" s="1"/>
  <c r="AF383" i="16" a="1"/>
  <c r="AF383" i="16" s="1"/>
  <c r="AI83" i="16" a="1"/>
  <c r="AI83" i="16" s="1"/>
  <c r="AI272" i="16" a="1"/>
  <c r="AI272" i="16" s="1"/>
  <c r="AI347" i="16" a="1"/>
  <c r="AI347" i="16" s="1"/>
  <c r="AI248" i="16" a="1"/>
  <c r="AI248" i="16" s="1"/>
  <c r="AI479" i="16" a="1"/>
  <c r="AI479" i="16" s="1"/>
  <c r="AB443" i="16" a="1"/>
  <c r="AB443" i="16" s="1"/>
  <c r="AH475" i="16" a="1"/>
  <c r="AH475" i="16" s="1"/>
  <c r="AI273" i="16" a="1"/>
  <c r="AI273" i="16" s="1"/>
  <c r="AF191" i="16" a="1"/>
  <c r="AF191" i="16" s="1"/>
  <c r="AI549" i="16" a="1"/>
  <c r="AI549" i="16" s="1"/>
  <c r="AI100" i="16" a="1"/>
  <c r="AI100" i="16" s="1"/>
  <c r="J556" i="16" a="1"/>
  <c r="J556" i="16" s="1"/>
  <c r="AI355" i="16" a="1"/>
  <c r="AI355" i="16" s="1"/>
  <c r="AI142" i="16" a="1"/>
  <c r="AI142" i="16" s="1"/>
  <c r="J405" i="16" a="1"/>
  <c r="J405" i="16" s="1"/>
  <c r="AI551" i="16" a="1"/>
  <c r="AI551" i="16" s="1"/>
  <c r="J320" i="16" a="1"/>
  <c r="J320" i="16" s="1"/>
  <c r="AI107" i="16" a="1"/>
  <c r="AI107" i="16" s="1"/>
  <c r="AI296" i="16" a="1"/>
  <c r="AI296" i="16" s="1"/>
  <c r="AI527" i="16" a="1"/>
  <c r="AI527" i="16" s="1"/>
  <c r="J278" i="16" a="1"/>
  <c r="J278" i="16" s="1"/>
  <c r="J296" i="16" a="1"/>
  <c r="J296" i="16" s="1"/>
  <c r="AI517" i="16" a="1"/>
  <c r="AI517" i="16" s="1"/>
  <c r="AI305" i="16" a="1"/>
  <c r="AI305" i="16" s="1"/>
  <c r="J261" i="16" a="1"/>
  <c r="J261" i="16" s="1"/>
  <c r="T419" i="16" a="1"/>
  <c r="T419" i="16" s="1"/>
  <c r="Y312" i="16" a="1"/>
  <c r="Y312" i="16" s="1"/>
  <c r="V387" i="16" a="1"/>
  <c r="V387" i="16" s="1"/>
  <c r="T260" i="16" a="1"/>
  <c r="T260" i="16" s="1"/>
  <c r="P507" i="16" a="1"/>
  <c r="P507" i="16" s="1"/>
  <c r="S192" i="16" a="1"/>
  <c r="S192" i="16" s="1"/>
  <c r="V252" i="16" a="1"/>
  <c r="V252" i="16" s="1"/>
  <c r="Q515" i="16" a="1"/>
  <c r="Q515" i="16" s="1"/>
  <c r="H373" i="16" a="1"/>
  <c r="H373" i="16" s="1"/>
  <c r="V399" i="16" a="1"/>
  <c r="V399" i="16" s="1"/>
  <c r="G246" i="16" a="1"/>
  <c r="G246" i="16" s="1"/>
  <c r="V385" i="16" a="1"/>
  <c r="V385" i="16" s="1"/>
  <c r="H90" i="16" a="1"/>
  <c r="H90" i="16" s="1"/>
  <c r="K339" i="16" a="1"/>
  <c r="K339" i="16" s="1"/>
  <c r="S490" i="16" a="1"/>
  <c r="S490" i="16" s="1"/>
  <c r="G211" i="16" a="1"/>
  <c r="G211" i="16" s="1"/>
  <c r="Y361" i="16" a="1"/>
  <c r="Y361" i="16" s="1"/>
  <c r="G359" i="16" a="1"/>
  <c r="G359" i="16" s="1"/>
  <c r="N447" i="16" a="1"/>
  <c r="N447" i="16" s="1"/>
  <c r="V139" i="16" a="1"/>
  <c r="V139" i="16" s="1"/>
  <c r="H395" i="16" a="1"/>
  <c r="H395" i="16" s="1"/>
  <c r="W384" i="16" a="1"/>
  <c r="W384" i="16" s="1"/>
  <c r="Z193" i="16" a="1"/>
  <c r="Z193" i="16" s="1"/>
  <c r="W158" i="16" a="1"/>
  <c r="W158" i="16" s="1"/>
  <c r="Z375" i="16" a="1"/>
  <c r="Z375" i="16" s="1"/>
  <c r="V514" i="16" a="1"/>
  <c r="V514" i="16" s="1"/>
  <c r="K297" i="16" a="1"/>
  <c r="K297" i="16" s="1"/>
  <c r="V164" i="16" a="1"/>
  <c r="V164" i="16" s="1"/>
  <c r="H322" i="16" a="1"/>
  <c r="H322" i="16" s="1"/>
  <c r="V358" i="16" a="1"/>
  <c r="V358" i="16" s="1"/>
  <c r="W249" i="16" a="1"/>
  <c r="W249" i="16" s="1"/>
  <c r="K472" i="16" a="1"/>
  <c r="K472" i="16" s="1"/>
  <c r="Z345" i="16" a="1"/>
  <c r="Z345" i="16" s="1"/>
  <c r="Y386" i="16" a="1"/>
  <c r="Y386" i="16" s="1"/>
  <c r="H503" i="16" a="1"/>
  <c r="H503" i="16" s="1"/>
  <c r="W79" i="16" a="1"/>
  <c r="W79" i="16" s="1"/>
  <c r="G224" i="16" a="1"/>
  <c r="G224" i="16" s="1"/>
  <c r="K257" i="16" a="1"/>
  <c r="K257" i="16" s="1"/>
  <c r="Y554" i="16" a="1"/>
  <c r="Y554" i="16" s="1"/>
  <c r="H513" i="16" a="1"/>
  <c r="H513" i="16" s="1"/>
  <c r="W339" i="16" a="1"/>
  <c r="W339" i="16" s="1"/>
  <c r="Z468" i="16" a="1"/>
  <c r="Z468" i="16" s="1"/>
  <c r="S495" i="16" a="1"/>
  <c r="S495" i="16" s="1"/>
  <c r="Q420" i="16" a="1"/>
  <c r="Q420" i="16" s="1"/>
  <c r="K216" i="16" a="1"/>
  <c r="K216" i="16" s="1"/>
  <c r="K122" i="16" a="1"/>
  <c r="K122" i="16" s="1"/>
  <c r="K300" i="16" a="1"/>
  <c r="K300" i="16" s="1"/>
  <c r="W122" i="16" a="1"/>
  <c r="W122" i="16" s="1"/>
  <c r="T544" i="16" a="1"/>
  <c r="T544" i="16" s="1"/>
  <c r="K394" i="16" a="1"/>
  <c r="K394" i="16" s="1"/>
  <c r="W531" i="16" a="1"/>
  <c r="W531" i="16" s="1"/>
  <c r="H383" i="16" a="1"/>
  <c r="H383" i="16" s="1"/>
  <c r="G557" i="16" a="1"/>
  <c r="G557" i="16" s="1"/>
  <c r="P427" i="16" a="1"/>
  <c r="P427" i="16" s="1"/>
  <c r="Y119" i="16" a="1"/>
  <c r="Y119" i="16" s="1"/>
  <c r="M248" i="16" a="1"/>
  <c r="M248" i="16" s="1"/>
  <c r="M237" i="16" a="1"/>
  <c r="M237" i="16" s="1"/>
  <c r="M227" i="16" a="1"/>
  <c r="M227" i="16" s="1"/>
  <c r="N306" i="16" a="1"/>
  <c r="N306" i="16" s="1"/>
  <c r="M475" i="16" a="1"/>
  <c r="M475" i="16" s="1"/>
  <c r="M201" i="16" a="1"/>
  <c r="M201" i="16" s="1"/>
  <c r="M335" i="16" a="1"/>
  <c r="M335" i="16" s="1"/>
  <c r="M182" i="16" a="1"/>
  <c r="M182" i="16" s="1"/>
  <c r="M308" i="16" a="1"/>
  <c r="M308" i="16" s="1"/>
  <c r="M155" i="16" a="1"/>
  <c r="M155" i="16" s="1"/>
  <c r="P310" i="16" a="1"/>
  <c r="P310" i="16" s="1"/>
  <c r="M258" i="16" a="1"/>
  <c r="M258" i="16" s="1"/>
  <c r="M391" i="16" a="1"/>
  <c r="M391" i="16" s="1"/>
  <c r="M417" i="16" a="1"/>
  <c r="M417" i="16" s="1"/>
  <c r="N165" i="16" a="1"/>
  <c r="N165" i="16" s="1"/>
  <c r="M401" i="16" a="1"/>
  <c r="M401" i="16" s="1"/>
  <c r="AE522" i="16" a="1"/>
  <c r="AE522" i="16" s="1"/>
  <c r="AC550" i="16" a="1"/>
  <c r="AC550" i="16" s="1"/>
  <c r="AC361" i="16" a="1"/>
  <c r="AC361" i="16" s="1"/>
  <c r="AC470" i="16" a="1"/>
  <c r="AC470" i="16" s="1"/>
  <c r="AE259" i="16" a="1"/>
  <c r="AE259" i="16" s="1"/>
  <c r="M554" i="16" a="1"/>
  <c r="M554" i="16" s="1"/>
  <c r="M341" i="16" a="1"/>
  <c r="M341" i="16" s="1"/>
  <c r="AE115" i="16" a="1"/>
  <c r="AE115" i="16" s="1"/>
  <c r="N211" i="16" a="1"/>
  <c r="N211" i="16" s="1"/>
  <c r="N201" i="16" a="1"/>
  <c r="N201" i="16" s="1"/>
  <c r="AC554" i="16" a="1"/>
  <c r="AC554" i="16" s="1"/>
  <c r="M469" i="16" a="1"/>
  <c r="M469" i="16" s="1"/>
  <c r="M350" i="16" a="1"/>
  <c r="M350" i="16" s="1"/>
  <c r="AC83" i="16" a="1"/>
  <c r="AC83" i="16" s="1"/>
  <c r="AC295" i="16" a="1"/>
  <c r="AC295" i="16" s="1"/>
  <c r="AE366" i="16" a="1"/>
  <c r="AE366" i="16" s="1"/>
  <c r="AC342" i="16" a="1"/>
  <c r="AC342" i="16" s="1"/>
  <c r="AC225" i="16" a="1"/>
  <c r="AC225" i="16" s="1"/>
  <c r="AE540" i="16" a="1"/>
  <c r="AE540" i="16" s="1"/>
  <c r="AF542" i="16" a="1"/>
  <c r="AF542" i="16" s="1"/>
  <c r="AC201" i="16" a="1"/>
  <c r="AC201" i="16" s="1"/>
  <c r="AE490" i="16" a="1"/>
  <c r="AE490" i="16" s="1"/>
  <c r="AE318" i="16" a="1"/>
  <c r="AE318" i="16" s="1"/>
  <c r="AE242" i="16" a="1"/>
  <c r="AE242" i="16" s="1"/>
  <c r="AE306" i="16" a="1"/>
  <c r="AE306" i="16" s="1"/>
  <c r="AE147" i="16" a="1"/>
  <c r="AE147" i="16" s="1"/>
  <c r="AC334" i="16" a="1"/>
  <c r="AC334" i="16" s="1"/>
  <c r="AH149" i="16" a="1"/>
  <c r="AH149" i="16" s="1"/>
  <c r="AC119" i="16" a="1"/>
  <c r="AC119" i="16" s="1"/>
  <c r="AE472" i="16" a="1"/>
  <c r="AE472" i="16" s="1"/>
  <c r="AC369" i="16" a="1"/>
  <c r="AC369" i="16" s="1"/>
  <c r="AE89" i="16" a="1"/>
  <c r="AE89" i="16" s="1"/>
  <c r="AE289" i="16" a="1"/>
  <c r="AE289" i="16" s="1"/>
  <c r="AE402" i="16" a="1"/>
  <c r="AE402" i="16" s="1"/>
  <c r="AC90" i="16" a="1"/>
  <c r="AC90" i="16" s="1"/>
  <c r="AC135" i="16" a="1"/>
  <c r="AC135" i="16" s="1"/>
  <c r="AH55" i="16" a="1"/>
  <c r="AH55" i="16" s="1"/>
  <c r="AE478" i="16" a="1"/>
  <c r="AE478" i="16" s="1"/>
  <c r="AE372" i="16" a="1"/>
  <c r="AE372" i="16" s="1"/>
  <c r="AE417" i="16" a="1"/>
  <c r="AE417" i="16" s="1"/>
  <c r="AE57" i="16" a="1"/>
  <c r="AE57" i="16" s="1"/>
  <c r="AE529" i="16" a="1"/>
  <c r="AE529" i="16" s="1"/>
  <c r="AE442" i="16" a="1"/>
  <c r="AE442" i="16" s="1"/>
  <c r="AE192" i="16" a="1"/>
  <c r="AE192" i="16" s="1"/>
  <c r="AE128" i="16" a="1"/>
  <c r="AE128" i="16" s="1"/>
  <c r="AE206" i="16" a="1"/>
  <c r="AE206" i="16" s="1"/>
  <c r="AE550" i="16" a="1"/>
  <c r="AE550" i="16" s="1"/>
  <c r="AE193" i="16" a="1"/>
  <c r="AE193" i="16" s="1"/>
  <c r="AE106" i="16" a="1"/>
  <c r="AE106" i="16" s="1"/>
  <c r="AE288" i="16" a="1"/>
  <c r="AE288" i="16" s="1"/>
  <c r="AH520" i="16" a="1"/>
  <c r="AH520" i="16" s="1"/>
  <c r="AE263" i="16" a="1"/>
  <c r="AE263" i="16" s="1"/>
  <c r="J322" i="16" a="1"/>
  <c r="J322" i="16" s="1"/>
  <c r="AE27" i="16" a="1"/>
  <c r="AE27" i="16" s="1"/>
  <c r="AF164" i="16" a="1"/>
  <c r="AF164" i="16" s="1"/>
  <c r="AH241" i="16" a="1"/>
  <c r="AH241" i="16" s="1"/>
  <c r="AF415" i="16" a="1"/>
  <c r="AF415" i="16" s="1"/>
  <c r="AE29" i="16" a="1"/>
  <c r="AE29" i="16" s="1"/>
  <c r="AF284" i="16" a="1"/>
  <c r="AF284" i="16" s="1"/>
  <c r="AF281" i="16" a="1"/>
  <c r="AF281" i="16" s="1"/>
  <c r="AH378" i="16" a="1"/>
  <c r="AH378" i="16" s="1"/>
  <c r="AF354" i="16" a="1"/>
  <c r="AF354" i="16" s="1"/>
  <c r="AF213" i="16" a="1"/>
  <c r="AF213" i="16" s="1"/>
  <c r="AF223" i="16" a="1"/>
  <c r="AF223" i="16" s="1"/>
  <c r="AF536" i="16" a="1"/>
  <c r="AF536" i="16" s="1"/>
  <c r="AF236" i="16" a="1"/>
  <c r="AF236" i="16" s="1"/>
  <c r="AF125" i="16" a="1"/>
  <c r="AF125" i="16" s="1"/>
  <c r="AF512" i="16" a="1"/>
  <c r="AF512" i="16" s="1"/>
  <c r="AH530" i="16" a="1"/>
  <c r="AH530" i="16" s="1"/>
  <c r="AF358" i="16" a="1"/>
  <c r="AF358" i="16" s="1"/>
  <c r="AH279" i="16" a="1"/>
  <c r="AH279" i="16" s="1"/>
  <c r="AE200" i="16" a="1"/>
  <c r="AE200" i="16" s="1"/>
  <c r="AF463" i="16" a="1"/>
  <c r="AF463" i="16" s="1"/>
  <c r="AH306" i="16" a="1"/>
  <c r="AH306" i="16" s="1"/>
  <c r="AF282" i="16" a="1"/>
  <c r="AF282" i="16" s="1"/>
  <c r="AE62" i="16" a="1"/>
  <c r="AE62" i="16" s="1"/>
  <c r="AH387" i="16" a="1"/>
  <c r="AH387" i="16" s="1"/>
  <c r="AH528" i="16" a="1"/>
  <c r="AH528" i="16" s="1"/>
  <c r="AF505" i="16" a="1"/>
  <c r="AF505" i="16" s="1"/>
  <c r="AF75" i="16" a="1"/>
  <c r="AF75" i="16" s="1"/>
  <c r="AH165" i="16" a="1"/>
  <c r="AH165" i="16" s="1"/>
  <c r="AF389" i="16" a="1"/>
  <c r="AF389" i="16" s="1"/>
  <c r="AH467" i="16" a="1"/>
  <c r="AH467" i="16" s="1"/>
  <c r="AF480" i="16" a="1"/>
  <c r="AF480" i="16" s="1"/>
  <c r="AF88" i="16" a="1"/>
  <c r="AF88" i="16" s="1"/>
  <c r="AH142" i="16" a="1"/>
  <c r="AH142" i="16" s="1"/>
  <c r="AF90" i="16" a="1"/>
  <c r="AF90" i="16" s="1"/>
  <c r="AH180" i="16" a="1"/>
  <c r="AH180" i="16" s="1"/>
  <c r="AH561" i="16" a="1"/>
  <c r="AH561" i="16" s="1"/>
  <c r="AF497" i="16" a="1"/>
  <c r="AF497" i="16" s="1"/>
  <c r="AH117" i="16" a="1"/>
  <c r="AH117" i="16" s="1"/>
  <c r="AH457" i="16" a="1"/>
  <c r="AH457" i="16" s="1"/>
  <c r="AF134" i="16" a="1"/>
  <c r="AF134" i="16" s="1"/>
  <c r="AH164" i="16" a="1"/>
  <c r="AH164" i="16" s="1"/>
  <c r="AH87" i="16" a="1"/>
  <c r="AH87" i="16" s="1"/>
  <c r="AF186" i="16" a="1"/>
  <c r="AF186" i="16" s="1"/>
  <c r="AH132" i="16" a="1"/>
  <c r="AH132" i="16" s="1"/>
  <c r="AF109" i="16" a="1"/>
  <c r="AF109" i="16" s="1"/>
  <c r="AF305" i="16" a="1"/>
  <c r="AF305" i="16" s="1"/>
  <c r="AH239" i="16" a="1"/>
  <c r="AH239" i="16" s="1"/>
  <c r="AF252" i="16" a="1"/>
  <c r="AF252" i="16" s="1"/>
  <c r="AF436" i="16" a="1"/>
  <c r="AF436" i="16" s="1"/>
  <c r="AH490" i="16" a="1"/>
  <c r="AH490" i="16" s="1"/>
  <c r="AI71" i="16" a="1"/>
  <c r="AI71" i="16" s="1"/>
  <c r="J498" i="16" a="1"/>
  <c r="J498" i="16" s="1"/>
  <c r="AI128" i="16" a="1"/>
  <c r="AI128" i="16" s="1"/>
  <c r="AI59" i="16" a="1"/>
  <c r="AI59" i="16" s="1"/>
  <c r="AI104" i="16" a="1"/>
  <c r="AI104" i="16" s="1"/>
  <c r="AI335" i="16" a="1"/>
  <c r="AI335" i="16" s="1"/>
  <c r="AI524" i="16" a="1"/>
  <c r="AI524" i="16" s="1"/>
  <c r="AH331" i="16" a="1"/>
  <c r="AH331" i="16" s="1"/>
  <c r="AI129" i="16" a="1"/>
  <c r="AI129" i="16" s="1"/>
  <c r="AF47" i="16" a="1"/>
  <c r="AF47" i="16" s="1"/>
  <c r="AI405" i="16" a="1"/>
  <c r="AI405" i="16" s="1"/>
  <c r="AH296" i="16" a="1"/>
  <c r="AH296" i="16" s="1"/>
  <c r="J415" i="16" a="1"/>
  <c r="J415" i="16" s="1"/>
  <c r="J544" i="16" a="1"/>
  <c r="J544" i="16" s="1"/>
  <c r="AI343" i="16" a="1"/>
  <c r="AI343" i="16" s="1"/>
  <c r="AB455" i="16" a="1"/>
  <c r="AB455" i="16" s="1"/>
  <c r="J448" i="16" a="1"/>
  <c r="J448" i="16" s="1"/>
  <c r="AI407" i="16" a="1"/>
  <c r="AI407" i="16" s="1"/>
  <c r="AI452" i="16" a="1"/>
  <c r="AI452" i="16" s="1"/>
  <c r="J521" i="16" a="1"/>
  <c r="J521" i="16" s="1"/>
  <c r="AI152" i="16" a="1"/>
  <c r="AI152" i="16" s="1"/>
  <c r="AI383" i="16" a="1"/>
  <c r="AI383" i="16" s="1"/>
  <c r="AH12" i="16" a="1"/>
  <c r="AH12" i="16" s="1"/>
  <c r="AB496" i="16" a="1"/>
  <c r="AB496" i="16" s="1"/>
  <c r="AI161" i="16" a="1"/>
  <c r="AI161" i="16" s="1"/>
  <c r="H382" i="16" a="1"/>
  <c r="H382" i="16" s="1"/>
  <c r="V501" i="16" a="1"/>
  <c r="V501" i="16" s="1"/>
  <c r="Y411" i="16" a="1"/>
  <c r="Y411" i="16" s="1"/>
  <c r="Y262" i="16" a="1"/>
  <c r="Y262" i="16" s="1"/>
  <c r="V110" i="16" a="1"/>
  <c r="V110" i="16" s="1"/>
  <c r="V135" i="16" a="1"/>
  <c r="V135" i="16" s="1"/>
  <c r="S193" i="16" a="1"/>
  <c r="S193" i="16" s="1"/>
  <c r="V115" i="16" a="1"/>
  <c r="V115" i="16" s="1"/>
  <c r="V354" i="16" a="1"/>
  <c r="V354" i="16" s="1"/>
  <c r="G204" i="16" a="1"/>
  <c r="G204" i="16" s="1"/>
  <c r="W266" i="16" a="1"/>
  <c r="W266" i="16" s="1"/>
  <c r="H512" i="16" a="1"/>
  <c r="H512" i="16" s="1"/>
  <c r="Y332" i="16" a="1"/>
  <c r="Y332" i="16" s="1"/>
  <c r="K347" i="16" a="1"/>
  <c r="K347" i="16" s="1"/>
  <c r="G400" i="16" a="1"/>
  <c r="G400" i="16" s="1"/>
  <c r="Z258" i="16" a="1"/>
  <c r="Z258" i="16" s="1"/>
  <c r="H325" i="16" a="1"/>
  <c r="H325" i="16" s="1"/>
  <c r="V561" i="16" a="1"/>
  <c r="V561" i="16" s="1"/>
  <c r="H215" i="16" a="1"/>
  <c r="H215" i="16" s="1"/>
  <c r="S228" i="16" a="1"/>
  <c r="S228" i="16" s="1"/>
  <c r="K512" i="16" a="1"/>
  <c r="K512" i="16" s="1"/>
  <c r="V456" i="16" a="1"/>
  <c r="V456" i="16" s="1"/>
  <c r="G288" i="16" a="1"/>
  <c r="G288" i="16" s="1"/>
  <c r="W243" i="16" a="1"/>
  <c r="W243" i="16" s="1"/>
  <c r="W388" i="16" a="1"/>
  <c r="W388" i="16" s="1"/>
  <c r="W518" i="16" a="1"/>
  <c r="W518" i="16" s="1"/>
  <c r="K360" i="16" a="1"/>
  <c r="K360" i="16" s="1"/>
  <c r="V276" i="16" a="1"/>
  <c r="V276" i="16" s="1"/>
  <c r="H163" i="16" a="1"/>
  <c r="H163" i="16" s="1"/>
  <c r="Z534" i="16" a="1"/>
  <c r="Z534" i="16" s="1"/>
  <c r="H209" i="16" a="1"/>
  <c r="H209" i="16" s="1"/>
  <c r="Y310" i="16" a="1"/>
  <c r="Y310" i="16" s="1"/>
  <c r="Q472" i="16" a="1"/>
  <c r="Q472" i="16" s="1"/>
  <c r="G179" i="16" a="1"/>
  <c r="G179" i="16" s="1"/>
  <c r="Z251" i="16" a="1"/>
  <c r="Z251" i="16" s="1"/>
  <c r="V419" i="16" a="1"/>
  <c r="V419" i="16" s="1"/>
  <c r="G378" i="16" a="1"/>
  <c r="G378" i="16" s="1"/>
  <c r="K156" i="16" a="1"/>
  <c r="K156" i="16" s="1"/>
  <c r="Q533" i="16" a="1"/>
  <c r="Q533" i="16" s="1"/>
  <c r="H95" i="16" a="1"/>
  <c r="H95" i="16" s="1"/>
  <c r="Z473" i="16" a="1"/>
  <c r="Z473" i="16" s="1"/>
  <c r="G412" i="16" a="1"/>
  <c r="G412" i="16" s="1"/>
  <c r="Z134" i="16" a="1"/>
  <c r="Z134" i="16" s="1"/>
  <c r="W172" i="16" a="1"/>
  <c r="W172" i="16" s="1"/>
  <c r="V367" i="16" a="1"/>
  <c r="V367" i="16" s="1"/>
  <c r="V531" i="16" a="1"/>
  <c r="V531" i="16" s="1"/>
  <c r="G173" i="16" a="1"/>
  <c r="G173" i="16" s="1"/>
  <c r="K87" i="16" a="1"/>
  <c r="K87" i="16" s="1"/>
  <c r="K280" i="16" a="1"/>
  <c r="K280" i="16" s="1"/>
  <c r="W244" i="16" a="1"/>
  <c r="W244" i="16" s="1"/>
  <c r="T537" i="16" a="1"/>
  <c r="T537" i="16" s="1"/>
  <c r="W332" i="16" a="1"/>
  <c r="W332" i="16" s="1"/>
  <c r="V348" i="16" a="1"/>
  <c r="V348" i="16" s="1"/>
  <c r="H364" i="16" a="1"/>
  <c r="H364" i="16" s="1"/>
  <c r="H157" i="16" a="1"/>
  <c r="H157" i="16" s="1"/>
  <c r="G194" i="16" a="1"/>
  <c r="G194" i="16" s="1"/>
  <c r="H254" i="16" a="1"/>
  <c r="H254" i="16" s="1"/>
  <c r="M511" i="16" a="1"/>
  <c r="M511" i="16" s="1"/>
  <c r="AC532" i="16" a="1"/>
  <c r="AC532" i="16" s="1"/>
  <c r="AC509" i="16" a="1"/>
  <c r="AC509" i="16" s="1"/>
  <c r="M513" i="16" a="1"/>
  <c r="M513" i="16" s="1"/>
  <c r="P514" i="16" a="1"/>
  <c r="P514" i="16" s="1"/>
  <c r="M307" i="16" a="1"/>
  <c r="M307" i="16" s="1"/>
  <c r="AC473" i="16" a="1"/>
  <c r="AC473" i="16" s="1"/>
  <c r="M191" i="16" a="1"/>
  <c r="M191" i="16" s="1"/>
  <c r="M164" i="16" a="1"/>
  <c r="M164" i="16" s="1"/>
  <c r="N183" i="16" a="1"/>
  <c r="N183" i="16" s="1"/>
  <c r="N485" i="16" a="1"/>
  <c r="N485" i="16" s="1"/>
  <c r="AC408" i="16" a="1"/>
  <c r="AC408" i="16" s="1"/>
  <c r="M223" i="16" a="1"/>
  <c r="M223" i="16" s="1"/>
  <c r="M273" i="16" a="1"/>
  <c r="M273" i="16" s="1"/>
  <c r="M291" i="16" a="1"/>
  <c r="M291" i="16" s="1"/>
  <c r="AC529" i="16" a="1"/>
  <c r="AC529" i="16" s="1"/>
  <c r="AE485" i="16" a="1"/>
  <c r="AE485" i="16" s="1"/>
  <c r="AC406" i="16" a="1"/>
  <c r="AC406" i="16" s="1"/>
  <c r="M532" i="16" a="1"/>
  <c r="M532" i="16" s="1"/>
  <c r="N226" i="16" a="1"/>
  <c r="N226" i="16" s="1"/>
  <c r="AE342" i="16" a="1"/>
  <c r="AE342" i="16" s="1"/>
  <c r="M266" i="16" a="1"/>
  <c r="M266" i="16" s="1"/>
  <c r="M197" i="16" a="1"/>
  <c r="M197" i="16" s="1"/>
  <c r="AC200" i="16" a="1"/>
  <c r="AC200" i="16" s="1"/>
  <c r="M530" i="16" a="1"/>
  <c r="M530" i="16" s="1"/>
  <c r="M472" i="16" a="1"/>
  <c r="M472" i="16" s="1"/>
  <c r="AC410" i="16" a="1"/>
  <c r="AC410" i="16" s="1"/>
  <c r="M217" i="16" a="1"/>
  <c r="M217" i="16" s="1"/>
  <c r="M206" i="16" a="1"/>
  <c r="M206" i="16" s="1"/>
  <c r="AE307" i="16" a="1"/>
  <c r="AE307" i="16" s="1"/>
  <c r="AH281" i="16" a="1"/>
  <c r="AH281" i="16" s="1"/>
  <c r="AE222" i="16" a="1"/>
  <c r="AE222" i="16" s="1"/>
  <c r="AC198" i="16" a="1"/>
  <c r="AC198" i="16" s="1"/>
  <c r="AC81" i="16" a="1"/>
  <c r="AC81" i="16" s="1"/>
  <c r="AC230" i="16" a="1"/>
  <c r="AC230" i="16" s="1"/>
  <c r="AE396" i="16" a="1"/>
  <c r="AE396" i="16" s="1"/>
  <c r="AE174" i="16" a="1"/>
  <c r="AE174" i="16" s="1"/>
  <c r="AC197" i="16" a="1"/>
  <c r="AC197" i="16" s="1"/>
  <c r="AE162" i="16" a="1"/>
  <c r="AE162" i="16" s="1"/>
  <c r="AE230" i="16" a="1"/>
  <c r="AE230" i="16" s="1"/>
  <c r="AC190" i="16" a="1"/>
  <c r="AC190" i="16" s="1"/>
  <c r="AC199" i="16" a="1"/>
  <c r="AC199" i="16" s="1"/>
  <c r="AE487" i="16" a="1"/>
  <c r="AE487" i="16" s="1"/>
  <c r="AE328" i="16" a="1"/>
  <c r="AE328" i="16" s="1"/>
  <c r="M552" i="16" a="1"/>
  <c r="M552" i="16" s="1"/>
  <c r="AH449" i="16" a="1"/>
  <c r="AH449" i="16" s="1"/>
  <c r="AE527" i="16" a="1"/>
  <c r="AE527" i="16" s="1"/>
  <c r="AE258" i="16" a="1"/>
  <c r="AE258" i="16" s="1"/>
  <c r="AE470" i="16" a="1"/>
  <c r="AE470" i="16" s="1"/>
  <c r="AE539" i="16" a="1"/>
  <c r="AE539" i="16" s="1"/>
  <c r="AF269" i="16" a="1"/>
  <c r="AF269" i="16" s="1"/>
  <c r="AE334" i="16" a="1"/>
  <c r="AE334" i="16" s="1"/>
  <c r="AE228" i="16" a="1"/>
  <c r="AE228" i="16" s="1"/>
  <c r="AE273" i="16" a="1"/>
  <c r="AE273" i="16" s="1"/>
  <c r="AH62" i="16" a="1"/>
  <c r="AH62" i="16" s="1"/>
  <c r="AE385" i="16" a="1"/>
  <c r="AE385" i="16" s="1"/>
  <c r="AE298" i="16" a="1"/>
  <c r="AE298" i="16" s="1"/>
  <c r="AE45" i="16" a="1"/>
  <c r="AE45" i="16" s="1"/>
  <c r="AH390" i="16" a="1"/>
  <c r="AH390" i="16" s="1"/>
  <c r="AE455" i="16" a="1"/>
  <c r="AE455" i="16" s="1"/>
  <c r="AE60" i="16" a="1"/>
  <c r="AE60" i="16" s="1"/>
  <c r="AE406" i="16" a="1"/>
  <c r="AE406" i="16" s="1"/>
  <c r="AE46" i="16" a="1"/>
  <c r="AE46" i="16" s="1"/>
  <c r="AH509" i="16" a="1"/>
  <c r="AH509" i="16" s="1"/>
  <c r="AE144" i="16" a="1"/>
  <c r="AE144" i="16" s="1"/>
  <c r="AE170" i="16" a="1"/>
  <c r="AE170" i="16" s="1"/>
  <c r="AE119" i="16" a="1"/>
  <c r="AE119" i="16" s="1"/>
  <c r="AE55" i="16" a="1"/>
  <c r="AE55" i="16" s="1"/>
  <c r="AH556" i="16" a="1"/>
  <c r="AH556" i="16" s="1"/>
  <c r="AH491" i="16" a="1"/>
  <c r="AH491" i="16" s="1"/>
  <c r="AF271" i="16" a="1"/>
  <c r="AF271" i="16" s="1"/>
  <c r="AC336" i="16" a="1"/>
  <c r="AC336" i="16" s="1"/>
  <c r="AF140" i="16" a="1"/>
  <c r="AF140" i="16" s="1"/>
  <c r="AF412" i="16" a="1"/>
  <c r="AF412" i="16" s="1"/>
  <c r="AH234" i="16" a="1"/>
  <c r="AH234" i="16" s="1"/>
  <c r="AH278" i="16" a="1"/>
  <c r="AH278" i="16" s="1"/>
  <c r="AF538" i="16" a="1"/>
  <c r="AF538" i="16" s="1"/>
  <c r="AF79" i="16" a="1"/>
  <c r="AF79" i="16" s="1"/>
  <c r="AC288" i="16" a="1"/>
  <c r="AC288" i="16" s="1"/>
  <c r="AF92" i="16" a="1"/>
  <c r="AF92" i="16" s="1"/>
  <c r="AH372" i="16" a="1"/>
  <c r="AH372" i="16" s="1"/>
  <c r="AF368" i="16" a="1"/>
  <c r="AF368" i="16" s="1"/>
  <c r="AH206" i="16" a="1"/>
  <c r="AH206" i="16" s="1"/>
  <c r="AF214" i="16" a="1"/>
  <c r="AF214" i="16" s="1"/>
  <c r="AH135" i="16" a="1"/>
  <c r="AH135" i="16" s="1"/>
  <c r="AE54" i="16" a="1"/>
  <c r="AE54" i="16" s="1"/>
  <c r="AF319" i="16" a="1"/>
  <c r="AF319" i="16" s="1"/>
  <c r="AH162" i="16" a="1"/>
  <c r="AH162" i="16" s="1"/>
  <c r="AF126" i="16" a="1"/>
  <c r="AF126" i="16" s="1"/>
  <c r="G287" i="16" a="1"/>
  <c r="G287" i="16" s="1"/>
  <c r="V272" i="16" a="1"/>
  <c r="V272" i="16" s="1"/>
  <c r="Y182" i="16" a="1"/>
  <c r="Y182" i="16" s="1"/>
  <c r="Y352" i="16" a="1"/>
  <c r="Y352" i="16" s="1"/>
  <c r="V360" i="16" a="1"/>
  <c r="V360" i="16" s="1"/>
  <c r="T517" i="16" a="1"/>
  <c r="T517" i="16" s="1"/>
  <c r="Y409" i="16" a="1"/>
  <c r="Y409" i="16" s="1"/>
  <c r="S496" i="16" a="1"/>
  <c r="S496" i="16" s="1"/>
  <c r="V525" i="16" a="1"/>
  <c r="V525" i="16" s="1"/>
  <c r="V386" i="16" a="1"/>
  <c r="V386" i="16" s="1"/>
  <c r="G369" i="16" a="1"/>
  <c r="G369" i="16" s="1"/>
  <c r="W458" i="16" a="1"/>
  <c r="W458" i="16" s="1"/>
  <c r="H283" i="16" a="1"/>
  <c r="H283" i="16" s="1"/>
  <c r="Y382" i="16" a="1"/>
  <c r="Y382" i="16" s="1"/>
  <c r="K539" i="16" a="1"/>
  <c r="K539" i="16" s="1"/>
  <c r="G449" i="16" a="1"/>
  <c r="G449" i="16" s="1"/>
  <c r="W286" i="16" a="1"/>
  <c r="W286" i="16" s="1"/>
  <c r="H284" i="16" a="1"/>
  <c r="H284" i="16" s="1"/>
  <c r="Y366" i="16" a="1"/>
  <c r="Y366" i="16" s="1"/>
  <c r="H359" i="16" a="1"/>
  <c r="H359" i="16" s="1"/>
  <c r="Q526" i="16" a="1"/>
  <c r="Q526" i="16" s="1"/>
  <c r="H420" i="16" a="1"/>
  <c r="H420" i="16" s="1"/>
  <c r="Y140" i="16" a="1"/>
  <c r="Y140" i="16" s="1"/>
  <c r="G414" i="16" a="1"/>
  <c r="G414" i="16" s="1"/>
  <c r="K530" i="16" a="1"/>
  <c r="K530" i="16" s="1"/>
  <c r="W485" i="16" a="1"/>
  <c r="W485" i="16" s="1"/>
  <c r="Z145" i="16" a="1"/>
  <c r="Z145" i="16" s="1"/>
  <c r="G118" i="16" a="1"/>
  <c r="G118" i="16" s="1"/>
  <c r="Y460" i="16" a="1"/>
  <c r="Y460" i="16" s="1"/>
  <c r="H20" i="16" a="1"/>
  <c r="H20" i="16" s="1"/>
  <c r="W441" i="16" a="1"/>
  <c r="W441" i="16" s="1"/>
  <c r="H336" i="16" a="1"/>
  <c r="H336" i="16" s="1"/>
  <c r="P375" i="16" a="1"/>
  <c r="P375" i="16" s="1"/>
  <c r="T226" i="16" a="1"/>
  <c r="T226" i="16" s="1"/>
  <c r="K557" i="16" a="1"/>
  <c r="K557" i="16" s="1"/>
  <c r="Z219" i="16" a="1"/>
  <c r="Z219" i="16" s="1"/>
  <c r="Y389" i="16" a="1"/>
  <c r="Y389" i="16" s="1"/>
  <c r="H354" i="16" a="1"/>
  <c r="H354" i="16" s="1"/>
  <c r="K181" i="16" a="1"/>
  <c r="K181" i="16" s="1"/>
  <c r="T425" i="16" a="1"/>
  <c r="T425" i="16" s="1"/>
  <c r="K318" i="16" a="1"/>
  <c r="K318" i="16" s="1"/>
  <c r="Z330" i="16" a="1"/>
  <c r="Z330" i="16" s="1"/>
  <c r="H310" i="16" a="1"/>
  <c r="H310" i="16" s="1"/>
  <c r="H111" i="16" a="1"/>
  <c r="H111" i="16" s="1"/>
  <c r="W329" i="16" a="1"/>
  <c r="W329" i="16" s="1"/>
  <c r="V461" i="16" a="1"/>
  <c r="V461" i="16" s="1"/>
  <c r="Z502" i="16" a="1"/>
  <c r="Z502" i="16" s="1"/>
  <c r="K200" i="16" a="1"/>
  <c r="K200" i="16" s="1"/>
  <c r="K256" i="16" a="1"/>
  <c r="K256" i="16" s="1"/>
  <c r="H357" i="16" a="1"/>
  <c r="H357" i="16" s="1"/>
  <c r="Z171" i="16" a="1"/>
  <c r="Z171" i="16" s="1"/>
  <c r="Y99" i="16" a="1"/>
  <c r="Y99" i="16" s="1"/>
  <c r="W338" i="16" a="1"/>
  <c r="W338" i="16" s="1"/>
  <c r="H467" i="16" a="1"/>
  <c r="H467" i="16" s="1"/>
  <c r="H74" i="16" a="1"/>
  <c r="H74" i="16" s="1"/>
  <c r="H161" i="16" a="1"/>
  <c r="H161" i="16" s="1"/>
  <c r="H62" i="16" a="1"/>
  <c r="H62" i="16" s="1"/>
  <c r="G61" i="16" a="1"/>
  <c r="G61" i="16" s="1"/>
  <c r="AC376" i="16" a="1"/>
  <c r="AC376" i="16" s="1"/>
  <c r="AC365" i="16" a="1"/>
  <c r="AC365" i="16" s="1"/>
  <c r="M369" i="16" a="1"/>
  <c r="M369" i="16" s="1"/>
  <c r="N545" i="16" a="1"/>
  <c r="N545" i="16" s="1"/>
  <c r="AC543" i="16" a="1"/>
  <c r="AC543" i="16" s="1"/>
  <c r="M476" i="16" a="1"/>
  <c r="M476" i="16" s="1"/>
  <c r="AC451" i="16" a="1"/>
  <c r="AC451" i="16" s="1"/>
  <c r="AC448" i="16" a="1"/>
  <c r="AC448" i="16" s="1"/>
  <c r="M322" i="16" a="1"/>
  <c r="M322" i="16" s="1"/>
  <c r="N341" i="16" a="1"/>
  <c r="N341" i="16" s="1"/>
  <c r="M421" i="16" a="1"/>
  <c r="M421" i="16" s="1"/>
  <c r="AC518" i="16" a="1"/>
  <c r="AC518" i="16" s="1"/>
  <c r="AC545" i="16" a="1"/>
  <c r="AC545" i="16" s="1"/>
  <c r="M123" i="16" a="1"/>
  <c r="M123" i="16" s="1"/>
  <c r="AC385" i="16" a="1"/>
  <c r="AC385" i="16" s="1"/>
  <c r="M378" i="16" a="1"/>
  <c r="M378" i="16" s="1"/>
  <c r="M553" i="16" a="1"/>
  <c r="M553" i="16" s="1"/>
  <c r="M244" i="16" a="1"/>
  <c r="M244" i="16" s="1"/>
  <c r="M509" i="16" a="1"/>
  <c r="M509" i="16" s="1"/>
  <c r="AC514" i="16" a="1"/>
  <c r="AC514" i="16" s="1"/>
  <c r="AC469" i="16" a="1"/>
  <c r="AC469" i="16" s="1"/>
  <c r="AC459" i="16" a="1"/>
  <c r="AC459" i="16" s="1"/>
  <c r="P368" i="16" a="1"/>
  <c r="P368" i="16" s="1"/>
  <c r="S491" i="16" a="1"/>
  <c r="S491" i="16" s="1"/>
  <c r="V451" i="16" a="1"/>
  <c r="V451" i="16" s="1"/>
  <c r="Y513" i="16" a="1"/>
  <c r="Y513" i="16" s="1"/>
  <c r="V166" i="16" a="1"/>
  <c r="V166" i="16" s="1"/>
  <c r="S414" i="16" a="1"/>
  <c r="S414" i="16" s="1"/>
  <c r="S440" i="16" a="1"/>
  <c r="S440" i="16" s="1"/>
  <c r="N385" i="16" a="1"/>
  <c r="N385" i="16" s="1"/>
  <c r="K495" i="16" a="1"/>
  <c r="K495" i="16" s="1"/>
  <c r="S303" i="16" a="1"/>
  <c r="S303" i="16" s="1"/>
  <c r="H86" i="16" a="1"/>
  <c r="H86" i="16" s="1"/>
  <c r="Q463" i="16" a="1"/>
  <c r="Q463" i="16" s="1"/>
  <c r="Y166" i="16" a="1"/>
  <c r="Y166" i="16" s="1"/>
  <c r="Z401" i="16" a="1"/>
  <c r="Z401" i="16" s="1"/>
  <c r="K491" i="16" a="1"/>
  <c r="K491" i="16" s="1"/>
  <c r="Z155" i="16" a="1"/>
  <c r="Z155" i="16" s="1"/>
  <c r="K161" i="16" a="1"/>
  <c r="K161" i="16" s="1"/>
  <c r="V474" i="16" a="1"/>
  <c r="V474" i="16" s="1"/>
  <c r="H123" i="16" a="1"/>
  <c r="H123" i="16" s="1"/>
  <c r="Z119" i="16" a="1"/>
  <c r="Z119" i="16" s="1"/>
  <c r="K354" i="16" a="1"/>
  <c r="K354" i="16" s="1"/>
  <c r="H223" i="16" a="1"/>
  <c r="H223" i="16" s="1"/>
  <c r="S212" i="16" a="1"/>
  <c r="S212" i="16" s="1"/>
  <c r="T277" i="16" a="1"/>
  <c r="T277" i="16" s="1"/>
  <c r="Q387" i="16" a="1"/>
  <c r="Q387" i="16" s="1"/>
  <c r="G220" i="16" a="1"/>
  <c r="G220" i="16" s="1"/>
  <c r="H130" i="16" a="1"/>
  <c r="H130" i="16" s="1"/>
  <c r="S173" i="16" a="1"/>
  <c r="S173" i="16" s="1"/>
  <c r="G172" i="16" a="1"/>
  <c r="G172" i="16" s="1"/>
  <c r="V212" i="16" a="1"/>
  <c r="V212" i="16" s="1"/>
  <c r="Y88" i="16" a="1"/>
  <c r="Y88" i="16" s="1"/>
  <c r="K528" i="16" a="1"/>
  <c r="K528" i="16" s="1"/>
  <c r="T259" i="16" a="1"/>
  <c r="T259" i="16" s="1"/>
  <c r="H226" i="16" a="1"/>
  <c r="H226" i="16" s="1"/>
  <c r="G88" i="16" a="1"/>
  <c r="G88" i="16" s="1"/>
  <c r="Z455" i="16" a="1"/>
  <c r="Z455" i="16" s="1"/>
  <c r="H509" i="16" a="1"/>
  <c r="H509" i="16" s="1"/>
  <c r="W450" i="16" a="1"/>
  <c r="W450" i="16" s="1"/>
  <c r="H237" i="16" a="1"/>
  <c r="H237" i="16" s="1"/>
  <c r="K205" i="16" a="1"/>
  <c r="K205" i="16" s="1"/>
  <c r="Y95" i="16" a="1"/>
  <c r="Y95" i="16" s="1"/>
  <c r="H402" i="16" a="1"/>
  <c r="H402" i="16" s="1"/>
  <c r="G387" i="16" a="1"/>
  <c r="G387" i="16" s="1"/>
  <c r="K119" i="16" a="1"/>
  <c r="K119" i="16" s="1"/>
  <c r="Z539" i="16" a="1"/>
  <c r="Z539" i="16" s="1"/>
  <c r="T256" i="16" a="1"/>
  <c r="T256" i="16" s="1"/>
  <c r="Y78" i="16" a="1"/>
  <c r="Y78" i="16" s="1"/>
  <c r="K421" i="16" a="1"/>
  <c r="K421" i="16" s="1"/>
  <c r="H433" i="16" a="1"/>
  <c r="H433" i="16" s="1"/>
  <c r="N300" i="16" a="1"/>
  <c r="N300" i="16" s="1"/>
  <c r="H504" i="16" a="1"/>
  <c r="H504" i="16" s="1"/>
  <c r="K538" i="16" a="1"/>
  <c r="K538" i="16" s="1"/>
  <c r="H56" i="16" a="1"/>
  <c r="H56" i="16" s="1"/>
  <c r="W228" i="16" a="1"/>
  <c r="W228" i="16" s="1"/>
  <c r="M355" i="16" a="1"/>
  <c r="M355" i="16" s="1"/>
  <c r="AC379" i="16" a="1"/>
  <c r="AC379" i="16" s="1"/>
  <c r="M538" i="16" a="1"/>
  <c r="M538" i="16" s="1"/>
  <c r="N557" i="16" a="1"/>
  <c r="N557" i="16" s="1"/>
  <c r="M487" i="16" a="1"/>
  <c r="M487" i="16" s="1"/>
  <c r="AC485" i="16" a="1"/>
  <c r="AC485" i="16" s="1"/>
  <c r="N436" i="16" a="1"/>
  <c r="N436" i="16" s="1"/>
  <c r="N311" i="16" a="1"/>
  <c r="N311" i="16" s="1"/>
  <c r="Y217" i="16" a="1"/>
  <c r="Y217" i="16" s="1"/>
  <c r="Y406" i="16" a="1"/>
  <c r="Y406" i="16" s="1"/>
  <c r="T330" i="16" a="1"/>
  <c r="T330" i="16" s="1"/>
  <c r="V143" i="16" a="1"/>
  <c r="V143" i="16" s="1"/>
  <c r="V390" i="16" a="1"/>
  <c r="V390" i="16" s="1"/>
  <c r="P489" i="16" a="1"/>
  <c r="P489" i="16" s="1"/>
  <c r="H64" i="16" a="1"/>
  <c r="H64" i="16" s="1"/>
  <c r="S366" i="16" a="1"/>
  <c r="S366" i="16" s="1"/>
  <c r="G533" i="16" a="1"/>
  <c r="G533" i="16" s="1"/>
  <c r="S349" i="16" a="1"/>
  <c r="S349" i="16" s="1"/>
  <c r="H131" i="16" a="1"/>
  <c r="H131" i="16" s="1"/>
  <c r="W321" i="16" a="1"/>
  <c r="W321" i="16" s="1"/>
  <c r="AC367" i="16" a="1"/>
  <c r="AC367" i="16" s="1"/>
  <c r="H116" i="16" a="1"/>
  <c r="H116" i="16" s="1"/>
  <c r="Z443" i="16" a="1"/>
  <c r="Z443" i="16" s="1"/>
  <c r="K449" i="16" a="1"/>
  <c r="K449" i="16" s="1"/>
  <c r="Y323" i="16" a="1"/>
  <c r="Y323" i="16" s="1"/>
  <c r="K159" i="16" a="1"/>
  <c r="K159" i="16" s="1"/>
  <c r="Z529" i="16" a="1"/>
  <c r="Z529" i="16" s="1"/>
  <c r="G139" i="16" a="1"/>
  <c r="G139" i="16" s="1"/>
  <c r="H499" i="16" a="1"/>
  <c r="H499" i="16" s="1"/>
  <c r="S191" i="16" a="1"/>
  <c r="S191" i="16" s="1"/>
  <c r="V512" i="16" a="1"/>
  <c r="V512" i="16" s="1"/>
  <c r="S276" i="16" a="1"/>
  <c r="S276" i="16" s="1"/>
  <c r="H460" i="16" a="1"/>
  <c r="H460" i="16" s="1"/>
  <c r="K208" i="16" a="1"/>
  <c r="K208" i="16" s="1"/>
  <c r="T298" i="16" a="1"/>
  <c r="T298" i="16" s="1"/>
  <c r="H102" i="16" a="1"/>
  <c r="H102" i="16" s="1"/>
  <c r="Y290" i="16" a="1"/>
  <c r="Y290" i="16" s="1"/>
  <c r="V543" i="16" a="1"/>
  <c r="V543" i="16" s="1"/>
  <c r="K133" i="16" a="1"/>
  <c r="K133" i="16" s="1"/>
  <c r="S377" i="16" a="1"/>
  <c r="S377" i="16" s="1"/>
  <c r="G401" i="16" a="1"/>
  <c r="G401" i="16" s="1"/>
  <c r="G126" i="16" a="1"/>
  <c r="G126" i="16" s="1"/>
  <c r="W410" i="16" a="1"/>
  <c r="W410" i="16" s="1"/>
  <c r="G384" i="16" a="1"/>
  <c r="G384" i="16" s="1"/>
  <c r="K193" i="16" a="1"/>
  <c r="K193" i="16" s="1"/>
  <c r="G468" i="16" a="1"/>
  <c r="G468" i="16" s="1"/>
  <c r="H67" i="16" a="1"/>
  <c r="H67" i="16" s="1"/>
  <c r="Z509" i="16" a="1"/>
  <c r="Z509" i="16" s="1"/>
  <c r="G529" i="16" a="1"/>
  <c r="G529" i="16" s="1"/>
  <c r="H369" i="16" a="1"/>
  <c r="H369" i="16" s="1"/>
  <c r="H333" i="16" a="1"/>
  <c r="H333" i="16" s="1"/>
  <c r="Z540" i="16" a="1"/>
  <c r="Z540" i="16" s="1"/>
  <c r="T477" i="16" a="1"/>
  <c r="T477" i="16" s="1"/>
  <c r="Y238" i="16" a="1"/>
  <c r="Y238" i="16" s="1"/>
  <c r="K316" i="16" a="1"/>
  <c r="K316" i="16" s="1"/>
  <c r="G434" i="16" a="1"/>
  <c r="G434" i="16" s="1"/>
  <c r="S242" i="16" a="1"/>
  <c r="S242" i="16" s="1"/>
  <c r="H370" i="16" a="1"/>
  <c r="H370" i="16" s="1"/>
  <c r="W519" i="16" a="1"/>
  <c r="W519" i="16" s="1"/>
  <c r="H79" i="16" a="1"/>
  <c r="H79" i="16" s="1"/>
  <c r="V484" i="16" a="1"/>
  <c r="V484" i="16" s="1"/>
  <c r="M480" i="16" a="1"/>
  <c r="M480" i="16" s="1"/>
  <c r="AC521" i="16" a="1"/>
  <c r="AC521" i="16" s="1"/>
  <c r="M418" i="16" a="1"/>
  <c r="M418" i="16" s="1"/>
  <c r="M250" i="16" a="1"/>
  <c r="M250" i="16" s="1"/>
  <c r="N413" i="16" a="1"/>
  <c r="N413" i="16" s="1"/>
  <c r="AC329" i="16" a="1"/>
  <c r="AC329" i="16" s="1"/>
  <c r="AC463" i="16" a="1"/>
  <c r="AC463" i="16" s="1"/>
  <c r="P490" i="16" a="1"/>
  <c r="P490" i="16" s="1"/>
  <c r="M451" i="16" a="1"/>
  <c r="M451" i="16" s="1"/>
  <c r="M478" i="16" a="1"/>
  <c r="M478" i="16" s="1"/>
  <c r="N353" i="16" a="1"/>
  <c r="N353" i="16" s="1"/>
  <c r="AC552" i="16" a="1"/>
  <c r="AC552" i="16" s="1"/>
  <c r="M284" i="16" a="1"/>
  <c r="M284" i="16" s="1"/>
  <c r="N170" i="16" a="1"/>
  <c r="N170" i="16" s="1"/>
  <c r="M286" i="16" a="1"/>
  <c r="M286" i="16" s="1"/>
  <c r="AC386" i="16" a="1"/>
  <c r="AC386" i="16" s="1"/>
  <c r="M390" i="16" a="1"/>
  <c r="M390" i="16" s="1"/>
  <c r="M397" i="16" a="1"/>
  <c r="M397" i="16" s="1"/>
  <c r="M256" i="16" a="1"/>
  <c r="M256" i="16" s="1"/>
  <c r="M521" i="16" a="1"/>
  <c r="M521" i="16" s="1"/>
  <c r="AE197" i="16" a="1"/>
  <c r="AE197" i="16" s="1"/>
  <c r="AC526" i="16" a="1"/>
  <c r="AC526" i="16" s="1"/>
  <c r="M508" i="16" a="1"/>
  <c r="M508" i="16" s="1"/>
  <c r="M186" i="16" a="1"/>
  <c r="M186" i="16" s="1"/>
  <c r="M505" i="16" a="1"/>
  <c r="M505" i="16" s="1"/>
  <c r="M484" i="16" a="1"/>
  <c r="M484" i="16" s="1"/>
  <c r="N178" i="16" a="1"/>
  <c r="N178" i="16" s="1"/>
  <c r="AC323" i="16" a="1"/>
  <c r="AC323" i="16" s="1"/>
  <c r="M362" i="16" a="1"/>
  <c r="M362" i="16" s="1"/>
  <c r="T463" i="16" a="1"/>
  <c r="T463" i="16" s="1"/>
  <c r="Z85" i="16" a="1"/>
  <c r="Z85" i="16" s="1"/>
  <c r="T305" i="16" a="1"/>
  <c r="T305" i="16" s="1"/>
  <c r="P555" i="16" a="1"/>
  <c r="P555" i="16" s="1"/>
  <c r="Q447" i="16" a="1"/>
  <c r="Q447" i="16" s="1"/>
  <c r="N223" i="16" a="1"/>
  <c r="N223" i="16" s="1"/>
  <c r="Q361" i="16" a="1"/>
  <c r="Q361" i="16" s="1"/>
  <c r="K169" i="16" a="1"/>
  <c r="K169" i="16" s="1"/>
  <c r="K468" i="16" a="1"/>
  <c r="K468" i="16" s="1"/>
  <c r="Z360" i="16" a="1"/>
  <c r="Z360" i="16" s="1"/>
  <c r="K435" i="16" a="1"/>
  <c r="K435" i="16" s="1"/>
  <c r="N368" i="16" a="1"/>
  <c r="N368" i="16" s="1"/>
  <c r="G116" i="16" a="1"/>
  <c r="G116" i="16" s="1"/>
  <c r="Z350" i="16" a="1"/>
  <c r="Z350" i="16" s="1"/>
  <c r="W331" i="16" a="1"/>
  <c r="W331" i="16" s="1"/>
  <c r="S504" i="16" a="1"/>
  <c r="S504" i="16" s="1"/>
  <c r="G410" i="16" a="1"/>
  <c r="G410" i="16" s="1"/>
  <c r="H81" i="16" a="1"/>
  <c r="H81" i="16" s="1"/>
  <c r="H514" i="16" a="1"/>
  <c r="H514" i="16" s="1"/>
  <c r="G452" i="16" a="1"/>
  <c r="G452" i="16" s="1"/>
  <c r="Y415" i="16" a="1"/>
  <c r="Y415" i="16" s="1"/>
  <c r="G332" i="16" a="1"/>
  <c r="G332" i="16" s="1"/>
  <c r="Z521" i="16" a="1"/>
  <c r="Z521" i="16" s="1"/>
  <c r="K263" i="16" a="1"/>
  <c r="K263" i="16" s="1"/>
  <c r="K235" i="16" a="1"/>
  <c r="K235" i="16" s="1"/>
  <c r="W213" i="16" a="1"/>
  <c r="W213" i="16" s="1"/>
  <c r="H91" i="16" a="1"/>
  <c r="H91" i="16" s="1"/>
  <c r="P418" i="16" a="1"/>
  <c r="P418" i="16" s="1"/>
  <c r="AC105" i="16" a="1"/>
  <c r="AC105" i="16" s="1"/>
  <c r="M503" i="16" a="1"/>
  <c r="M503" i="16" s="1"/>
  <c r="AC472" i="16" a="1"/>
  <c r="AC472" i="16" s="1"/>
  <c r="N192" i="16" a="1"/>
  <c r="N192" i="16" s="1"/>
  <c r="AC430" i="16" a="1"/>
  <c r="AC430" i="16" s="1"/>
  <c r="AC415" i="16" a="1"/>
  <c r="AC415" i="16" s="1"/>
  <c r="N128" i="16" a="1"/>
  <c r="N128" i="16" s="1"/>
  <c r="M270" i="16" a="1"/>
  <c r="M270" i="16" s="1"/>
  <c r="N139" i="16" a="1"/>
  <c r="N139" i="16" s="1"/>
  <c r="AE403" i="16" a="1"/>
  <c r="AE403" i="16" s="1"/>
  <c r="AC493" i="16" a="1"/>
  <c r="AC493" i="16" s="1"/>
  <c r="AC281" i="16" a="1"/>
  <c r="AC281" i="16" s="1"/>
  <c r="M254" i="16" a="1"/>
  <c r="M254" i="16" s="1"/>
  <c r="N233" i="16" a="1"/>
  <c r="N233" i="16" s="1"/>
  <c r="N154" i="16" a="1"/>
  <c r="N154" i="16" s="1"/>
  <c r="M240" i="16" a="1"/>
  <c r="M240" i="16" s="1"/>
  <c r="AE239" i="16" a="1"/>
  <c r="AE239" i="16" s="1"/>
  <c r="AC127" i="16" a="1"/>
  <c r="AC127" i="16" s="1"/>
  <c r="AC176" i="16" a="1"/>
  <c r="AC176" i="16" s="1"/>
  <c r="AC247" i="16" a="1"/>
  <c r="AC247" i="16" s="1"/>
  <c r="AE376" i="16" a="1"/>
  <c r="AE376" i="16" s="1"/>
  <c r="M312" i="16" a="1"/>
  <c r="M312" i="16" s="1"/>
  <c r="AE108" i="16" a="1"/>
  <c r="AE108" i="16" s="1"/>
  <c r="AE496" i="16" a="1"/>
  <c r="AE496" i="16" s="1"/>
  <c r="AE499" i="16" a="1"/>
  <c r="AE499" i="16" s="1"/>
  <c r="AE362" i="16" a="1"/>
  <c r="AE362" i="16" s="1"/>
  <c r="AC297" i="16" a="1"/>
  <c r="AC297" i="16" s="1"/>
  <c r="AE331" i="16" a="1"/>
  <c r="AE331" i="16" s="1"/>
  <c r="AE543" i="16" a="1"/>
  <c r="AE543" i="16" s="1"/>
  <c r="AE221" i="16" a="1"/>
  <c r="AE221" i="16" s="1"/>
  <c r="AE301" i="16" a="1"/>
  <c r="AE301" i="16" s="1"/>
  <c r="AC185" i="16" a="1"/>
  <c r="AC185" i="16" s="1"/>
  <c r="AE416" i="16" a="1"/>
  <c r="AE416" i="16" s="1"/>
  <c r="AE296" i="16" a="1"/>
  <c r="AE296" i="16" s="1"/>
  <c r="AF537" i="16" a="1"/>
  <c r="AF537" i="16" s="1"/>
  <c r="AE191" i="16" a="1"/>
  <c r="AE191" i="16" s="1"/>
  <c r="AE323" i="16" a="1"/>
  <c r="AE323" i="16" s="1"/>
  <c r="AE324" i="16" a="1"/>
  <c r="AE324" i="16" s="1"/>
  <c r="AH113" i="16" a="1"/>
  <c r="AH113" i="16" s="1"/>
  <c r="AC204" i="16" a="1"/>
  <c r="AC204" i="16" s="1"/>
  <c r="AE489" i="16" a="1"/>
  <c r="AE489" i="16" s="1"/>
  <c r="AE382" i="16" a="1"/>
  <c r="AE382" i="16" s="1"/>
  <c r="AC254" i="16" a="1"/>
  <c r="AC254" i="16" s="1"/>
  <c r="AH195" i="16" a="1"/>
  <c r="AH195" i="16" s="1"/>
  <c r="AF310" i="16" a="1"/>
  <c r="AF310" i="16" s="1"/>
  <c r="AH398" i="16" a="1"/>
  <c r="AH398" i="16" s="1"/>
  <c r="AH219" i="16" a="1"/>
  <c r="AH219" i="16" s="1"/>
  <c r="AF286" i="16" a="1"/>
  <c r="AF286" i="16" s="1"/>
  <c r="AF66" i="16" a="1"/>
  <c r="AF66" i="16" s="1"/>
  <c r="AH508" i="16" a="1"/>
  <c r="AH508" i="16" s="1"/>
  <c r="AE141" i="16" a="1"/>
  <c r="AE141" i="16" s="1"/>
  <c r="AH208" i="16" a="1"/>
  <c r="AH208" i="16" s="1"/>
  <c r="AE236" i="16" a="1"/>
  <c r="AE236" i="16" s="1"/>
  <c r="AH447" i="16" a="1"/>
  <c r="AH447" i="16" s="1"/>
  <c r="AH342" i="16" a="1"/>
  <c r="AH342" i="16" s="1"/>
  <c r="AF216" i="16" a="1"/>
  <c r="AF216" i="16" s="1"/>
  <c r="AH460" i="16" a="1"/>
  <c r="AH460" i="16" s="1"/>
  <c r="AE488" i="16" a="1"/>
  <c r="AE488" i="16" s="1"/>
  <c r="AH267" i="16" a="1"/>
  <c r="AH267" i="16" s="1"/>
  <c r="AE476" i="16" a="1"/>
  <c r="AE476" i="16" s="1"/>
  <c r="AF163" i="16" a="1"/>
  <c r="AF163" i="16" s="1"/>
  <c r="AF466" i="16" a="1"/>
  <c r="AF466" i="16" s="1"/>
  <c r="AF114" i="16" a="1"/>
  <c r="AF114" i="16" s="1"/>
  <c r="AH503" i="16" a="1"/>
  <c r="AH503" i="16" s="1"/>
  <c r="AF84" i="16" a="1"/>
  <c r="AF84" i="16" s="1"/>
  <c r="AF363" i="16" a="1"/>
  <c r="AF363" i="16" s="1"/>
  <c r="AF204" i="16" a="1"/>
  <c r="AF204" i="16" s="1"/>
  <c r="AI442" i="16" a="1"/>
  <c r="AI442" i="16" s="1"/>
  <c r="AH154" i="16" a="1"/>
  <c r="AH154" i="16" s="1"/>
  <c r="AH205" i="16" a="1"/>
  <c r="AH205" i="16" s="1"/>
  <c r="AF313" i="16" a="1"/>
  <c r="AF313" i="16" s="1"/>
  <c r="AF365" i="16" a="1"/>
  <c r="AF365" i="16" s="1"/>
  <c r="AF302" i="16" a="1"/>
  <c r="AF302" i="16" s="1"/>
  <c r="AI116" i="16" a="1"/>
  <c r="AI116" i="16" s="1"/>
  <c r="AH431" i="16" a="1"/>
  <c r="AH431" i="16" s="1"/>
  <c r="AH404" i="16" a="1"/>
  <c r="AH404" i="16" s="1"/>
  <c r="AH300" i="16" a="1"/>
  <c r="AH300" i="16" s="1"/>
  <c r="AH249" i="16" a="1"/>
  <c r="AH249" i="16" s="1"/>
  <c r="AF328" i="16" a="1"/>
  <c r="AF328" i="16" s="1"/>
  <c r="AF121" i="16" a="1"/>
  <c r="AF121" i="16" s="1"/>
  <c r="AF317" i="16" a="1"/>
  <c r="AF317" i="16" s="1"/>
  <c r="AF254" i="16" a="1"/>
  <c r="AF254" i="16" s="1"/>
  <c r="AI499" i="16" a="1"/>
  <c r="AI499" i="16" s="1"/>
  <c r="AH88" i="16" a="1"/>
  <c r="AH88" i="16" s="1"/>
  <c r="AF419" i="16" a="1"/>
  <c r="AF419" i="16" s="1"/>
  <c r="AF255" i="16" a="1"/>
  <c r="AF255" i="16" s="1"/>
  <c r="AF384" i="16" a="1"/>
  <c r="AF384" i="16" s="1"/>
  <c r="AI227" i="16" a="1"/>
  <c r="AI227" i="16" s="1"/>
  <c r="AI511" i="16" a="1"/>
  <c r="AI511" i="16" s="1"/>
  <c r="J462" i="16" a="1"/>
  <c r="J462" i="16" s="1"/>
  <c r="AF359" i="16" a="1"/>
  <c r="AF359" i="16" s="1"/>
  <c r="AI285" i="16" a="1"/>
  <c r="AI285" i="16" s="1"/>
  <c r="AH51" i="16" a="1"/>
  <c r="AH51" i="16" s="1"/>
  <c r="AI368" i="16" a="1"/>
  <c r="AI368" i="16" s="1"/>
  <c r="AH71" i="16" a="1"/>
  <c r="AH71" i="16" s="1"/>
  <c r="AB453" i="16" a="1"/>
  <c r="AB453" i="16" s="1"/>
  <c r="AF311" i="16" a="1"/>
  <c r="AF311" i="16" s="1"/>
  <c r="J357" i="16" a="1"/>
  <c r="J357" i="16" s="1"/>
  <c r="AH139" i="16" a="1"/>
  <c r="AH139" i="16" s="1"/>
  <c r="AI176" i="16" a="1"/>
  <c r="AI176" i="16" s="1"/>
  <c r="J393" i="16" a="1"/>
  <c r="J393" i="16" s="1"/>
  <c r="AI559" i="16" a="1"/>
  <c r="AI559" i="16" s="1"/>
  <c r="AI345" i="16" a="1"/>
  <c r="AI345" i="16" s="1"/>
  <c r="AH535" i="16" a="1"/>
  <c r="AH535" i="16" s="1"/>
  <c r="AI284" i="16" a="1"/>
  <c r="AI284" i="16" s="1"/>
  <c r="AH58" i="16" a="1"/>
  <c r="AH58" i="16" s="1"/>
  <c r="AI437" i="16" a="1"/>
  <c r="AI437" i="16" s="1"/>
  <c r="AI88" i="16" a="1"/>
  <c r="AI88" i="16" s="1"/>
  <c r="AI186" i="16" a="1"/>
  <c r="AI186" i="16" s="1"/>
  <c r="J467" i="16" a="1"/>
  <c r="J467" i="16" s="1"/>
  <c r="AI294" i="16" a="1"/>
  <c r="AI294" i="16" s="1"/>
  <c r="AB357" i="16" a="1"/>
  <c r="AB357" i="16" s="1"/>
  <c r="J409" i="16" a="1"/>
  <c r="J409" i="16" s="1"/>
  <c r="AH68" i="16" a="1"/>
  <c r="AH68" i="16" s="1"/>
  <c r="J412" i="16" a="1"/>
  <c r="J412" i="16" s="1"/>
  <c r="AI184" i="16" a="1"/>
  <c r="AI184" i="16" s="1"/>
  <c r="AI534" i="16" a="1"/>
  <c r="AI534" i="16" s="1"/>
  <c r="J444" i="16" a="1"/>
  <c r="J444" i="16" s="1"/>
  <c r="AI378" i="16" a="1"/>
  <c r="AI378" i="16" s="1"/>
  <c r="AI375" i="16" a="1"/>
  <c r="AI375" i="16" s="1"/>
  <c r="AI53" i="16" a="1"/>
  <c r="AI53" i="16" s="1"/>
  <c r="AI91" i="16" a="1"/>
  <c r="AI91" i="16" s="1"/>
  <c r="AI280" i="16" a="1"/>
  <c r="AI280" i="16" s="1"/>
  <c r="AH82" i="16" a="1"/>
  <c r="AH82" i="16" s="1"/>
  <c r="J538" i="16" a="1"/>
  <c r="J538" i="16" s="1"/>
  <c r="J500" i="16" a="1"/>
  <c r="J500" i="16" s="1"/>
  <c r="AH18" i="16" a="1"/>
  <c r="AH18" i="16" s="1"/>
  <c r="J476" i="16" a="1"/>
  <c r="J476" i="16" s="1"/>
  <c r="AI266" i="16" a="1"/>
  <c r="AI266" i="16" s="1"/>
  <c r="J304" i="16" a="1"/>
  <c r="J304" i="16" s="1"/>
  <c r="AI493" i="16" a="1"/>
  <c r="AI493" i="16" s="1"/>
  <c r="J178" i="16" a="1"/>
  <c r="J178" i="16" s="1"/>
  <c r="J453" i="16" a="1"/>
  <c r="J453" i="16" s="1"/>
  <c r="AI144" i="16" a="1"/>
  <c r="AI144" i="16" s="1"/>
  <c r="J478" i="16" a="1"/>
  <c r="J478" i="16" s="1"/>
  <c r="AB211" i="16" a="1"/>
  <c r="AB211" i="16" s="1"/>
  <c r="AI396" i="16" a="1"/>
  <c r="AI396" i="16" s="1"/>
  <c r="AH54" i="16" a="1"/>
  <c r="AH54" i="16" s="1"/>
  <c r="J511" i="16" a="1"/>
  <c r="J511" i="16" s="1"/>
  <c r="J431" i="16" a="1"/>
  <c r="J431" i="16" s="1"/>
  <c r="AB51" i="16" a="1"/>
  <c r="AB51" i="16" s="1"/>
  <c r="AI397" i="16" a="1"/>
  <c r="AI397" i="16" s="1"/>
  <c r="V156" i="16" a="1"/>
  <c r="V156" i="16" s="1"/>
  <c r="V412" i="16" a="1"/>
  <c r="V412" i="16" s="1"/>
  <c r="T306" i="16" a="1"/>
  <c r="T306" i="16" s="1"/>
  <c r="H510" i="16" a="1"/>
  <c r="H510" i="16" s="1"/>
  <c r="Y65" i="16" a="1"/>
  <c r="Y65" i="16" s="1"/>
  <c r="T351" i="16" a="1"/>
  <c r="T351" i="16" s="1"/>
  <c r="V463" i="16" a="1"/>
  <c r="V463" i="16" s="1"/>
  <c r="Z381" i="16" a="1"/>
  <c r="Z381" i="16" s="1"/>
  <c r="Z204" i="16" a="1"/>
  <c r="Z204" i="16" s="1"/>
  <c r="Z511" i="16" a="1"/>
  <c r="Z511" i="16" s="1"/>
  <c r="N501" i="16" a="1"/>
  <c r="N501" i="16" s="1"/>
  <c r="S553" i="16" a="1"/>
  <c r="S553" i="16" s="1"/>
  <c r="T407" i="16" a="1"/>
  <c r="T407" i="16" s="1"/>
  <c r="G236" i="16" a="1"/>
  <c r="G236" i="16" s="1"/>
  <c r="W407" i="16" a="1"/>
  <c r="W407" i="16" s="1"/>
  <c r="W246" i="16" a="1"/>
  <c r="W246" i="16" s="1"/>
  <c r="G83" i="16" a="1"/>
  <c r="G83" i="16" s="1"/>
  <c r="H453" i="16" a="1"/>
  <c r="H453" i="16" s="1"/>
  <c r="H480" i="16" a="1"/>
  <c r="H480" i="16" s="1"/>
  <c r="S233" i="16" a="1"/>
  <c r="S233" i="16" s="1"/>
  <c r="Z556" i="16" a="1"/>
  <c r="Z556" i="16" s="1"/>
  <c r="G411" i="16" a="1"/>
  <c r="G411" i="16" s="1"/>
  <c r="T236" i="16" a="1"/>
  <c r="T236" i="16" s="1"/>
  <c r="Z403" i="16" a="1"/>
  <c r="Z403" i="16" s="1"/>
  <c r="K386" i="16" a="1"/>
  <c r="K386" i="16" s="1"/>
  <c r="Z528" i="16" a="1"/>
  <c r="Z528" i="16" s="1"/>
  <c r="K285" i="16" a="1"/>
  <c r="K285" i="16" s="1"/>
  <c r="G312" i="16" a="1"/>
  <c r="G312" i="16" s="1"/>
  <c r="V519" i="16" a="1"/>
  <c r="V519" i="16" s="1"/>
  <c r="Y532" i="16" a="1"/>
  <c r="Y532" i="16" s="1"/>
  <c r="G351" i="16" a="1"/>
  <c r="G351" i="16" s="1"/>
  <c r="AC94" i="16" a="1"/>
  <c r="AC94" i="16" s="1"/>
  <c r="N305" i="16" a="1"/>
  <c r="N305" i="16" s="1"/>
  <c r="N462" i="16" a="1"/>
  <c r="N462" i="16" s="1"/>
  <c r="N231" i="16" a="1"/>
  <c r="N231" i="16" s="1"/>
  <c r="M463" i="16" a="1"/>
  <c r="M463" i="16" s="1"/>
  <c r="N258" i="16" a="1"/>
  <c r="N258" i="16" s="1"/>
  <c r="M454" i="16" a="1"/>
  <c r="M454" i="16" s="1"/>
  <c r="AE302" i="16" a="1"/>
  <c r="AE302" i="16" s="1"/>
  <c r="AC419" i="16" a="1"/>
  <c r="AC419" i="16" s="1"/>
  <c r="AC418" i="16" a="1"/>
  <c r="AC418" i="16" s="1"/>
  <c r="M366" i="16" a="1"/>
  <c r="M366" i="16" s="1"/>
  <c r="M376" i="16" a="1"/>
  <c r="M376" i="16" s="1"/>
  <c r="M517" i="16" a="1"/>
  <c r="M517" i="16" s="1"/>
  <c r="AC358" i="16" a="1"/>
  <c r="AC358" i="16" s="1"/>
  <c r="N191" i="16" a="1"/>
  <c r="N191" i="16" s="1"/>
  <c r="M449" i="16" a="1"/>
  <c r="M449" i="16" s="1"/>
  <c r="M293" i="16" a="1"/>
  <c r="M293" i="16" s="1"/>
  <c r="AC286" i="16" a="1"/>
  <c r="AC286" i="16" s="1"/>
  <c r="AH376" i="16" a="1"/>
  <c r="AH376" i="16" s="1"/>
  <c r="AE400" i="16" a="1"/>
  <c r="AE400" i="16" s="1"/>
  <c r="AE471" i="16" a="1"/>
  <c r="AE471" i="16" s="1"/>
  <c r="AE88" i="16" a="1"/>
  <c r="AE88" i="16" s="1"/>
  <c r="AE235" i="16" a="1"/>
  <c r="AE235" i="16" s="1"/>
  <c r="AC549" i="16" a="1"/>
  <c r="AC549" i="16" s="1"/>
  <c r="AE208" i="16" a="1"/>
  <c r="AE208" i="16" s="1"/>
  <c r="AE438" i="16" a="1"/>
  <c r="AE438" i="16" s="1"/>
  <c r="AE184" i="16" a="1"/>
  <c r="AE184" i="16" s="1"/>
  <c r="AF560" i="16" a="1"/>
  <c r="AF560" i="16" s="1"/>
  <c r="AC102" i="16" a="1"/>
  <c r="AC102" i="16" s="1"/>
  <c r="AH305" i="16" a="1"/>
  <c r="AH305" i="16" s="1"/>
  <c r="AF541" i="16" a="1"/>
  <c r="AF541" i="16" s="1"/>
  <c r="AC124" i="16" a="1"/>
  <c r="AC124" i="16" s="1"/>
  <c r="AF247" i="16" a="1"/>
  <c r="AF247" i="16" s="1"/>
  <c r="AE397" i="16" a="1"/>
  <c r="AE397" i="16" s="1"/>
  <c r="AC157" i="16" a="1"/>
  <c r="AC157" i="16" s="1"/>
  <c r="AF518" i="16" a="1"/>
  <c r="AF518" i="16" s="1"/>
  <c r="AC314" i="16" a="1"/>
  <c r="AC314" i="16" s="1"/>
  <c r="AE311" i="16" a="1"/>
  <c r="AE311" i="16" s="1"/>
  <c r="AH125" i="16" a="1"/>
  <c r="AH125" i="16" s="1"/>
  <c r="AF272" i="16" a="1"/>
  <c r="AF272" i="16" s="1"/>
  <c r="AE94" i="16" a="1"/>
  <c r="AE94" i="16" s="1"/>
  <c r="AE514" i="16" a="1"/>
  <c r="AE514" i="16" s="1"/>
  <c r="AF128" i="16" a="1"/>
  <c r="AF128" i="16" s="1"/>
  <c r="AH426" i="16" a="1"/>
  <c r="AH426" i="16" s="1"/>
  <c r="AF246" i="16" a="1"/>
  <c r="AF246" i="16" s="1"/>
  <c r="AH546" i="16" a="1"/>
  <c r="AH546" i="16" s="1"/>
  <c r="AE153" i="16" a="1"/>
  <c r="AE153" i="16" s="1"/>
  <c r="AH220" i="16" a="1"/>
  <c r="AH220" i="16" s="1"/>
  <c r="AC300" i="16" a="1"/>
  <c r="AC300" i="16" s="1"/>
  <c r="AH315" i="16" a="1"/>
  <c r="AH315" i="16" s="1"/>
  <c r="AF69" i="16" a="1"/>
  <c r="AF69" i="16" s="1"/>
  <c r="AH159" i="16" a="1"/>
  <c r="AH159" i="16" s="1"/>
  <c r="AF80" i="16" a="1"/>
  <c r="AF80" i="16" s="1"/>
  <c r="AE105" i="16" a="1"/>
  <c r="AE105" i="16" s="1"/>
  <c r="AH172" i="16" a="1"/>
  <c r="AH172" i="16" s="1"/>
  <c r="AF490" i="16" a="1"/>
  <c r="AF490" i="16" s="1"/>
  <c r="AF294" i="16" a="1"/>
  <c r="AF294" i="16" s="1"/>
  <c r="AE188" i="16" a="1"/>
  <c r="AE188" i="16" s="1"/>
  <c r="AH399" i="16" a="1"/>
  <c r="AH399" i="16" s="1"/>
  <c r="AF425" i="16" a="1"/>
  <c r="AF425" i="16" s="1"/>
  <c r="AH215" i="16" a="1"/>
  <c r="AH215" i="16" s="1"/>
  <c r="AH332" i="16" a="1"/>
  <c r="AH332" i="16" s="1"/>
  <c r="AH335" i="16" a="1"/>
  <c r="AH335" i="16" s="1"/>
  <c r="AH452" i="16" a="1"/>
  <c r="AH452" i="16" s="1"/>
  <c r="AF244" i="16" a="1"/>
  <c r="AF244" i="16" s="1"/>
  <c r="AF181" i="16" a="1"/>
  <c r="AF181" i="16" s="1"/>
  <c r="AH480" i="16" a="1"/>
  <c r="AH480" i="16" s="1"/>
  <c r="AH481" i="16" a="1"/>
  <c r="AH481" i="16" s="1"/>
  <c r="AH418" i="16" a="1"/>
  <c r="AH418" i="16" s="1"/>
  <c r="AH326" i="16" a="1"/>
  <c r="AH326" i="16" s="1"/>
  <c r="AF434" i="16" a="1"/>
  <c r="AF434" i="16" s="1"/>
  <c r="AH223" i="16" a="1"/>
  <c r="AH223" i="16" s="1"/>
  <c r="AF447" i="16" a="1"/>
  <c r="AF447" i="16" s="1"/>
  <c r="AF432" i="16" a="1"/>
  <c r="AF432" i="16" s="1"/>
  <c r="AH288" i="16" a="1"/>
  <c r="AH288" i="16" s="1"/>
  <c r="AH381" i="16" a="1"/>
  <c r="AH381" i="16" s="1"/>
  <c r="AH370" i="16" a="1"/>
  <c r="AH370" i="16" s="1"/>
  <c r="AH134" i="16" a="1"/>
  <c r="AH134" i="16" s="1"/>
  <c r="AF242" i="16" a="1"/>
  <c r="AF242" i="16" s="1"/>
  <c r="AI187" i="16" a="1"/>
  <c r="AI187" i="16" s="1"/>
  <c r="AH515" i="16" a="1"/>
  <c r="AH515" i="16" s="1"/>
  <c r="AF96" i="16" a="1"/>
  <c r="AF96" i="16" s="1"/>
  <c r="AI226" i="16" a="1"/>
  <c r="AI226" i="16" s="1"/>
  <c r="J317" i="16" a="1"/>
  <c r="J317" i="16" s="1"/>
  <c r="AH25" i="16" a="1"/>
  <c r="AH25" i="16" s="1"/>
  <c r="AF71" i="16" a="1"/>
  <c r="AF71" i="16" s="1"/>
  <c r="AI380" i="16" a="1"/>
  <c r="AI380" i="16" s="1"/>
  <c r="AI323" i="16" a="1"/>
  <c r="AI323" i="16" s="1"/>
  <c r="AI80" i="16" a="1"/>
  <c r="AI80" i="16" s="1"/>
  <c r="AI310" i="16" a="1"/>
  <c r="AI310" i="16" s="1"/>
  <c r="AH43" i="16" a="1"/>
  <c r="AH43" i="16" s="1"/>
  <c r="AI393" i="16" a="1"/>
  <c r="AI393" i="16" s="1"/>
  <c r="AH295" i="16" a="1"/>
  <c r="AH295" i="16" s="1"/>
  <c r="AI476" i="16" a="1"/>
  <c r="AI476" i="16" s="1"/>
  <c r="AI275" i="16" a="1"/>
  <c r="AI275" i="16" s="1"/>
  <c r="AI331" i="16" a="1"/>
  <c r="AI331" i="16" s="1"/>
  <c r="AI262" i="16" a="1"/>
  <c r="AI262" i="16" s="1"/>
  <c r="J471" i="16" a="1"/>
  <c r="J471" i="16" s="1"/>
  <c r="AI57" i="16" a="1"/>
  <c r="AI57" i="16" s="1"/>
  <c r="AI239" i="16" a="1"/>
  <c r="AI239" i="16" s="1"/>
  <c r="J554" i="16" a="1"/>
  <c r="J554" i="16" s="1"/>
  <c r="AI48" i="16" a="1"/>
  <c r="AI48" i="16" s="1"/>
  <c r="J446" i="16" a="1"/>
  <c r="J446" i="16" s="1"/>
  <c r="J552" i="16" a="1"/>
  <c r="J552" i="16" s="1"/>
  <c r="AI147" i="16" a="1"/>
  <c r="AI147" i="16" s="1"/>
  <c r="AI401" i="16" a="1"/>
  <c r="AI401" i="16" s="1"/>
  <c r="AI340" i="16" a="1"/>
  <c r="AI340" i="16" s="1"/>
  <c r="AI546" i="16" a="1"/>
  <c r="AI546" i="16" s="1"/>
  <c r="J456" i="16" a="1"/>
  <c r="J456" i="16" s="1"/>
  <c r="AI246" i="16" a="1"/>
  <c r="AI246" i="16" s="1"/>
  <c r="AI531" i="16" a="1"/>
  <c r="AI531" i="16" s="1"/>
  <c r="J493" i="16" a="1"/>
  <c r="J493" i="16" s="1"/>
  <c r="J513" i="16" a="1"/>
  <c r="J513" i="16" s="1"/>
  <c r="J355" i="16" a="1"/>
  <c r="J355" i="16" s="1"/>
  <c r="J550" i="16" a="1"/>
  <c r="J550" i="16" s="1"/>
  <c r="AI342" i="16" a="1"/>
  <c r="AI342" i="16" s="1"/>
  <c r="AB421" i="16" a="1"/>
  <c r="AB421" i="16" s="1"/>
  <c r="AI290" i="16" a="1"/>
  <c r="AI290" i="16" s="1"/>
  <c r="J328" i="16" a="1"/>
  <c r="J328" i="16" s="1"/>
  <c r="J536" i="16" a="1"/>
  <c r="J536" i="16" s="1"/>
  <c r="AB459" i="16" a="1"/>
  <c r="AB459" i="16" s="1"/>
  <c r="AI205" i="16" a="1"/>
  <c r="AI205" i="16" s="1"/>
  <c r="AH28" i="16" a="1"/>
  <c r="AH28" i="16" s="1"/>
  <c r="AI518" i="16" a="1"/>
  <c r="AI518" i="16" s="1"/>
  <c r="AB526" i="16" a="1"/>
  <c r="AB526" i="16" s="1"/>
  <c r="AH53" i="16" a="1"/>
  <c r="AH53" i="16" s="1"/>
  <c r="AB304" i="16" a="1"/>
  <c r="AB304" i="16" s="1"/>
  <c r="AI408" i="16" a="1"/>
  <c r="AI408" i="16" s="1"/>
  <c r="AI108" i="16" a="1"/>
  <c r="AI108" i="16" s="1"/>
  <c r="AI326" i="16" a="1"/>
  <c r="AI326" i="16" s="1"/>
  <c r="J386" i="16" a="1"/>
  <c r="J386" i="16" s="1"/>
  <c r="AI553" i="16" a="1"/>
  <c r="AI553" i="16" s="1"/>
  <c r="J206" i="16" a="1"/>
  <c r="J206" i="16" s="1"/>
  <c r="AI109" i="16" a="1"/>
  <c r="AI109" i="16" s="1"/>
  <c r="H146" i="16" a="1"/>
  <c r="H146" i="16" s="1"/>
  <c r="AC546" i="16" a="1"/>
  <c r="AC546" i="16" s="1"/>
  <c r="Y348" i="16" a="1"/>
  <c r="Y348" i="16" s="1"/>
  <c r="M550" i="16" a="1"/>
  <c r="M550" i="16" s="1"/>
  <c r="W444" i="16" a="1"/>
  <c r="W444" i="16" s="1"/>
  <c r="Z396" i="16" a="1"/>
  <c r="Z396" i="16" s="1"/>
  <c r="W73" i="16" a="1"/>
  <c r="W73" i="16" s="1"/>
  <c r="N334" i="16" a="1"/>
  <c r="N334" i="16" s="1"/>
  <c r="S422" i="16" a="1"/>
  <c r="S422" i="16" s="1"/>
  <c r="S506" i="16" a="1"/>
  <c r="S506" i="16" s="1"/>
  <c r="H380" i="16" a="1"/>
  <c r="H380" i="16" s="1"/>
  <c r="K190" i="16" a="1"/>
  <c r="K190" i="16" s="1"/>
  <c r="H444" i="16" a="1"/>
  <c r="H444" i="16" s="1"/>
  <c r="K378" i="16" a="1"/>
  <c r="K378" i="16" s="1"/>
  <c r="G521" i="16" a="1"/>
  <c r="G521" i="16" s="1"/>
  <c r="G235" i="16" a="1"/>
  <c r="G235" i="16" s="1"/>
  <c r="V318" i="16" a="1"/>
  <c r="V318" i="16" s="1"/>
  <c r="W511" i="16" a="1"/>
  <c r="W511" i="16" s="1"/>
  <c r="Q353" i="16" a="1"/>
  <c r="Q353" i="16" s="1"/>
  <c r="V503" i="16" a="1"/>
  <c r="V503" i="16" s="1"/>
  <c r="Z465" i="16" a="1"/>
  <c r="Z465" i="16" s="1"/>
  <c r="G190" i="16" a="1"/>
  <c r="G190" i="16" s="1"/>
  <c r="W389" i="16" a="1"/>
  <c r="W389" i="16" s="1"/>
  <c r="V116" i="16" a="1"/>
  <c r="V116" i="16" s="1"/>
  <c r="G415" i="16" a="1"/>
  <c r="G415" i="16" s="1"/>
  <c r="W308" i="16" a="1"/>
  <c r="W308" i="16" s="1"/>
  <c r="N267" i="16" a="1"/>
  <c r="N267" i="16" s="1"/>
  <c r="H536" i="16" a="1"/>
  <c r="H536" i="16" s="1"/>
  <c r="M551" i="16" a="1"/>
  <c r="M551" i="16" s="1"/>
  <c r="N318" i="16" a="1"/>
  <c r="N318" i="16" s="1"/>
  <c r="M501" i="16" a="1"/>
  <c r="M501" i="16" s="1"/>
  <c r="M295" i="16" a="1"/>
  <c r="M295" i="16" s="1"/>
  <c r="P478" i="16" a="1"/>
  <c r="P478" i="16" s="1"/>
  <c r="P466" i="16" a="1"/>
  <c r="P466" i="16" s="1"/>
  <c r="M310" i="16" a="1"/>
  <c r="M310" i="16" s="1"/>
  <c r="P491" i="16" a="1"/>
  <c r="P491" i="16" s="1"/>
  <c r="N163" i="16" a="1"/>
  <c r="N163" i="16" s="1"/>
  <c r="N162" i="16" a="1"/>
  <c r="N162" i="16" s="1"/>
  <c r="M222" i="16" a="1"/>
  <c r="M222" i="16" s="1"/>
  <c r="M232" i="16" a="1"/>
  <c r="M232" i="16" s="1"/>
  <c r="M337" i="16" a="1"/>
  <c r="M337" i="16" s="1"/>
  <c r="N203" i="16" a="1"/>
  <c r="N203" i="16" s="1"/>
  <c r="M450" i="16" a="1"/>
  <c r="M450" i="16" s="1"/>
  <c r="M305" i="16" a="1"/>
  <c r="M305" i="16" s="1"/>
  <c r="AC421" i="16" a="1"/>
  <c r="AC421" i="16" s="1"/>
  <c r="AC142" i="16" a="1"/>
  <c r="AC142" i="16" s="1"/>
  <c r="M504" i="16" a="1"/>
  <c r="M504" i="16" s="1"/>
  <c r="AE483" i="16" a="1"/>
  <c r="AE483" i="16" s="1"/>
  <c r="AC86" i="16" a="1"/>
  <c r="AC86" i="16" s="1"/>
  <c r="AF165" i="16" a="1"/>
  <c r="AF165" i="16" s="1"/>
  <c r="AE91" i="16" a="1"/>
  <c r="AE91" i="16" s="1"/>
  <c r="AC405" i="16" a="1"/>
  <c r="AC405" i="16" s="1"/>
  <c r="AE63" i="16" a="1"/>
  <c r="AE63" i="16" s="1"/>
  <c r="AE294" i="16" a="1"/>
  <c r="AE294" i="16" s="1"/>
  <c r="AC267" i="16" a="1"/>
  <c r="AC267" i="16" s="1"/>
  <c r="AC310" i="16" a="1"/>
  <c r="AC310" i="16" s="1"/>
  <c r="AC193" i="16" a="1"/>
  <c r="AC193" i="16" s="1"/>
  <c r="AC224" i="16" a="1"/>
  <c r="AC224" i="16" s="1"/>
  <c r="AE264" i="16" a="1"/>
  <c r="AE264" i="16" s="1"/>
  <c r="AE528" i="16" a="1"/>
  <c r="AE528" i="16" s="1"/>
  <c r="AE253" i="16" a="1"/>
  <c r="AE253" i="16" s="1"/>
  <c r="AE549" i="16" a="1"/>
  <c r="AE549" i="16" s="1"/>
  <c r="AE249" i="16" a="1"/>
  <c r="AE249" i="16" s="1"/>
  <c r="AC170" i="16" a="1"/>
  <c r="AC170" i="16" s="1"/>
  <c r="AE167" i="16" a="1"/>
  <c r="AE167" i="16" s="1"/>
  <c r="AE456" i="16" a="1"/>
  <c r="AE456" i="16" s="1"/>
  <c r="AC328" i="16" a="1"/>
  <c r="AC328" i="16" s="1"/>
  <c r="AH365" i="16" a="1"/>
  <c r="AH365" i="16" s="1"/>
  <c r="AE370" i="16" a="1"/>
  <c r="AE370" i="16" s="1"/>
  <c r="AH282" i="16" a="1"/>
  <c r="AH282" i="16" s="1"/>
  <c r="AF78" i="16" a="1"/>
  <c r="AF78" i="16" s="1"/>
  <c r="AH402" i="16" a="1"/>
  <c r="AH402" i="16" s="1"/>
  <c r="AC312" i="16" a="1"/>
  <c r="AC312" i="16" s="1"/>
  <c r="AI478" i="16" a="1"/>
  <c r="AI478" i="16" s="1"/>
  <c r="AC156" i="16" a="1"/>
  <c r="AC156" i="16" s="1"/>
  <c r="AH171" i="16" a="1"/>
  <c r="AH171" i="16" s="1"/>
  <c r="AF526" i="16" a="1"/>
  <c r="AF526" i="16" s="1"/>
  <c r="AF474" i="16" a="1"/>
  <c r="AF474" i="16" s="1"/>
  <c r="AH472" i="16" a="1"/>
  <c r="AH472" i="16" s="1"/>
  <c r="AF369" i="16" a="1"/>
  <c r="AF369" i="16" s="1"/>
  <c r="AF475" i="16" a="1"/>
  <c r="AF475" i="16" s="1"/>
  <c r="AF346" i="16" a="1"/>
  <c r="AF346" i="16" s="1"/>
  <c r="AF138" i="16" a="1"/>
  <c r="AF138" i="16" s="1"/>
  <c r="AH111" i="16" a="1"/>
  <c r="AH111" i="16" s="1"/>
  <c r="AH438" i="16" a="1"/>
  <c r="AH438" i="16" s="1"/>
  <c r="AH385" i="16" a="1"/>
  <c r="AH385" i="16" s="1"/>
  <c r="AF506" i="16" a="1"/>
  <c r="AF506" i="16" s="1"/>
  <c r="AH191" i="16" a="1"/>
  <c r="AH191" i="16" s="1"/>
  <c r="AH308" i="16" a="1"/>
  <c r="AH308" i="16" s="1"/>
  <c r="AF100" i="16" a="1"/>
  <c r="AF100" i="16" s="1"/>
  <c r="AF37" i="16" a="1"/>
  <c r="AF37" i="16" s="1"/>
  <c r="AH336" i="16" a="1"/>
  <c r="AH336" i="16" s="1"/>
  <c r="AH429" i="16" a="1"/>
  <c r="AH429" i="16" s="1"/>
  <c r="AH337" i="16" a="1"/>
  <c r="AH337" i="16" s="1"/>
  <c r="AH274" i="16" a="1"/>
  <c r="AH274" i="16" s="1"/>
  <c r="AF353" i="16" a="1"/>
  <c r="AF353" i="16" s="1"/>
  <c r="AF290" i="16" a="1"/>
  <c r="AF290" i="16" s="1"/>
  <c r="J301" i="16" a="1"/>
  <c r="J301" i="16" s="1"/>
  <c r="AF303" i="16" a="1"/>
  <c r="AF303" i="16" s="1"/>
  <c r="AF144" i="16" a="1"/>
  <c r="AF144" i="16" s="1"/>
  <c r="AH144" i="16" a="1"/>
  <c r="AH144" i="16" s="1"/>
  <c r="AH237" i="16" a="1"/>
  <c r="AH237" i="16" s="1"/>
  <c r="AH433" i="16" a="1"/>
  <c r="AH433" i="16" s="1"/>
  <c r="AH226" i="16" a="1"/>
  <c r="AH226" i="16" s="1"/>
  <c r="AF161" i="16" a="1"/>
  <c r="AF161" i="16" s="1"/>
  <c r="AF98" i="16" a="1"/>
  <c r="AF98" i="16" s="1"/>
  <c r="AH266" i="16" a="1"/>
  <c r="AH266" i="16" s="1"/>
  <c r="AH371" i="16" a="1"/>
  <c r="AH371" i="16" s="1"/>
  <c r="AH344" i="16" a="1"/>
  <c r="AH344" i="16" s="1"/>
  <c r="AI82" i="16" a="1"/>
  <c r="AI82" i="16" s="1"/>
  <c r="AF515" i="16" a="1"/>
  <c r="AF515" i="16" s="1"/>
  <c r="AI441" i="16" a="1"/>
  <c r="AI441" i="16" s="1"/>
  <c r="AH487" i="16" a="1"/>
  <c r="AH487" i="16" s="1"/>
  <c r="AI236" i="16" a="1"/>
  <c r="AI236" i="16" s="1"/>
  <c r="AI179" i="16" a="1"/>
  <c r="AI179" i="16" s="1"/>
  <c r="J495" i="16" a="1"/>
  <c r="J495" i="16" s="1"/>
  <c r="AI166" i="16" a="1"/>
  <c r="AI166" i="16" s="1"/>
  <c r="AH152" i="16" a="1"/>
  <c r="AH152" i="16" s="1"/>
  <c r="AI249" i="16" a="1"/>
  <c r="AI249" i="16" s="1"/>
  <c r="AH151" i="16" a="1"/>
  <c r="AH151" i="16" s="1"/>
  <c r="AI332" i="16" a="1"/>
  <c r="AI332" i="16" s="1"/>
  <c r="J545" i="16" a="1"/>
  <c r="J545" i="16" s="1"/>
  <c r="J483" i="16" a="1"/>
  <c r="J483" i="16" s="1"/>
  <c r="AI118" i="16" a="1"/>
  <c r="AI118" i="16" s="1"/>
  <c r="AH547" i="16" a="1"/>
  <c r="AH547" i="16" s="1"/>
  <c r="J473" i="16" a="1"/>
  <c r="J473" i="16" s="1"/>
  <c r="AI95" i="16" a="1"/>
  <c r="AI95" i="16" s="1"/>
  <c r="J413" i="16" a="1"/>
  <c r="J413" i="16" s="1"/>
  <c r="AI532" i="16" a="1"/>
  <c r="AI532" i="16" s="1"/>
  <c r="AI293" i="16" a="1"/>
  <c r="AI293" i="16" s="1"/>
  <c r="AI449" i="16" a="1"/>
  <c r="AI449" i="16" s="1"/>
  <c r="J400" i="16" a="1"/>
  <c r="J400" i="16" s="1"/>
  <c r="J420" i="16" a="1"/>
  <c r="J420" i="16" s="1"/>
  <c r="AI257" i="16" a="1"/>
  <c r="AI257" i="16" s="1"/>
  <c r="AI192" i="16" a="1"/>
  <c r="AI192" i="16" s="1"/>
  <c r="AI196" i="16" a="1"/>
  <c r="AI196" i="16" s="1"/>
  <c r="AI402" i="16" a="1"/>
  <c r="AI402" i="16" s="1"/>
  <c r="J199" i="16" a="1"/>
  <c r="J199" i="16" s="1"/>
  <c r="AI102" i="16" a="1"/>
  <c r="AI102" i="16" s="1"/>
  <c r="AI243" i="16" a="1"/>
  <c r="AI243" i="16" s="1"/>
  <c r="AH81" i="16" a="1"/>
  <c r="AH81" i="16" s="1"/>
  <c r="J350" i="16" a="1"/>
  <c r="J350" i="16" s="1"/>
  <c r="AI436" i="16" a="1"/>
  <c r="AI436" i="16" s="1"/>
  <c r="AH94" i="16" a="1"/>
  <c r="AH94" i="16" s="1"/>
  <c r="J410" i="16" a="1"/>
  <c r="J410" i="16" s="1"/>
  <c r="AI198" i="16" a="1"/>
  <c r="AI198" i="16" s="1"/>
  <c r="AI339" i="16" a="1"/>
  <c r="AI339" i="16" s="1"/>
  <c r="J326" i="16" a="1"/>
  <c r="J326" i="16" s="1"/>
  <c r="AI146" i="16" a="1"/>
  <c r="AI146" i="16" s="1"/>
  <c r="J137" i="16" a="1"/>
  <c r="J137" i="16" s="1"/>
  <c r="J383" i="16" a="1"/>
  <c r="J383" i="16" s="1"/>
  <c r="AB91" i="16" a="1"/>
  <c r="AB91" i="16" s="1"/>
  <c r="AI61" i="16" a="1"/>
  <c r="AI61" i="16" s="1"/>
  <c r="AI444" i="16" a="1"/>
  <c r="AI444" i="16" s="1"/>
  <c r="AI230" i="16" a="1"/>
  <c r="AI230" i="16" s="1"/>
  <c r="J269" i="16" a="1"/>
  <c r="J269" i="16" s="1"/>
  <c r="AI313" i="16" a="1"/>
  <c r="AI313" i="16" s="1"/>
  <c r="AI264" i="16" a="1"/>
  <c r="AI264" i="16" s="1"/>
  <c r="J522" i="16" a="1"/>
  <c r="J522" i="16" s="1"/>
  <c r="AI182" i="16" a="1"/>
  <c r="AI182" i="16" s="1"/>
  <c r="AB181" i="16" a="1"/>
  <c r="AB181" i="16" s="1"/>
  <c r="AI409" i="16" a="1"/>
  <c r="AI409" i="16" s="1"/>
  <c r="J169" i="16" a="1"/>
  <c r="J169" i="16" s="1"/>
  <c r="J523" i="16" a="1"/>
  <c r="J523" i="16" s="1"/>
  <c r="W362" i="16" a="1"/>
  <c r="W362" i="16" s="1"/>
  <c r="G222" i="16" a="1"/>
  <c r="G222" i="16" s="1"/>
  <c r="K422" i="16" a="1"/>
  <c r="K422" i="16" s="1"/>
  <c r="P503" i="16" a="1"/>
  <c r="P503" i="16" s="1"/>
  <c r="Y200" i="16" a="1"/>
  <c r="Y200" i="16" s="1"/>
  <c r="S478" i="16" a="1"/>
  <c r="S478" i="16" s="1"/>
  <c r="Z359" i="16" a="1"/>
  <c r="Z359" i="16" s="1"/>
  <c r="W378" i="16" a="1"/>
  <c r="W378" i="16" s="1"/>
  <c r="W265" i="16" a="1"/>
  <c r="W265" i="16" s="1"/>
  <c r="P483" i="16" a="1"/>
  <c r="P483" i="16" s="1"/>
  <c r="V402" i="16" a="1"/>
  <c r="V402" i="16" s="1"/>
  <c r="V198" i="16" a="1"/>
  <c r="V198" i="16" s="1"/>
  <c r="G435" i="16" a="1"/>
  <c r="G435" i="16" s="1"/>
  <c r="K502" i="16" a="1"/>
  <c r="K502" i="16" s="1"/>
  <c r="G404" i="16" a="1"/>
  <c r="G404" i="16" s="1"/>
  <c r="V79" i="16" a="1"/>
  <c r="V79" i="16" s="1"/>
  <c r="H293" i="16" a="1"/>
  <c r="H293" i="16" s="1"/>
  <c r="H259" i="16" a="1"/>
  <c r="H259" i="16" s="1"/>
  <c r="V321" i="16" a="1"/>
  <c r="V321" i="16" s="1"/>
  <c r="K540" i="16" a="1"/>
  <c r="K540" i="16" s="1"/>
  <c r="Q491" i="16" a="1"/>
  <c r="Q491" i="16" s="1"/>
  <c r="Y367" i="16" a="1"/>
  <c r="Y367" i="16" s="1"/>
  <c r="Z373" i="16" a="1"/>
  <c r="Z373" i="16" s="1"/>
  <c r="W527" i="16" a="1"/>
  <c r="W527" i="16" s="1"/>
  <c r="Z220" i="16" a="1"/>
  <c r="Z220" i="16" s="1"/>
  <c r="Z547" i="16" a="1"/>
  <c r="Z547" i="16" s="1"/>
  <c r="Z195" i="16" a="1"/>
  <c r="Z195" i="16" s="1"/>
  <c r="Z115" i="16" a="1"/>
  <c r="Z115" i="16" s="1"/>
  <c r="G553" i="16" a="1"/>
  <c r="G553" i="16" s="1"/>
  <c r="M249" i="16" a="1"/>
  <c r="M249" i="16" s="1"/>
  <c r="M263" i="16" a="1"/>
  <c r="M263" i="16" s="1"/>
  <c r="P526" i="16" a="1"/>
  <c r="P526" i="16" s="1"/>
  <c r="M357" i="16" a="1"/>
  <c r="M357" i="16" s="1"/>
  <c r="AC531" i="16" a="1"/>
  <c r="AC531" i="16" s="1"/>
  <c r="N509" i="16" a="1"/>
  <c r="N509" i="16" s="1"/>
  <c r="N497" i="16" a="1"/>
  <c r="N497" i="16" s="1"/>
  <c r="M166" i="16" a="1"/>
  <c r="M166" i="16" s="1"/>
  <c r="N510" i="16" a="1"/>
  <c r="N510" i="16" s="1"/>
  <c r="M482" i="16" a="1"/>
  <c r="M482" i="16" s="1"/>
  <c r="AC494" i="16" a="1"/>
  <c r="AC494" i="16" s="1"/>
  <c r="AC482" i="16" a="1"/>
  <c r="AC482" i="16" s="1"/>
  <c r="AC504" i="16" a="1"/>
  <c r="AC504" i="16" s="1"/>
  <c r="AC441" i="16" a="1"/>
  <c r="AC441" i="16" s="1"/>
  <c r="M462" i="16" a="1"/>
  <c r="M462" i="16" s="1"/>
  <c r="M306" i="16" a="1"/>
  <c r="M306" i="16" s="1"/>
  <c r="M149" i="16" a="1"/>
  <c r="M149" i="16" s="1"/>
  <c r="N177" i="16" a="1"/>
  <c r="N177" i="16" s="1"/>
  <c r="AE534" i="16" a="1"/>
  <c r="AE534" i="16" s="1"/>
  <c r="M360" i="16" a="1"/>
  <c r="M360" i="16" s="1"/>
  <c r="N209" i="16" a="1"/>
  <c r="N209" i="16" s="1"/>
  <c r="AE339" i="16" a="1"/>
  <c r="AE339" i="16" s="1"/>
  <c r="M468" i="16" a="1"/>
  <c r="M468" i="16" s="1"/>
  <c r="AC235" i="16" a="1"/>
  <c r="AC235" i="16" s="1"/>
  <c r="AH329" i="16" a="1"/>
  <c r="AH329" i="16" s="1"/>
  <c r="N149" i="16" a="1"/>
  <c r="N149" i="16" s="1"/>
  <c r="AH293" i="16" a="1"/>
  <c r="AH293" i="16" s="1"/>
  <c r="AE150" i="16" a="1"/>
  <c r="AE150" i="16" s="1"/>
  <c r="AE56" i="16" a="1"/>
  <c r="AE56" i="16" s="1"/>
  <c r="AC331" i="16" a="1"/>
  <c r="AC331" i="16" s="1"/>
  <c r="AC166" i="16" a="1"/>
  <c r="AC166" i="16" s="1"/>
  <c r="M241" i="16" a="1"/>
  <c r="M241" i="16" s="1"/>
  <c r="AC80" i="16" a="1"/>
  <c r="AC80" i="16" s="1"/>
  <c r="AE395" i="16" a="1"/>
  <c r="AE395" i="16" s="1"/>
  <c r="AE384" i="16" a="1"/>
  <c r="AE384" i="16" s="1"/>
  <c r="AF273" i="16" a="1"/>
  <c r="AF273" i="16" s="1"/>
  <c r="AE109" i="16" a="1"/>
  <c r="AE109" i="16" s="1"/>
  <c r="AE405" i="16" a="1"/>
  <c r="AE405" i="16" s="1"/>
  <c r="AH209" i="16" a="1"/>
  <c r="AH209" i="16" s="1"/>
  <c r="AE430" i="16" a="1"/>
  <c r="AE430" i="16" s="1"/>
  <c r="AF552" i="16" a="1"/>
  <c r="AF552" i="16" s="1"/>
  <c r="AE312" i="16" a="1"/>
  <c r="AE312" i="16" s="1"/>
  <c r="AC184" i="16" a="1"/>
  <c r="AC184" i="16" s="1"/>
  <c r="AC233" i="16" a="1"/>
  <c r="AC233" i="16" s="1"/>
  <c r="AC221" i="16" a="1"/>
  <c r="AC221" i="16" s="1"/>
  <c r="AE226" i="16" a="1"/>
  <c r="AE226" i="16" s="1"/>
  <c r="AF452" i="16" a="1"/>
  <c r="AF452" i="16" s="1"/>
  <c r="AH386" i="16" a="1"/>
  <c r="AH386" i="16" s="1"/>
  <c r="AH114" i="16" a="1"/>
  <c r="AH114" i="16" s="1"/>
  <c r="AC168" i="16" a="1"/>
  <c r="AC168" i="16" s="1"/>
  <c r="AF379" i="16" a="1"/>
  <c r="AF379" i="16" s="1"/>
  <c r="AE392" i="16" a="1"/>
  <c r="AE392" i="16" s="1"/>
  <c r="AF486" i="16" a="1"/>
  <c r="AF486" i="16" s="1"/>
  <c r="AF382" i="16" a="1"/>
  <c r="AF382" i="16" s="1"/>
  <c r="AH542" i="16" a="1"/>
  <c r="AH542" i="16" s="1"/>
  <c r="AH328" i="16" a="1"/>
  <c r="AH328" i="16" s="1"/>
  <c r="AC264" i="16" a="1"/>
  <c r="AC264" i="16" s="1"/>
  <c r="AF187" i="16" a="1"/>
  <c r="AF187" i="16" s="1"/>
  <c r="AF202" i="16" a="1"/>
  <c r="AF202" i="16" s="1"/>
  <c r="AH494" i="16" a="1"/>
  <c r="AH494" i="16" s="1"/>
  <c r="AE74" i="16" a="1"/>
  <c r="AE74" i="16" s="1"/>
  <c r="AH422" i="16" a="1"/>
  <c r="AH422" i="16" s="1"/>
  <c r="AH294" i="16" a="1"/>
  <c r="AH294" i="16" s="1"/>
  <c r="AF87" i="16" a="1"/>
  <c r="AF87" i="16" s="1"/>
  <c r="AF362" i="16" a="1"/>
  <c r="AF362" i="16" s="1"/>
  <c r="AF401" i="16" a="1"/>
  <c r="AF401" i="16" s="1"/>
  <c r="AF482" i="16" a="1"/>
  <c r="AF482" i="16" s="1"/>
  <c r="AF131" i="16" a="1"/>
  <c r="AF131" i="16" s="1"/>
  <c r="AH492" i="16" a="1"/>
  <c r="AH492" i="16" s="1"/>
  <c r="AH297" i="16" a="1"/>
  <c r="AH297" i="16" s="1"/>
  <c r="AH192" i="16" a="1"/>
  <c r="AH192" i="16" s="1"/>
  <c r="AH285" i="16" a="1"/>
  <c r="AH285" i="16" s="1"/>
  <c r="AH193" i="16" a="1"/>
  <c r="AH193" i="16" s="1"/>
  <c r="AH130" i="16" a="1"/>
  <c r="AH130" i="16" s="1"/>
  <c r="AF209" i="16" a="1"/>
  <c r="AF209" i="16" s="1"/>
  <c r="AF146" i="16" a="1"/>
  <c r="AF146" i="16" s="1"/>
  <c r="J530" i="16" a="1"/>
  <c r="J530" i="16" s="1"/>
  <c r="AF159" i="16" a="1"/>
  <c r="AF159" i="16" s="1"/>
  <c r="AI514" i="16" a="1"/>
  <c r="AI514" i="16" s="1"/>
  <c r="AF435" i="16" a="1"/>
  <c r="AF435" i="16" s="1"/>
  <c r="AH86" i="16" a="1"/>
  <c r="AH86" i="16" s="1"/>
  <c r="AH289" i="16" a="1"/>
  <c r="AH289" i="16" s="1"/>
  <c r="AF397" i="16" a="1"/>
  <c r="AF397" i="16" s="1"/>
  <c r="AH421" i="16" a="1"/>
  <c r="AH421" i="16" s="1"/>
  <c r="AH502" i="16" a="1"/>
  <c r="AH502" i="16" s="1"/>
  <c r="AH122" i="16" a="1"/>
  <c r="AH122" i="16" s="1"/>
  <c r="AH227" i="16" a="1"/>
  <c r="AH227" i="16" s="1"/>
  <c r="J486" i="16" a="1"/>
  <c r="J486" i="16" s="1"/>
  <c r="AF371" i="16" a="1"/>
  <c r="AF371" i="16" s="1"/>
  <c r="AI297" i="16" a="1"/>
  <c r="AI297" i="16" s="1"/>
  <c r="AH63" i="16" a="1"/>
  <c r="AH63" i="16" s="1"/>
  <c r="AI92" i="16" a="1"/>
  <c r="AI92" i="16" s="1"/>
  <c r="J338" i="16" a="1"/>
  <c r="J338" i="16" s="1"/>
  <c r="AF467" i="16" a="1"/>
  <c r="AF467" i="16" s="1"/>
  <c r="AI105" i="16" a="1"/>
  <c r="AI105" i="16" s="1"/>
  <c r="AI431" i="16" a="1"/>
  <c r="AI431" i="16" s="1"/>
  <c r="AI188" i="16" a="1"/>
  <c r="AI188" i="16" s="1"/>
  <c r="AI274" i="16" a="1"/>
  <c r="AI274" i="16" s="1"/>
  <c r="J423" i="16" a="1"/>
  <c r="J423" i="16" s="1"/>
  <c r="J520" i="16" a="1"/>
  <c r="J520" i="16" s="1"/>
  <c r="AH403" i="16" a="1"/>
  <c r="AH403" i="16" s="1"/>
  <c r="AI440" i="16" a="1"/>
  <c r="AI440" i="16" s="1"/>
  <c r="J510" i="16" a="1"/>
  <c r="J510" i="16" s="1"/>
  <c r="AI523" i="16" a="1"/>
  <c r="AI523" i="16" s="1"/>
  <c r="AI244" i="16" a="1"/>
  <c r="AI244" i="16" s="1"/>
  <c r="AI232" i="16" a="1"/>
  <c r="AI232" i="16" s="1"/>
  <c r="J399" i="16" a="1"/>
  <c r="J399" i="16" s="1"/>
  <c r="AI447" i="16" a="1"/>
  <c r="AI447" i="16" s="1"/>
  <c r="AI557" i="16" a="1"/>
  <c r="AI557" i="16" s="1"/>
  <c r="AH66" i="16" a="1"/>
  <c r="AH66" i="16" s="1"/>
  <c r="AI113" i="16" a="1"/>
  <c r="AI113" i="16" s="1"/>
  <c r="AI52" i="16" a="1"/>
  <c r="AI52" i="16" s="1"/>
  <c r="AI258" i="16" a="1"/>
  <c r="AI258" i="16" s="1"/>
  <c r="AI543" i="16" a="1"/>
  <c r="AI543" i="16" s="1"/>
  <c r="J505" i="16" a="1"/>
  <c r="J505" i="16" s="1"/>
  <c r="J525" i="16" a="1"/>
  <c r="J525" i="16" s="1"/>
  <c r="AI497" i="16" a="1"/>
  <c r="AI497" i="16" s="1"/>
  <c r="AI292" i="16" a="1"/>
  <c r="AI292" i="16" s="1"/>
  <c r="AI498" i="16" a="1"/>
  <c r="AI498" i="16" s="1"/>
  <c r="AB485" i="16" a="1"/>
  <c r="AB485" i="16" s="1"/>
  <c r="AI54" i="16" a="1"/>
  <c r="AI54" i="16" s="1"/>
  <c r="AI195" i="16" a="1"/>
  <c r="AI195" i="16" s="1"/>
  <c r="AB492" i="16" a="1"/>
  <c r="AB492" i="16" s="1"/>
  <c r="J560" i="16" a="1"/>
  <c r="J560" i="16" s="1"/>
  <c r="J244" i="16" a="1"/>
  <c r="J244" i="16" s="1"/>
  <c r="AB409" i="16" a="1"/>
  <c r="AB409" i="16" s="1"/>
  <c r="AB238" i="16" a="1"/>
  <c r="AB238" i="16" s="1"/>
  <c r="J465" i="16" a="1"/>
  <c r="J465" i="16" s="1"/>
  <c r="AI300" i="16" a="1"/>
  <c r="AI300" i="16" s="1"/>
  <c r="AI86" i="16" a="1"/>
  <c r="AI86" i="16" s="1"/>
  <c r="AB342" i="16" a="1"/>
  <c r="AB342" i="16" s="1"/>
  <c r="AI169" i="16" a="1"/>
  <c r="AI169" i="16" s="1"/>
  <c r="AI120" i="16" a="1"/>
  <c r="AI120" i="16" s="1"/>
  <c r="AI482" i="16" a="1"/>
  <c r="AI482" i="16" s="1"/>
  <c r="J379" i="16" a="1"/>
  <c r="J379" i="16" s="1"/>
  <c r="J242" i="16" a="1"/>
  <c r="J242" i="16" s="1"/>
  <c r="AI265" i="16" a="1"/>
  <c r="AI265" i="16" s="1"/>
  <c r="AB561" i="16" a="1"/>
  <c r="AB561" i="16" s="1"/>
  <c r="J363" i="16" a="1"/>
  <c r="J363" i="16" s="1"/>
  <c r="Z215" i="16" a="1"/>
  <c r="Z215" i="16" s="1"/>
  <c r="H534" i="16" a="1"/>
  <c r="H534" i="16" s="1"/>
  <c r="H525" i="16" a="1"/>
  <c r="H525" i="16" s="1"/>
  <c r="N500" i="16" a="1"/>
  <c r="N500" i="16" s="1"/>
  <c r="P384" i="16" a="1"/>
  <c r="P384" i="16" s="1"/>
  <c r="Y525" i="16" a="1"/>
  <c r="Y525" i="16" s="1"/>
  <c r="V185" i="16" a="1"/>
  <c r="V185" i="16" s="1"/>
  <c r="Z192" i="16" a="1"/>
  <c r="Z192" i="16" s="1"/>
  <c r="G33" i="16" a="1"/>
  <c r="G33" i="16" s="1"/>
  <c r="W457" i="16" a="1"/>
  <c r="W457" i="16" s="1"/>
  <c r="N531" i="16" a="1"/>
  <c r="N531" i="16" s="1"/>
  <c r="W116" i="16" a="1"/>
  <c r="W116" i="16" s="1"/>
  <c r="V511" i="16" a="1"/>
  <c r="V511" i="16" s="1"/>
  <c r="G453" i="16" a="1"/>
  <c r="G453" i="16" s="1"/>
  <c r="K215" i="16" a="1"/>
  <c r="K215" i="16" s="1"/>
  <c r="H290" i="16" a="1"/>
  <c r="H290" i="16" s="1"/>
  <c r="W405" i="16" a="1"/>
  <c r="W405" i="16" s="1"/>
  <c r="G243" i="16" a="1"/>
  <c r="G243" i="16" s="1"/>
  <c r="H403" i="16" a="1"/>
  <c r="H403" i="16" s="1"/>
  <c r="V366" i="16" a="1"/>
  <c r="V366" i="16" s="1"/>
  <c r="K145" i="16" a="1"/>
  <c r="K145" i="16" s="1"/>
  <c r="S281" i="16" a="1"/>
  <c r="S281" i="16" s="1"/>
  <c r="Y452" i="16" a="1"/>
  <c r="Y452" i="16" s="1"/>
  <c r="Z423" i="16" a="1"/>
  <c r="Z423" i="16" s="1"/>
  <c r="K499" i="16" a="1"/>
  <c r="K499" i="16" s="1"/>
  <c r="G207" i="16" a="1"/>
  <c r="G207" i="16" s="1"/>
  <c r="Z158" i="16" a="1"/>
  <c r="Z158" i="16" s="1"/>
  <c r="K341" i="16" a="1"/>
  <c r="K341" i="16" s="1"/>
  <c r="G454" i="16" a="1"/>
  <c r="G454" i="16" s="1"/>
  <c r="H234" i="16" a="1"/>
  <c r="H234" i="16" s="1"/>
  <c r="M367" i="16" a="1"/>
  <c r="M367" i="16" s="1"/>
  <c r="M225" i="16" a="1"/>
  <c r="M225" i="16" s="1"/>
  <c r="M213" i="16" a="1"/>
  <c r="M213" i="16" s="1"/>
  <c r="N153" i="16" a="1"/>
  <c r="N153" i="16" s="1"/>
  <c r="N365" i="16" a="1"/>
  <c r="N365" i="16" s="1"/>
  <c r="M178" i="16" a="1"/>
  <c r="M178" i="16" s="1"/>
  <c r="AC425" i="16" a="1"/>
  <c r="AC425" i="16" s="1"/>
  <c r="N366" i="16" a="1"/>
  <c r="N366" i="16" s="1"/>
  <c r="M338" i="16" a="1"/>
  <c r="M338" i="16" s="1"/>
  <c r="AC350" i="16" a="1"/>
  <c r="AC350" i="16" s="1"/>
  <c r="AC293" i="16" a="1"/>
  <c r="AC293" i="16" s="1"/>
  <c r="AC359" i="16" a="1"/>
  <c r="AC359" i="16" s="1"/>
  <c r="AC500" i="16" a="1"/>
  <c r="AC500" i="16" s="1"/>
  <c r="M318" i="16" a="1"/>
  <c r="M318" i="16" s="1"/>
  <c r="M162" i="16" a="1"/>
  <c r="M162" i="16" s="1"/>
  <c r="AC433" i="16" a="1"/>
  <c r="AC433" i="16" s="1"/>
  <c r="M448" i="16" a="1"/>
  <c r="M448" i="16" s="1"/>
  <c r="AC117" i="16" a="1"/>
  <c r="AC117" i="16" s="1"/>
  <c r="M216" i="16" a="1"/>
  <c r="M216" i="16" s="1"/>
  <c r="M492" i="16" a="1"/>
  <c r="M492" i="16" s="1"/>
  <c r="AE195" i="16" a="1"/>
  <c r="AE195" i="16" s="1"/>
  <c r="M324" i="16" a="1"/>
  <c r="M324" i="16" s="1"/>
  <c r="AC91" i="16" a="1"/>
  <c r="AC91" i="16" s="1"/>
  <c r="M444" i="16" a="1"/>
  <c r="M444" i="16" s="1"/>
  <c r="AC211" i="16" a="1"/>
  <c r="AC211" i="16" s="1"/>
  <c r="AF546" i="16" a="1"/>
  <c r="AF546" i="16" s="1"/>
  <c r="M409" i="16" a="1"/>
  <c r="M409" i="16" s="1"/>
  <c r="AC187" i="16" a="1"/>
  <c r="AC187" i="16" s="1"/>
  <c r="AE558" i="16" a="1"/>
  <c r="AE558" i="16" s="1"/>
  <c r="AC501" i="16" a="1"/>
  <c r="AC501" i="16" s="1"/>
  <c r="AE448" i="16" a="1"/>
  <c r="AE448" i="16" s="1"/>
  <c r="AE251" i="16" a="1"/>
  <c r="AE251" i="16" s="1"/>
  <c r="AE240" i="16" a="1"/>
  <c r="AE240" i="16" s="1"/>
  <c r="AE84" i="16" a="1"/>
  <c r="AE84" i="16" s="1"/>
  <c r="AF129" i="16" a="1"/>
  <c r="AF129" i="16" s="1"/>
  <c r="AH483" i="16" a="1"/>
  <c r="AH483" i="16" s="1"/>
  <c r="AE152" i="16" a="1"/>
  <c r="AE152" i="16" s="1"/>
  <c r="AE286" i="16" a="1"/>
  <c r="AE286" i="16" s="1"/>
  <c r="AE274" i="16" a="1"/>
  <c r="AE274" i="16" s="1"/>
  <c r="AE168" i="16" a="1"/>
  <c r="AE168" i="16" s="1"/>
  <c r="AE444" i="16" a="1"/>
  <c r="AE444" i="16" s="1"/>
  <c r="AC89" i="16" a="1"/>
  <c r="AC89" i="16" s="1"/>
  <c r="AC77" i="16" a="1"/>
  <c r="AC77" i="16" s="1"/>
  <c r="AE82" i="16" a="1"/>
  <c r="AE82" i="16" s="1"/>
  <c r="AF54" i="16" a="1"/>
  <c r="AF54" i="16" s="1"/>
  <c r="AH412" i="16" a="1"/>
  <c r="AH412" i="16" s="1"/>
  <c r="AH558" i="16" a="1"/>
  <c r="AH558" i="16" s="1"/>
  <c r="AF377" i="16" a="1"/>
  <c r="AF377" i="16" s="1"/>
  <c r="AH532" i="16" a="1"/>
  <c r="AH532" i="16" s="1"/>
  <c r="AE548" i="16" a="1"/>
  <c r="AE548" i="16" s="1"/>
  <c r="AF235" i="16" a="1"/>
  <c r="AF235" i="16" s="1"/>
  <c r="AF394" i="16" a="1"/>
  <c r="AF394" i="16" s="1"/>
  <c r="AF342" i="16" a="1"/>
  <c r="AF342" i="16" s="1"/>
  <c r="AF238" i="16" a="1"/>
  <c r="AF238" i="16" s="1"/>
  <c r="AF62" i="16" a="1"/>
  <c r="AF62" i="16" s="1"/>
  <c r="AH184" i="16" a="1"/>
  <c r="AH184" i="16" s="1"/>
  <c r="AE500" i="16" a="1"/>
  <c r="AE500" i="16" s="1"/>
  <c r="AF450" i="16" a="1"/>
  <c r="AF450" i="16" s="1"/>
  <c r="AF58" i="16" a="1"/>
  <c r="AF58" i="16" s="1"/>
  <c r="AH95" i="16" a="1"/>
  <c r="AH95" i="16" s="1"/>
  <c r="AF478" i="16" a="1"/>
  <c r="AF478" i="16" s="1"/>
  <c r="AH397" i="16" a="1"/>
  <c r="AH397" i="16" s="1"/>
  <c r="AH150" i="16" a="1"/>
  <c r="AH150" i="16" s="1"/>
  <c r="AF349" i="16" a="1"/>
  <c r="AF349" i="16" s="1"/>
  <c r="AF218" i="16" a="1"/>
  <c r="AF218" i="16" s="1"/>
  <c r="AF257" i="16" a="1"/>
  <c r="AF257" i="16" s="1"/>
  <c r="AF338" i="16" a="1"/>
  <c r="AF338" i="16" s="1"/>
  <c r="AI358" i="16" a="1"/>
  <c r="AI358" i="16" s="1"/>
  <c r="AH204" i="16" a="1"/>
  <c r="AH204" i="16" s="1"/>
  <c r="AF336" i="16" a="1"/>
  <c r="AF336" i="16" s="1"/>
  <c r="AF483" i="16" a="1"/>
  <c r="AF483" i="16" s="1"/>
  <c r="AH141" i="16" a="1"/>
  <c r="AH141" i="16" s="1"/>
  <c r="AF508" i="16" a="1"/>
  <c r="AF508" i="16" s="1"/>
  <c r="AF301" i="16" a="1"/>
  <c r="AF301" i="16" s="1"/>
  <c r="AF65" i="16" a="1"/>
  <c r="AF65" i="16" s="1"/>
  <c r="AH550" i="16" a="1"/>
  <c r="AH550" i="16" s="1"/>
  <c r="AH458" i="16" a="1"/>
  <c r="AH458" i="16" s="1"/>
  <c r="AH419" i="16" a="1"/>
  <c r="AH419" i="16" s="1"/>
  <c r="AF291" i="16" a="1"/>
  <c r="AF291" i="16" s="1"/>
  <c r="AF420" i="16" a="1"/>
  <c r="AF420" i="16" s="1"/>
  <c r="AF460" i="16" a="1"/>
  <c r="AF460" i="16" s="1"/>
  <c r="AH513" i="16" a="1"/>
  <c r="AH513" i="16" s="1"/>
  <c r="AH277" i="16" a="1"/>
  <c r="AH277" i="16" s="1"/>
  <c r="AH358" i="16" a="1"/>
  <c r="AH358" i="16" s="1"/>
  <c r="AF437" i="16" a="1"/>
  <c r="AF437" i="16" s="1"/>
  <c r="AI418" i="16" a="1"/>
  <c r="AI418" i="16" s="1"/>
  <c r="AI474" i="16" a="1"/>
  <c r="AI474" i="16" s="1"/>
  <c r="J321" i="16" a="1"/>
  <c r="J321" i="16" s="1"/>
  <c r="AF227" i="16" a="1"/>
  <c r="AF227" i="16" s="1"/>
  <c r="AI153" i="16" a="1"/>
  <c r="AI153" i="16" s="1"/>
  <c r="AI191" i="16" a="1"/>
  <c r="AI191" i="16" s="1"/>
  <c r="J507" i="16" a="1"/>
  <c r="J507" i="16" s="1"/>
  <c r="J451" i="16" a="1"/>
  <c r="J451" i="16" s="1"/>
  <c r="AI439" i="16" a="1"/>
  <c r="AI439" i="16" s="1"/>
  <c r="AB517" i="16" a="1"/>
  <c r="AB517" i="16" s="1"/>
  <c r="AF323" i="16" a="1"/>
  <c r="AF323" i="16" s="1"/>
  <c r="J375" i="16" a="1"/>
  <c r="J375" i="16" s="1"/>
  <c r="AI287" i="16" a="1"/>
  <c r="AI287" i="16" s="1"/>
  <c r="AI44" i="16" a="1"/>
  <c r="AI44" i="16" s="1"/>
  <c r="AI130" i="16" a="1"/>
  <c r="AI130" i="16" s="1"/>
  <c r="J376" i="16" a="1"/>
  <c r="J376" i="16" s="1"/>
  <c r="AH259" i="16" a="1"/>
  <c r="AH259" i="16" s="1"/>
  <c r="J425" i="16" a="1"/>
  <c r="J425" i="16" s="1"/>
  <c r="J361" i="16" a="1"/>
  <c r="J361" i="16" s="1"/>
  <c r="J424" i="16" a="1"/>
  <c r="J424" i="16" s="1"/>
  <c r="AB347" i="16" a="1"/>
  <c r="AB347" i="16" s="1"/>
  <c r="J503" i="16" a="1"/>
  <c r="J503" i="16" s="1"/>
  <c r="J434" i="16" a="1"/>
  <c r="J434" i="16" s="1"/>
  <c r="AI303" i="16" a="1"/>
  <c r="AI303" i="16" s="1"/>
  <c r="AI413" i="16" a="1"/>
  <c r="AI413" i="16" s="1"/>
  <c r="J527" i="16" a="1"/>
  <c r="J527" i="16" s="1"/>
  <c r="AI558" i="16" a="1"/>
  <c r="AI558" i="16" s="1"/>
  <c r="J468" i="16" a="1"/>
  <c r="J468" i="16" s="1"/>
  <c r="AI114" i="16" a="1"/>
  <c r="AI114" i="16" s="1"/>
  <c r="AI399" i="16" a="1"/>
  <c r="AI399" i="16" s="1"/>
  <c r="AI509" i="16" a="1"/>
  <c r="AI509" i="16" s="1"/>
  <c r="J366" i="16" a="1"/>
  <c r="J366" i="16" s="1"/>
  <c r="AI353" i="16" a="1"/>
  <c r="AI353" i="16" s="1"/>
  <c r="AI148" i="16" a="1"/>
  <c r="AI148" i="16" s="1"/>
  <c r="AI354" i="16" a="1"/>
  <c r="AI354" i="16" s="1"/>
  <c r="AI495" i="16" a="1"/>
  <c r="AI495" i="16" s="1"/>
  <c r="J139" i="16" a="1"/>
  <c r="J139" i="16" s="1"/>
  <c r="AI51" i="16" a="1"/>
  <c r="AI51" i="16" s="1"/>
  <c r="J408" i="16" a="1"/>
  <c r="J408" i="16" s="1"/>
  <c r="AB415" i="16" a="1"/>
  <c r="AB415" i="16" s="1"/>
  <c r="AI505" i="16" a="1"/>
  <c r="AI505" i="16" s="1"/>
  <c r="J285" i="16" a="1"/>
  <c r="J285" i="16" s="1"/>
  <c r="J329" i="16" a="1"/>
  <c r="J329" i="16" s="1"/>
  <c r="AB244" i="16" a="1"/>
  <c r="AB244" i="16" s="1"/>
  <c r="AI25" i="16" a="1"/>
  <c r="AI25" i="16" s="1"/>
  <c r="J534" i="16" a="1"/>
  <c r="J534" i="16" s="1"/>
  <c r="AI338" i="16" a="1"/>
  <c r="AI338" i="16" s="1"/>
  <c r="AB293" i="16" a="1"/>
  <c r="AB293" i="16" s="1"/>
  <c r="J187" i="16" a="1"/>
  <c r="J187" i="16" s="1"/>
  <c r="J312" i="16" a="1"/>
  <c r="J312" i="16" s="1"/>
  <c r="AI121" i="16" a="1"/>
  <c r="AI121" i="16" s="1"/>
  <c r="J319" i="16" a="1"/>
  <c r="J319" i="16" s="1"/>
  <c r="V404" i="16" a="1"/>
  <c r="V404" i="16" s="1"/>
  <c r="G121" i="16" a="1"/>
  <c r="G121" i="16" s="1"/>
  <c r="G70" i="16" a="1"/>
  <c r="G70" i="16" s="1"/>
  <c r="P519" i="16" a="1"/>
  <c r="P519" i="16" s="1"/>
  <c r="N339" i="16" a="1"/>
  <c r="N339" i="16" s="1"/>
  <c r="Q426" i="16" a="1"/>
  <c r="Q426" i="16" s="1"/>
  <c r="T207" i="16" a="1"/>
  <c r="T207" i="16" s="1"/>
  <c r="W367" i="16" a="1"/>
  <c r="W367" i="16" s="1"/>
  <c r="K253" i="16" a="1"/>
  <c r="K253" i="16" s="1"/>
  <c r="Z191" i="16" a="1"/>
  <c r="Z191" i="16" s="1"/>
  <c r="V325" i="16" a="1"/>
  <c r="V325" i="16" s="1"/>
  <c r="W464" i="16" a="1"/>
  <c r="W464" i="16" s="1"/>
  <c r="Y385" i="16" a="1"/>
  <c r="Y385" i="16" s="1"/>
  <c r="V240" i="16" a="1"/>
  <c r="V240" i="16" s="1"/>
  <c r="K479" i="16" a="1"/>
  <c r="K479" i="16" s="1"/>
  <c r="N266" i="16" a="1"/>
  <c r="N266" i="16" s="1"/>
  <c r="Z548" i="16" a="1"/>
  <c r="Z548" i="16" s="1"/>
  <c r="N530" i="16" a="1"/>
  <c r="N530" i="16" s="1"/>
  <c r="T520" i="16" a="1"/>
  <c r="T520" i="16" s="1"/>
  <c r="Y305" i="16" a="1"/>
  <c r="Y305" i="16" s="1"/>
  <c r="K242" i="16" a="1"/>
  <c r="K242" i="16" s="1"/>
  <c r="T212" i="16" a="1"/>
  <c r="T212" i="16" s="1"/>
  <c r="Z377" i="16" a="1"/>
  <c r="Z377" i="16" s="1"/>
  <c r="W462" i="16" a="1"/>
  <c r="W462" i="16" s="1"/>
  <c r="G188" i="16" a="1"/>
  <c r="G188" i="16" s="1"/>
  <c r="H185" i="16" a="1"/>
  <c r="H185" i="16" s="1"/>
  <c r="K398" i="16" a="1"/>
  <c r="K398" i="16" s="1"/>
  <c r="K259" i="16" a="1"/>
  <c r="K259" i="16" s="1"/>
  <c r="H365" i="16" a="1"/>
  <c r="H365" i="16" s="1"/>
  <c r="H249" i="16" a="1"/>
  <c r="H249" i="16" s="1"/>
  <c r="G515" i="16" a="1"/>
  <c r="G515" i="16" s="1"/>
  <c r="W349" i="16" a="1"/>
  <c r="W349" i="16" s="1"/>
  <c r="M557" i="16" a="1"/>
  <c r="M557" i="16" s="1"/>
  <c r="AC497" i="16" a="1"/>
  <c r="AC497" i="16" s="1"/>
  <c r="N208" i="16" a="1"/>
  <c r="N208" i="16" s="1"/>
  <c r="AC437" i="16" a="1"/>
  <c r="AC437" i="16" s="1"/>
  <c r="N169" i="16" a="1"/>
  <c r="N169" i="16" s="1"/>
  <c r="P430" i="16" a="1"/>
  <c r="P430" i="16" s="1"/>
  <c r="AC442" i="16" a="1"/>
  <c r="AC442" i="16" s="1"/>
  <c r="M533" i="16" a="1"/>
  <c r="M533" i="16" s="1"/>
  <c r="AC371" i="16" a="1"/>
  <c r="AC371" i="16" s="1"/>
  <c r="M422" i="16" a="1"/>
  <c r="M422" i="16" s="1"/>
  <c r="AE151" i="16" a="1"/>
  <c r="AE151" i="16" s="1"/>
  <c r="M174" i="16" a="1"/>
  <c r="M174" i="16" s="1"/>
  <c r="M328" i="16" a="1"/>
  <c r="M328" i="16" s="1"/>
  <c r="N189" i="16" a="1"/>
  <c r="N189" i="16" s="1"/>
  <c r="AC454" i="16" a="1"/>
  <c r="AC454" i="16" s="1"/>
  <c r="AE497" i="16" a="1"/>
  <c r="AE497" i="16" s="1"/>
  <c r="AE139" i="16" a="1"/>
  <c r="AE139" i="16" s="1"/>
  <c r="M348" i="16" a="1"/>
  <c r="M348" i="16" s="1"/>
  <c r="M180" i="16" a="1"/>
  <c r="M180" i="16" s="1"/>
  <c r="AE459" i="16" a="1"/>
  <c r="AE459" i="16" s="1"/>
  <c r="AC333" i="16" a="1"/>
  <c r="AC333" i="16" s="1"/>
  <c r="M300" i="16" a="1"/>
  <c r="M300" i="16" s="1"/>
  <c r="AC173" i="16" a="1"/>
  <c r="AC173" i="16" s="1"/>
  <c r="AC309" i="16" a="1"/>
  <c r="AC309" i="16" s="1"/>
  <c r="M265" i="16" a="1"/>
  <c r="M265" i="16" s="1"/>
  <c r="AE555" i="16" a="1"/>
  <c r="AE555" i="16" s="1"/>
  <c r="AE414" i="16" a="1"/>
  <c r="AE414" i="16" s="1"/>
  <c r="AC357" i="16" a="1"/>
  <c r="AC357" i="16" s="1"/>
  <c r="AE304" i="16" a="1"/>
  <c r="AE304" i="16" s="1"/>
  <c r="AE107" i="16" a="1"/>
  <c r="AE107" i="16" s="1"/>
  <c r="AE96" i="16" a="1"/>
  <c r="AE96" i="16" s="1"/>
  <c r="AH533" i="16" a="1"/>
  <c r="AH533" i="16" s="1"/>
  <c r="AC244" i="16" a="1"/>
  <c r="AC244" i="16" s="1"/>
  <c r="AE241" i="16" a="1"/>
  <c r="AE241" i="16" s="1"/>
  <c r="AH534" i="16" a="1"/>
  <c r="AH534" i="16" s="1"/>
  <c r="AE525" i="16" a="1"/>
  <c r="AE525" i="16" s="1"/>
  <c r="AE130" i="16" a="1"/>
  <c r="AE130" i="16" s="1"/>
  <c r="AC327" i="16" a="1"/>
  <c r="AC327" i="16" s="1"/>
  <c r="AE300" i="16" a="1"/>
  <c r="AE300" i="16" s="1"/>
  <c r="AE469" i="16" a="1"/>
  <c r="AE469" i="16" s="1"/>
  <c r="AE457" i="16" a="1"/>
  <c r="AE457" i="16" s="1"/>
  <c r="AH221" i="16" a="1"/>
  <c r="AH221" i="16" s="1"/>
  <c r="AH268" i="16" a="1"/>
  <c r="AH268" i="16" s="1"/>
  <c r="AH270" i="16" a="1"/>
  <c r="AH270" i="16" s="1"/>
  <c r="AH92" i="16" a="1"/>
  <c r="AH92" i="16" s="1"/>
  <c r="AH388" i="16" a="1"/>
  <c r="AH388" i="16" s="1"/>
  <c r="AE404" i="16" a="1"/>
  <c r="AE404" i="16" s="1"/>
  <c r="AF91" i="16" a="1"/>
  <c r="AF91" i="16" s="1"/>
  <c r="AF250" i="16" a="1"/>
  <c r="AF250" i="16" s="1"/>
  <c r="AF198" i="16" a="1"/>
  <c r="AF198" i="16" s="1"/>
  <c r="AF94" i="16" a="1"/>
  <c r="AF94" i="16" s="1"/>
  <c r="AF360" i="16" a="1"/>
  <c r="AF360" i="16" s="1"/>
  <c r="AF487" i="16" a="1"/>
  <c r="AF487" i="16" s="1"/>
  <c r="AE356" i="16" a="1"/>
  <c r="AE356" i="16" s="1"/>
  <c r="AF306" i="16" a="1"/>
  <c r="AF306" i="16" s="1"/>
  <c r="AH318" i="16" a="1"/>
  <c r="AH318" i="16" s="1"/>
  <c r="AH529" i="16" a="1"/>
  <c r="AH529" i="16" s="1"/>
  <c r="AF334" i="16" a="1"/>
  <c r="AF334" i="16" s="1"/>
  <c r="AF231" i="16" a="1"/>
  <c r="AF231" i="16" s="1"/>
  <c r="AF464" i="16" a="1"/>
  <c r="AF464" i="16" s="1"/>
  <c r="AF239" i="16" a="1"/>
  <c r="AF239" i="16" s="1"/>
  <c r="AH478" i="16" a="1"/>
  <c r="AH478" i="16" s="1"/>
  <c r="AF113" i="16" a="1"/>
  <c r="AF113" i="16" s="1"/>
  <c r="AF194" i="16" a="1"/>
  <c r="AF194" i="16" s="1"/>
  <c r="AI548" i="16" a="1"/>
  <c r="AI548" i="16" s="1"/>
  <c r="AF495" i="16" a="1"/>
  <c r="AF495" i="16" s="1"/>
  <c r="AF192" i="16" a="1"/>
  <c r="AF192" i="16" s="1"/>
  <c r="AF339" i="16" a="1"/>
  <c r="AF339" i="16" s="1"/>
  <c r="AF324" i="16" a="1"/>
  <c r="AF324" i="16" s="1"/>
  <c r="AF364" i="16" a="1"/>
  <c r="AF364" i="16" s="1"/>
  <c r="AH417" i="16" a="1"/>
  <c r="AH417" i="16" s="1"/>
  <c r="AH325" i="16" a="1"/>
  <c r="AH325" i="16" s="1"/>
  <c r="AH406" i="16" a="1"/>
  <c r="AH406" i="16" s="1"/>
  <c r="AH314" i="16" a="1"/>
  <c r="AH314" i="16" s="1"/>
  <c r="AH131" i="16" a="1"/>
  <c r="AH131" i="16" s="1"/>
  <c r="J390" i="16" a="1"/>
  <c r="J390" i="16" s="1"/>
  <c r="AF147" i="16" a="1"/>
  <c r="AF147" i="16" s="1"/>
  <c r="AF276" i="16" a="1"/>
  <c r="AF276" i="16" s="1"/>
  <c r="AF316" i="16" a="1"/>
  <c r="AF316" i="16" s="1"/>
  <c r="AH369" i="16" a="1"/>
  <c r="AH369" i="16" s="1"/>
  <c r="AH133" i="16" a="1"/>
  <c r="AH133" i="16" s="1"/>
  <c r="AI406" i="16" a="1"/>
  <c r="AI406" i="16" s="1"/>
  <c r="AF293" i="16" a="1"/>
  <c r="AF293" i="16" s="1"/>
  <c r="AF230" i="16" a="1"/>
  <c r="AF230" i="16" s="1"/>
  <c r="AH224" i="16" a="1"/>
  <c r="AH224" i="16" s="1"/>
  <c r="AH49" i="16" a="1"/>
  <c r="AH49" i="16" s="1"/>
  <c r="AF83" i="16" a="1"/>
  <c r="AF83" i="16" s="1"/>
  <c r="J426" i="16" a="1"/>
  <c r="J426" i="16" s="1"/>
  <c r="AI47" i="16" a="1"/>
  <c r="AI47" i="16" s="1"/>
  <c r="J356" i="16" a="1"/>
  <c r="J356" i="16" s="1"/>
  <c r="J237" i="16" a="1"/>
  <c r="J237" i="16" s="1"/>
  <c r="AI67" i="16" a="1"/>
  <c r="AI67" i="16" s="1"/>
  <c r="AI261" i="16" a="1"/>
  <c r="AI261" i="16" s="1"/>
  <c r="AF179" i="16" a="1"/>
  <c r="AF179" i="16" s="1"/>
  <c r="AH72" i="16" a="1"/>
  <c r="AH72" i="16" s="1"/>
  <c r="AI143" i="16" a="1"/>
  <c r="AI143" i="16" s="1"/>
  <c r="J277" i="16" a="1"/>
  <c r="J277" i="16" s="1"/>
  <c r="J392" i="16" a="1"/>
  <c r="J392" i="16" s="1"/>
  <c r="AH260" i="16" a="1"/>
  <c r="AH260" i="16" s="1"/>
  <c r="AH85" i="16" a="1"/>
  <c r="AH85" i="16" s="1"/>
  <c r="AH115" i="16" a="1"/>
  <c r="AH115" i="16" s="1"/>
  <c r="J80" i="16" a="1"/>
  <c r="J80" i="16" s="1"/>
  <c r="AI382" i="16" a="1"/>
  <c r="AI382" i="16" s="1"/>
  <c r="AI162" i="16" a="1"/>
  <c r="AI162" i="16" s="1"/>
  <c r="J411" i="16" a="1"/>
  <c r="J411" i="16" s="1"/>
  <c r="AI30" i="16" a="1"/>
  <c r="AI30" i="16" s="1"/>
  <c r="J367" i="16" a="1"/>
  <c r="J367" i="16" s="1"/>
  <c r="AB549" i="16" a="1"/>
  <c r="AB549" i="16" s="1"/>
  <c r="AI159" i="16" a="1"/>
  <c r="AI159" i="16" s="1"/>
  <c r="AI269" i="16" a="1"/>
  <c r="AI269" i="16" s="1"/>
  <c r="AI451" i="16" a="1"/>
  <c r="AI451" i="16" s="1"/>
  <c r="J368" i="16" a="1"/>
  <c r="J368" i="16" s="1"/>
  <c r="AI414" i="16" a="1"/>
  <c r="AI414" i="16" s="1"/>
  <c r="J263" i="16" a="1"/>
  <c r="J263" i="16" s="1"/>
  <c r="J516" i="16" a="1"/>
  <c r="J516" i="16" s="1"/>
  <c r="J537" i="16" a="1"/>
  <c r="J537" i="16" s="1"/>
  <c r="AI365" i="16" a="1"/>
  <c r="AI365" i="16" s="1"/>
  <c r="AI278" i="16" a="1"/>
  <c r="AI278" i="16" s="1"/>
  <c r="AI209" i="16" a="1"/>
  <c r="AI209" i="16" s="1"/>
  <c r="AH106" i="16" a="1"/>
  <c r="AH106" i="16" s="1"/>
  <c r="J421" i="16" a="1"/>
  <c r="J421" i="16" s="1"/>
  <c r="AI210" i="16" a="1"/>
  <c r="AI210" i="16" s="1"/>
  <c r="AI351" i="16" a="1"/>
  <c r="AI351" i="16" s="1"/>
  <c r="J479" i="16" a="1"/>
  <c r="J479" i="16" s="1"/>
  <c r="AH64" i="16" a="1"/>
  <c r="AH64" i="16" s="1"/>
  <c r="AB537" i="16" a="1"/>
  <c r="AB537" i="16" s="1"/>
  <c r="AB295" i="16" a="1"/>
  <c r="AB295" i="16" s="1"/>
  <c r="AI361" i="16" a="1"/>
  <c r="AI361" i="16" s="1"/>
  <c r="AB325" i="16" a="1"/>
  <c r="AB325" i="16" s="1"/>
  <c r="J280" i="16" a="1"/>
  <c r="J280" i="16" s="1"/>
  <c r="AH65" i="16" a="1"/>
  <c r="AH65" i="16" s="1"/>
  <c r="AB232" i="16" a="1"/>
  <c r="AB232" i="16" s="1"/>
  <c r="J430" i="16" a="1"/>
  <c r="J430" i="16" s="1"/>
  <c r="AH78" i="16" a="1"/>
  <c r="AH78" i="16" s="1"/>
  <c r="J394" i="16" a="1"/>
  <c r="J394" i="16" s="1"/>
  <c r="Z368" i="16" a="1"/>
  <c r="Z368" i="16" s="1"/>
  <c r="T186" i="16" a="1"/>
  <c r="T186" i="16" s="1"/>
  <c r="P441" i="16" a="1"/>
  <c r="P441" i="16" s="1"/>
  <c r="K241" i="16" a="1"/>
  <c r="K241" i="16" s="1"/>
  <c r="K163" i="16" a="1"/>
  <c r="K163" i="16" s="1"/>
  <c r="S551" i="16" a="1"/>
  <c r="S551" i="16" s="1"/>
  <c r="S332" i="16" a="1"/>
  <c r="S332" i="16" s="1"/>
  <c r="H129" i="16" a="1"/>
  <c r="H129" i="16" s="1"/>
  <c r="K262" i="16" a="1"/>
  <c r="K262" i="16" s="1"/>
  <c r="Z309" i="16" a="1"/>
  <c r="Z309" i="16" s="1"/>
  <c r="Y218" i="16" a="1"/>
  <c r="Y218" i="16" s="1"/>
  <c r="W219" i="16" a="1"/>
  <c r="W219" i="16" s="1"/>
  <c r="S264" i="16" a="1"/>
  <c r="S264" i="16" s="1"/>
  <c r="W230" i="16" a="1"/>
  <c r="W230" i="16" s="1"/>
  <c r="Q406" i="16" a="1"/>
  <c r="Q406" i="16" s="1"/>
  <c r="G82" i="16" a="1"/>
  <c r="G82" i="16" s="1"/>
  <c r="H219" i="16" a="1"/>
  <c r="H219" i="16" s="1"/>
  <c r="G93" i="16" a="1"/>
  <c r="G93" i="16" s="1"/>
  <c r="G349" i="16" a="1"/>
  <c r="G349" i="16" s="1"/>
  <c r="K174" i="16" a="1"/>
  <c r="K174" i="16" s="1"/>
  <c r="H486" i="16" a="1"/>
  <c r="H486" i="16" s="1"/>
  <c r="Y450" i="16" a="1"/>
  <c r="Y450" i="16" s="1"/>
  <c r="W153" i="16" a="1"/>
  <c r="W153" i="16" s="1"/>
  <c r="P538" i="16" a="1"/>
  <c r="P538" i="16" s="1"/>
  <c r="M215" i="16" a="1"/>
  <c r="M215" i="16" s="1"/>
  <c r="M346" i="16" a="1"/>
  <c r="M346" i="16" s="1"/>
  <c r="M546" i="16" a="1"/>
  <c r="M546" i="16" s="1"/>
  <c r="N135" i="16" a="1"/>
  <c r="N135" i="16" s="1"/>
  <c r="M433" i="16" a="1"/>
  <c r="M433" i="16" s="1"/>
  <c r="M385" i="16" a="1"/>
  <c r="M385" i="16" s="1"/>
  <c r="M398" i="16" a="1"/>
  <c r="M398" i="16" s="1"/>
  <c r="AC478" i="16" a="1"/>
  <c r="AC478" i="16" s="1"/>
  <c r="M437" i="16" a="1"/>
  <c r="M437" i="16" s="1"/>
  <c r="AC222" i="16" a="1"/>
  <c r="AC222" i="16" s="1"/>
  <c r="AE532" i="16" a="1"/>
  <c r="AE532" i="16" s="1"/>
  <c r="AE171" i="16" a="1"/>
  <c r="AE171" i="16" s="1"/>
  <c r="AC223" i="16" a="1"/>
  <c r="AC223" i="16" s="1"/>
  <c r="M277" i="16" a="1"/>
  <c r="M277" i="16" s="1"/>
  <c r="AE218" i="16" a="1"/>
  <c r="AE218" i="16" s="1"/>
  <c r="AE433" i="16" a="1"/>
  <c r="AE433" i="16" s="1"/>
  <c r="M396" i="16" a="1"/>
  <c r="M396" i="16" s="1"/>
  <c r="AC65" i="16" a="1"/>
  <c r="AC65" i="16" s="1"/>
  <c r="AE190" i="16" a="1"/>
  <c r="AE190" i="16" s="1"/>
  <c r="AF551" i="16" a="1"/>
  <c r="AF551" i="16" s="1"/>
  <c r="AE492" i="16" a="1"/>
  <c r="AE492" i="16" s="1"/>
  <c r="AF268" i="16" a="1"/>
  <c r="AF268" i="16" s="1"/>
  <c r="AE349" i="16" a="1"/>
  <c r="AE349" i="16" s="1"/>
  <c r="AC315" i="16" a="1"/>
  <c r="AC315" i="16" s="1"/>
  <c r="AE526" i="16" a="1"/>
  <c r="AE526" i="16" s="1"/>
  <c r="AE164" i="16" a="1"/>
  <c r="AE164" i="16" s="1"/>
  <c r="AH126" i="16" a="1"/>
  <c r="AH126" i="16" s="1"/>
  <c r="AF535" i="16" a="1"/>
  <c r="AF535" i="16" s="1"/>
  <c r="AF357" i="16" a="1"/>
  <c r="AF357" i="16" s="1"/>
  <c r="AF206" i="16" a="1"/>
  <c r="AF206" i="16" s="1"/>
  <c r="AF89" i="16" a="1"/>
  <c r="AF89" i="16" s="1"/>
  <c r="AH110" i="16" a="1"/>
  <c r="AH110" i="16" s="1"/>
  <c r="AH411" i="16" a="1"/>
  <c r="AH411" i="16" s="1"/>
  <c r="AH436" i="16" a="1"/>
  <c r="AH436" i="16" s="1"/>
  <c r="AF320" i="16" a="1"/>
  <c r="AF320" i="16" s="1"/>
  <c r="AF387" i="16" a="1"/>
  <c r="AF387" i="16" s="1"/>
  <c r="AH373" i="16" a="1"/>
  <c r="AH373" i="16" s="1"/>
  <c r="AF492" i="16" a="1"/>
  <c r="AF492" i="16" s="1"/>
  <c r="AF470" i="16" a="1"/>
  <c r="AF470" i="16" s="1"/>
  <c r="AF376" i="16" a="1"/>
  <c r="AF376" i="16" s="1"/>
  <c r="AH482" i="16" a="1"/>
  <c r="AH482" i="16" s="1"/>
  <c r="AH129" i="16" a="1"/>
  <c r="AH129" i="16" s="1"/>
  <c r="AH168" i="16" a="1"/>
  <c r="AH168" i="16" s="1"/>
  <c r="AH169" i="16" a="1"/>
  <c r="AH169" i="16" s="1"/>
  <c r="AH103" i="16" a="1"/>
  <c r="AH103" i="16" s="1"/>
  <c r="AF266" i="16" a="1"/>
  <c r="AF266" i="16" s="1"/>
  <c r="AF423" i="16" a="1"/>
  <c r="AF423" i="16" s="1"/>
  <c r="AI359" i="16" a="1"/>
  <c r="AI359" i="16" s="1"/>
  <c r="AH501" i="16" a="1"/>
  <c r="AH501" i="16" s="1"/>
  <c r="AF111" i="16" a="1"/>
  <c r="AF111" i="16" s="1"/>
  <c r="AH379" i="16" a="1"/>
  <c r="AH379" i="16" s="1"/>
  <c r="AH355" i="16" a="1"/>
  <c r="AH355" i="16" s="1"/>
  <c r="AH188" i="16" a="1"/>
  <c r="AH188" i="16" s="1"/>
  <c r="AI306" i="16" a="1"/>
  <c r="AI306" i="16" s="1"/>
  <c r="AI224" i="16" a="1"/>
  <c r="AI224" i="16" s="1"/>
  <c r="AI356" i="16" a="1"/>
  <c r="AI356" i="16" s="1"/>
  <c r="AI344" i="16" a="1"/>
  <c r="AI344" i="16" s="1"/>
  <c r="AI93" i="16" a="1"/>
  <c r="AI93" i="16" s="1"/>
  <c r="AI225" i="16" a="1"/>
  <c r="AI225" i="16" s="1"/>
  <c r="J533" i="16" a="1"/>
  <c r="J533" i="16" s="1"/>
  <c r="AI106" i="16" a="1"/>
  <c r="AI106" i="16" s="1"/>
  <c r="AI238" i="16" a="1"/>
  <c r="AI238" i="16" s="1"/>
  <c r="AH21" i="16" a="1"/>
  <c r="AH21" i="16" s="1"/>
  <c r="J514" i="16" a="1"/>
  <c r="J514" i="16" s="1"/>
  <c r="AI220" i="16" a="1"/>
  <c r="AI220" i="16" s="1"/>
  <c r="AH80" i="16" a="1"/>
  <c r="AH80" i="16" s="1"/>
  <c r="AI533" i="16" a="1"/>
  <c r="AI533" i="16" s="1"/>
  <c r="AH105" i="16" a="1"/>
  <c r="AH105" i="16" s="1"/>
  <c r="J541" i="16" a="1"/>
  <c r="J541" i="16" s="1"/>
  <c r="AI403" i="16" a="1"/>
  <c r="AI403" i="16" s="1"/>
  <c r="AI519" i="16" a="1"/>
  <c r="AI519" i="16" s="1"/>
  <c r="AI363" i="16" a="1"/>
  <c r="AI363" i="16" s="1"/>
  <c r="AI424" i="16" a="1"/>
  <c r="AI424" i="16" s="1"/>
  <c r="J445" i="16" a="1"/>
  <c r="J445" i="16" s="1"/>
  <c r="J346" i="16" a="1"/>
  <c r="J346" i="16" s="1"/>
  <c r="AI217" i="16" a="1"/>
  <c r="AI217" i="16" s="1"/>
  <c r="AI254" i="16" a="1"/>
  <c r="AI254" i="16" s="1"/>
  <c r="AB341" i="16" a="1"/>
  <c r="AB341" i="16" s="1"/>
  <c r="AI432" i="16" a="1"/>
  <c r="AI432" i="16" s="1"/>
  <c r="AI132" i="16" a="1"/>
  <c r="AI132" i="16" s="1"/>
  <c r="AI445" i="16" a="1"/>
  <c r="AI445" i="16" s="1"/>
  <c r="AB80" i="16" a="1"/>
  <c r="AB80" i="16" s="1"/>
  <c r="AI96" i="16" a="1"/>
  <c r="AI96" i="16" s="1"/>
  <c r="AI516" i="16" a="1"/>
  <c r="AI516" i="16" s="1"/>
  <c r="J419" i="16" a="1"/>
  <c r="J419" i="16" s="1"/>
  <c r="AB331" i="16" a="1"/>
  <c r="AB331" i="16" s="1"/>
  <c r="AB230" i="16" a="1"/>
  <c r="AB230" i="16" s="1"/>
  <c r="AB216" i="16" a="1"/>
  <c r="AB216" i="16" s="1"/>
  <c r="J221" i="16" a="1"/>
  <c r="J221" i="16" s="1"/>
  <c r="AB178" i="16" a="1"/>
  <c r="AB178" i="16" s="1"/>
  <c r="AB273" i="16" a="1"/>
  <c r="AB273" i="16" s="1"/>
  <c r="AB506" i="16" a="1"/>
  <c r="AB506" i="16" s="1"/>
  <c r="AB299" i="16" a="1"/>
  <c r="AB299" i="16" s="1"/>
  <c r="J134" i="16" a="1"/>
  <c r="J134" i="16" s="1"/>
  <c r="AB402" i="16" a="1"/>
  <c r="AB402" i="16" s="1"/>
  <c r="J158" i="16" a="1"/>
  <c r="J158" i="16" s="1"/>
  <c r="AB381" i="16" a="1"/>
  <c r="AB381" i="16" s="1"/>
  <c r="AB107" i="16" a="1"/>
  <c r="AB107" i="16" s="1"/>
  <c r="J183" i="16" a="1"/>
  <c r="J183" i="16" s="1"/>
  <c r="AB338" i="16" a="1"/>
  <c r="AB338" i="16" s="1"/>
  <c r="AB486" i="16" a="1"/>
  <c r="AB486" i="16" s="1"/>
  <c r="AB257" i="16" a="1"/>
  <c r="AB257" i="16" s="1"/>
  <c r="AB135" i="16" a="1"/>
  <c r="AB135" i="16" s="1"/>
  <c r="J250" i="16" a="1"/>
  <c r="J250" i="16" s="1"/>
  <c r="AB204" i="16" a="1"/>
  <c r="AB204" i="16" s="1"/>
  <c r="AB533" i="16" a="1"/>
  <c r="AB533" i="16" s="1"/>
  <c r="AB468" i="16" a="1"/>
  <c r="AB468" i="16" s="1"/>
  <c r="AB140" i="16" a="1"/>
  <c r="AB140" i="16" s="1"/>
  <c r="AB364" i="16" a="1"/>
  <c r="AB364" i="16" s="1"/>
  <c r="AB145" i="16" a="1"/>
  <c r="AB145" i="16" s="1"/>
  <c r="J365" i="16" a="1"/>
  <c r="J365" i="16" s="1"/>
  <c r="AB123" i="16" a="1"/>
  <c r="AB123" i="16" s="1"/>
  <c r="J354" i="16" a="1"/>
  <c r="J354" i="16" s="1"/>
  <c r="AB351" i="16" a="1"/>
  <c r="AB351" i="16" s="1"/>
  <c r="AB57" i="16" a="1"/>
  <c r="AB57" i="16" s="1"/>
  <c r="AB290" i="16" a="1"/>
  <c r="AB290" i="16" s="1"/>
  <c r="J255" i="16" a="1"/>
  <c r="J255" i="16" s="1"/>
  <c r="J168" i="16" a="1"/>
  <c r="J168" i="16" s="1"/>
  <c r="J188" i="16" a="1"/>
  <c r="J188" i="16" s="1"/>
  <c r="V137" i="16" a="1"/>
  <c r="V137" i="16" s="1"/>
  <c r="G325" i="16" a="1"/>
  <c r="G325" i="16" s="1"/>
  <c r="Y66" i="16" a="1"/>
  <c r="Y66" i="16" s="1"/>
  <c r="P443" i="16" a="1"/>
  <c r="P443" i="16" s="1"/>
  <c r="AC481" i="16" a="1"/>
  <c r="AC481" i="16" s="1"/>
  <c r="AC311" i="16" a="1"/>
  <c r="AC311" i="16" s="1"/>
  <c r="AE114" i="16" a="1"/>
  <c r="AE114" i="16" s="1"/>
  <c r="AE118" i="16" a="1"/>
  <c r="AE118" i="16" s="1"/>
  <c r="AI502" i="16" a="1"/>
  <c r="AI502" i="16" s="1"/>
  <c r="AH96" i="16" a="1"/>
  <c r="AH96" i="16" s="1"/>
  <c r="AH468" i="16" a="1"/>
  <c r="AH468" i="16" s="1"/>
  <c r="AH107" i="16" a="1"/>
  <c r="AH107" i="16" s="1"/>
  <c r="AI190" i="16" a="1"/>
  <c r="AI190" i="16" s="1"/>
  <c r="J223" i="16" a="1"/>
  <c r="J223" i="16" s="1"/>
  <c r="AI400" i="16" a="1"/>
  <c r="AI400" i="16" s="1"/>
  <c r="J492" i="16" a="1"/>
  <c r="J492" i="16" s="1"/>
  <c r="AB400" i="16" a="1"/>
  <c r="AB400" i="16" s="1"/>
  <c r="J173" i="16" a="1"/>
  <c r="J173" i="16" s="1"/>
  <c r="AB258" i="16" a="1"/>
  <c r="AB258" i="16" s="1"/>
  <c r="AB527" i="16" a="1"/>
  <c r="AB527" i="16" s="1"/>
  <c r="J91" i="16" a="1"/>
  <c r="J91" i="16" s="1"/>
  <c r="AB89" i="16" a="1"/>
  <c r="AB89" i="16" s="1"/>
  <c r="AB183" i="16" a="1"/>
  <c r="AB183" i="16" s="1"/>
  <c r="J162" i="16" a="1"/>
  <c r="J162" i="16" s="1"/>
  <c r="Y507" i="16" a="1"/>
  <c r="Y507" i="16" s="1"/>
  <c r="H349" i="16" a="1"/>
  <c r="H349" i="16" s="1"/>
  <c r="H451" i="16" a="1"/>
  <c r="H451" i="16" s="1"/>
  <c r="M415" i="16" a="1"/>
  <c r="M415" i="16" s="1"/>
  <c r="M386" i="16" a="1"/>
  <c r="M386" i="16" s="1"/>
  <c r="M456" i="16" a="1"/>
  <c r="M456" i="16" s="1"/>
  <c r="AC205" i="16" a="1"/>
  <c r="AC205" i="16" s="1"/>
  <c r="AH375" i="16" a="1"/>
  <c r="AH375" i="16" s="1"/>
  <c r="AF370" i="16" a="1"/>
  <c r="AF370" i="16" s="1"/>
  <c r="AH360" i="16" a="1"/>
  <c r="AH360" i="16" s="1"/>
  <c r="AF145" i="16" a="1"/>
  <c r="AF145" i="16" s="1"/>
  <c r="AH264" i="16" a="1"/>
  <c r="AH264" i="16" s="1"/>
  <c r="AI322" i="16" a="1"/>
  <c r="AI322" i="16" s="1"/>
  <c r="AI247" i="16" a="1"/>
  <c r="AI247" i="16" s="1"/>
  <c r="AI267" i="16" a="1"/>
  <c r="AI267" i="16" s="1"/>
  <c r="AI367" i="16" a="1"/>
  <c r="AI367" i="16" s="1"/>
  <c r="J349" i="16" a="1"/>
  <c r="J349" i="16" s="1"/>
  <c r="AI72" i="16" a="1"/>
  <c r="AI72" i="16" s="1"/>
  <c r="AB560" i="16" a="1"/>
  <c r="AB560" i="16" s="1"/>
  <c r="AB520" i="16" a="1"/>
  <c r="AB520" i="16" s="1"/>
  <c r="J262" i="16" a="1"/>
  <c r="J262" i="16" s="1"/>
  <c r="AB124" i="16" a="1"/>
  <c r="AB124" i="16" s="1"/>
  <c r="AB457" i="16" a="1"/>
  <c r="AB457" i="16" s="1"/>
  <c r="AB340" i="16" a="1"/>
  <c r="AB340" i="16" s="1"/>
  <c r="K266" i="16" a="1"/>
  <c r="K266" i="16" s="1"/>
  <c r="Z277" i="16" a="1"/>
  <c r="Z277" i="16" s="1"/>
  <c r="Y102" i="16" a="1"/>
  <c r="Y102" i="16" s="1"/>
  <c r="M347" i="16" a="1"/>
  <c r="M347" i="16" s="1"/>
  <c r="M541" i="16" a="1"/>
  <c r="M541" i="16" s="1"/>
  <c r="AC237" i="16" a="1"/>
  <c r="AC237" i="16" s="1"/>
  <c r="AF321" i="16" a="1"/>
  <c r="AF321" i="16" s="1"/>
  <c r="AC243" i="16" a="1"/>
  <c r="AC243" i="16" s="1"/>
  <c r="AE325" i="16" a="1"/>
  <c r="AE325" i="16" s="1"/>
  <c r="AH471" i="16" a="1"/>
  <c r="AH471" i="16" s="1"/>
  <c r="AH174" i="16" a="1"/>
  <c r="AH174" i="16" s="1"/>
  <c r="AH440" i="16" a="1"/>
  <c r="AH440" i="16" s="1"/>
  <c r="AH445" i="16" a="1"/>
  <c r="AH445" i="16" s="1"/>
  <c r="AH201" i="16" a="1"/>
  <c r="AH201" i="16" s="1"/>
  <c r="AI311" i="16" a="1"/>
  <c r="AI311" i="16" s="1"/>
  <c r="J213" i="16" a="1"/>
  <c r="J213" i="16" s="1"/>
  <c r="AI328" i="16" a="1"/>
  <c r="AI328" i="16" s="1"/>
  <c r="AI223" i="16" a="1"/>
  <c r="AI223" i="16" s="1"/>
  <c r="AH102" i="16" a="1"/>
  <c r="AH102" i="16" s="1"/>
  <c r="AB423" i="16" a="1"/>
  <c r="AB423" i="16" s="1"/>
  <c r="J152" i="16" a="1"/>
  <c r="J152" i="16" s="1"/>
  <c r="AB361" i="16" a="1"/>
  <c r="AB361" i="16" s="1"/>
  <c r="AB344" i="16" a="1"/>
  <c r="AB344" i="16" s="1"/>
  <c r="J370" i="16" a="1"/>
  <c r="J370" i="16" s="1"/>
  <c r="J198" i="16" a="1"/>
  <c r="J198" i="16" s="1"/>
  <c r="AB422" i="16" a="1"/>
  <c r="AB422" i="16" s="1"/>
  <c r="Y136" i="16" a="1"/>
  <c r="Y136" i="16" s="1"/>
  <c r="Z388" i="16" a="1"/>
  <c r="Z388" i="16" s="1"/>
  <c r="K326" i="16" a="1"/>
  <c r="K326" i="16" s="1"/>
  <c r="G268" i="16" a="1"/>
  <c r="G268" i="16" s="1"/>
  <c r="M548" i="16" a="1"/>
  <c r="M548" i="16" s="1"/>
  <c r="N187" i="16" a="1"/>
  <c r="N187" i="16" s="1"/>
  <c r="AC189" i="16" a="1"/>
  <c r="AC189" i="16" s="1"/>
  <c r="AE160" i="16" a="1"/>
  <c r="AE160" i="16" s="1"/>
  <c r="AE180" i="16" a="1"/>
  <c r="AE180" i="16" s="1"/>
  <c r="AH50" i="16" a="1"/>
  <c r="AH50" i="16" s="1"/>
  <c r="AH340" i="16" a="1"/>
  <c r="AH340" i="16" s="1"/>
  <c r="AE68" i="16" a="1"/>
  <c r="AE68" i="16" s="1"/>
  <c r="AH272" i="16" a="1"/>
  <c r="AH272" i="16" s="1"/>
  <c r="AH250" i="16" a="1"/>
  <c r="AH250" i="16" s="1"/>
  <c r="AH225" i="16" a="1"/>
  <c r="AH225" i="16" s="1"/>
  <c r="J449" i="16" a="1"/>
  <c r="J449" i="16" s="1"/>
  <c r="AI167" i="16" a="1"/>
  <c r="AI167" i="16" s="1"/>
  <c r="AF155" i="16" a="1"/>
  <c r="AF155" i="16" s="1"/>
  <c r="AI140" i="16" a="1"/>
  <c r="AI140" i="16" s="1"/>
  <c r="J435" i="16" a="1"/>
  <c r="J435" i="16" s="1"/>
  <c r="AI460" i="16" a="1"/>
  <c r="AI460" i="16" s="1"/>
  <c r="J494" i="16" a="1"/>
  <c r="J494" i="16" s="1"/>
  <c r="J292" i="16" a="1"/>
  <c r="J292" i="16" s="1"/>
  <c r="AB242" i="16" a="1"/>
  <c r="AB242" i="16" s="1"/>
  <c r="AB449" i="16" a="1"/>
  <c r="AB449" i="16" s="1"/>
  <c r="AB309" i="16" a="1"/>
  <c r="AB309" i="16" s="1"/>
  <c r="AB199" i="16" a="1"/>
  <c r="AB199" i="16" s="1"/>
  <c r="AB406" i="16" a="1"/>
  <c r="AB406" i="16" s="1"/>
  <c r="J229" i="16" a="1"/>
  <c r="J229" i="16" s="1"/>
  <c r="AB208" i="16" a="1"/>
  <c r="AB208" i="16" s="1"/>
  <c r="J124" i="16" a="1"/>
  <c r="J124" i="16" s="1"/>
  <c r="AB81" i="16" a="1"/>
  <c r="AB81" i="16" s="1"/>
  <c r="T271" i="16" a="1"/>
  <c r="T271" i="16" s="1"/>
  <c r="S213" i="16" a="1"/>
  <c r="S213" i="16" s="1"/>
  <c r="G561" i="16" a="1"/>
  <c r="G561" i="16" s="1"/>
  <c r="P436" i="16" a="1"/>
  <c r="P436" i="16" s="1"/>
  <c r="Z549" i="16" a="1"/>
  <c r="Z549" i="16" s="1"/>
  <c r="Y403" i="16" a="1"/>
  <c r="Y403" i="16" s="1"/>
  <c r="Z133" i="16" a="1"/>
  <c r="Z133" i="16" s="1"/>
  <c r="Z505" i="16" a="1"/>
  <c r="Z505" i="16" s="1"/>
  <c r="W509" i="16" a="1"/>
  <c r="W509" i="16" s="1"/>
  <c r="T283" i="16" a="1"/>
  <c r="T283" i="16" s="1"/>
  <c r="G206" i="16" a="1"/>
  <c r="G206" i="16" s="1"/>
  <c r="H495" i="16" a="1"/>
  <c r="H495" i="16" s="1"/>
  <c r="H323" i="16" a="1"/>
  <c r="H323" i="16" s="1"/>
  <c r="H362" i="16" a="1"/>
  <c r="H362" i="16" s="1"/>
  <c r="K223" i="16" a="1"/>
  <c r="K223" i="16" s="1"/>
  <c r="H445" i="16" a="1"/>
  <c r="H445" i="16" s="1"/>
  <c r="H295" i="16" a="1"/>
  <c r="H295" i="16" s="1"/>
  <c r="V556" i="16" a="1"/>
  <c r="V556" i="16" s="1"/>
  <c r="N425" i="16" a="1"/>
  <c r="N425" i="16" s="1"/>
  <c r="N205" i="16" a="1"/>
  <c r="N205" i="16" s="1"/>
  <c r="M442" i="16" a="1"/>
  <c r="M442" i="16" s="1"/>
  <c r="M193" i="16" a="1"/>
  <c r="M193" i="16" s="1"/>
  <c r="AC477" i="16" a="1"/>
  <c r="AC477" i="16" s="1"/>
  <c r="M342" i="16" a="1"/>
  <c r="M342" i="16" s="1"/>
  <c r="AC502" i="16" a="1"/>
  <c r="AC502" i="16" s="1"/>
  <c r="AC245" i="16" a="1"/>
  <c r="AC245" i="16" s="1"/>
  <c r="N198" i="16" a="1"/>
  <c r="N198" i="16" s="1"/>
  <c r="AE458" i="16" a="1"/>
  <c r="AE458" i="16" s="1"/>
  <c r="M204" i="16" a="1"/>
  <c r="M204" i="16" s="1"/>
  <c r="AE388" i="16" a="1"/>
  <c r="AE388" i="16" s="1"/>
  <c r="AC79" i="16" a="1"/>
  <c r="AC79" i="16" s="1"/>
  <c r="AC537" i="16" a="1"/>
  <c r="AC537" i="16" s="1"/>
  <c r="AE343" i="16" a="1"/>
  <c r="AE343" i="16" s="1"/>
  <c r="M408" i="16" a="1"/>
  <c r="M408" i="16" s="1"/>
  <c r="AC95" i="16" a="1"/>
  <c r="AC95" i="16" s="1"/>
  <c r="AE445" i="16" a="1"/>
  <c r="AE445" i="16" s="1"/>
  <c r="AC325" i="16" a="1"/>
  <c r="AC325" i="16" s="1"/>
  <c r="AF154" i="16" a="1"/>
  <c r="AF154" i="16" s="1"/>
  <c r="AC219" i="16" a="1"/>
  <c r="AC219" i="16" s="1"/>
  <c r="AF366" i="16" a="1"/>
  <c r="AF366" i="16" s="1"/>
  <c r="AE205" i="16" a="1"/>
  <c r="AE205" i="16" s="1"/>
  <c r="AE143" i="16" a="1"/>
  <c r="AE143" i="16" s="1"/>
  <c r="AE238" i="16" a="1"/>
  <c r="AE238" i="16" s="1"/>
  <c r="AF561" i="16" a="1"/>
  <c r="AF561" i="16" s="1"/>
  <c r="AF440" i="16" a="1"/>
  <c r="AF440" i="16" s="1"/>
  <c r="AF550" i="16" a="1"/>
  <c r="AF550" i="16" s="1"/>
  <c r="AF549" i="16" a="1"/>
  <c r="AF549" i="16" s="1"/>
  <c r="AE512" i="16" a="1"/>
  <c r="AE512" i="16" s="1"/>
  <c r="AH228" i="16" a="1"/>
  <c r="AH228" i="16" s="1"/>
  <c r="AH541" i="16" a="1"/>
  <c r="AH541" i="16" s="1"/>
  <c r="AF438" i="16" a="1"/>
  <c r="AF438" i="16" s="1"/>
  <c r="AH292" i="16" a="1"/>
  <c r="AH292" i="16" s="1"/>
  <c r="AF176" i="16" a="1"/>
  <c r="AF176" i="16" s="1"/>
  <c r="AF243" i="16" a="1"/>
  <c r="AF243" i="16" s="1"/>
  <c r="AH229" i="16" a="1"/>
  <c r="AH229" i="16" s="1"/>
  <c r="AF348" i="16" a="1"/>
  <c r="AF348" i="16" s="1"/>
  <c r="AF326" i="16" a="1"/>
  <c r="AF326" i="16" s="1"/>
  <c r="AF195" i="16" a="1"/>
  <c r="AF195" i="16" s="1"/>
  <c r="AH338" i="16" a="1"/>
  <c r="AH338" i="16" s="1"/>
  <c r="AF456" i="16" a="1"/>
  <c r="AF456" i="16" s="1"/>
  <c r="AF315" i="16" a="1"/>
  <c r="AF315" i="16" s="1"/>
  <c r="AF484" i="16" a="1"/>
  <c r="AF484" i="16" s="1"/>
  <c r="AH446" i="16" a="1"/>
  <c r="AH446" i="16" s="1"/>
  <c r="AH382" i="16" a="1"/>
  <c r="AH382" i="16" s="1"/>
  <c r="AF279" i="16" a="1"/>
  <c r="AF279" i="16" s="1"/>
  <c r="AI309" i="16" a="1"/>
  <c r="AI309" i="16" s="1"/>
  <c r="AH357" i="16" a="1"/>
  <c r="AH357" i="16" s="1"/>
  <c r="AH346" i="16" a="1"/>
  <c r="AH346" i="16" s="1"/>
  <c r="AH235" i="16" a="1"/>
  <c r="AH235" i="16" s="1"/>
  <c r="AH211" i="16" a="1"/>
  <c r="AH211" i="16" s="1"/>
  <c r="AF503" i="16" a="1"/>
  <c r="AF503" i="16" s="1"/>
  <c r="AI281" i="16" a="1"/>
  <c r="AI281" i="16" s="1"/>
  <c r="AI68" i="16" a="1"/>
  <c r="AI68" i="16" s="1"/>
  <c r="AI200" i="16" a="1"/>
  <c r="AI200" i="16" s="1"/>
  <c r="J508" i="16" a="1"/>
  <c r="J508" i="16" s="1"/>
  <c r="AI81" i="16" a="1"/>
  <c r="AI81" i="16" s="1"/>
  <c r="AB389" i="16" a="1"/>
  <c r="AB389" i="16" s="1"/>
  <c r="J509" i="16" a="1"/>
  <c r="J509" i="16" s="1"/>
  <c r="AI94" i="16" a="1"/>
  <c r="AI94" i="16" s="1"/>
  <c r="AB559" i="16" a="1"/>
  <c r="AB559" i="16" s="1"/>
  <c r="AH90" i="16" a="1"/>
  <c r="AH90" i="16" s="1"/>
  <c r="AI76" i="16" a="1"/>
  <c r="AI76" i="16" s="1"/>
  <c r="AI496" i="16" a="1"/>
  <c r="AI496" i="16" s="1"/>
  <c r="AI245" i="16" a="1"/>
  <c r="AI245" i="16" s="1"/>
  <c r="AI377" i="16" a="1"/>
  <c r="AI377" i="16" s="1"/>
  <c r="J401" i="16" a="1"/>
  <c r="J401" i="16" s="1"/>
  <c r="AI259" i="16" a="1"/>
  <c r="AI259" i="16" s="1"/>
  <c r="AI231" i="16" a="1"/>
  <c r="AI231" i="16" s="1"/>
  <c r="AI219" i="16" a="1"/>
  <c r="AI219" i="16" s="1"/>
  <c r="AI136" i="16" a="1"/>
  <c r="AI136" i="16" s="1"/>
  <c r="J130" i="16" a="1"/>
  <c r="J130" i="16" s="1"/>
  <c r="AH76" i="16" a="1"/>
  <c r="AH76" i="16" s="1"/>
  <c r="AI73" i="16" a="1"/>
  <c r="AI73" i="16" s="1"/>
  <c r="AI110" i="16" a="1"/>
  <c r="AI110" i="16" s="1"/>
  <c r="AB330" i="16" a="1"/>
  <c r="AB330" i="16" s="1"/>
  <c r="AI288" i="16" a="1"/>
  <c r="AI288" i="16" s="1"/>
  <c r="J546" i="16" a="1"/>
  <c r="J546" i="16" s="1"/>
  <c r="AI301" i="16" a="1"/>
  <c r="AI301" i="16" s="1"/>
  <c r="AI194" i="16" a="1"/>
  <c r="AI194" i="16" s="1"/>
  <c r="AB536" i="16" a="1"/>
  <c r="AB536" i="16" s="1"/>
  <c r="J362" i="16" a="1"/>
  <c r="J362" i="16" s="1"/>
  <c r="AI372" i="16" a="1"/>
  <c r="AI372" i="16" s="1"/>
  <c r="AI541" i="16" a="1"/>
  <c r="AI541" i="16" s="1"/>
  <c r="AB201" i="16" a="1"/>
  <c r="AB201" i="16" s="1"/>
  <c r="AB68" i="16" a="1"/>
  <c r="AB68" i="16" s="1"/>
  <c r="AB54" i="16" a="1"/>
  <c r="AB54" i="16" s="1"/>
  <c r="AB473" i="16" a="1"/>
  <c r="AB473" i="16" s="1"/>
  <c r="AB143" i="16" a="1"/>
  <c r="AB143" i="16" s="1"/>
  <c r="AB246" i="16" a="1"/>
  <c r="AB246" i="16" s="1"/>
  <c r="AB137" i="16" a="1"/>
  <c r="AB137" i="16" s="1"/>
  <c r="AB542" i="16" a="1"/>
  <c r="AB542" i="16" s="1"/>
  <c r="AB272" i="16" a="1"/>
  <c r="AB272" i="16" s="1"/>
  <c r="AB543" i="16" a="1"/>
  <c r="AB543" i="16" s="1"/>
  <c r="AB251" i="16" a="1"/>
  <c r="AB251" i="16" s="1"/>
  <c r="J246" i="16" a="1"/>
  <c r="J246" i="16" s="1"/>
  <c r="AB417" i="16" a="1"/>
  <c r="AB417" i="16" s="1"/>
  <c r="AB176" i="16" a="1"/>
  <c r="AB176" i="16" s="1"/>
  <c r="AB324" i="16" a="1"/>
  <c r="AB324" i="16" s="1"/>
  <c r="AB95" i="16" a="1"/>
  <c r="AB95" i="16" s="1"/>
  <c r="J382" i="16" a="1"/>
  <c r="J382" i="16" s="1"/>
  <c r="AB498" i="16" a="1"/>
  <c r="AB498" i="16" s="1"/>
  <c r="AB74" i="16" a="1"/>
  <c r="AB74" i="16" s="1"/>
  <c r="AB395" i="16" a="1"/>
  <c r="AB395" i="16" s="1"/>
  <c r="AB144" i="16" a="1"/>
  <c r="AB144" i="16" s="1"/>
  <c r="AB334" i="16" a="1"/>
  <c r="AB334" i="16" s="1"/>
  <c r="AB202" i="16" a="1"/>
  <c r="AB202" i="16" s="1"/>
  <c r="J347" i="16" a="1"/>
  <c r="J347" i="16" s="1"/>
  <c r="J224" i="16" a="1"/>
  <c r="J224" i="16" s="1"/>
  <c r="J335" i="16" a="1"/>
  <c r="J335" i="16" s="1"/>
  <c r="J212" i="16" a="1"/>
  <c r="J212" i="16" s="1"/>
  <c r="J126" i="16" a="1"/>
  <c r="J126" i="16" s="1"/>
  <c r="AB222" i="16" a="1"/>
  <c r="AB222" i="16" s="1"/>
  <c r="J202" i="16" a="1"/>
  <c r="J202" i="16" s="1"/>
  <c r="AB160" i="16" a="1"/>
  <c r="AB160" i="16" s="1"/>
  <c r="J112" i="16" a="1"/>
  <c r="J112" i="16" s="1"/>
  <c r="AB414" i="16" a="1"/>
  <c r="AB414" i="16" s="1"/>
  <c r="AB410" i="16" a="1"/>
  <c r="AB410" i="16" s="1"/>
  <c r="H518" i="16" a="1"/>
  <c r="H518" i="16" s="1"/>
  <c r="W354" i="16" a="1"/>
  <c r="W354" i="16" s="1"/>
  <c r="H175" i="16" a="1"/>
  <c r="H175" i="16" s="1"/>
  <c r="AC436" i="16" a="1"/>
  <c r="AC436" i="16" s="1"/>
  <c r="N166" i="16" a="1"/>
  <c r="N166" i="16" s="1"/>
  <c r="N161" i="16" a="1"/>
  <c r="N161" i="16" s="1"/>
  <c r="AI490" i="16" a="1"/>
  <c r="AI490" i="16" s="1"/>
  <c r="AC97" i="16" a="1"/>
  <c r="AC97" i="16" s="1"/>
  <c r="AF116" i="16" a="1"/>
  <c r="AF116" i="16" s="1"/>
  <c r="AF493" i="16" a="1"/>
  <c r="AF493" i="16" s="1"/>
  <c r="AF314" i="16" a="1"/>
  <c r="AF314" i="16" s="1"/>
  <c r="AH524" i="16" a="1"/>
  <c r="AH524" i="16" s="1"/>
  <c r="AI202" i="16" a="1"/>
  <c r="AI202" i="16" s="1"/>
  <c r="AH128" i="16" a="1"/>
  <c r="AH128" i="16" s="1"/>
  <c r="J332" i="16" a="1"/>
  <c r="J332" i="16" s="1"/>
  <c r="AH56" i="16" a="1"/>
  <c r="AH56" i="16" s="1"/>
  <c r="J289" i="16" a="1"/>
  <c r="J289" i="16" s="1"/>
  <c r="AI470" i="16" a="1"/>
  <c r="AI470" i="16" s="1"/>
  <c r="AB65" i="16" a="1"/>
  <c r="AB65" i="16" s="1"/>
  <c r="AB390" i="16" a="1"/>
  <c r="AB390" i="16" s="1"/>
  <c r="J228" i="16" a="1"/>
  <c r="J228" i="16" s="1"/>
  <c r="AB125" i="16" a="1"/>
  <c r="AB125" i="16" s="1"/>
  <c r="AB275" i="16" a="1"/>
  <c r="AB275" i="16" s="1"/>
  <c r="G381" i="16" a="1"/>
  <c r="G381" i="16" s="1"/>
  <c r="Z207" i="16" a="1"/>
  <c r="Z207" i="16" s="1"/>
  <c r="H126" i="16" a="1"/>
  <c r="H126" i="16" s="1"/>
  <c r="AC540" i="16" a="1"/>
  <c r="AC540" i="16" s="1"/>
  <c r="AH461" i="16" a="1"/>
  <c r="AH461" i="16" s="1"/>
  <c r="AC92" i="16" a="1"/>
  <c r="AC92" i="16" s="1"/>
  <c r="AF93" i="16" a="1"/>
  <c r="AF93" i="16" s="1"/>
  <c r="AH364" i="16" a="1"/>
  <c r="AH364" i="16" s="1"/>
  <c r="AH320" i="16" a="1"/>
  <c r="AH320" i="16" s="1"/>
  <c r="AF170" i="16" a="1"/>
  <c r="AF170" i="16" s="1"/>
  <c r="AI177" i="16" a="1"/>
  <c r="AI177" i="16" s="1"/>
  <c r="AF455" i="16" a="1"/>
  <c r="AF455" i="16" s="1"/>
  <c r="AI78" i="16" a="1"/>
  <c r="AI78" i="16" s="1"/>
  <c r="AB483" i="16" a="1"/>
  <c r="AB483" i="16" s="1"/>
  <c r="J295" i="16" a="1"/>
  <c r="J295" i="16" s="1"/>
  <c r="AB261" i="16" a="1"/>
  <c r="AB261" i="16" s="1"/>
  <c r="AB476" i="16" a="1"/>
  <c r="AB476" i="16" s="1"/>
  <c r="AB64" i="16" a="1"/>
  <c r="AB64" i="16" s="1"/>
  <c r="G477" i="16" a="1"/>
  <c r="G477" i="16" s="1"/>
  <c r="K471" i="16" a="1"/>
  <c r="K471" i="16" s="1"/>
  <c r="H519" i="16" a="1"/>
  <c r="H519" i="16" s="1"/>
  <c r="M500" i="16" a="1"/>
  <c r="M500" i="16" s="1"/>
  <c r="AC395" i="16" a="1"/>
  <c r="AC395" i="16" s="1"/>
  <c r="AC337" i="16" a="1"/>
  <c r="AC337" i="16" s="1"/>
  <c r="AC321" i="16" a="1"/>
  <c r="AC321" i="16" s="1"/>
  <c r="AC61" i="16" a="1"/>
  <c r="AC61" i="16" s="1"/>
  <c r="AC253" i="16" a="1"/>
  <c r="AC253" i="16" s="1"/>
  <c r="AH495" i="16" a="1"/>
  <c r="AH495" i="16" s="1"/>
  <c r="AH330" i="16" a="1"/>
  <c r="AH330" i="16" s="1"/>
  <c r="AH479" i="16" a="1"/>
  <c r="AH479" i="16" s="1"/>
  <c r="AH405" i="16" a="1"/>
  <c r="AH405" i="16" s="1"/>
  <c r="AH120" i="16" a="1"/>
  <c r="AH120" i="16" s="1"/>
  <c r="J450" i="16" a="1"/>
  <c r="J450" i="16" s="1"/>
  <c r="AH116" i="16" a="1"/>
  <c r="AH116" i="16" s="1"/>
  <c r="J526" i="16" a="1"/>
  <c r="J526" i="16" s="1"/>
  <c r="AH44" i="16" a="1"/>
  <c r="AH44" i="16" s="1"/>
  <c r="AB138" i="16" a="1"/>
  <c r="AB138" i="16" s="1"/>
  <c r="AB268" i="16" a="1"/>
  <c r="AB268" i="16" s="1"/>
  <c r="AB360" i="16" a="1"/>
  <c r="AB360" i="16" s="1"/>
  <c r="AB429" i="16" a="1"/>
  <c r="AB429" i="16" s="1"/>
  <c r="AB328" i="16" a="1"/>
  <c r="AB328" i="16" s="1"/>
  <c r="J99" i="16" a="1"/>
  <c r="J99" i="16" s="1"/>
  <c r="AB170" i="16" a="1"/>
  <c r="AB170" i="16" s="1"/>
  <c r="H166" i="16" a="1"/>
  <c r="H166" i="16" s="1"/>
  <c r="K124" i="16" a="1"/>
  <c r="K124" i="16" s="1"/>
  <c r="K80" i="16" a="1"/>
  <c r="K80" i="16" s="1"/>
  <c r="M356" i="16" a="1"/>
  <c r="M356" i="16" s="1"/>
  <c r="M314" i="16" a="1"/>
  <c r="M314" i="16" s="1"/>
  <c r="M384" i="16" a="1"/>
  <c r="M384" i="16" s="1"/>
  <c r="AC177" i="16" a="1"/>
  <c r="AC177" i="16" s="1"/>
  <c r="AE453" i="16" a="1"/>
  <c r="AE453" i="16" s="1"/>
  <c r="AC109" i="16" a="1"/>
  <c r="AC109" i="16" s="1"/>
  <c r="AF390" i="16" a="1"/>
  <c r="AF390" i="16" s="1"/>
  <c r="AF224" i="16" a="1"/>
  <c r="AF224" i="16" s="1"/>
  <c r="AH410" i="16" a="1"/>
  <c r="AH410" i="16" s="1"/>
  <c r="AF457" i="16" a="1"/>
  <c r="AF457" i="16" s="1"/>
  <c r="AH301" i="16" a="1"/>
  <c r="AH301" i="16" s="1"/>
  <c r="AH265" i="16" a="1"/>
  <c r="AH265" i="16" s="1"/>
  <c r="J235" i="16" a="1"/>
  <c r="J235" i="16" s="1"/>
  <c r="J557" i="16" a="1"/>
  <c r="J557" i="16" s="1"/>
  <c r="AI462" i="16" a="1"/>
  <c r="AI462" i="16" s="1"/>
  <c r="AI438" i="16" a="1"/>
  <c r="AI438" i="16" s="1"/>
  <c r="J470" i="16" a="1"/>
  <c r="J470" i="16" s="1"/>
  <c r="AB471" i="16" a="1"/>
  <c r="AB471" i="16" s="1"/>
  <c r="AI458" i="16" a="1"/>
  <c r="AI458" i="16" s="1"/>
  <c r="AB294" i="16" a="1"/>
  <c r="AB294" i="16" s="1"/>
  <c r="AB418" i="16" a="1"/>
  <c r="AB418" i="16" s="1"/>
  <c r="J110" i="16" a="1"/>
  <c r="J110" i="16" s="1"/>
  <c r="AB166" i="16" a="1"/>
  <c r="AB166" i="16" s="1"/>
  <c r="AB358" i="16" a="1"/>
  <c r="AB358" i="16" s="1"/>
  <c r="AB441" i="16" a="1"/>
  <c r="AB441" i="16" s="1"/>
  <c r="AB436" i="16" a="1"/>
  <c r="AB436" i="16" s="1"/>
  <c r="J190" i="16" a="1"/>
  <c r="J190" i="16" s="1"/>
  <c r="T401" i="16" a="1"/>
  <c r="T401" i="16" s="1"/>
  <c r="Q390" i="16" a="1"/>
  <c r="Q390" i="16" s="1"/>
  <c r="H500" i="16" a="1"/>
  <c r="H500" i="16" s="1"/>
  <c r="Z383" i="16" a="1"/>
  <c r="Z383" i="16" s="1"/>
  <c r="W324" i="16" a="1"/>
  <c r="W324" i="16" s="1"/>
  <c r="T494" i="16" a="1"/>
  <c r="T494" i="16" s="1"/>
  <c r="K171" i="16" a="1"/>
  <c r="K171" i="16" s="1"/>
  <c r="W340" i="16" a="1"/>
  <c r="W340" i="16" s="1"/>
  <c r="P476" i="16" a="1"/>
  <c r="P476" i="16" s="1"/>
  <c r="T512" i="16" a="1"/>
  <c r="T512" i="16" s="1"/>
  <c r="G316" i="16" a="1"/>
  <c r="G316" i="16" s="1"/>
  <c r="H262" i="16" a="1"/>
  <c r="H262" i="16" s="1"/>
  <c r="G209" i="16" a="1"/>
  <c r="G209" i="16" s="1"/>
  <c r="K188" i="16" a="1"/>
  <c r="K188" i="16" s="1"/>
  <c r="K212" i="16" a="1"/>
  <c r="K212" i="16" s="1"/>
  <c r="H458" i="16" a="1"/>
  <c r="H458" i="16" s="1"/>
  <c r="H376" i="16" a="1"/>
  <c r="H376" i="16" s="1"/>
  <c r="Y520" i="16" a="1"/>
  <c r="Y520" i="16" s="1"/>
  <c r="N281" i="16" a="1"/>
  <c r="N281" i="16" s="1"/>
  <c r="P419" i="16" a="1"/>
  <c r="P419" i="16" s="1"/>
  <c r="M464" i="16" a="1"/>
  <c r="M464" i="16" s="1"/>
  <c r="N181" i="16" a="1"/>
  <c r="N181" i="16" s="1"/>
  <c r="M298" i="16" a="1"/>
  <c r="M298" i="16" s="1"/>
  <c r="M516" i="16" a="1"/>
  <c r="M516" i="16" s="1"/>
  <c r="M336" i="16" a="1"/>
  <c r="M336" i="16" s="1"/>
  <c r="M198" i="16" a="1"/>
  <c r="M198" i="16" s="1"/>
  <c r="AC434" i="16" a="1"/>
  <c r="AC434" i="16" s="1"/>
  <c r="M481" i="16" a="1"/>
  <c r="M481" i="16" s="1"/>
  <c r="M457" i="16" a="1"/>
  <c r="M457" i="16" s="1"/>
  <c r="AE134" i="16" a="1"/>
  <c r="AE134" i="16" s="1"/>
  <c r="AC476" i="16" a="1"/>
  <c r="AC476" i="16" s="1"/>
  <c r="AE244" i="16" a="1"/>
  <c r="AE244" i="16" s="1"/>
  <c r="M445" i="16" a="1"/>
  <c r="M445" i="16" s="1"/>
  <c r="AE346" i="16" a="1"/>
  <c r="AE346" i="16" s="1"/>
  <c r="AC393" i="16" a="1"/>
  <c r="AC393" i="16" s="1"/>
  <c r="AE199" i="16" a="1"/>
  <c r="AE199" i="16" s="1"/>
  <c r="M264" i="16" a="1"/>
  <c r="M264" i="16" s="1"/>
  <c r="AE463" i="16" a="1"/>
  <c r="AE463" i="16" s="1"/>
  <c r="AE157" i="16" a="1"/>
  <c r="AE157" i="16" s="1"/>
  <c r="AC181" i="16" a="1"/>
  <c r="AC181" i="16" s="1"/>
  <c r="AC100" i="16" a="1"/>
  <c r="AC100" i="16" s="1"/>
  <c r="AC75" i="16" a="1"/>
  <c r="AC75" i="16" s="1"/>
  <c r="AE73" i="16" a="1"/>
  <c r="AE73" i="16" s="1"/>
  <c r="AE59" i="16" a="1"/>
  <c r="AE59" i="16" s="1"/>
  <c r="AF519" i="16" a="1"/>
  <c r="AF519" i="16" s="1"/>
  <c r="AE313" i="16" a="1"/>
  <c r="AE313" i="16" s="1"/>
  <c r="AH321" i="16" a="1"/>
  <c r="AH321" i="16" s="1"/>
  <c r="AF166" i="16" a="1"/>
  <c r="AF166" i="16" s="1"/>
  <c r="AF296" i="16" a="1"/>
  <c r="AF296" i="16" s="1"/>
  <c r="AF430" i="16" a="1"/>
  <c r="AF430" i="16" s="1"/>
  <c r="AF406" i="16" a="1"/>
  <c r="AF406" i="16" s="1"/>
  <c r="AF106" i="16" a="1"/>
  <c r="AF106" i="16" s="1"/>
  <c r="AC144" i="16" a="1"/>
  <c r="AC144" i="16" s="1"/>
  <c r="AE368" i="16" a="1"/>
  <c r="AE368" i="16" s="1"/>
  <c r="AH466" i="16" a="1"/>
  <c r="AH466" i="16" s="1"/>
  <c r="AH322" i="16" a="1"/>
  <c r="AH322" i="16" s="1"/>
  <c r="AF375" i="16" a="1"/>
  <c r="AF375" i="16" s="1"/>
  <c r="AH148" i="16" a="1"/>
  <c r="AH148" i="16" s="1"/>
  <c r="AH424" i="16" a="1"/>
  <c r="AH424" i="16" s="1"/>
  <c r="AF99" i="16" a="1"/>
  <c r="AF99" i="16" s="1"/>
  <c r="AH26" i="16" a="1"/>
  <c r="AH26" i="16" s="1"/>
  <c r="AF60" i="16" a="1"/>
  <c r="AF60" i="16" s="1"/>
  <c r="AF182" i="16" a="1"/>
  <c r="AF182" i="16" s="1"/>
  <c r="AH194" i="16" a="1"/>
  <c r="AH194" i="16" s="1"/>
  <c r="AF168" i="16" a="1"/>
  <c r="AF168" i="16" s="1"/>
  <c r="AH287" i="16" a="1"/>
  <c r="AH287" i="16" s="1"/>
  <c r="AF340" i="16" a="1"/>
  <c r="AF340" i="16" s="1"/>
  <c r="AH302" i="16" a="1"/>
  <c r="AH302" i="16" s="1"/>
  <c r="AF409" i="16" a="1"/>
  <c r="AF409" i="16" s="1"/>
  <c r="AF135" i="16" a="1"/>
  <c r="AF135" i="16" s="1"/>
  <c r="AI394" i="16" a="1"/>
  <c r="AI394" i="16" s="1"/>
  <c r="AH202" i="16" a="1"/>
  <c r="AH202" i="16" s="1"/>
  <c r="AH74" i="16" a="1"/>
  <c r="AH74" i="16" s="1"/>
  <c r="AI491" i="16" a="1"/>
  <c r="AI491" i="16" s="1"/>
  <c r="AF215" i="16" a="1"/>
  <c r="AF215" i="16" s="1"/>
  <c r="AH176" i="16" a="1"/>
  <c r="AH176" i="16" s="1"/>
  <c r="AF335" i="16" a="1"/>
  <c r="AF335" i="16" s="1"/>
  <c r="J484" i="16" a="1"/>
  <c r="J484" i="16" s="1"/>
  <c r="AI56" i="16" a="1"/>
  <c r="AI56" i="16" s="1"/>
  <c r="AH60" i="16" a="1"/>
  <c r="AH60" i="16" s="1"/>
  <c r="J496" i="16" a="1"/>
  <c r="J496" i="16" s="1"/>
  <c r="AI501" i="16" a="1"/>
  <c r="AI501" i="16" s="1"/>
  <c r="J360" i="16" a="1"/>
  <c r="J360" i="16" s="1"/>
  <c r="J497" i="16" a="1"/>
  <c r="J497" i="16" s="1"/>
  <c r="AI425" i="16" a="1"/>
  <c r="AI425" i="16" s="1"/>
  <c r="AI171" i="16" a="1"/>
  <c r="AI171" i="16" s="1"/>
  <c r="J316" i="16" a="1"/>
  <c r="J316" i="16" s="1"/>
  <c r="J491" i="16" a="1"/>
  <c r="J491" i="16" s="1"/>
  <c r="AI352" i="16" a="1"/>
  <c r="AI352" i="16" s="1"/>
  <c r="AI101" i="16" a="1"/>
  <c r="AI101" i="16" s="1"/>
  <c r="AI233" i="16" a="1"/>
  <c r="AI233" i="16" s="1"/>
  <c r="AB433" i="16" a="1"/>
  <c r="AB433" i="16" s="1"/>
  <c r="AI115" i="16" a="1"/>
  <c r="AI115" i="16" s="1"/>
  <c r="J502" i="16" a="1"/>
  <c r="J502" i="16" s="1"/>
  <c r="AI63" i="16" a="1"/>
  <c r="AI63" i="16" s="1"/>
  <c r="AI412" i="16" a="1"/>
  <c r="AI412" i="16" s="1"/>
  <c r="AB253" i="16" a="1"/>
  <c r="AB253" i="16" s="1"/>
  <c r="AI348" i="16" a="1"/>
  <c r="AI348" i="16" s="1"/>
  <c r="J306" i="16" a="1"/>
  <c r="J306" i="16" s="1"/>
  <c r="J524" i="16" a="1"/>
  <c r="J524" i="16" s="1"/>
  <c r="J156" i="16" a="1"/>
  <c r="J156" i="16" s="1"/>
  <c r="J417" i="16" a="1"/>
  <c r="J417" i="16" s="1"/>
  <c r="J406" i="16" a="1"/>
  <c r="J406" i="16" s="1"/>
  <c r="AI157" i="16" a="1"/>
  <c r="AI157" i="16" s="1"/>
  <c r="AI50" i="16" a="1"/>
  <c r="AI50" i="16" s="1"/>
  <c r="J167" i="16" a="1"/>
  <c r="J167" i="16" s="1"/>
  <c r="AI228" i="16" a="1"/>
  <c r="AI228" i="16" s="1"/>
  <c r="AI253" i="16" a="1"/>
  <c r="AI253" i="16" s="1"/>
  <c r="AB71" i="16" a="1"/>
  <c r="AB71" i="16" s="1"/>
  <c r="J155" i="16" a="1"/>
  <c r="J155" i="16" s="1"/>
  <c r="AB269" i="16" a="1"/>
  <c r="AB269" i="16" s="1"/>
  <c r="AB311" i="16" a="1"/>
  <c r="AB311" i="16" s="1"/>
  <c r="J288" i="16" a="1"/>
  <c r="J288" i="16" s="1"/>
  <c r="AB539" i="16" a="1"/>
  <c r="AB539" i="16" s="1"/>
  <c r="AB117" i="16" a="1"/>
  <c r="AB117" i="16" s="1"/>
  <c r="J315" i="16" a="1"/>
  <c r="J315" i="16" s="1"/>
  <c r="AB371" i="16" a="1"/>
  <c r="AB371" i="16" s="1"/>
  <c r="AB142" i="16" a="1"/>
  <c r="AB142" i="16" s="1"/>
  <c r="J197" i="16" a="1"/>
  <c r="J197" i="16" s="1"/>
  <c r="AB416" i="16" a="1"/>
  <c r="AB416" i="16" s="1"/>
  <c r="AB121" i="16" a="1"/>
  <c r="AB121" i="16" s="1"/>
  <c r="AB484" i="16" a="1"/>
  <c r="AB484" i="16" s="1"/>
  <c r="AB287" i="16" a="1"/>
  <c r="AB287" i="16" s="1"/>
  <c r="J251" i="16" a="1"/>
  <c r="J251" i="16" s="1"/>
  <c r="AB162" i="16" a="1"/>
  <c r="AB162" i="16" s="1"/>
  <c r="J279" i="16" a="1"/>
  <c r="J279" i="16" s="1"/>
  <c r="J241" i="16" a="1"/>
  <c r="J241" i="16" s="1"/>
  <c r="AB369" i="16" a="1"/>
  <c r="AB369" i="16" s="1"/>
  <c r="AB136" i="16" a="1"/>
  <c r="AB136" i="16" s="1"/>
  <c r="J227" i="16" a="1"/>
  <c r="J227" i="16" s="1"/>
  <c r="AB205" i="16" a="1"/>
  <c r="AB205" i="16" s="1"/>
  <c r="J147" i="16" a="1"/>
  <c r="J147" i="16" s="1"/>
  <c r="J204" i="16" a="1"/>
  <c r="J204" i="16" s="1"/>
  <c r="AB454" i="16" a="1"/>
  <c r="AB454" i="16" s="1"/>
  <c r="J192" i="16" a="1"/>
  <c r="J192" i="16" s="1"/>
  <c r="AB432" i="16" a="1"/>
  <c r="AB432" i="16" s="1"/>
  <c r="AB525" i="16" a="1"/>
  <c r="AB525" i="16" s="1"/>
  <c r="AB92" i="16" a="1"/>
  <c r="AB92" i="16" s="1"/>
  <c r="AB456" i="16" a="1"/>
  <c r="AB456" i="16" s="1"/>
  <c r="AB481" i="16" a="1"/>
  <c r="AB481" i="16" s="1"/>
  <c r="AB252" i="16" a="1"/>
  <c r="AB252" i="16" s="1"/>
  <c r="AB248" i="16" a="1"/>
  <c r="AB248" i="16" s="1"/>
  <c r="Z270" i="16" a="1"/>
  <c r="Z270" i="16" s="1"/>
  <c r="W256" i="16" a="1"/>
  <c r="W256" i="16" s="1"/>
  <c r="G528" i="16" a="1"/>
  <c r="G528" i="16" s="1"/>
  <c r="M268" i="16" a="1"/>
  <c r="M268" i="16" s="1"/>
  <c r="AE78" i="16" a="1"/>
  <c r="AE78" i="16" s="1"/>
  <c r="AE426" i="16" a="1"/>
  <c r="AE426" i="16" s="1"/>
  <c r="AF222" i="16" a="1"/>
  <c r="AF222" i="16" s="1"/>
  <c r="AF127" i="16" a="1"/>
  <c r="AF127" i="16" s="1"/>
  <c r="AF70" i="16" a="1"/>
  <c r="AF70" i="16" s="1"/>
  <c r="AF325" i="16" a="1"/>
  <c r="AF325" i="16" s="1"/>
  <c r="AF185" i="16" a="1"/>
  <c r="AF185" i="16" s="1"/>
  <c r="AI321" i="16" a="1"/>
  <c r="AI321" i="16" s="1"/>
  <c r="AH140" i="16" a="1"/>
  <c r="AH140" i="16" s="1"/>
  <c r="AI555" i="16" a="1"/>
  <c r="AI555" i="16" s="1"/>
  <c r="J501" i="16" a="1"/>
  <c r="J501" i="16" s="1"/>
  <c r="AB189" i="16" a="1"/>
  <c r="AB189" i="16" s="1"/>
  <c r="AB104" i="16" a="1"/>
  <c r="AB104" i="16" s="1"/>
  <c r="AB405" i="16" a="1"/>
  <c r="AB405" i="16" s="1"/>
  <c r="AB407" i="16" a="1"/>
  <c r="AB407" i="16" s="1"/>
  <c r="AB193" i="16" a="1"/>
  <c r="AB193" i="16" s="1"/>
  <c r="AB470" i="16" a="1"/>
  <c r="AB470" i="16" s="1"/>
  <c r="W336" i="16" a="1"/>
  <c r="W336" i="16" s="1"/>
  <c r="W363" i="16" a="1"/>
  <c r="W363" i="16" s="1"/>
  <c r="Y334" i="16" a="1"/>
  <c r="Y334" i="16" s="1"/>
  <c r="M430" i="16" a="1"/>
  <c r="M430" i="16" s="1"/>
  <c r="AE383" i="16" a="1"/>
  <c r="AE383" i="16" s="1"/>
  <c r="AE113" i="16" a="1"/>
  <c r="AE113" i="16" s="1"/>
  <c r="AH557" i="16" a="1"/>
  <c r="AH557" i="16" s="1"/>
  <c r="AH507" i="16" a="1"/>
  <c r="AH507" i="16" s="1"/>
  <c r="AH474" i="16" a="1"/>
  <c r="AH474" i="16" s="1"/>
  <c r="AF245" i="16" a="1"/>
  <c r="AF245" i="16" s="1"/>
  <c r="AH538" i="16" a="1"/>
  <c r="AH538" i="16" s="1"/>
  <c r="AH345" i="16" a="1"/>
  <c r="AH345" i="16" s="1"/>
  <c r="AH163" i="16" a="1"/>
  <c r="AH163" i="16" s="1"/>
  <c r="AI256" i="16" a="1"/>
  <c r="AI256" i="16" s="1"/>
  <c r="J313" i="16" a="1"/>
  <c r="J313" i="16" s="1"/>
  <c r="J243" i="16" a="1"/>
  <c r="J243" i="16" s="1"/>
  <c r="J300" i="16" a="1"/>
  <c r="J300" i="16" s="1"/>
  <c r="J207" i="16" a="1"/>
  <c r="J207" i="16" s="1"/>
  <c r="AB276" i="16" a="1"/>
  <c r="AB276" i="16" s="1"/>
  <c r="AB245" i="16" a="1"/>
  <c r="AB245" i="16" s="1"/>
  <c r="AB467" i="16" a="1"/>
  <c r="AB467" i="16" s="1"/>
  <c r="J200" i="16" a="1"/>
  <c r="J200" i="16" s="1"/>
  <c r="V381" i="16" a="1"/>
  <c r="V381" i="16" s="1"/>
  <c r="W539" i="16" a="1"/>
  <c r="W539" i="16" s="1"/>
  <c r="K475" i="16" a="1"/>
  <c r="K475" i="16" s="1"/>
  <c r="G473" i="16" a="1"/>
  <c r="G473" i="16" s="1"/>
  <c r="AC401" i="16" a="1"/>
  <c r="AC401" i="16" s="1"/>
  <c r="AC490" i="16" a="1"/>
  <c r="AC490" i="16" s="1"/>
  <c r="AC226" i="16" a="1"/>
  <c r="AC226" i="16" s="1"/>
  <c r="AE460" i="16" a="1"/>
  <c r="AE460" i="16" s="1"/>
  <c r="AC137" i="16" a="1"/>
  <c r="AC137" i="16" s="1"/>
  <c r="AH231" i="16" a="1"/>
  <c r="AH231" i="16" s="1"/>
  <c r="AH484" i="16" a="1"/>
  <c r="AH484" i="16" s="1"/>
  <c r="AF270" i="16" a="1"/>
  <c r="AF270" i="16" s="1"/>
  <c r="AH430" i="16" a="1"/>
  <c r="AH430" i="16" s="1"/>
  <c r="AI453" i="16" a="1"/>
  <c r="AI453" i="16" s="1"/>
  <c r="AI33" i="16" a="1"/>
  <c r="AI33" i="16" s="1"/>
  <c r="AH27" i="16" a="1"/>
  <c r="AH27" i="16" s="1"/>
  <c r="J459" i="16" a="1"/>
  <c r="J459" i="16" s="1"/>
  <c r="AI65" i="16" a="1"/>
  <c r="AI65" i="16" s="1"/>
  <c r="J175" i="16" a="1"/>
  <c r="J175" i="16" s="1"/>
  <c r="AB102" i="16" a="1"/>
  <c r="AB102" i="16" s="1"/>
  <c r="J488" i="16" a="1"/>
  <c r="J488" i="16" s="1"/>
  <c r="J219" i="16" a="1"/>
  <c r="J219" i="16" s="1"/>
  <c r="AB194" i="16" a="1"/>
  <c r="AB194" i="16" s="1"/>
  <c r="J253" i="16" a="1"/>
  <c r="J253" i="16" s="1"/>
  <c r="AB314" i="16" a="1"/>
  <c r="AB314" i="16" s="1"/>
  <c r="AB63" i="16" a="1"/>
  <c r="AB63" i="16" s="1"/>
  <c r="J186" i="16" a="1"/>
  <c r="J186" i="16" s="1"/>
  <c r="AB210" i="16" a="1"/>
  <c r="AB210" i="16" s="1"/>
  <c r="P378" i="16" a="1"/>
  <c r="P378" i="16" s="1"/>
  <c r="W260" i="16" a="1"/>
  <c r="W260" i="16" s="1"/>
  <c r="G383" i="16" a="1"/>
  <c r="G383" i="16" s="1"/>
  <c r="K288" i="16" a="1"/>
  <c r="K288" i="16" s="1"/>
  <c r="M443" i="16" a="1"/>
  <c r="M443" i="16" s="1"/>
  <c r="M493" i="16" a="1"/>
  <c r="M493" i="16" s="1"/>
  <c r="AC82" i="16" a="1"/>
  <c r="AC82" i="16" s="1"/>
  <c r="AE316" i="16" a="1"/>
  <c r="AE316" i="16" s="1"/>
  <c r="AE517" i="16" a="1"/>
  <c r="AE517" i="16" s="1"/>
  <c r="AH350" i="16" a="1"/>
  <c r="AH350" i="16" s="1"/>
  <c r="AF104" i="16" a="1"/>
  <c r="AF104" i="16" s="1"/>
  <c r="AF81" i="16" a="1"/>
  <c r="AF81" i="16" s="1"/>
  <c r="AH505" i="16" a="1"/>
  <c r="AH505" i="16" s="1"/>
  <c r="AF444" i="16" a="1"/>
  <c r="AF444" i="16" s="1"/>
  <c r="AF528" i="16" a="1"/>
  <c r="AF528" i="16" s="1"/>
  <c r="J438" i="16" a="1"/>
  <c r="J438" i="16" s="1"/>
  <c r="AF431" i="16" a="1"/>
  <c r="AF431" i="16" s="1"/>
  <c r="AI520" i="16" a="1"/>
  <c r="AI520" i="16" s="1"/>
  <c r="J294" i="16" a="1"/>
  <c r="J294" i="16" s="1"/>
  <c r="J548" i="16" a="1"/>
  <c r="J548" i="16" s="1"/>
  <c r="AI469" i="16" a="1"/>
  <c r="AI469" i="16" s="1"/>
  <c r="AI277" i="16" a="1"/>
  <c r="AI277" i="16" s="1"/>
  <c r="J340" i="16" a="1"/>
  <c r="J340" i="16" s="1"/>
  <c r="J339" i="16" a="1"/>
  <c r="J339" i="16" s="1"/>
  <c r="AB531" i="16" a="1"/>
  <c r="AB531" i="16" s="1"/>
  <c r="AB198" i="16" a="1"/>
  <c r="AB198" i="16" s="1"/>
  <c r="AB195" i="16" a="1"/>
  <c r="AB195" i="16" s="1"/>
  <c r="AB510" i="16" a="1"/>
  <c r="AB510" i="16" s="1"/>
  <c r="AB152" i="16" a="1"/>
  <c r="AB152" i="16" s="1"/>
  <c r="AB197" i="16" a="1"/>
  <c r="AB197" i="16" s="1"/>
  <c r="AB260" i="16" a="1"/>
  <c r="AB260" i="16" s="1"/>
  <c r="AB279" i="16" a="1"/>
  <c r="AB279" i="16" s="1"/>
  <c r="W553" i="16" a="1"/>
  <c r="W553" i="16" s="1"/>
  <c r="T440" i="16" a="1"/>
  <c r="T440" i="16" s="1"/>
  <c r="S251" i="16" a="1"/>
  <c r="S251" i="16" s="1"/>
  <c r="G375" i="16" a="1"/>
  <c r="G375" i="16" s="1"/>
  <c r="H76" i="16" a="1"/>
  <c r="H76" i="16" s="1"/>
  <c r="W182" i="16" a="1"/>
  <c r="W182" i="16" s="1"/>
  <c r="S232" i="16" a="1"/>
  <c r="S232" i="16" s="1"/>
  <c r="G65" i="16" a="1"/>
  <c r="G65" i="16" s="1"/>
  <c r="Z230" i="16" a="1"/>
  <c r="Z230" i="16" s="1"/>
  <c r="S218" i="16" a="1"/>
  <c r="S218" i="16" s="1"/>
  <c r="V218" i="16" a="1"/>
  <c r="V218" i="16" s="1"/>
  <c r="Y151" i="16" a="1"/>
  <c r="Y151" i="16" s="1"/>
  <c r="H311" i="16" a="1"/>
  <c r="H311" i="16" s="1"/>
  <c r="G259" i="16" a="1"/>
  <c r="G259" i="16" s="1"/>
  <c r="W299" i="16" a="1"/>
  <c r="W299" i="16" s="1"/>
  <c r="K333" i="16" a="1"/>
  <c r="K333" i="16" s="1"/>
  <c r="Z471" i="16" a="1"/>
  <c r="Z471" i="16" s="1"/>
  <c r="K406" i="16" a="1"/>
  <c r="K406" i="16" s="1"/>
  <c r="S365" i="16" a="1"/>
  <c r="S365" i="16" s="1"/>
  <c r="M512" i="16" a="1"/>
  <c r="M512" i="16" s="1"/>
  <c r="N438" i="16" a="1"/>
  <c r="N438" i="16" s="1"/>
  <c r="M320" i="16" a="1"/>
  <c r="M320" i="16" s="1"/>
  <c r="M440" i="16" a="1"/>
  <c r="M440" i="16" s="1"/>
  <c r="M154" i="16" a="1"/>
  <c r="M154" i="16" s="1"/>
  <c r="AC71" i="16" a="1"/>
  <c r="AC71" i="16" s="1"/>
  <c r="AE486" i="16" a="1"/>
  <c r="AE486" i="16" s="1"/>
  <c r="N214" i="16" a="1"/>
  <c r="N214" i="16" s="1"/>
  <c r="N190" i="16" a="1"/>
  <c r="N190" i="16" s="1"/>
  <c r="M289" i="16" a="1"/>
  <c r="M289" i="16" s="1"/>
  <c r="M205" i="16" a="1"/>
  <c r="M205" i="16" s="1"/>
  <c r="AF525" i="16" a="1"/>
  <c r="AF525" i="16" s="1"/>
  <c r="AC335" i="16" a="1"/>
  <c r="AC335" i="16" s="1"/>
  <c r="AF309" i="16" a="1"/>
  <c r="AF309" i="16" s="1"/>
  <c r="M301" i="16" a="1"/>
  <c r="M301" i="16" s="1"/>
  <c r="M144" i="16" a="1"/>
  <c r="M144" i="16" s="1"/>
  <c r="N137" i="16" a="1"/>
  <c r="N137" i="16" s="1"/>
  <c r="AE53" i="16" a="1"/>
  <c r="AE53" i="16" s="1"/>
  <c r="AE475" i="16" a="1"/>
  <c r="AE475" i="16" s="1"/>
  <c r="AE319" i="16" a="1"/>
  <c r="AE319" i="16" s="1"/>
  <c r="AF105" i="16" a="1"/>
  <c r="AF105" i="16" s="1"/>
  <c r="AE429" i="16" a="1"/>
  <c r="AE429" i="16" s="1"/>
  <c r="AE504" i="16" a="1"/>
  <c r="AE504" i="16" s="1"/>
  <c r="AE479" i="16" a="1"/>
  <c r="AE479" i="16" s="1"/>
  <c r="AH413" i="16" a="1"/>
  <c r="AH413" i="16" s="1"/>
  <c r="AC196" i="16" a="1"/>
  <c r="AC196" i="16" s="1"/>
  <c r="AC278" i="16" a="1"/>
  <c r="AC278" i="16" s="1"/>
  <c r="AE169" i="16" a="1"/>
  <c r="AE169" i="16" s="1"/>
  <c r="AH339" i="16" a="1"/>
  <c r="AH339" i="16" s="1"/>
  <c r="AH124" i="16" a="1"/>
  <c r="AH124" i="16" s="1"/>
  <c r="AF152" i="16" a="1"/>
  <c r="AF152" i="16" s="1"/>
  <c r="AF142" i="16" a="1"/>
  <c r="AF142" i="16" s="1"/>
  <c r="AF118" i="16" a="1"/>
  <c r="AF118" i="16" s="1"/>
  <c r="AH510" i="16" a="1"/>
  <c r="AH510" i="16" s="1"/>
  <c r="AE524" i="16" a="1"/>
  <c r="AE524" i="16" s="1"/>
  <c r="AE224" i="16" a="1"/>
  <c r="AE224" i="16" s="1"/>
  <c r="AH70" i="16" a="1"/>
  <c r="AH70" i="16" s="1"/>
  <c r="AF72" i="16" a="1"/>
  <c r="AF72" i="16" s="1"/>
  <c r="AH464" i="16" a="1"/>
  <c r="AH464" i="16" s="1"/>
  <c r="AF451" i="16" a="1"/>
  <c r="AF451" i="16" s="1"/>
  <c r="AH280" i="16" a="1"/>
  <c r="AH280" i="16" s="1"/>
  <c r="AH359" i="16" a="1"/>
  <c r="AH359" i="16" s="1"/>
  <c r="AF400" i="16" a="1"/>
  <c r="AF400" i="16" s="1"/>
  <c r="J517" i="16" a="1"/>
  <c r="J517" i="16" s="1"/>
  <c r="AH455" i="16" a="1"/>
  <c r="AH455" i="16" s="1"/>
  <c r="AF509" i="16" a="1"/>
  <c r="AF509" i="16" s="1"/>
  <c r="AH560" i="16" a="1"/>
  <c r="AH560" i="16" s="1"/>
  <c r="AH262" i="16" a="1"/>
  <c r="AH262" i="16" s="1"/>
  <c r="AF196" i="16" a="1"/>
  <c r="AF196" i="16" s="1"/>
  <c r="AH158" i="16" a="1"/>
  <c r="AH158" i="16" s="1"/>
  <c r="AF265" i="16" a="1"/>
  <c r="AF265" i="16" s="1"/>
  <c r="AH539" i="16" a="1"/>
  <c r="AH539" i="16" s="1"/>
  <c r="AF448" i="16" a="1"/>
  <c r="AF448" i="16" s="1"/>
  <c r="AF108" i="16" a="1"/>
  <c r="AF108" i="16" s="1"/>
  <c r="AF517" i="16" a="1"/>
  <c r="AF517" i="16" s="1"/>
  <c r="AI515" i="16" a="1"/>
  <c r="AI515" i="16" s="1"/>
  <c r="J475" i="16" a="1"/>
  <c r="J475" i="16" s="1"/>
  <c r="J463" i="16" a="1"/>
  <c r="J463" i="16" s="1"/>
  <c r="AF347" i="16" a="1"/>
  <c r="AF347" i="16" s="1"/>
  <c r="AH463" i="16" a="1"/>
  <c r="AH463" i="16" s="1"/>
  <c r="J318" i="16" a="1"/>
  <c r="J318" i="16" s="1"/>
  <c r="J472" i="16" a="1"/>
  <c r="J472" i="16" s="1"/>
  <c r="J341" i="16" a="1"/>
  <c r="J341" i="16" s="1"/>
  <c r="AI357" i="16" a="1"/>
  <c r="AI357" i="16" s="1"/>
  <c r="AH73" i="16" a="1"/>
  <c r="AH73" i="16" s="1"/>
  <c r="J342" i="16" a="1"/>
  <c r="J342" i="16" s="1"/>
  <c r="J422" i="16" a="1"/>
  <c r="J422" i="16" s="1"/>
  <c r="AI330" i="16" a="1"/>
  <c r="AI330" i="16" s="1"/>
  <c r="AH47" i="16" a="1"/>
  <c r="AH47" i="16" s="1"/>
  <c r="J310" i="16" a="1"/>
  <c r="J310" i="16" s="1"/>
  <c r="AI64" i="16" a="1"/>
  <c r="AI64" i="16" s="1"/>
  <c r="J515" i="16" a="1"/>
  <c r="J515" i="16" s="1"/>
  <c r="AI89" i="16" a="1"/>
  <c r="AI89" i="16" s="1"/>
  <c r="AI390" i="16" a="1"/>
  <c r="AI390" i="16" s="1"/>
  <c r="J529" i="16" a="1"/>
  <c r="J529" i="16" s="1"/>
  <c r="J330" i="16" a="1"/>
  <c r="J330" i="16" s="1"/>
  <c r="J490" i="16" a="1"/>
  <c r="J490" i="16" s="1"/>
  <c r="AI268" i="16" a="1"/>
  <c r="AI268" i="16" s="1"/>
  <c r="AI204" i="16" a="1"/>
  <c r="AI204" i="16" s="1"/>
  <c r="AH52" i="16" a="1"/>
  <c r="AH52" i="16" s="1"/>
  <c r="J364" i="16" a="1"/>
  <c r="J364" i="16" s="1"/>
  <c r="AB280" i="16" a="1"/>
  <c r="AB280" i="16" s="1"/>
  <c r="AB551" i="16" a="1"/>
  <c r="AB551" i="16" s="1"/>
  <c r="J257" i="16" a="1"/>
  <c r="J257" i="16" s="1"/>
  <c r="AI552" i="16" a="1"/>
  <c r="AI552" i="16" s="1"/>
  <c r="J259" i="16" a="1"/>
  <c r="J259" i="16" s="1"/>
  <c r="AB87" i="16" a="1"/>
  <c r="AB87" i="16" s="1"/>
  <c r="AI84" i="16" a="1"/>
  <c r="AI84" i="16" s="1"/>
  <c r="AB303" i="16" a="1"/>
  <c r="AB303" i="16" s="1"/>
  <c r="J194" i="16" a="1"/>
  <c r="J194" i="16" s="1"/>
  <c r="AB550" i="16" a="1"/>
  <c r="AB550" i="16" s="1"/>
  <c r="AB139" i="16" a="1"/>
  <c r="AB139" i="16" s="1"/>
  <c r="AB149" i="16" a="1"/>
  <c r="AB149" i="16" s="1"/>
  <c r="AB552" i="16" a="1"/>
  <c r="AB552" i="16" s="1"/>
  <c r="AB412" i="16" a="1"/>
  <c r="AB412" i="16" s="1"/>
  <c r="J172" i="16" a="1"/>
  <c r="J172" i="16" s="1"/>
  <c r="AB209" i="16" a="1"/>
  <c r="AB209" i="16" s="1"/>
  <c r="AB55" i="16" a="1"/>
  <c r="AB55" i="16" s="1"/>
  <c r="AB451" i="16" a="1"/>
  <c r="AB451" i="16" s="1"/>
  <c r="AB286" i="16" a="1"/>
  <c r="AB286" i="16" s="1"/>
  <c r="J273" i="16" a="1"/>
  <c r="J273" i="16" s="1"/>
  <c r="AB354" i="16" a="1"/>
  <c r="AB354" i="16" s="1"/>
  <c r="AB157" i="16" a="1"/>
  <c r="AB157" i="16" s="1"/>
  <c r="J108" i="16" a="1"/>
  <c r="J108" i="16" s="1"/>
  <c r="AB355" i="16" a="1"/>
  <c r="AB355" i="16" s="1"/>
  <c r="J136" i="16" a="1"/>
  <c r="J136" i="16" s="1"/>
  <c r="AB491" i="16" a="1"/>
  <c r="AB491" i="16" s="1"/>
  <c r="AB110" i="16" a="1"/>
  <c r="AB110" i="16" s="1"/>
  <c r="J266" i="16" a="1"/>
  <c r="J266" i="16" s="1"/>
  <c r="AB478" i="16" a="1"/>
  <c r="AB478" i="16" s="1"/>
  <c r="AB75" i="16" a="1"/>
  <c r="AB75" i="16" s="1"/>
  <c r="AB523" i="16" a="1"/>
  <c r="AB523" i="16" s="1"/>
  <c r="AB458" i="16" a="1"/>
  <c r="AB458" i="16" s="1"/>
  <c r="AB292" i="16" a="1"/>
  <c r="AB292" i="16" s="1"/>
  <c r="AB446" i="16" a="1"/>
  <c r="AB446" i="16" s="1"/>
  <c r="AB270" i="16" a="1"/>
  <c r="AB270" i="16" s="1"/>
  <c r="AB365" i="16" a="1"/>
  <c r="AB365" i="16" s="1"/>
  <c r="J336" i="16" a="1"/>
  <c r="J336" i="16" s="1"/>
  <c r="AB326" i="16" a="1"/>
  <c r="AB326" i="16" s="1"/>
  <c r="AB352" i="16" a="1"/>
  <c r="AB352" i="16" s="1"/>
  <c r="AB90" i="16" a="1"/>
  <c r="AB90" i="16" s="1"/>
  <c r="AB86" i="16" a="1"/>
  <c r="AB86" i="16" s="1"/>
  <c r="W90" i="16" a="1"/>
  <c r="W90" i="16" s="1"/>
  <c r="Z426" i="16" a="1"/>
  <c r="Z426" i="16" s="1"/>
  <c r="Z453" i="16" a="1"/>
  <c r="Z453" i="16" s="1"/>
  <c r="G542" i="16" a="1"/>
  <c r="G542" i="16" s="1"/>
  <c r="AC538" i="16" a="1"/>
  <c r="AC538" i="16" s="1"/>
  <c r="AE271" i="16" a="1"/>
  <c r="AE271" i="16" s="1"/>
  <c r="AC236" i="16" a="1"/>
  <c r="AC236" i="16" s="1"/>
  <c r="AC208" i="16" a="1"/>
  <c r="AC208" i="16" s="1"/>
  <c r="AF259" i="16" a="1"/>
  <c r="AF259" i="16" s="1"/>
  <c r="AC252" i="16" a="1"/>
  <c r="AC252" i="16" s="1"/>
  <c r="AH218" i="16" a="1"/>
  <c r="AH218" i="16" s="1"/>
  <c r="AH156" i="16" a="1"/>
  <c r="AH156" i="16" s="1"/>
  <c r="AI215" i="16" a="1"/>
  <c r="AI215" i="16" s="1"/>
  <c r="AI535" i="16" a="1"/>
  <c r="AI535" i="16" s="1"/>
  <c r="AI307" i="16" a="1"/>
  <c r="AI307" i="16" s="1"/>
  <c r="AI222" i="16" a="1"/>
  <c r="AI222" i="16" s="1"/>
  <c r="AB200" i="16" a="1"/>
  <c r="AB200" i="16" s="1"/>
  <c r="AI216" i="16" a="1"/>
  <c r="AI216" i="16" s="1"/>
  <c r="J166" i="16" a="1"/>
  <c r="J166" i="16" s="1"/>
  <c r="J121" i="16" a="1"/>
  <c r="J121" i="16" s="1"/>
  <c r="AB241" i="16" a="1"/>
  <c r="AB241" i="16" s="1"/>
  <c r="AB254" i="16" a="1"/>
  <c r="AB254" i="16" s="1"/>
  <c r="J203" i="16" a="1"/>
  <c r="J203" i="16" s="1"/>
  <c r="AB305" i="16" a="1"/>
  <c r="AB305" i="16" s="1"/>
  <c r="Y324" i="16" a="1"/>
  <c r="Y324" i="16" s="1"/>
  <c r="K195" i="16" a="1"/>
  <c r="K195" i="16" s="1"/>
  <c r="V359" i="16" a="1"/>
  <c r="V359" i="16" s="1"/>
  <c r="N245" i="16" a="1"/>
  <c r="N245" i="16" s="1"/>
  <c r="M460" i="16" a="1"/>
  <c r="M460" i="16" s="1"/>
  <c r="AF559" i="16" a="1"/>
  <c r="AF559" i="16" s="1"/>
  <c r="AE420" i="16" a="1"/>
  <c r="AE420" i="16" s="1"/>
  <c r="AF524" i="16" a="1"/>
  <c r="AF524" i="16" s="1"/>
  <c r="AH477" i="16" a="1"/>
  <c r="AH477" i="16" s="1"/>
  <c r="J474" i="16" a="1"/>
  <c r="J474" i="16" s="1"/>
  <c r="AF149" i="16" a="1"/>
  <c r="AF149" i="16" s="1"/>
  <c r="AI455" i="16" a="1"/>
  <c r="AI455" i="16" s="1"/>
  <c r="J461" i="16" a="1"/>
  <c r="J461" i="16" s="1"/>
  <c r="AI472" i="16" a="1"/>
  <c r="AI472" i="16" s="1"/>
  <c r="AB115" i="16" a="1"/>
  <c r="AB115" i="16" s="1"/>
  <c r="AB116" i="16" a="1"/>
  <c r="AB116" i="16" s="1"/>
  <c r="J160" i="16" a="1"/>
  <c r="J160" i="16" s="1"/>
  <c r="J171" i="16" a="1"/>
  <c r="J171" i="16" s="1"/>
  <c r="AB192" i="16" a="1"/>
  <c r="AB192" i="16" s="1"/>
  <c r="AB332" i="16" a="1"/>
  <c r="AB332" i="16" s="1"/>
  <c r="AB546" i="16" a="1"/>
  <c r="AB546" i="16" s="1"/>
  <c r="Z526" i="16" a="1"/>
  <c r="Z526" i="16" s="1"/>
  <c r="K120" i="16" a="1"/>
  <c r="K120" i="16" s="1"/>
  <c r="Y249" i="16" a="1"/>
  <c r="Y249" i="16" s="1"/>
  <c r="M402" i="16" a="1"/>
  <c r="M402" i="16" s="1"/>
  <c r="M316" i="16" a="1"/>
  <c r="M316" i="16" s="1"/>
  <c r="M168" i="16" a="1"/>
  <c r="M168" i="16" s="1"/>
  <c r="AE77" i="16" a="1"/>
  <c r="AE77" i="16" s="1"/>
  <c r="AE468" i="16" a="1"/>
  <c r="AE468" i="16" s="1"/>
  <c r="AH363" i="16" a="1"/>
  <c r="AH363" i="16" s="1"/>
  <c r="AF82" i="16" a="1"/>
  <c r="AF82" i="16" s="1"/>
  <c r="AH333" i="16" a="1"/>
  <c r="AH333" i="16" s="1"/>
  <c r="AF327" i="16" a="1"/>
  <c r="AF327" i="16" s="1"/>
  <c r="AH514" i="16" a="1"/>
  <c r="AH514" i="16" s="1"/>
  <c r="J281" i="16" a="1"/>
  <c r="J281" i="16" s="1"/>
  <c r="AH439" i="16" a="1"/>
  <c r="AH439" i="16" s="1"/>
  <c r="AI428" i="16" a="1"/>
  <c r="AI428" i="16" s="1"/>
  <c r="J561" i="16" a="1"/>
  <c r="J561" i="16" s="1"/>
  <c r="J482" i="16" a="1"/>
  <c r="J482" i="16" s="1"/>
  <c r="J440" i="16" a="1"/>
  <c r="J440" i="16" s="1"/>
  <c r="AI421" i="16" a="1"/>
  <c r="AI421" i="16" s="1"/>
  <c r="J157" i="16" a="1"/>
  <c r="J157" i="16" s="1"/>
  <c r="AB439" i="16" a="1"/>
  <c r="AB439" i="16" s="1"/>
  <c r="AB132" i="16" a="1"/>
  <c r="AB132" i="16" s="1"/>
  <c r="AB554" i="16" a="1"/>
  <c r="AB554" i="16" s="1"/>
  <c r="AB488" i="16" a="1"/>
  <c r="AB488" i="16" s="1"/>
  <c r="AB327" i="16" a="1"/>
  <c r="AB327" i="16" s="1"/>
  <c r="J114" i="16" a="1"/>
  <c r="J114" i="16" s="1"/>
  <c r="G544" i="16" a="1"/>
  <c r="G544" i="16" s="1"/>
  <c r="W424" i="16" a="1"/>
  <c r="W424" i="16" s="1"/>
  <c r="K480" i="16" a="1"/>
  <c r="K480" i="16" s="1"/>
  <c r="M323" i="16" a="1"/>
  <c r="M323" i="16" s="1"/>
  <c r="AC344" i="16" a="1"/>
  <c r="AC344" i="16" s="1"/>
  <c r="AE173" i="16" a="1"/>
  <c r="AE173" i="16" s="1"/>
  <c r="AF533" i="16" a="1"/>
  <c r="AF533" i="16" s="1"/>
  <c r="AE310" i="16" a="1"/>
  <c r="AE310" i="16" s="1"/>
  <c r="AE132" i="16" a="1"/>
  <c r="AE132" i="16" s="1"/>
  <c r="AH183" i="16" a="1"/>
  <c r="AH183" i="16" s="1"/>
  <c r="AF488" i="16" a="1"/>
  <c r="AF488" i="16" s="1"/>
  <c r="AF50" i="16" a="1"/>
  <c r="AF50" i="16" s="1"/>
  <c r="AH181" i="16" a="1"/>
  <c r="AH181" i="16" s="1"/>
  <c r="AF411" i="16" a="1"/>
  <c r="AF411" i="16" s="1"/>
  <c r="AI536" i="16" a="1"/>
  <c r="AI536" i="16" s="1"/>
  <c r="AI443" i="16" a="1"/>
  <c r="AI443" i="16" s="1"/>
  <c r="J436" i="16" a="1"/>
  <c r="J436" i="16" s="1"/>
  <c r="J385" i="16" a="1"/>
  <c r="J385" i="16" s="1"/>
  <c r="J397" i="16" a="1"/>
  <c r="J397" i="16" s="1"/>
  <c r="J481" i="16" a="1"/>
  <c r="J481" i="16" s="1"/>
  <c r="J464" i="16" a="1"/>
  <c r="J464" i="16" s="1"/>
  <c r="AI481" i="16" a="1"/>
  <c r="AI481" i="16" s="1"/>
  <c r="J407" i="16" a="1"/>
  <c r="J407" i="16" s="1"/>
  <c r="AB393" i="16" a="1"/>
  <c r="AB393" i="16" s="1"/>
  <c r="AB548" i="16" a="1"/>
  <c r="AB548" i="16" s="1"/>
  <c r="AB247" i="16" a="1"/>
  <c r="AB247" i="16" s="1"/>
  <c r="AB105" i="16" a="1"/>
  <c r="AB105" i="16" s="1"/>
  <c r="AB214" i="16" a="1"/>
  <c r="AB214" i="16" s="1"/>
  <c r="J268" i="16" a="1"/>
  <c r="J268" i="16" s="1"/>
  <c r="AB502" i="16" a="1"/>
  <c r="AB502" i="16" s="1"/>
  <c r="AB430" i="16" a="1"/>
  <c r="AB430" i="16" s="1"/>
  <c r="AB515" i="16" a="1"/>
  <c r="AB515" i="16" s="1"/>
  <c r="V460" i="16" a="1"/>
  <c r="V460" i="16" s="1"/>
  <c r="S475" i="16" a="1"/>
  <c r="S475" i="16" s="1"/>
  <c r="T507" i="16" a="1"/>
  <c r="T507" i="16" s="1"/>
  <c r="G526" i="16" a="1"/>
  <c r="G526" i="16" s="1"/>
  <c r="K425" i="16" a="1"/>
  <c r="K425" i="16" s="1"/>
  <c r="W221" i="16" a="1"/>
  <c r="W221" i="16" s="1"/>
  <c r="S535" i="16" a="1"/>
  <c r="S535" i="16" s="1"/>
  <c r="H545" i="16" a="1"/>
  <c r="H545" i="16" s="1"/>
  <c r="W437" i="16" a="1"/>
  <c r="W437" i="16" s="1"/>
  <c r="T508" i="16" a="1"/>
  <c r="T508" i="16" s="1"/>
  <c r="S436" i="16" a="1"/>
  <c r="S436" i="16" s="1"/>
  <c r="Z530" i="16" a="1"/>
  <c r="Z530" i="16" s="1"/>
  <c r="Z294" i="16" a="1"/>
  <c r="Z294" i="16" s="1"/>
  <c r="G523" i="16" a="1"/>
  <c r="G523" i="16" s="1"/>
  <c r="W550" i="16" a="1"/>
  <c r="W550" i="16" s="1"/>
  <c r="K118" i="16" a="1"/>
  <c r="K118" i="16" s="1"/>
  <c r="K410" i="16" a="1"/>
  <c r="K410" i="16" s="1"/>
  <c r="K534" i="16" a="1"/>
  <c r="K534" i="16" s="1"/>
  <c r="N229" i="16" a="1"/>
  <c r="N229" i="16" s="1"/>
  <c r="W334" i="16" a="1"/>
  <c r="W334" i="16" s="1"/>
  <c r="M368" i="16" a="1"/>
  <c r="M368" i="16" s="1"/>
  <c r="N294" i="16" a="1"/>
  <c r="N294" i="16" s="1"/>
  <c r="M176" i="16" a="1"/>
  <c r="M176" i="16" s="1"/>
  <c r="M296" i="16" a="1"/>
  <c r="M296" i="16" s="1"/>
  <c r="AC438" i="16" a="1"/>
  <c r="AC438" i="16" s="1"/>
  <c r="M556" i="16" a="1"/>
  <c r="M556" i="16" s="1"/>
  <c r="M434" i="16" a="1"/>
  <c r="M434" i="16" s="1"/>
  <c r="M353" i="16" a="1"/>
  <c r="M353" i="16" s="1"/>
  <c r="M473" i="16" a="1"/>
  <c r="M473" i="16" s="1"/>
  <c r="N221" i="16" a="1"/>
  <c r="N221" i="16" s="1"/>
  <c r="N185" i="16" a="1"/>
  <c r="N185" i="16" s="1"/>
  <c r="AE297" i="16" a="1"/>
  <c r="AE297" i="16" s="1"/>
  <c r="AC191" i="16" a="1"/>
  <c r="AC191" i="16" s="1"/>
  <c r="AC103" i="16" a="1"/>
  <c r="AC103" i="16" s="1"/>
  <c r="AC561" i="16" a="1"/>
  <c r="AC561" i="16" s="1"/>
  <c r="AC428" i="16" a="1"/>
  <c r="AC428" i="16" s="1"/>
  <c r="M432" i="16" a="1"/>
  <c r="M432" i="16" s="1"/>
  <c r="AC322" i="16" a="1"/>
  <c r="AC322" i="16" s="1"/>
  <c r="AE187" i="16" a="1"/>
  <c r="AE187" i="16" s="1"/>
  <c r="AE175" i="16" a="1"/>
  <c r="AE175" i="16" s="1"/>
  <c r="AC242" i="16" a="1"/>
  <c r="AC242" i="16" s="1"/>
  <c r="AE285" i="16" a="1"/>
  <c r="AE285" i="16" s="1"/>
  <c r="AE360" i="16" a="1"/>
  <c r="AE360" i="16" s="1"/>
  <c r="AE335" i="16" a="1"/>
  <c r="AE335" i="16" s="1"/>
  <c r="AC125" i="16" a="1"/>
  <c r="AC125" i="16" s="1"/>
  <c r="AC183" i="16" a="1"/>
  <c r="AC183" i="16" s="1"/>
  <c r="AC134" i="16" a="1"/>
  <c r="AC134" i="16" s="1"/>
  <c r="AF554" i="16" a="1"/>
  <c r="AF554" i="16" s="1"/>
  <c r="AF416" i="16" a="1"/>
  <c r="AF416" i="16" s="1"/>
  <c r="AF427" i="16" a="1"/>
  <c r="AF427" i="16" s="1"/>
  <c r="AH544" i="16" a="1"/>
  <c r="AH544" i="16" s="1"/>
  <c r="AH97" i="16" a="1"/>
  <c r="AH97" i="16" s="1"/>
  <c r="AF404" i="16" a="1"/>
  <c r="AF404" i="16" s="1"/>
  <c r="AH366" i="16" a="1"/>
  <c r="AH366" i="16" s="1"/>
  <c r="AE380" i="16" a="1"/>
  <c r="AE380" i="16" s="1"/>
  <c r="AE80" i="16" a="1"/>
  <c r="AE80" i="16" s="1"/>
  <c r="AE212" i="16" a="1"/>
  <c r="AE212" i="16" s="1"/>
  <c r="AE93" i="16" a="1"/>
  <c r="AE93" i="16" s="1"/>
  <c r="AF307" i="16" a="1"/>
  <c r="AF307" i="16" s="1"/>
  <c r="AH136" i="16" a="1"/>
  <c r="AH136" i="16" s="1"/>
  <c r="AF361" i="16" a="1"/>
  <c r="AF361" i="16" s="1"/>
  <c r="AF256" i="16" a="1"/>
  <c r="AF256" i="16" s="1"/>
  <c r="AH442" i="16" a="1"/>
  <c r="AH442" i="16" s="1"/>
  <c r="AH167" i="16" a="1"/>
  <c r="AH167" i="16" s="1"/>
  <c r="AF221" i="16" a="1"/>
  <c r="AF221" i="16" s="1"/>
  <c r="AH416" i="16" a="1"/>
  <c r="AH416" i="16" s="1"/>
  <c r="AH118" i="16" a="1"/>
  <c r="AH118" i="16" s="1"/>
  <c r="AF52" i="16" a="1"/>
  <c r="AF52" i="16" s="1"/>
  <c r="AF473" i="16" a="1"/>
  <c r="AF473" i="16" s="1"/>
  <c r="AH525" i="16" a="1"/>
  <c r="AH525" i="16" s="1"/>
  <c r="AH395" i="16" a="1"/>
  <c r="AH395" i="16" s="1"/>
  <c r="AF304" i="16" a="1"/>
  <c r="AF304" i="16" s="1"/>
  <c r="AH500" i="16" a="1"/>
  <c r="AH500" i="16" s="1"/>
  <c r="AF229" i="16" a="1"/>
  <c r="AF229" i="16" s="1"/>
  <c r="J344" i="16" a="1"/>
  <c r="J344" i="16" s="1"/>
  <c r="J302" i="16" a="1"/>
  <c r="J302" i="16" s="1"/>
  <c r="J282" i="16" a="1"/>
  <c r="J282" i="16" s="1"/>
  <c r="AF59" i="16" a="1"/>
  <c r="AF59" i="16" s="1"/>
  <c r="AH319" i="16" a="1"/>
  <c r="AH319" i="16" s="1"/>
  <c r="AI391" i="16" a="1"/>
  <c r="AI391" i="16" s="1"/>
  <c r="AH59" i="16" a="1"/>
  <c r="AH59" i="16" s="1"/>
  <c r="AH48" i="16" a="1"/>
  <c r="AH48" i="16" s="1"/>
  <c r="AI213" i="16" a="1"/>
  <c r="AI213" i="16" s="1"/>
  <c r="AI489" i="16" a="1"/>
  <c r="AI489" i="16" s="1"/>
  <c r="AH61" i="16" a="1"/>
  <c r="AH61" i="16" s="1"/>
  <c r="J551" i="16" a="1"/>
  <c r="J551" i="16" s="1"/>
  <c r="AI463" i="16" a="1"/>
  <c r="AI463" i="16" s="1"/>
  <c r="AI435" i="16" a="1"/>
  <c r="AI435" i="16" s="1"/>
  <c r="J480" i="16" a="1"/>
  <c r="J480" i="16" s="1"/>
  <c r="J352" i="16" a="1"/>
  <c r="J352" i="16" s="1"/>
  <c r="J504" i="16" a="1"/>
  <c r="J504" i="16" s="1"/>
  <c r="AI221" i="16" a="1"/>
  <c r="AI221" i="16" s="1"/>
  <c r="J389" i="16" a="1"/>
  <c r="J389" i="16" s="1"/>
  <c r="AI510" i="16" a="1"/>
  <c r="AI510" i="16" s="1"/>
  <c r="J396" i="16" a="1"/>
  <c r="J396" i="16" s="1"/>
  <c r="J309" i="16" a="1"/>
  <c r="J309" i="16" s="1"/>
  <c r="AI124" i="16" a="1"/>
  <c r="AI124" i="16" s="1"/>
  <c r="AI60" i="16" a="1"/>
  <c r="AI60" i="16" s="1"/>
  <c r="AI324" i="16" a="1"/>
  <c r="AI324" i="16" s="1"/>
  <c r="AH89" i="16" a="1"/>
  <c r="AH89" i="16" s="1"/>
  <c r="AI242" i="16" a="1"/>
  <c r="AI242" i="16" s="1"/>
  <c r="AB434" i="16" a="1"/>
  <c r="AB434" i="16" s="1"/>
  <c r="AB375" i="16" a="1"/>
  <c r="AB375" i="16" s="1"/>
  <c r="AB399" i="16" a="1"/>
  <c r="AB399" i="16" s="1"/>
  <c r="AB398" i="16" a="1"/>
  <c r="AB398" i="16" s="1"/>
  <c r="J345" i="16" a="1"/>
  <c r="J345" i="16" s="1"/>
  <c r="AI504" i="16" a="1"/>
  <c r="AI504" i="16" s="1"/>
  <c r="AB448" i="16" a="1"/>
  <c r="AB448" i="16" s="1"/>
  <c r="AB413" i="16" a="1"/>
  <c r="AB413" i="16" s="1"/>
  <c r="J138" i="16" a="1"/>
  <c r="J138" i="16" s="1"/>
  <c r="J184" i="16" a="1"/>
  <c r="J184" i="16" s="1"/>
  <c r="AB383" i="16" a="1"/>
  <c r="AB383" i="16" s="1"/>
  <c r="AB282" i="16" a="1"/>
  <c r="AB282" i="16" s="1"/>
  <c r="AB428" i="16" a="1"/>
  <c r="AB428" i="16" s="1"/>
  <c r="AB47" i="16" a="1"/>
  <c r="AB47" i="16" s="1"/>
  <c r="J283" i="16" a="1"/>
  <c r="J283" i="16" s="1"/>
  <c r="AB289" i="16" a="1"/>
  <c r="AB289" i="16" s="1"/>
  <c r="AB156" i="16" a="1"/>
  <c r="AB156" i="16" s="1"/>
  <c r="J131" i="16" a="1"/>
  <c r="J131" i="16" s="1"/>
  <c r="AB225" i="16" a="1"/>
  <c r="AB225" i="16" s="1"/>
  <c r="J146" i="16" a="1"/>
  <c r="J146" i="16" s="1"/>
  <c r="AB499" i="16" a="1"/>
  <c r="AB499" i="16" s="1"/>
  <c r="AB226" i="16" a="1"/>
  <c r="AB226" i="16" s="1"/>
  <c r="AB534" i="16" a="1"/>
  <c r="AB534" i="16" s="1"/>
  <c r="AB167" i="16" a="1"/>
  <c r="AB167" i="16" s="1"/>
  <c r="AB173" i="16" a="1"/>
  <c r="AB173" i="16" s="1"/>
  <c r="AB513" i="16" a="1"/>
  <c r="AB513" i="16" s="1"/>
  <c r="AB349" i="16" a="1"/>
  <c r="AB349" i="16" s="1"/>
  <c r="J210" i="16" a="1"/>
  <c r="J210" i="16" s="1"/>
  <c r="AB385" i="16" a="1"/>
  <c r="AB385" i="16" s="1"/>
  <c r="AB296" i="16" a="1"/>
  <c r="AB296" i="16" s="1"/>
  <c r="AB130" i="16" a="1"/>
  <c r="AB130" i="16" s="1"/>
  <c r="AB284" i="16" a="1"/>
  <c r="AB284" i="16" s="1"/>
  <c r="AB108" i="16" a="1"/>
  <c r="AB108" i="16" s="1"/>
  <c r="AB203" i="16" a="1"/>
  <c r="AB203" i="16" s="1"/>
  <c r="J193" i="16" a="1"/>
  <c r="J193" i="16" s="1"/>
  <c r="AB196" i="16" a="1"/>
  <c r="AB196" i="16" s="1"/>
  <c r="AB223" i="16" a="1"/>
  <c r="AB223" i="16" s="1"/>
  <c r="J179" i="16" a="1"/>
  <c r="J179" i="16" s="1"/>
  <c r="AB291" i="16" a="1"/>
  <c r="AB291" i="16" s="1"/>
  <c r="N400" i="16" a="1"/>
  <c r="N400" i="16" s="1"/>
  <c r="W242" i="16" a="1"/>
  <c r="W242" i="16" s="1"/>
  <c r="H371" i="16" a="1"/>
  <c r="H371" i="16" s="1"/>
  <c r="N461" i="16" a="1"/>
  <c r="N461" i="16" s="1"/>
  <c r="AH173" i="16" a="1"/>
  <c r="AH173" i="16" s="1"/>
  <c r="AC194" i="16" a="1"/>
  <c r="AC194" i="16" s="1"/>
  <c r="AF139" i="16" a="1"/>
  <c r="AF139" i="16" s="1"/>
  <c r="AF514" i="16" a="1"/>
  <c r="AF514" i="16" s="1"/>
  <c r="AH504" i="16" a="1"/>
  <c r="AH504" i="16" s="1"/>
  <c r="AF289" i="16" a="1"/>
  <c r="AF289" i="16" s="1"/>
  <c r="AH489" i="16" a="1"/>
  <c r="AH489" i="16" s="1"/>
  <c r="AH451" i="16" a="1"/>
  <c r="AH451" i="16" s="1"/>
  <c r="AI189" i="16" a="1"/>
  <c r="AI189" i="16" s="1"/>
  <c r="AI423" i="16" a="1"/>
  <c r="AI423" i="16" s="1"/>
  <c r="AI379" i="16" a="1"/>
  <c r="AI379" i="16" s="1"/>
  <c r="AI456" i="16" a="1"/>
  <c r="AI456" i="16" s="1"/>
  <c r="AI289" i="16" a="1"/>
  <c r="AI289" i="16" s="1"/>
  <c r="AB59" i="16" a="1"/>
  <c r="AB59" i="16" s="1"/>
  <c r="J122" i="16" a="1"/>
  <c r="J122" i="16" s="1"/>
  <c r="J105" i="16" a="1"/>
  <c r="J105" i="16" s="1"/>
  <c r="J215" i="16" a="1"/>
  <c r="J215" i="16" s="1"/>
  <c r="AB119" i="16" a="1"/>
  <c r="AB119" i="16" s="1"/>
  <c r="W348" i="16" a="1"/>
  <c r="W348" i="16" s="1"/>
  <c r="G138" i="16" a="1"/>
  <c r="G138" i="16" s="1"/>
  <c r="AC353" i="16" a="1"/>
  <c r="AC353" i="16" s="1"/>
  <c r="AC370" i="16" a="1"/>
  <c r="AC370" i="16" s="1"/>
  <c r="AC167" i="16" a="1"/>
  <c r="AC167" i="16" s="1"/>
  <c r="AF333" i="16" a="1"/>
  <c r="AF333" i="16" s="1"/>
  <c r="AE345" i="16" a="1"/>
  <c r="AE345" i="16" s="1"/>
  <c r="AF392" i="16" a="1"/>
  <c r="AF392" i="16" s="1"/>
  <c r="AF414" i="16" a="1"/>
  <c r="AF414" i="16" s="1"/>
  <c r="AF471" i="16" a="1"/>
  <c r="AF471" i="16" s="1"/>
  <c r="AF398" i="16" a="1"/>
  <c r="AF398" i="16" s="1"/>
  <c r="AI164" i="16" a="1"/>
  <c r="AI164" i="16" s="1"/>
  <c r="AI135" i="16" a="1"/>
  <c r="AI135" i="16" s="1"/>
  <c r="J506" i="16" a="1"/>
  <c r="J506" i="16" s="1"/>
  <c r="AB128" i="16" a="1"/>
  <c r="AB128" i="16" s="1"/>
  <c r="AB356" i="16" a="1"/>
  <c r="AB356" i="16" s="1"/>
  <c r="AB474" i="16" a="1"/>
  <c r="AB474" i="16" s="1"/>
  <c r="J238" i="16" a="1"/>
  <c r="J238" i="16" s="1"/>
  <c r="AB53" i="16" a="1"/>
  <c r="AB53" i="16" s="1"/>
  <c r="AB175" i="16" a="1"/>
  <c r="AB175" i="16" s="1"/>
  <c r="V378" i="16" a="1"/>
  <c r="V378" i="16" s="1"/>
  <c r="Z99" i="16" a="1"/>
  <c r="Z99" i="16" s="1"/>
  <c r="W330" i="16" a="1"/>
  <c r="W330" i="16" s="1"/>
  <c r="Z170" i="16" a="1"/>
  <c r="Z170" i="16" s="1"/>
  <c r="M467" i="16" a="1"/>
  <c r="M467" i="16" s="1"/>
  <c r="AE234" i="16" a="1"/>
  <c r="AE234" i="16" s="1"/>
  <c r="AE317" i="16" a="1"/>
  <c r="AE317" i="16" s="1"/>
  <c r="AE138" i="16" a="1"/>
  <c r="AE138" i="16" s="1"/>
  <c r="AE454" i="16" a="1"/>
  <c r="AE454" i="16" s="1"/>
  <c r="AE276" i="16" a="1"/>
  <c r="AE276" i="16" s="1"/>
  <c r="AF248" i="16" a="1"/>
  <c r="AF248" i="16" s="1"/>
  <c r="AE81" i="16" a="1"/>
  <c r="AE81" i="16" s="1"/>
  <c r="AF101" i="16" a="1"/>
  <c r="AF101" i="16" s="1"/>
  <c r="AH394" i="16" a="1"/>
  <c r="AH394" i="16" s="1"/>
  <c r="AH553" i="16" a="1"/>
  <c r="AH553" i="16" s="1"/>
  <c r="AI178" i="16" a="1"/>
  <c r="AI178" i="16" s="1"/>
  <c r="AF299" i="16" a="1"/>
  <c r="AF299" i="16" s="1"/>
  <c r="AI450" i="16" a="1"/>
  <c r="AI450" i="16" s="1"/>
  <c r="AI123" i="16" a="1"/>
  <c r="AI123" i="16" s="1"/>
  <c r="AI66" i="16" a="1"/>
  <c r="AI66" i="16" s="1"/>
  <c r="AH77" i="16" a="1"/>
  <c r="AH77" i="16" s="1"/>
  <c r="J559" i="16" a="1"/>
  <c r="J559" i="16" s="1"/>
  <c r="AB159" i="16" a="1"/>
  <c r="AB159" i="16" s="1"/>
  <c r="J133" i="16" a="1"/>
  <c r="J133" i="16" s="1"/>
  <c r="AB555" i="16" a="1"/>
  <c r="AB555" i="16" s="1"/>
  <c r="J119" i="16" a="1"/>
  <c r="J119" i="16" s="1"/>
  <c r="AB83" i="16" a="1"/>
  <c r="AB83" i="16" s="1"/>
  <c r="AB337" i="16" a="1"/>
  <c r="AB337" i="16" s="1"/>
  <c r="J180" i="16" a="1"/>
  <c r="J180" i="16" s="1"/>
  <c r="AB408" i="16" a="1"/>
  <c r="AB408" i="16" s="1"/>
  <c r="Y188" i="16" a="1"/>
  <c r="Y188" i="16" s="1"/>
  <c r="K526" i="16" a="1"/>
  <c r="K526" i="16" s="1"/>
  <c r="G461" i="16" a="1"/>
  <c r="G461" i="16" s="1"/>
  <c r="M203" i="16" a="1"/>
  <c r="M203" i="16" s="1"/>
  <c r="M361" i="16" a="1"/>
  <c r="M361" i="16" s="1"/>
  <c r="AC93" i="16" a="1"/>
  <c r="AC93" i="16" s="1"/>
  <c r="AC260" i="16" a="1"/>
  <c r="AC260" i="16" s="1"/>
  <c r="AC99" i="16" a="1"/>
  <c r="AC99" i="16" s="1"/>
  <c r="AE181" i="16" a="1"/>
  <c r="AE181" i="16" s="1"/>
  <c r="AH351" i="16" a="1"/>
  <c r="AH351" i="16" s="1"/>
  <c r="AH186" i="16" a="1"/>
  <c r="AH186" i="16" s="1"/>
  <c r="AH189" i="16" a="1"/>
  <c r="AH189" i="16" s="1"/>
  <c r="AF183" i="16" a="1"/>
  <c r="AF183" i="16" s="1"/>
  <c r="N235" i="16" a="1"/>
  <c r="N235" i="16" s="1"/>
  <c r="T371" i="16" a="1"/>
  <c r="T371" i="16" s="1"/>
  <c r="P509" i="16" a="1"/>
  <c r="P509" i="16" s="1"/>
  <c r="P510" i="16" a="1"/>
  <c r="P510" i="16" s="1"/>
  <c r="H554" i="16" a="1"/>
  <c r="H554" i="16" s="1"/>
  <c r="G100" i="16" a="1"/>
  <c r="G100" i="16" s="1"/>
  <c r="Y387" i="16" a="1"/>
  <c r="Y387" i="16" s="1"/>
  <c r="H306" i="16" a="1"/>
  <c r="H306" i="16" s="1"/>
  <c r="K506" i="16" a="1"/>
  <c r="K506" i="16" s="1"/>
  <c r="W274" i="16" a="1"/>
  <c r="W274" i="16" s="1"/>
  <c r="V464" i="16" a="1"/>
  <c r="V464" i="16" s="1"/>
  <c r="Z231" i="16" a="1"/>
  <c r="Z231" i="16" s="1"/>
  <c r="Z296" i="16" a="1"/>
  <c r="Z296" i="16" s="1"/>
  <c r="V246" i="16" a="1"/>
  <c r="V246" i="16" s="1"/>
  <c r="K279" i="16" a="1"/>
  <c r="K279" i="16" s="1"/>
  <c r="T171" i="16" a="1"/>
  <c r="T171" i="16" s="1"/>
  <c r="G531" i="16" a="1"/>
  <c r="G531" i="16" s="1"/>
  <c r="H114" i="16" a="1"/>
  <c r="H114" i="16" s="1"/>
  <c r="G522" i="16" a="1"/>
  <c r="G522" i="16" s="1"/>
  <c r="M224" i="16" a="1"/>
  <c r="M224" i="16" s="1"/>
  <c r="P502" i="16" a="1"/>
  <c r="P502" i="16" s="1"/>
  <c r="AC460" i="16" a="1"/>
  <c r="AC460" i="16" s="1"/>
  <c r="M152" i="16" a="1"/>
  <c r="M152" i="16" s="1"/>
  <c r="M181" i="16" a="1"/>
  <c r="M181" i="16" s="1"/>
  <c r="M412" i="16" a="1"/>
  <c r="M412" i="16" s="1"/>
  <c r="M290" i="16" a="1"/>
  <c r="M290" i="16" s="1"/>
  <c r="M209" i="16" a="1"/>
  <c r="M209" i="16" s="1"/>
  <c r="M185" i="16" a="1"/>
  <c r="M185" i="16" s="1"/>
  <c r="AC179" i="16" a="1"/>
  <c r="AC179" i="16" s="1"/>
  <c r="AE559" i="16" a="1"/>
  <c r="AE559" i="16" s="1"/>
  <c r="AC452" i="16" a="1"/>
  <c r="AC452" i="16" s="1"/>
  <c r="AC417" i="16" a="1"/>
  <c r="AC417" i="16" s="1"/>
  <c r="AE79" i="16" a="1"/>
  <c r="AE79" i="16" s="1"/>
  <c r="M288" i="16" a="1"/>
  <c r="M288" i="16" s="1"/>
  <c r="AC178" i="16" a="1"/>
  <c r="AC178" i="16" s="1"/>
  <c r="AE270" i="16" a="1"/>
  <c r="AE270" i="16" s="1"/>
  <c r="AF547" i="16" a="1"/>
  <c r="AF547" i="16" s="1"/>
  <c r="AC98" i="16" a="1"/>
  <c r="AC98" i="16" s="1"/>
  <c r="AE216" i="16" a="1"/>
  <c r="AE216" i="16" s="1"/>
  <c r="AE154" i="16" a="1"/>
  <c r="AE154" i="16" s="1"/>
  <c r="AE505" i="16" a="1"/>
  <c r="AE505" i="16" s="1"/>
  <c r="AE262" i="16" a="1"/>
  <c r="AE262" i="16" s="1"/>
  <c r="AC241" i="16" a="1"/>
  <c r="AC241" i="16" s="1"/>
  <c r="AC304" i="16" a="1"/>
  <c r="AC304" i="16" s="1"/>
  <c r="AF510" i="16" a="1"/>
  <c r="AF510" i="16" s="1"/>
  <c r="AF283" i="16" a="1"/>
  <c r="AF283" i="16" s="1"/>
  <c r="AH256" i="16" a="1"/>
  <c r="AH256" i="16" s="1"/>
  <c r="AF403" i="16" a="1"/>
  <c r="AF403" i="16" s="1"/>
  <c r="AF260" i="16" a="1"/>
  <c r="AF260" i="16" s="1"/>
  <c r="AH222" i="16" a="1"/>
  <c r="AH222" i="16" s="1"/>
  <c r="AE92" i="16" a="1"/>
  <c r="AE92" i="16" s="1"/>
  <c r="AH485" i="16" a="1"/>
  <c r="AH485" i="16" s="1"/>
  <c r="AH341" i="16" a="1"/>
  <c r="AH341" i="16" s="1"/>
  <c r="AF225" i="16" a="1"/>
  <c r="AF225" i="16" s="1"/>
  <c r="AH543" i="16" a="1"/>
  <c r="AH543" i="16" s="1"/>
  <c r="AF295" i="16" a="1"/>
  <c r="AF295" i="16" s="1"/>
  <c r="AF217" i="16" a="1"/>
  <c r="AF217" i="16" s="1"/>
  <c r="AF112" i="16" a="1"/>
  <c r="AF112" i="16" s="1"/>
  <c r="AH506" i="16" a="1"/>
  <c r="AH506" i="16" s="1"/>
  <c r="AH298" i="16" a="1"/>
  <c r="AH298" i="16" s="1"/>
  <c r="AF458" i="16" a="1"/>
  <c r="AF458" i="16" s="1"/>
  <c r="AF220" i="16" a="1"/>
  <c r="AF220" i="16" s="1"/>
  <c r="AH212" i="16" a="1"/>
  <c r="AH212" i="16" s="1"/>
  <c r="AF433" i="16" a="1"/>
  <c r="AF433" i="16" s="1"/>
  <c r="AH444" i="16" a="1"/>
  <c r="AH444" i="16" s="1"/>
  <c r="AF329" i="16" a="1"/>
  <c r="AF329" i="16" s="1"/>
  <c r="AF132" i="16" a="1"/>
  <c r="AF132" i="16" s="1"/>
  <c r="AH251" i="16" a="1"/>
  <c r="AH251" i="16" s="1"/>
  <c r="AF160" i="16" a="1"/>
  <c r="AF160" i="16" s="1"/>
  <c r="AH356" i="16" a="1"/>
  <c r="AH356" i="16" s="1"/>
  <c r="AF85" i="16" a="1"/>
  <c r="AF85" i="16" s="1"/>
  <c r="AI465" i="16" a="1"/>
  <c r="AI465" i="16" s="1"/>
  <c r="AI346" i="16" a="1"/>
  <c r="AI346" i="16" s="1"/>
  <c r="AI334" i="16" a="1"/>
  <c r="AI334" i="16" s="1"/>
  <c r="AH187" i="16" a="1"/>
  <c r="AH187" i="16" s="1"/>
  <c r="AH175" i="16" a="1"/>
  <c r="AH175" i="16" s="1"/>
  <c r="AH284" i="16" a="1"/>
  <c r="AH284" i="16" s="1"/>
  <c r="AI464" i="16" a="1"/>
  <c r="AI464" i="16" s="1"/>
  <c r="J485" i="16" a="1"/>
  <c r="J485" i="16" s="1"/>
  <c r="AI201" i="16" a="1"/>
  <c r="AI201" i="16" s="1"/>
  <c r="AI477" i="16" a="1"/>
  <c r="AI477" i="16" s="1"/>
  <c r="AI137" i="16" a="1"/>
  <c r="AI137" i="16" s="1"/>
  <c r="AI544" i="16" a="1"/>
  <c r="AI544" i="16" s="1"/>
  <c r="AI319" i="16" a="1"/>
  <c r="AI319" i="16" s="1"/>
  <c r="J290" i="16" a="1"/>
  <c r="J290" i="16" s="1"/>
  <c r="AI484" i="16" a="1"/>
  <c r="AI484" i="16" s="1"/>
  <c r="J333" i="16" a="1"/>
  <c r="J333" i="16" s="1"/>
  <c r="AI77" i="16" a="1"/>
  <c r="AI77" i="16" s="1"/>
  <c r="AB239" i="16" a="1"/>
  <c r="AB239" i="16" s="1"/>
  <c r="AI366" i="16" a="1"/>
  <c r="AI366" i="16" s="1"/>
  <c r="AB165" i="16" a="1"/>
  <c r="AB165" i="16" s="1"/>
  <c r="AB475" i="16" a="1"/>
  <c r="AB475" i="16" s="1"/>
  <c r="J398" i="16" a="1"/>
  <c r="J398" i="16" s="1"/>
  <c r="AI480" i="16" a="1"/>
  <c r="AI480" i="16" s="1"/>
  <c r="J284" i="16" a="1"/>
  <c r="J284" i="16" s="1"/>
  <c r="AI180" i="16" a="1"/>
  <c r="AI180" i="16" s="1"/>
  <c r="AI349" i="16" a="1"/>
  <c r="AI349" i="16" s="1"/>
  <c r="AI98" i="16" a="1"/>
  <c r="AI98" i="16" s="1"/>
  <c r="AB151" i="16" a="1"/>
  <c r="AB151" i="16" s="1"/>
  <c r="AB310" i="16" a="1"/>
  <c r="AB310" i="16" s="1"/>
  <c r="J245" i="16" a="1"/>
  <c r="J245" i="16" s="1"/>
  <c r="AI433" i="16" a="1"/>
  <c r="AI433" i="16" s="1"/>
  <c r="J374" i="16" a="1"/>
  <c r="J374" i="16" s="1"/>
  <c r="AI360" i="16" a="1"/>
  <c r="AI360" i="16" s="1"/>
  <c r="AB318" i="16" a="1"/>
  <c r="AB318" i="16" s="1"/>
  <c r="AB283" i="16" a="1"/>
  <c r="AB283" i="16" s="1"/>
  <c r="AB387" i="16" a="1"/>
  <c r="AB387" i="16" s="1"/>
  <c r="AB440" i="16" a="1"/>
  <c r="AB440" i="16" s="1"/>
  <c r="AB221" i="16" a="1"/>
  <c r="AB221" i="16" s="1"/>
  <c r="AB153" i="16" a="1"/>
  <c r="AB153" i="16" s="1"/>
  <c r="AB266" i="16" a="1"/>
  <c r="AB266" i="16" s="1"/>
  <c r="J264" i="16" a="1"/>
  <c r="J264" i="16" s="1"/>
  <c r="J140" i="16" a="1"/>
  <c r="J140" i="16" s="1"/>
  <c r="AB127" i="16" a="1"/>
  <c r="AB127" i="16" s="1"/>
  <c r="J265" i="16" a="1"/>
  <c r="J265" i="16" s="1"/>
  <c r="AB519" i="16" a="1"/>
  <c r="AB519" i="16" s="1"/>
  <c r="AB96" i="16" a="1"/>
  <c r="AB96" i="16" s="1"/>
  <c r="AB532" i="16" a="1"/>
  <c r="AB532" i="16" s="1"/>
  <c r="AB370" i="16" a="1"/>
  <c r="AB370" i="16" s="1"/>
  <c r="AB97" i="16" a="1"/>
  <c r="AB97" i="16" s="1"/>
  <c r="AB224" i="16" a="1"/>
  <c r="AB224" i="16" s="1"/>
  <c r="J369" i="16" a="1"/>
  <c r="J369" i="16" s="1"/>
  <c r="J248" i="16" a="1"/>
  <c r="J248" i="16" s="1"/>
  <c r="J161" i="16" a="1"/>
  <c r="J161" i="16" s="1"/>
  <c r="AB384" i="16" a="1"/>
  <c r="AB384" i="16" s="1"/>
  <c r="AB219" i="16" a="1"/>
  <c r="AB219" i="16" s="1"/>
  <c r="AB452" i="16" a="1"/>
  <c r="AB452" i="16" s="1"/>
  <c r="AB255" i="16" a="1"/>
  <c r="AB255" i="16" s="1"/>
  <c r="AB134" i="16" a="1"/>
  <c r="AB134" i="16" s="1"/>
  <c r="AB323" i="16" a="1"/>
  <c r="AB323" i="16" s="1"/>
  <c r="AB122" i="16" a="1"/>
  <c r="AB122" i="16" s="1"/>
  <c r="AB313" i="16" a="1"/>
  <c r="AB313" i="16" s="1"/>
  <c r="J232" i="16" a="1"/>
  <c r="J232" i="16" s="1"/>
  <c r="AB437" i="16" a="1"/>
  <c r="AB437" i="16" s="1"/>
  <c r="AB66" i="16" a="1"/>
  <c r="AB66" i="16" s="1"/>
  <c r="AB93" i="16" a="1"/>
  <c r="AB93" i="16" s="1"/>
  <c r="AB435" i="16" a="1"/>
  <c r="AB435" i="16" s="1"/>
  <c r="AB161" i="16" a="1"/>
  <c r="AB161" i="16" s="1"/>
  <c r="V121" i="16" a="1"/>
  <c r="V121" i="16" s="1"/>
  <c r="H133" i="16" a="1"/>
  <c r="H133" i="16" s="1"/>
  <c r="K392" i="16" a="1"/>
  <c r="K392" i="16" s="1"/>
  <c r="N533" i="16" a="1"/>
  <c r="N533" i="16" s="1"/>
  <c r="N213" i="16" a="1"/>
  <c r="N213" i="16" s="1"/>
  <c r="AH185" i="16" a="1"/>
  <c r="AH185" i="16" s="1"/>
  <c r="AF274" i="16" a="1"/>
  <c r="AF274" i="16" s="1"/>
  <c r="AC160" i="16" a="1"/>
  <c r="AC160" i="16" s="1"/>
  <c r="AH498" i="16" a="1"/>
  <c r="AH498" i="16" s="1"/>
  <c r="AF73" i="16" a="1"/>
  <c r="AF73" i="16" s="1"/>
  <c r="AH367" i="16" a="1"/>
  <c r="AH367" i="16" s="1"/>
  <c r="AH408" i="16" a="1"/>
  <c r="AH408" i="16" s="1"/>
  <c r="AI467" i="16" a="1"/>
  <c r="AI467" i="16" s="1"/>
  <c r="AI308" i="16" a="1"/>
  <c r="AI308" i="16" s="1"/>
  <c r="AI175" i="16" a="1"/>
  <c r="AI175" i="16" s="1"/>
  <c r="AI522" i="16" a="1"/>
  <c r="AI522" i="16" s="1"/>
  <c r="AB180" i="16" a="1"/>
  <c r="AB180" i="16" s="1"/>
  <c r="AB278" i="16" a="1"/>
  <c r="AB278" i="16" s="1"/>
  <c r="J303" i="16" a="1"/>
  <c r="J303" i="16" s="1"/>
  <c r="AB62" i="16" a="1"/>
  <c r="AB62" i="16" s="1"/>
  <c r="AB322" i="16" a="1"/>
  <c r="AB322" i="16" s="1"/>
  <c r="AB494" i="16" a="1"/>
  <c r="AB494" i="16" s="1"/>
  <c r="S325" i="16" a="1"/>
  <c r="S325" i="16" s="1"/>
  <c r="W67" i="16" a="1"/>
  <c r="W67" i="16" s="1"/>
  <c r="G547" i="16" a="1"/>
  <c r="G547" i="16" s="1"/>
  <c r="AC394" i="16" a="1"/>
  <c r="AC394" i="16" s="1"/>
  <c r="AE461" i="16" a="1"/>
  <c r="AE461" i="16" s="1"/>
  <c r="AE282" i="16" a="1"/>
  <c r="AE282" i="16" s="1"/>
  <c r="AC64" i="16" a="1"/>
  <c r="AC64" i="16" s="1"/>
  <c r="AF115" i="16" a="1"/>
  <c r="AF115" i="16" s="1"/>
  <c r="AH197" i="16" a="1"/>
  <c r="AH197" i="16" s="1"/>
  <c r="AH101" i="16" a="1"/>
  <c r="AH101" i="16" s="1"/>
  <c r="AI58" i="16" a="1"/>
  <c r="AI58" i="16" s="1"/>
  <c r="AF443" i="16" a="1"/>
  <c r="AF443" i="16" s="1"/>
  <c r="AI163" i="16" a="1"/>
  <c r="AI163" i="16" s="1"/>
  <c r="AI90" i="16" a="1"/>
  <c r="AI90" i="16" s="1"/>
  <c r="J452" i="16" a="1"/>
  <c r="J452" i="16" s="1"/>
  <c r="AI145" i="16" a="1"/>
  <c r="AI145" i="16" s="1"/>
  <c r="J275" i="16" a="1"/>
  <c r="J275" i="16" s="1"/>
  <c r="AB521" i="16" a="1"/>
  <c r="AB521" i="16" s="1"/>
  <c r="AB490" i="16" a="1"/>
  <c r="AB490" i="16" s="1"/>
  <c r="J254" i="16" a="1"/>
  <c r="J254" i="16" s="1"/>
  <c r="AB113" i="16" a="1"/>
  <c r="AB113" i="16" s="1"/>
  <c r="V336" i="16" a="1"/>
  <c r="V336" i="16" s="1"/>
  <c r="Q505" i="16" a="1"/>
  <c r="Q505" i="16" s="1"/>
  <c r="S415" i="16" a="1"/>
  <c r="S415" i="16" s="1"/>
  <c r="H524" i="16" a="1"/>
  <c r="H524" i="16" s="1"/>
  <c r="V342" i="16" a="1"/>
  <c r="V342" i="16" s="1"/>
  <c r="W94" i="16" a="1"/>
  <c r="W94" i="16" s="1"/>
  <c r="W145" i="16" a="1"/>
  <c r="W145" i="16" s="1"/>
  <c r="H139" i="16" a="1"/>
  <c r="H139" i="16" s="1"/>
  <c r="Y250" i="16" a="1"/>
  <c r="Y250" i="16" s="1"/>
  <c r="T527" i="16" a="1"/>
  <c r="T527" i="16" s="1"/>
  <c r="G366" i="16" a="1"/>
  <c r="G366" i="16" s="1"/>
  <c r="Z116" i="16" a="1"/>
  <c r="Z116" i="16" s="1"/>
  <c r="H331" i="16" a="1"/>
  <c r="H331" i="16" s="1"/>
  <c r="G165" i="16" a="1"/>
  <c r="G165" i="16" s="1"/>
  <c r="Z559" i="16" a="1"/>
  <c r="Z559" i="16" s="1"/>
  <c r="K268" i="16" a="1"/>
  <c r="K268" i="16" s="1"/>
  <c r="N449" i="16" a="1"/>
  <c r="N449" i="16" s="1"/>
  <c r="AC317" i="16" a="1"/>
  <c r="AC317" i="16" s="1"/>
  <c r="N195" i="16" a="1"/>
  <c r="N195" i="16" s="1"/>
  <c r="N522" i="16" a="1"/>
  <c r="N522" i="16" s="1"/>
  <c r="AC411" i="16" a="1"/>
  <c r="AC411" i="16" s="1"/>
  <c r="AC517" i="16" a="1"/>
  <c r="AC517" i="16" s="1"/>
  <c r="M365" i="16" a="1"/>
  <c r="M365" i="16" s="1"/>
  <c r="M496" i="16" a="1"/>
  <c r="M496" i="16" s="1"/>
  <c r="M183" i="16" a="1"/>
  <c r="M183" i="16" s="1"/>
  <c r="AC215" i="16" a="1"/>
  <c r="AC215" i="16" s="1"/>
  <c r="AE209" i="16" a="1"/>
  <c r="AE209" i="16" s="1"/>
  <c r="AE124" i="16" a="1"/>
  <c r="AE124" i="16" s="1"/>
  <c r="AF298" i="16" a="1"/>
  <c r="AF298" i="16" s="1"/>
  <c r="V538" i="16" a="1"/>
  <c r="V538" i="16" s="1"/>
  <c r="S318" i="16" a="1"/>
  <c r="S318" i="16" s="1"/>
  <c r="N540" i="16" a="1"/>
  <c r="N540" i="16" s="1"/>
  <c r="H41" i="16" a="1"/>
  <c r="H41" i="16" s="1"/>
  <c r="Y296" i="16" a="1"/>
  <c r="Y296" i="16" s="1"/>
  <c r="W156" i="16" a="1"/>
  <c r="W156" i="16" s="1"/>
  <c r="T194" i="16" a="1"/>
  <c r="T194" i="16" s="1"/>
  <c r="P428" i="16" a="1"/>
  <c r="P428" i="16" s="1"/>
  <c r="Z269" i="16" a="1"/>
  <c r="Z269" i="16" s="1"/>
  <c r="V101" i="16" a="1"/>
  <c r="V101" i="16" s="1"/>
  <c r="H342" i="16" a="1"/>
  <c r="H342" i="16" s="1"/>
  <c r="K338" i="16" a="1"/>
  <c r="K338" i="16" s="1"/>
  <c r="H73" i="16" a="1"/>
  <c r="H73" i="16" s="1"/>
  <c r="W227" i="16" a="1"/>
  <c r="W227" i="16" s="1"/>
  <c r="S307" i="16" a="1"/>
  <c r="S307" i="16" s="1"/>
  <c r="K305" i="16" a="1"/>
  <c r="K305" i="16" s="1"/>
  <c r="H117" i="16" a="1"/>
  <c r="H117" i="16" s="1"/>
  <c r="M279" i="16" a="1"/>
  <c r="M279" i="16" s="1"/>
  <c r="N426" i="16" a="1"/>
  <c r="N426" i="16" s="1"/>
  <c r="N180" i="16" a="1"/>
  <c r="N180" i="16" s="1"/>
  <c r="N378" i="16" a="1"/>
  <c r="N378" i="16" s="1"/>
  <c r="M558" i="16" a="1"/>
  <c r="M558" i="16" s="1"/>
  <c r="AC373" i="16" a="1"/>
  <c r="AC373" i="16" s="1"/>
  <c r="M520" i="16" a="1"/>
  <c r="M520" i="16" s="1"/>
  <c r="M352" i="16" a="1"/>
  <c r="M352" i="16" s="1"/>
  <c r="AC455" i="16" a="1"/>
  <c r="AC455" i="16" s="1"/>
  <c r="AC274" i="16" a="1"/>
  <c r="AC274" i="16" s="1"/>
  <c r="AH161" i="16" a="1"/>
  <c r="AH161" i="16" s="1"/>
  <c r="AF531" i="16" a="1"/>
  <c r="AF531" i="16" s="1"/>
  <c r="AF558" i="16" a="1"/>
  <c r="AF558" i="16" s="1"/>
  <c r="AE293" i="16" a="1"/>
  <c r="AE293" i="16" s="1"/>
  <c r="AE220" i="16" a="1"/>
  <c r="AE220" i="16" s="1"/>
  <c r="AF261" i="16" a="1"/>
  <c r="AF261" i="16" s="1"/>
  <c r="AE423" i="16" a="1"/>
  <c r="AE423" i="16" s="1"/>
  <c r="AE494" i="16" a="1"/>
  <c r="AE494" i="16" s="1"/>
  <c r="AC175" i="16" a="1"/>
  <c r="AC175" i="16" s="1"/>
  <c r="AE145" i="16" a="1"/>
  <c r="AE145" i="16" s="1"/>
  <c r="AF117" i="16" a="1"/>
  <c r="AF117" i="16" s="1"/>
  <c r="AE466" i="16" a="1"/>
  <c r="AE466" i="16" s="1"/>
  <c r="AH545" i="16" a="1"/>
  <c r="AH545" i="16" s="1"/>
  <c r="AC63" i="16" a="1"/>
  <c r="AC63" i="16" s="1"/>
  <c r="AE513" i="16" a="1"/>
  <c r="AE513" i="16" s="1"/>
  <c r="AF501" i="16" a="1"/>
  <c r="AF501" i="16" s="1"/>
  <c r="AF393" i="16" a="1"/>
  <c r="AF393" i="16" s="1"/>
  <c r="AC73" i="16" a="1"/>
  <c r="AC73" i="16" s="1"/>
  <c r="AC72" i="16" a="1"/>
  <c r="AC72" i="16" s="1"/>
  <c r="AH203" i="16" a="1"/>
  <c r="AH203" i="16" s="1"/>
  <c r="AH177" i="16" a="1"/>
  <c r="AH177" i="16" s="1"/>
  <c r="AH254" i="16" a="1"/>
  <c r="AH254" i="16" s="1"/>
  <c r="AF211" i="16" a="1"/>
  <c r="AF211" i="16" s="1"/>
  <c r="AH291" i="16" a="1"/>
  <c r="AH291" i="16" s="1"/>
  <c r="AH316" i="16" a="1"/>
  <c r="AH316" i="16" s="1"/>
  <c r="AH304" i="16" a="1"/>
  <c r="AH304" i="16" s="1"/>
  <c r="AF476" i="16" a="1"/>
  <c r="AF476" i="16" s="1"/>
  <c r="AE464" i="16" a="1"/>
  <c r="AE464" i="16" s="1"/>
  <c r="AH384" i="16" a="1"/>
  <c r="AH384" i="16" s="1"/>
  <c r="AH476" i="16" a="1"/>
  <c r="AH476" i="16" s="1"/>
  <c r="AF481" i="16" a="1"/>
  <c r="AF481" i="16" s="1"/>
  <c r="AF207" i="16" a="1"/>
  <c r="AF207" i="16" s="1"/>
  <c r="AH428" i="16" a="1"/>
  <c r="AH428" i="16" s="1"/>
  <c r="AF446" i="16" a="1"/>
  <c r="AF446" i="16" s="1"/>
  <c r="AF64" i="16" a="1"/>
  <c r="AF64" i="16" s="1"/>
  <c r="AH170" i="16" a="1"/>
  <c r="AH170" i="16" s="1"/>
  <c r="AF133" i="16" a="1"/>
  <c r="AF133" i="16" s="1"/>
  <c r="AH263" i="16" a="1"/>
  <c r="AH263" i="16" s="1"/>
  <c r="AF461" i="16" a="1"/>
  <c r="AF461" i="16" s="1"/>
  <c r="AF120" i="16" a="1"/>
  <c r="AF120" i="16" s="1"/>
  <c r="AF385" i="16" a="1"/>
  <c r="AF385" i="16" s="1"/>
  <c r="AH396" i="16" a="1"/>
  <c r="AH396" i="16" s="1"/>
  <c r="AF251" i="16" a="1"/>
  <c r="AF251" i="16" s="1"/>
  <c r="AB507" i="16" a="1"/>
  <c r="AB507" i="16" s="1"/>
  <c r="AI487" i="16" a="1"/>
  <c r="AI487" i="16" s="1"/>
  <c r="AB249" i="16" a="1"/>
  <c r="AB249" i="16" s="1"/>
  <c r="J403" i="16" a="1"/>
  <c r="J403" i="16" s="1"/>
  <c r="J391" i="16" a="1"/>
  <c r="J391" i="16" s="1"/>
  <c r="AI154" i="16" a="1"/>
  <c r="AI154" i="16" s="1"/>
  <c r="AB388" i="16" a="1"/>
  <c r="AB388" i="16" s="1"/>
  <c r="AB271" i="16" a="1"/>
  <c r="AB271" i="16" s="1"/>
  <c r="AH415" i="16" a="1"/>
  <c r="AH415" i="16" s="1"/>
  <c r="J378" i="16" a="1"/>
  <c r="J378" i="16" s="1"/>
  <c r="AF263" i="16" a="1"/>
  <c r="AF263" i="16" s="1"/>
  <c r="AB557" i="16" a="1"/>
  <c r="AB557" i="16" s="1"/>
  <c r="AI388" i="16" a="1"/>
  <c r="AI388" i="16" s="1"/>
  <c r="AI183" i="16" a="1"/>
  <c r="AI183" i="16" s="1"/>
  <c r="V81" i="16" a="1"/>
  <c r="V81" i="16" s="1"/>
  <c r="P451" i="16" a="1"/>
  <c r="P451" i="16" s="1"/>
  <c r="K420" i="16" a="1"/>
  <c r="K420" i="16" s="1"/>
  <c r="K294" i="16" a="1"/>
  <c r="K294" i="16" s="1"/>
  <c r="V522" i="16" a="1"/>
  <c r="V522" i="16" s="1"/>
  <c r="W193" i="16" a="1"/>
  <c r="W193" i="16" s="1"/>
  <c r="Y191" i="16" a="1"/>
  <c r="Y191" i="16" s="1"/>
  <c r="S309" i="16" a="1"/>
  <c r="S309" i="16" s="1"/>
  <c r="W236" i="16" a="1"/>
  <c r="W236" i="16" s="1"/>
  <c r="V222" i="16" a="1"/>
  <c r="V222" i="16" s="1"/>
  <c r="H541" i="16" a="1"/>
  <c r="H541" i="16" s="1"/>
  <c r="G130" i="16" a="1"/>
  <c r="G130" i="16" s="1"/>
  <c r="W127" i="16" a="1"/>
  <c r="W127" i="16" s="1"/>
  <c r="H142" i="16" a="1"/>
  <c r="H142" i="16" s="1"/>
  <c r="Q547" i="16" a="1"/>
  <c r="Q547" i="16" s="1"/>
  <c r="K198" i="16" a="1"/>
  <c r="K198" i="16" s="1"/>
  <c r="Z494" i="16" a="1"/>
  <c r="Z494" i="16" s="1"/>
  <c r="AE547" i="16" a="1"/>
  <c r="AE547" i="16" s="1"/>
  <c r="N401" i="16" a="1"/>
  <c r="N401" i="16" s="1"/>
  <c r="N207" i="16" a="1"/>
  <c r="N207" i="16" s="1"/>
  <c r="M439" i="16" a="1"/>
  <c r="M439" i="16" s="1"/>
  <c r="M287" i="16" a="1"/>
  <c r="M287" i="16" s="1"/>
  <c r="M414" i="16" a="1"/>
  <c r="M414" i="16" s="1"/>
  <c r="M544" i="16" a="1"/>
  <c r="M544" i="16" s="1"/>
  <c r="M278" i="16" a="1"/>
  <c r="M278" i="16" s="1"/>
  <c r="M208" i="16" a="1"/>
  <c r="M208" i="16" s="1"/>
  <c r="M518" i="16" a="1"/>
  <c r="M518" i="16" s="1"/>
  <c r="AC542" i="16" a="1"/>
  <c r="AC542" i="16" s="1"/>
  <c r="AC68" i="16" a="1"/>
  <c r="AC68" i="16" s="1"/>
  <c r="AC271" i="16" a="1"/>
  <c r="AC271" i="16" s="1"/>
  <c r="AC308" i="16" a="1"/>
  <c r="AC308" i="16" s="1"/>
  <c r="AE232" i="16" a="1"/>
  <c r="AE232" i="16" s="1"/>
  <c r="AE76" i="16" a="1"/>
  <c r="AE76" i="16" s="1"/>
  <c r="AE202" i="16" a="1"/>
  <c r="AE202" i="16" s="1"/>
  <c r="AC126" i="16" a="1"/>
  <c r="AC126" i="16" s="1"/>
  <c r="AE350" i="16" a="1"/>
  <c r="AE350" i="16" s="1"/>
  <c r="AE399" i="16" a="1"/>
  <c r="AE399" i="16" s="1"/>
  <c r="AF555" i="16" a="1"/>
  <c r="AF555" i="16" s="1"/>
  <c r="AC255" i="16" a="1"/>
  <c r="AC255" i="16" s="1"/>
  <c r="AE322" i="16" a="1"/>
  <c r="AE322" i="16" s="1"/>
  <c r="AC232" i="16" a="1"/>
  <c r="AC232" i="16" s="1"/>
  <c r="AE467" i="16" a="1"/>
  <c r="AE467" i="16" s="1"/>
  <c r="AE369" i="16" a="1"/>
  <c r="AE369" i="16" s="1"/>
  <c r="AE156" i="16" a="1"/>
  <c r="AE156" i="16" s="1"/>
  <c r="AC266" i="16" a="1"/>
  <c r="AC266" i="16" s="1"/>
  <c r="AE177" i="16" a="1"/>
  <c r="AE177" i="16" s="1"/>
  <c r="AE452" i="16" a="1"/>
  <c r="AE452" i="16" s="1"/>
  <c r="AE428" i="16" a="1"/>
  <c r="AE428" i="16" s="1"/>
  <c r="AE260" i="16" a="1"/>
  <c r="AE260" i="16" s="1"/>
  <c r="AF137" i="16" a="1"/>
  <c r="AF137" i="16" s="1"/>
  <c r="AF67" i="16" a="1"/>
  <c r="AF67" i="16" s="1"/>
  <c r="AH147" i="16" a="1"/>
  <c r="AH147" i="16" s="1"/>
  <c r="AF150" i="16" a="1"/>
  <c r="AF150" i="16" s="1"/>
  <c r="AF175" i="16" a="1"/>
  <c r="AF175" i="16" s="1"/>
  <c r="AF332" i="16" a="1"/>
  <c r="AF332" i="16" s="1"/>
  <c r="AE176" i="16" a="1"/>
  <c r="AE176" i="16" s="1"/>
  <c r="AH240" i="16" a="1"/>
  <c r="AH240" i="16" s="1"/>
  <c r="AF193" i="16" a="1"/>
  <c r="AF193" i="16" s="1"/>
  <c r="AH323" i="16" a="1"/>
  <c r="AH323" i="16" s="1"/>
  <c r="AH493" i="16" a="1"/>
  <c r="AH493" i="16" s="1"/>
  <c r="AH248" i="16" a="1"/>
  <c r="AH248" i="16" s="1"/>
  <c r="AF158" i="16" a="1"/>
  <c r="AF158" i="16" s="1"/>
  <c r="AH456" i="16" a="1"/>
  <c r="AH456" i="16" s="1"/>
  <c r="AF485" i="16" a="1"/>
  <c r="AF485" i="16" s="1"/>
  <c r="AH537" i="16" a="1"/>
  <c r="AH537" i="16" s="1"/>
  <c r="AH119" i="16" a="1"/>
  <c r="AH119" i="16" s="1"/>
  <c r="AF173" i="16" a="1"/>
  <c r="AF173" i="16" s="1"/>
  <c r="AH512" i="16" a="1"/>
  <c r="AH512" i="16" s="1"/>
  <c r="AF241" i="16" a="1"/>
  <c r="AF241" i="16" s="1"/>
  <c r="AH108" i="16" a="1"/>
  <c r="AH108" i="16" s="1"/>
  <c r="AF107" i="16" a="1"/>
  <c r="AF107" i="16" s="1"/>
  <c r="AI199" i="16" a="1"/>
  <c r="AI199" i="16" s="1"/>
  <c r="AI151" i="16" a="1"/>
  <c r="AI151" i="16" s="1"/>
  <c r="AI475" i="16" a="1"/>
  <c r="AI475" i="16" s="1"/>
  <c r="AB379" i="16" a="1"/>
  <c r="AB379" i="16" s="1"/>
  <c r="AH84" i="16" a="1"/>
  <c r="AH84" i="16" s="1"/>
  <c r="AI537" i="16" a="1"/>
  <c r="AI537" i="16" s="1"/>
  <c r="AI525" i="16" a="1"/>
  <c r="AI525" i="16" s="1"/>
  <c r="AI513" i="16" a="1"/>
  <c r="AI513" i="16" s="1"/>
  <c r="AH127" i="16" a="1"/>
  <c r="AH127" i="16" s="1"/>
  <c r="AB281" i="16" a="1"/>
  <c r="AB281" i="16" s="1"/>
  <c r="AF119" i="16" a="1"/>
  <c r="AF119" i="16" s="1"/>
  <c r="AI376" i="16" a="1"/>
  <c r="AI376" i="16" s="1"/>
  <c r="AI373" i="16" a="1"/>
  <c r="AI373" i="16" s="1"/>
  <c r="AB217" i="16" a="1"/>
  <c r="AB217" i="16" s="1"/>
  <c r="J540" i="16" a="1"/>
  <c r="J540" i="16" s="1"/>
  <c r="J371" i="16" a="1"/>
  <c r="J371" i="16" s="1"/>
  <c r="J553" i="16" a="1"/>
  <c r="J553" i="16" s="1"/>
  <c r="AI271" i="16" a="1"/>
  <c r="AI271" i="16" s="1"/>
  <c r="AI160" i="16" a="1"/>
  <c r="AI160" i="16" s="1"/>
  <c r="AB547" i="16" a="1"/>
  <c r="AB547" i="16" s="1"/>
  <c r="AI173" i="16" a="1"/>
  <c r="AI173" i="16" s="1"/>
  <c r="J208" i="16" a="1"/>
  <c r="J208" i="16" s="1"/>
  <c r="AI241" i="16" a="1"/>
  <c r="AI241" i="16" s="1"/>
  <c r="AI410" i="16" a="1"/>
  <c r="AI410" i="16" s="1"/>
  <c r="AB411" i="16" a="1"/>
  <c r="AB411" i="16" s="1"/>
  <c r="J299" i="16" a="1"/>
  <c r="J299" i="16" s="1"/>
  <c r="AB535" i="16" a="1"/>
  <c r="AB535" i="16" s="1"/>
  <c r="J177" i="16" a="1"/>
  <c r="J177" i="16" s="1"/>
  <c r="AI420" i="16" a="1"/>
  <c r="AI420" i="16" s="1"/>
  <c r="J286" i="16" a="1"/>
  <c r="J286" i="16" s="1"/>
  <c r="AB82" i="16" a="1"/>
  <c r="AB82" i="16" s="1"/>
  <c r="AI528" i="16" a="1"/>
  <c r="AI528" i="16" s="1"/>
  <c r="J380" i="16" a="1"/>
  <c r="J380" i="16" s="1"/>
  <c r="AI302" i="16" a="1"/>
  <c r="AI302" i="16" s="1"/>
  <c r="J231" i="16" a="1"/>
  <c r="J231" i="16" s="1"/>
  <c r="AB541" i="16" a="1"/>
  <c r="AB541" i="16" s="1"/>
  <c r="AB558" i="16" a="1"/>
  <c r="AB558" i="16" s="1"/>
  <c r="AB438" i="16" a="1"/>
  <c r="AB438" i="16" s="1"/>
  <c r="AB540" i="16" a="1"/>
  <c r="AB540" i="16" s="1"/>
  <c r="J270" i="16" a="1"/>
  <c r="J270" i="16" s="1"/>
  <c r="J351" i="16" a="1"/>
  <c r="J351" i="16" s="1"/>
  <c r="AB297" i="16" a="1"/>
  <c r="AB297" i="16" s="1"/>
  <c r="J142" i="16" a="1"/>
  <c r="J142" i="16" s="1"/>
  <c r="AB236" i="16" a="1"/>
  <c r="AB236" i="16" s="1"/>
  <c r="AB169" i="16" a="1"/>
  <c r="AB169" i="16" s="1"/>
  <c r="J120" i="16" a="1"/>
  <c r="J120" i="16" s="1"/>
  <c r="AB367" i="16" a="1"/>
  <c r="AB367" i="16" s="1"/>
  <c r="AB234" i="16" a="1"/>
  <c r="AB234" i="16" s="1"/>
  <c r="J240" i="16" a="1"/>
  <c r="J240" i="16" s="1"/>
  <c r="J260" i="16" a="1"/>
  <c r="J260" i="16" s="1"/>
  <c r="AB394" i="16" a="1"/>
  <c r="AB394" i="16" s="1"/>
  <c r="AB229" i="16" a="1"/>
  <c r="AB229" i="16" s="1"/>
  <c r="AB462" i="16" a="1"/>
  <c r="AB462" i="16" s="1"/>
  <c r="AB50" i="16" a="1"/>
  <c r="AB50" i="16" s="1"/>
  <c r="J358" i="16" a="1"/>
  <c r="J358" i="16" s="1"/>
  <c r="J236" i="16" a="1"/>
  <c r="J236" i="16" s="1"/>
  <c r="J256" i="16" a="1"/>
  <c r="J256" i="16" s="1"/>
  <c r="AB469" i="16" a="1"/>
  <c r="AB469" i="16" s="1"/>
  <c r="AB88" i="16" a="1"/>
  <c r="AB88" i="16" s="1"/>
  <c r="AB447" i="16" a="1"/>
  <c r="AB447" i="16" s="1"/>
  <c r="AB78" i="16" a="1"/>
  <c r="AB78" i="16" s="1"/>
  <c r="J230" i="16" a="1"/>
  <c r="J230" i="16" s="1"/>
  <c r="AB316" i="16" a="1"/>
  <c r="AB316" i="16" s="1"/>
  <c r="AB556" i="16" a="1"/>
  <c r="AB556" i="16" s="1"/>
  <c r="AB320" i="16" a="1"/>
  <c r="AB320" i="16" s="1"/>
  <c r="AB101" i="16" a="1"/>
  <c r="AB101" i="16" s="1"/>
  <c r="AB109" i="16" a="1"/>
  <c r="AB109" i="16" s="1"/>
  <c r="Z392" i="16" a="1"/>
  <c r="Z392" i="16" s="1"/>
  <c r="H88" i="16" a="1"/>
  <c r="H88" i="16" s="1"/>
  <c r="W146" i="16" a="1"/>
  <c r="W146" i="16" s="1"/>
  <c r="Q378" i="16" a="1"/>
  <c r="Q378" i="16" s="1"/>
  <c r="W429" i="16" a="1"/>
  <c r="W429" i="16" s="1"/>
  <c r="S529" i="16" a="1"/>
  <c r="S529" i="16" s="1"/>
  <c r="H476" i="16" a="1"/>
  <c r="H476" i="16" s="1"/>
  <c r="K419" i="16" a="1"/>
  <c r="K419" i="16" s="1"/>
  <c r="K192" i="16" a="1"/>
  <c r="K192" i="16" s="1"/>
  <c r="G161" i="16" a="1"/>
  <c r="G161" i="16" s="1"/>
  <c r="K293" i="16" a="1"/>
  <c r="K293" i="16" s="1"/>
  <c r="K224" i="16" a="1"/>
  <c r="K224" i="16" s="1"/>
  <c r="Z543" i="16" a="1"/>
  <c r="Z543" i="16" s="1"/>
  <c r="Z300" i="16" a="1"/>
  <c r="Z300" i="16" s="1"/>
  <c r="N474" i="16" a="1"/>
  <c r="N474" i="16" s="1"/>
  <c r="N257" i="16" a="1"/>
  <c r="N257" i="16" s="1"/>
  <c r="M490" i="16" a="1"/>
  <c r="M490" i="16" s="1"/>
  <c r="M259" i="16" a="1"/>
  <c r="M259" i="16" s="1"/>
  <c r="AC403" i="16" a="1"/>
  <c r="AC403" i="16" s="1"/>
  <c r="AC530" i="16" a="1"/>
  <c r="AC530" i="16" s="1"/>
  <c r="M400" i="16" a="1"/>
  <c r="M400" i="16" s="1"/>
  <c r="AE219" i="16" a="1"/>
  <c r="AE219" i="16" s="1"/>
  <c r="M542" i="16" a="1"/>
  <c r="M542" i="16" s="1"/>
  <c r="M230" i="16" a="1"/>
  <c r="M230" i="16" s="1"/>
  <c r="AC398" i="16" a="1"/>
  <c r="AC398" i="16" s="1"/>
  <c r="AE436" i="16" a="1"/>
  <c r="AE436" i="16" s="1"/>
  <c r="AE495" i="16" a="1"/>
  <c r="AE495" i="16" s="1"/>
  <c r="AC164" i="16" a="1"/>
  <c r="AC164" i="16" s="1"/>
  <c r="AE315" i="16" a="1"/>
  <c r="AE315" i="16" s="1"/>
  <c r="AH437" i="16" a="1"/>
  <c r="AH437" i="16" s="1"/>
  <c r="AF442" i="16" a="1"/>
  <c r="AF442" i="16" s="1"/>
  <c r="AE506" i="16" a="1"/>
  <c r="AE506" i="16" s="1"/>
  <c r="AE182" i="16" a="1"/>
  <c r="AE182" i="16" s="1"/>
  <c r="M540" i="16" a="1"/>
  <c r="M540" i="16" s="1"/>
  <c r="AC209" i="16" a="1"/>
  <c r="AC209" i="16" s="1"/>
  <c r="AC111" i="16" a="1"/>
  <c r="AC111" i="16" s="1"/>
  <c r="AE178" i="16" a="1"/>
  <c r="AE178" i="16" s="1"/>
  <c r="AC88" i="16" a="1"/>
  <c r="AC88" i="16" s="1"/>
  <c r="AE179" i="16" a="1"/>
  <c r="AE179" i="16" s="1"/>
  <c r="AE225" i="16" a="1"/>
  <c r="AE225" i="16" s="1"/>
  <c r="AF553" i="16" a="1"/>
  <c r="AF553" i="16" s="1"/>
  <c r="AC122" i="16" a="1"/>
  <c r="AC122" i="16" s="1"/>
  <c r="AE308" i="16" a="1"/>
  <c r="AE308" i="16" s="1"/>
  <c r="AE140" i="16" a="1"/>
  <c r="AE140" i="16" s="1"/>
  <c r="AE116" i="16" a="1"/>
  <c r="AE116" i="16" s="1"/>
  <c r="AH516" i="16" a="1"/>
  <c r="AH516" i="16" s="1"/>
  <c r="AH303" i="16" a="1"/>
  <c r="AH303" i="16" s="1"/>
  <c r="AF318" i="16" a="1"/>
  <c r="AF318" i="16" s="1"/>
  <c r="AH518" i="16" a="1"/>
  <c r="AH518" i="16" s="1"/>
  <c r="AH555" i="16" a="1"/>
  <c r="AH555" i="16" s="1"/>
  <c r="AF178" i="16" a="1"/>
  <c r="AF178" i="16" s="1"/>
  <c r="AH91" i="16" a="1"/>
  <c r="AH91" i="16" s="1"/>
  <c r="AH517" i="16" a="1"/>
  <c r="AH517" i="16" s="1"/>
  <c r="AH453" i="16" a="1"/>
  <c r="AH453" i="16" s="1"/>
  <c r="AH179" i="16" a="1"/>
  <c r="AH179" i="16" s="1"/>
  <c r="AH349" i="16" a="1"/>
  <c r="AH349" i="16" s="1"/>
  <c r="AI70" i="16" a="1"/>
  <c r="AI70" i="16" s="1"/>
  <c r="AH273" i="16" a="1"/>
  <c r="AH273" i="16" s="1"/>
  <c r="AH312" i="16" a="1"/>
  <c r="AH312" i="16" s="1"/>
  <c r="AF197" i="16" a="1"/>
  <c r="AF197" i="16" s="1"/>
  <c r="AH393" i="16" a="1"/>
  <c r="AH393" i="16" s="1"/>
  <c r="AF410" i="16" a="1"/>
  <c r="AF410" i="16" s="1"/>
  <c r="AH420" i="16" a="1"/>
  <c r="AH420" i="16" s="1"/>
  <c r="AF527" i="16" a="1"/>
  <c r="AF527" i="16" s="1"/>
  <c r="AF97" i="16" a="1"/>
  <c r="AF97" i="16" s="1"/>
  <c r="AF399" i="16" a="1"/>
  <c r="AF399" i="16" s="1"/>
  <c r="AH523" i="16" a="1"/>
  <c r="AH523" i="16" s="1"/>
  <c r="AH499" i="16" a="1"/>
  <c r="AH499" i="16" s="1"/>
  <c r="AI103" i="16" a="1"/>
  <c r="AI103" i="16" s="1"/>
  <c r="AI512" i="16" a="1"/>
  <c r="AI512" i="16" s="1"/>
  <c r="AI500" i="16" a="1"/>
  <c r="AI500" i="16" s="1"/>
  <c r="AI488" i="16" a="1"/>
  <c r="AI488" i="16" s="1"/>
  <c r="AI237" i="16" a="1"/>
  <c r="AI237" i="16" s="1"/>
  <c r="AI369" i="16" a="1"/>
  <c r="AI369" i="16" s="1"/>
  <c r="AI119" i="16" a="1"/>
  <c r="AI119" i="16" s="1"/>
  <c r="AI250" i="16" a="1"/>
  <c r="AI250" i="16" s="1"/>
  <c r="AH100" i="16" a="1"/>
  <c r="AH100" i="16" s="1"/>
  <c r="J274" i="16" a="1"/>
  <c r="J274" i="16" s="1"/>
  <c r="AI315" i="16" a="1"/>
  <c r="AI315" i="16" s="1"/>
  <c r="AI508" i="16" a="1"/>
  <c r="AI508" i="16" s="1"/>
  <c r="AI545" i="16" a="1"/>
  <c r="AI545" i="16" s="1"/>
  <c r="AB227" i="16" a="1"/>
  <c r="AB227" i="16" s="1"/>
  <c r="AB497" i="16" a="1"/>
  <c r="AB497" i="16" s="1"/>
  <c r="AI127" i="16" a="1"/>
  <c r="AI127" i="16" s="1"/>
  <c r="AI547" i="16" a="1"/>
  <c r="AI547" i="16" s="1"/>
  <c r="AI507" i="16" a="1"/>
  <c r="AI507" i="16" s="1"/>
  <c r="J457" i="16" a="1"/>
  <c r="J457" i="16" s="1"/>
  <c r="J512" i="16" a="1"/>
  <c r="J512" i="16" s="1"/>
  <c r="AI122" i="16" a="1"/>
  <c r="AI122" i="16" s="1"/>
  <c r="AI398" i="16" a="1"/>
  <c r="AI398" i="16" s="1"/>
  <c r="AB76" i="16" a="1"/>
  <c r="AB76" i="16" s="1"/>
  <c r="AB472" i="16" a="1"/>
  <c r="AB472" i="16" s="1"/>
  <c r="AI276" i="16" a="1"/>
  <c r="AI276" i="16" s="1"/>
  <c r="AB70" i="16" a="1"/>
  <c r="AB70" i="16" s="1"/>
  <c r="AI384" i="16" a="1"/>
  <c r="AI384" i="16" s="1"/>
  <c r="AB401" i="16" a="1"/>
  <c r="AB401" i="16" s="1"/>
  <c r="AI158" i="16" a="1"/>
  <c r="AI158" i="16" s="1"/>
  <c r="AB460" i="16" a="1"/>
  <c r="AB460" i="16" s="1"/>
  <c r="AB392" i="16" a="1"/>
  <c r="AB392" i="16" s="1"/>
  <c r="AB378" i="16" a="1"/>
  <c r="AB378" i="16" s="1"/>
  <c r="AB308" i="16" a="1"/>
  <c r="AB308" i="16" s="1"/>
  <c r="AB403" i="16" a="1"/>
  <c r="AB403" i="16" s="1"/>
  <c r="J127" i="16" a="1"/>
  <c r="J127" i="16" s="1"/>
  <c r="J209" i="16" a="1"/>
  <c r="J209" i="16" s="1"/>
  <c r="J276" i="16" a="1"/>
  <c r="J276" i="16" s="1"/>
  <c r="AB529" i="16" a="1"/>
  <c r="AB529" i="16" s="1"/>
  <c r="AB106" i="16" a="1"/>
  <c r="AB106" i="16" s="1"/>
  <c r="AB39" i="16" a="1"/>
  <c r="AB39" i="16" s="1"/>
  <c r="AB511" i="16" a="1"/>
  <c r="AB511" i="16" s="1"/>
  <c r="AB237" i="16" a="1"/>
  <c r="AB237" i="16" s="1"/>
  <c r="AB72" i="16" a="1"/>
  <c r="AB72" i="16" s="1"/>
  <c r="AB500" i="16" a="1"/>
  <c r="AB500" i="16" s="1"/>
  <c r="J117" i="16" a="1"/>
  <c r="J117" i="16" s="1"/>
  <c r="AB419" i="16" a="1"/>
  <c r="AB419" i="16" s="1"/>
  <c r="AB264" i="16" a="1"/>
  <c r="AB264" i="16" s="1"/>
  <c r="AB100" i="16" a="1"/>
  <c r="AB100" i="16" s="1"/>
  <c r="AB333" i="16" a="1"/>
  <c r="AB333" i="16" s="1"/>
  <c r="J159" i="16" a="1"/>
  <c r="J159" i="16" s="1"/>
  <c r="J216" i="16" a="1"/>
  <c r="J216" i="16" s="1"/>
  <c r="AB464" i="16" a="1"/>
  <c r="AB464" i="16" s="1"/>
  <c r="AB514" i="16" a="1"/>
  <c r="AB514" i="16" s="1"/>
  <c r="AB307" i="16" a="1"/>
  <c r="AB307" i="16" s="1"/>
  <c r="AB141" i="16" a="1"/>
  <c r="AB141" i="16" s="1"/>
  <c r="AB285" i="16" a="1"/>
  <c r="AB285" i="16" s="1"/>
  <c r="AB131" i="16" a="1"/>
  <c r="AB131" i="16" s="1"/>
  <c r="AB480" i="16" a="1"/>
  <c r="AB480" i="16" s="1"/>
  <c r="AB187" i="16" a="1"/>
  <c r="AB187" i="16" s="1"/>
  <c r="AB315" i="16" a="1"/>
  <c r="AB315" i="16" s="1"/>
  <c r="J252" i="16" a="1"/>
  <c r="J252" i="16" s="1"/>
  <c r="AB213" i="16" a="1"/>
  <c r="AB213" i="16" s="1"/>
  <c r="AH283" i="16" a="1"/>
  <c r="AH283" i="16" s="1"/>
  <c r="AF356" i="16" a="1"/>
  <c r="AF356" i="16" s="1"/>
  <c r="AE364" i="16" a="1"/>
  <c r="AE364" i="16" s="1"/>
  <c r="H475" i="16" a="1"/>
  <c r="H475" i="16" s="1"/>
  <c r="J239" i="16" a="1"/>
  <c r="J239" i="16" s="1"/>
  <c r="J116" i="16" a="1"/>
  <c r="J116" i="16" s="1"/>
  <c r="AB172" i="16" a="1"/>
  <c r="AB172" i="16" s="1"/>
  <c r="AB243" i="16" a="1"/>
  <c r="AB243" i="16" s="1"/>
  <c r="AB147" i="16" a="1"/>
  <c r="AB147" i="16" s="1"/>
  <c r="AB256" i="16" a="1"/>
  <c r="AB256" i="16" s="1"/>
  <c r="AB77" i="16" a="1"/>
  <c r="AB77" i="16" s="1"/>
  <c r="AI337" i="16" a="1"/>
  <c r="AI337" i="16" s="1"/>
  <c r="J384" i="16" a="1"/>
  <c r="J384" i="16" s="1"/>
  <c r="AH13" i="16" a="1"/>
  <c r="AH13" i="16" s="1"/>
  <c r="AF156" i="16" a="1"/>
  <c r="AF156" i="16" s="1"/>
  <c r="AF343" i="16" a="1"/>
  <c r="AF343" i="16" s="1"/>
  <c r="AC207" i="16" a="1"/>
  <c r="AC207" i="16" s="1"/>
  <c r="AE437" i="16" a="1"/>
  <c r="AE437" i="16" s="1"/>
  <c r="N225" i="16" a="1"/>
  <c r="N225" i="16" s="1"/>
  <c r="J324" i="16" a="1"/>
  <c r="J324" i="16" s="1"/>
  <c r="AB98" i="16" a="1"/>
  <c r="AB98" i="16" s="1"/>
  <c r="AB207" i="16" a="1"/>
  <c r="AB207" i="16" s="1"/>
  <c r="AB73" i="16" a="1"/>
  <c r="AB73" i="16" s="1"/>
  <c r="J125" i="16" a="1"/>
  <c r="J125" i="16" s="1"/>
  <c r="J291" i="16" a="1"/>
  <c r="J291" i="16" s="1"/>
  <c r="J182" i="16" a="1"/>
  <c r="J182" i="16" s="1"/>
  <c r="J144" i="16" a="1"/>
  <c r="J144" i="16" s="1"/>
  <c r="AI229" i="16" a="1"/>
  <c r="AI229" i="16" s="1"/>
  <c r="AI283" i="16" a="1"/>
  <c r="AI283" i="16" s="1"/>
  <c r="AI150" i="16" a="1"/>
  <c r="AI150" i="16" s="1"/>
  <c r="AH79" i="16" a="1"/>
  <c r="AH79" i="16" s="1"/>
  <c r="AI286" i="16" a="1"/>
  <c r="AI286" i="16" s="1"/>
  <c r="AB377" i="16" a="1"/>
  <c r="AB377" i="16" s="1"/>
  <c r="AF264" i="16" a="1"/>
  <c r="AF264" i="16" s="1"/>
  <c r="AF352" i="16" a="1"/>
  <c r="AF352" i="16" s="1"/>
  <c r="AE332" i="16" a="1"/>
  <c r="AE332" i="16" s="1"/>
  <c r="AF355" i="16" a="1"/>
  <c r="AF355" i="16" s="1"/>
  <c r="AC192" i="16" a="1"/>
  <c r="AC192" i="16" s="1"/>
  <c r="AE373" i="16" a="1"/>
  <c r="AE373" i="16" s="1"/>
  <c r="AE172" i="16" a="1"/>
  <c r="AE172" i="16" s="1"/>
  <c r="AE474" i="16" a="1"/>
  <c r="AE474" i="16" s="1"/>
  <c r="M188" i="16" a="1"/>
  <c r="M188" i="16" s="1"/>
  <c r="Y261" i="16" a="1"/>
  <c r="Y261" i="16" s="1"/>
  <c r="N331" i="16" a="1"/>
  <c r="N331" i="16" s="1"/>
  <c r="AB177" i="16" a="1"/>
  <c r="AB177" i="16" s="1"/>
  <c r="AI473" i="16" a="1"/>
  <c r="AI473" i="16" s="1"/>
  <c r="J163" i="16" a="1"/>
  <c r="J163" i="16" s="1"/>
  <c r="M129" i="16" a="1"/>
  <c r="M129" i="16" s="1"/>
  <c r="Q325" i="16" a="1"/>
  <c r="Q325" i="16" s="1"/>
  <c r="AB158" i="16" a="1"/>
  <c r="AB158" i="16" s="1"/>
  <c r="AB445" i="16" a="1"/>
  <c r="AB445" i="16" s="1"/>
  <c r="AB336" i="16" a="1"/>
  <c r="AB336" i="16" s="1"/>
  <c r="AB235" i="16" a="1"/>
  <c r="AB235" i="16" s="1"/>
  <c r="AB366" i="16" a="1"/>
  <c r="AB366" i="16" s="1"/>
  <c r="AB61" i="16" a="1"/>
  <c r="AB61" i="16" s="1"/>
  <c r="J287" i="16" a="1"/>
  <c r="J287" i="16" s="1"/>
  <c r="J176" i="16" a="1"/>
  <c r="J176" i="16" s="1"/>
  <c r="AB465" i="16" a="1"/>
  <c r="AB465" i="16" s="1"/>
  <c r="AI427" i="16" a="1"/>
  <c r="AI427" i="16" s="1"/>
  <c r="AH236" i="16" a="1"/>
  <c r="AH236" i="16" s="1"/>
  <c r="J416" i="16" a="1"/>
  <c r="J416" i="16" s="1"/>
  <c r="J373" i="16" a="1"/>
  <c r="J373" i="16" s="1"/>
  <c r="AF408" i="16" a="1"/>
  <c r="AF408" i="16" s="1"/>
  <c r="AF496" i="16" a="1"/>
  <c r="AF496" i="16" s="1"/>
  <c r="AH166" i="16" a="1"/>
  <c r="AH166" i="16" s="1"/>
  <c r="AC96" i="16" a="1"/>
  <c r="AC96" i="16" s="1"/>
  <c r="AF499" i="16" a="1"/>
  <c r="AF499" i="16" s="1"/>
  <c r="J153" i="16" a="1"/>
  <c r="J153" i="16" s="1"/>
  <c r="AE97" i="16" a="1"/>
  <c r="AE97" i="16" s="1"/>
  <c r="AC114" i="16" a="1"/>
  <c r="AC114" i="16" s="1"/>
  <c r="AC330" i="16" a="1"/>
  <c r="AC330" i="16" s="1"/>
  <c r="AE295" i="16" a="1"/>
  <c r="AE295" i="16" s="1"/>
  <c r="H140" i="16" a="1"/>
  <c r="H140" i="16" s="1"/>
  <c r="S347" i="16" a="1"/>
  <c r="S347" i="16" s="1"/>
  <c r="J72" i="16" a="1"/>
  <c r="J72" i="16" s="1"/>
  <c r="M121" i="16" a="1"/>
  <c r="M121" i="16" s="1"/>
  <c r="K86" i="16" a="1"/>
  <c r="K86" i="16" s="1"/>
  <c r="G3" i="16" a="1"/>
  <c r="G3" i="16" s="1"/>
  <c r="J220" i="16" a="1"/>
  <c r="J220" i="16" s="1"/>
  <c r="AB112" i="16" a="1"/>
  <c r="AB112" i="16" s="1"/>
  <c r="AB67" i="16" a="1"/>
  <c r="AB67" i="16" s="1"/>
  <c r="H45" i="16" a="1"/>
  <c r="H45" i="16" s="1"/>
  <c r="AB184" i="16" a="1"/>
  <c r="AB184" i="16" s="1"/>
  <c r="J258" i="16" a="1"/>
  <c r="J258" i="16" s="1"/>
  <c r="AB319" i="16" a="1"/>
  <c r="AB319" i="16" s="1"/>
  <c r="AB231" i="16" a="1"/>
  <c r="AB231" i="16" s="1"/>
  <c r="J135" i="16" a="1"/>
  <c r="J135" i="16" s="1"/>
  <c r="J547" i="16" a="1"/>
  <c r="J547" i="16" s="1"/>
  <c r="AB174" i="16" a="1"/>
  <c r="AB174" i="16" s="1"/>
  <c r="J441" i="16" a="1"/>
  <c r="J441" i="16" s="1"/>
  <c r="AB362" i="16" a="1"/>
  <c r="AB362" i="16" s="1"/>
  <c r="AI385" i="16" a="1"/>
  <c r="AI385" i="16" s="1"/>
  <c r="AI317" i="16" a="1"/>
  <c r="AI317" i="16" s="1"/>
  <c r="AI448" i="16" a="1"/>
  <c r="AI448" i="16" s="1"/>
  <c r="AI126" i="16" a="1"/>
  <c r="AI126" i="16" s="1"/>
  <c r="AI327" i="16" a="1"/>
  <c r="AI327" i="16" s="1"/>
  <c r="AI295" i="16" a="1"/>
  <c r="AI295" i="16" s="1"/>
  <c r="AI155" i="16" a="1"/>
  <c r="AI155" i="16" s="1"/>
  <c r="J402" i="16" a="1"/>
  <c r="J402" i="16" s="1"/>
  <c r="AH146" i="16" a="1"/>
  <c r="AH146" i="16" s="1"/>
  <c r="AH155" i="16" a="1"/>
  <c r="AH155" i="16" s="1"/>
  <c r="AH454" i="16" a="1"/>
  <c r="AH454" i="16" s="1"/>
  <c r="AC110" i="16" a="1"/>
  <c r="AC110" i="16" s="1"/>
  <c r="AE166" i="16" a="1"/>
  <c r="AE166" i="16" s="1"/>
  <c r="AE101" i="16" a="1"/>
  <c r="AE101" i="16" s="1"/>
  <c r="M245" i="16" a="1"/>
  <c r="M245" i="16" s="1"/>
  <c r="AC496" i="16" a="1"/>
  <c r="AC496" i="16" s="1"/>
  <c r="K373" i="16" a="1"/>
  <c r="K373" i="16" s="1"/>
  <c r="W419" i="16" a="1"/>
  <c r="W419" i="16" s="1"/>
  <c r="AB191" i="16" a="1"/>
  <c r="AB191" i="16" s="1"/>
  <c r="AB274" i="16" a="1"/>
  <c r="AB274" i="16" s="1"/>
  <c r="J205" i="16" a="1"/>
  <c r="J205" i="16" s="1"/>
  <c r="J222" i="16" a="1"/>
  <c r="J222" i="16" s="1"/>
  <c r="AB84" i="16" a="1"/>
  <c r="AB84" i="16" s="1"/>
  <c r="AB346" i="16" a="1"/>
  <c r="AB346" i="16" s="1"/>
  <c r="AB118" i="16" a="1"/>
  <c r="AB118" i="16" s="1"/>
  <c r="AB126" i="16" a="1"/>
  <c r="AB126" i="16" s="1"/>
  <c r="J149" i="16" a="1"/>
  <c r="J149" i="16" s="1"/>
  <c r="AI133" i="16" a="1"/>
  <c r="AI133" i="16" s="1"/>
  <c r="AI62" i="16" a="1"/>
  <c r="AI62" i="16" s="1"/>
  <c r="AB373" i="16" a="1"/>
  <c r="AB373" i="16" s="1"/>
  <c r="AI529" i="16" a="1"/>
  <c r="AI529" i="16" s="1"/>
  <c r="AI461" i="16" a="1"/>
  <c r="AI461" i="16" s="1"/>
  <c r="AI270" i="16" a="1"/>
  <c r="AI270" i="16" s="1"/>
  <c r="AI471" i="16" a="1"/>
  <c r="AI471" i="16" s="1"/>
  <c r="J151" i="16" a="1"/>
  <c r="J151" i="16" s="1"/>
  <c r="AI299" i="16" a="1"/>
  <c r="AI299" i="16" s="1"/>
  <c r="AI416" i="16" a="1"/>
  <c r="AI416" i="16" s="1"/>
  <c r="AH290" i="16" a="1"/>
  <c r="AH290" i="16" s="1"/>
  <c r="AH443" i="16" a="1"/>
  <c r="AH443" i="16" s="1"/>
  <c r="AH554" i="16" a="1"/>
  <c r="AH554" i="16" s="1"/>
  <c r="AF249" i="16" a="1"/>
  <c r="AF249" i="16" s="1"/>
  <c r="AC62" i="16" a="1"/>
  <c r="AC62" i="16" s="1"/>
  <c r="AE268" i="16" a="1"/>
  <c r="AE268" i="16" s="1"/>
  <c r="M389" i="16" a="1"/>
  <c r="M389" i="16" s="1"/>
  <c r="M212" i="16" a="1"/>
  <c r="M212" i="16" s="1"/>
  <c r="W167" i="16" a="1"/>
  <c r="W167" i="16" s="1"/>
  <c r="Z261" i="16" a="1"/>
  <c r="Z261" i="16" s="1"/>
  <c r="P212" i="16" a="1"/>
  <c r="P212" i="16" s="1"/>
  <c r="P277" i="16" a="1"/>
  <c r="P277" i="16" s="1"/>
  <c r="T118" i="16" a="1"/>
  <c r="T118" i="16" s="1"/>
  <c r="P385" i="16" a="1"/>
  <c r="P385" i="16" s="1"/>
  <c r="Q373" i="16" a="1"/>
  <c r="Q373" i="16" s="1"/>
  <c r="D87" i="16"/>
  <c r="Z2" i="16" s="1" a="1"/>
  <c r="Z2" i="16" s="1"/>
  <c r="C87" i="15"/>
  <c r="P341" i="16" a="1"/>
  <c r="P341" i="16" s="1"/>
  <c r="J77" i="16" a="1"/>
  <c r="J77" i="16" s="1"/>
  <c r="N121" i="16" a="1"/>
  <c r="N121" i="16" s="1"/>
  <c r="K89" i="16" a="1"/>
  <c r="K89" i="16" s="1"/>
  <c r="Q322" i="16" a="1"/>
  <c r="Q322" i="16" s="1"/>
  <c r="N134" i="16" a="1"/>
  <c r="N134" i="16" s="1"/>
  <c r="G13" i="16" a="1"/>
  <c r="G13" i="16" s="1"/>
  <c r="W71" i="16" a="1"/>
  <c r="W71" i="16" s="1"/>
  <c r="M150" i="16" a="1"/>
  <c r="M150" i="16" s="1"/>
  <c r="P350" i="16" a="1"/>
  <c r="P350" i="16" s="1"/>
  <c r="Q288" i="16" a="1"/>
  <c r="Q288" i="16" s="1"/>
  <c r="C270" i="15"/>
  <c r="H90" i="15" s="1" a="1"/>
  <c r="H90" i="15" s="1"/>
  <c r="C77" i="16"/>
  <c r="AE31" i="16" s="1" a="1"/>
  <c r="AE31" i="16" s="1"/>
  <c r="B77" i="15"/>
  <c r="D274" i="16"/>
  <c r="T92" i="16" s="1" a="1"/>
  <c r="T92" i="16" s="1"/>
  <c r="C274" i="15"/>
  <c r="H17" i="15" s="1" a="1"/>
  <c r="H17" i="15" s="1"/>
  <c r="D96" i="16"/>
  <c r="Q46" i="16" s="1" a="1"/>
  <c r="Q46" i="16" s="1"/>
  <c r="M59" i="16" a="1"/>
  <c r="M59" i="16" s="1"/>
  <c r="H31" i="16" a="1"/>
  <c r="H31" i="16" s="1"/>
  <c r="H32" i="16" a="1"/>
  <c r="H32" i="16" s="1"/>
  <c r="G4" i="16" a="1"/>
  <c r="G4" i="16" s="1"/>
  <c r="Y43" i="16" a="1"/>
  <c r="Y43" i="16" s="1"/>
  <c r="G135" i="15" a="1"/>
  <c r="G135" i="15" s="1"/>
  <c r="C91" i="15"/>
  <c r="D109" i="16"/>
  <c r="T38" i="16" s="1" a="1"/>
  <c r="T38" i="16" s="1"/>
  <c r="C109" i="15"/>
  <c r="B98" i="15"/>
  <c r="H2" i="16" a="1"/>
  <c r="H2" i="16" s="1"/>
  <c r="P328" i="16" a="1"/>
  <c r="P328" i="16" s="1"/>
  <c r="H14" i="16" a="1"/>
  <c r="H14" i="16" s="1"/>
  <c r="G45" i="16" a="1"/>
  <c r="G45" i="16" s="1"/>
  <c r="S111" i="16" a="1"/>
  <c r="S111" i="16" s="1"/>
  <c r="M78" i="16" a="1"/>
  <c r="M78" i="16" s="1"/>
  <c r="G31" i="16" a="1"/>
  <c r="G31" i="16" s="1"/>
  <c r="C275" i="16"/>
  <c r="S93" i="16" s="1" a="1"/>
  <c r="S93" i="16" s="1"/>
  <c r="B275" i="15"/>
  <c r="C87" i="16"/>
  <c r="P37" i="16" s="1" a="1"/>
  <c r="P37" i="16" s="1"/>
  <c r="B87" i="15"/>
  <c r="Q243" i="16" a="1"/>
  <c r="Q243" i="16" s="1"/>
  <c r="Q321" i="16" a="1"/>
  <c r="Q321" i="16" s="1"/>
  <c r="P146" i="16" a="1"/>
  <c r="P146" i="16" s="1"/>
  <c r="G10" i="16" a="1"/>
  <c r="G10" i="16" s="1"/>
  <c r="Y58" i="16" a="1"/>
  <c r="Y58" i="16" s="1"/>
  <c r="M77" i="16" a="1"/>
  <c r="M77" i="16" s="1"/>
  <c r="C98" i="15"/>
  <c r="P217" i="16" a="1"/>
  <c r="P217" i="16" s="1"/>
  <c r="K59" i="16" a="1"/>
  <c r="K59" i="16" s="1"/>
  <c r="J41" i="16" a="1"/>
  <c r="J41" i="16" s="1"/>
  <c r="V69" i="16" a="1"/>
  <c r="V69" i="16" s="1"/>
  <c r="Q377" i="16" a="1"/>
  <c r="Q377" i="16" s="1"/>
  <c r="K74" i="16" a="1"/>
  <c r="K74" i="16" s="1"/>
  <c r="Q236" i="16" a="1"/>
  <c r="Q236" i="16" s="1"/>
  <c r="AH15" i="16" a="1"/>
  <c r="AH15" i="16" s="1"/>
  <c r="H94" i="15" a="1"/>
  <c r="H94" i="15" s="1"/>
  <c r="P280" i="16" a="1"/>
  <c r="P280" i="16" s="1"/>
  <c r="V59" i="16" a="1"/>
  <c r="V59" i="16" s="1"/>
  <c r="T131" i="16" a="1"/>
  <c r="T131" i="16" s="1"/>
  <c r="Y57" i="16" a="1"/>
  <c r="Y57" i="16" s="1"/>
  <c r="G11" i="16" a="1"/>
  <c r="G11" i="16" s="1"/>
  <c r="Z51" i="16" a="1"/>
  <c r="Z51" i="16" s="1"/>
  <c r="AI3" i="16" a="1"/>
  <c r="AI3" i="16" s="1"/>
  <c r="G23" i="16" a="1"/>
  <c r="G23" i="16" s="1"/>
  <c r="C254" i="16"/>
  <c r="P108" i="16" s="1" a="1"/>
  <c r="P108" i="16" s="1"/>
  <c r="B254" i="15"/>
  <c r="N26" i="16" a="1"/>
  <c r="N26" i="16" s="1"/>
  <c r="AC29" i="16" a="1"/>
  <c r="AC29" i="16" s="1"/>
  <c r="Q121" i="16" a="1"/>
  <c r="Q121" i="16" s="1"/>
  <c r="C240" i="15"/>
  <c r="Y51" i="16" a="1"/>
  <c r="Y51" i="16" s="1"/>
  <c r="P239" i="16" a="1"/>
  <c r="P239" i="16" s="1"/>
  <c r="N75" i="16" a="1"/>
  <c r="N75" i="16" s="1"/>
  <c r="N156" i="16" a="1"/>
  <c r="N156" i="16" s="1"/>
  <c r="Q388" i="16" a="1"/>
  <c r="Q388" i="16" s="1"/>
  <c r="P369" i="16" a="1"/>
  <c r="P369" i="16" s="1"/>
  <c r="J103" i="16" a="1"/>
  <c r="J103" i="16" s="1"/>
  <c r="K105" i="16" a="1"/>
  <c r="K105" i="16" s="1"/>
  <c r="T166" i="16" a="1"/>
  <c r="T166" i="16" s="1"/>
  <c r="T173" i="16" a="1"/>
  <c r="T173" i="16" s="1"/>
  <c r="G9" i="16" a="1"/>
  <c r="G9" i="16" s="1"/>
  <c r="D106" i="16"/>
  <c r="T35" i="16" s="1" a="1"/>
  <c r="T35" i="16" s="1"/>
  <c r="C106" i="15"/>
  <c r="H40" i="16" a="1"/>
  <c r="H40" i="16" s="1"/>
  <c r="Q382" i="16" a="1"/>
  <c r="Q382" i="16" s="1"/>
  <c r="G14" i="16" a="1"/>
  <c r="G14" i="16" s="1"/>
  <c r="J93" i="16" a="1"/>
  <c r="J93" i="16" s="1"/>
  <c r="J87" i="16" a="1"/>
  <c r="J87" i="16" s="1"/>
  <c r="T91" i="16" a="1"/>
  <c r="T91" i="16" s="1"/>
  <c r="K92" i="16" a="1"/>
  <c r="K92" i="16" s="1"/>
  <c r="P401" i="16" a="1"/>
  <c r="P401" i="16" s="1"/>
  <c r="Q320" i="16" a="1"/>
  <c r="Q320" i="16" s="1"/>
  <c r="D74" i="16"/>
  <c r="C74" i="15"/>
  <c r="G32" i="16" a="1"/>
  <c r="G32" i="16" s="1"/>
  <c r="J78" i="16" a="1"/>
  <c r="J78" i="16" s="1"/>
  <c r="J94" i="16" a="1"/>
  <c r="J94" i="16" s="1"/>
  <c r="P155" i="16" a="1"/>
  <c r="P155" i="16" s="1"/>
  <c r="C228" i="16"/>
  <c r="B228" i="15"/>
  <c r="S113" i="16" a="1"/>
  <c r="S113" i="16" s="1"/>
  <c r="K99" i="16" a="1"/>
  <c r="K99" i="16" s="1"/>
  <c r="Q384" i="16" a="1"/>
  <c r="Q384" i="16" s="1"/>
  <c r="P307" i="16" a="1"/>
  <c r="P307" i="16" s="1"/>
  <c r="P347" i="16" a="1"/>
  <c r="P347" i="16" s="1"/>
  <c r="S162" i="16" a="1"/>
  <c r="S162" i="16" s="1"/>
  <c r="Q324" i="16" a="1"/>
  <c r="Q324" i="16" s="1"/>
  <c r="P251" i="16" a="1"/>
  <c r="P251" i="16" s="1"/>
  <c r="K102" i="16" a="1"/>
  <c r="K102" i="16" s="1"/>
  <c r="N19" i="16" a="1"/>
  <c r="N19" i="16" s="1"/>
  <c r="Q303" i="16" a="1"/>
  <c r="Q303" i="16" s="1"/>
  <c r="T189" i="16" a="1"/>
  <c r="T189" i="16" s="1"/>
  <c r="Q209" i="16" a="1"/>
  <c r="Q209" i="16" s="1"/>
  <c r="K91" i="16" a="1"/>
  <c r="K91" i="16" s="1"/>
  <c r="G7" i="16" a="1"/>
  <c r="G7" i="16" s="1"/>
  <c r="B76" i="15"/>
  <c r="G23" i="15" s="1" a="1"/>
  <c r="G23" i="15" s="1"/>
  <c r="H135" i="15" a="1"/>
  <c r="H135" i="15" s="1"/>
  <c r="C226" i="15"/>
  <c r="C244" i="15"/>
  <c r="H77" i="15" s="1" a="1"/>
  <c r="H77" i="15" s="1"/>
  <c r="C243" i="15"/>
  <c r="H76" i="15" s="1" a="1"/>
  <c r="H76" i="15" s="1"/>
  <c r="B71" i="15"/>
  <c r="C272" i="15"/>
  <c r="C86" i="16"/>
  <c r="C275" i="15"/>
  <c r="B93" i="15"/>
  <c r="C254" i="15"/>
  <c r="H4" i="15" s="1" a="1"/>
  <c r="H4" i="15" s="1"/>
  <c r="C80" i="16"/>
  <c r="P30" i="16" s="1" a="1"/>
  <c r="P30" i="16" s="1"/>
  <c r="B265" i="15"/>
  <c r="G85" i="15" s="1" a="1"/>
  <c r="G85" i="15" s="1"/>
  <c r="C226" i="16"/>
  <c r="D265" i="16"/>
  <c r="Q119" i="16" s="1" a="1"/>
  <c r="Q119" i="16" s="1"/>
  <c r="B277" i="15"/>
  <c r="G27" i="15" s="1" a="1"/>
  <c r="G27" i="15" s="1"/>
  <c r="C242" i="16"/>
  <c r="S84" i="16" s="1" a="1"/>
  <c r="S84" i="16" s="1"/>
  <c r="C272" i="16"/>
  <c r="S90" i="16" s="1" a="1"/>
  <c r="S90" i="16" s="1"/>
  <c r="H126" i="15" a="1"/>
  <c r="H126" i="15" s="1"/>
  <c r="G140" i="15" a="1"/>
  <c r="G140" i="15" s="1"/>
  <c r="D94" i="16"/>
  <c r="Q44" i="16" s="1" a="1"/>
  <c r="Q44" i="16" s="1"/>
  <c r="C266" i="15"/>
  <c r="H86" i="15" s="1" a="1"/>
  <c r="H86" i="15" s="1"/>
  <c r="C262" i="15"/>
  <c r="H82" i="15" s="1" a="1"/>
  <c r="H82" i="15" s="1"/>
  <c r="G154" i="15" a="1"/>
  <c r="G154" i="15" s="1"/>
  <c r="C74" i="16"/>
  <c r="AE34" i="16" s="1" a="1"/>
  <c r="AE34" i="16" s="1"/>
  <c r="H163" i="15" a="1"/>
  <c r="H163" i="15" s="1"/>
  <c r="Q217" i="16" a="1"/>
  <c r="Q217" i="16" s="1"/>
  <c r="B237" i="15"/>
  <c r="B260" i="15"/>
  <c r="G14" i="15" s="1" a="1"/>
  <c r="G14" i="15" s="1"/>
  <c r="G126" i="15" a="1"/>
  <c r="G126" i="15" s="1"/>
  <c r="G153" i="15" a="1"/>
  <c r="G153" i="15" s="1"/>
  <c r="D111" i="16"/>
  <c r="H35" i="16" s="1" a="1"/>
  <c r="H35" i="16" s="1"/>
  <c r="C76" i="15"/>
  <c r="H23" i="15" s="1" a="1"/>
  <c r="H23" i="15" s="1"/>
  <c r="C99" i="15"/>
  <c r="H33" i="15" s="1" a="1"/>
  <c r="H33" i="15" s="1"/>
  <c r="H142" i="15" a="1"/>
  <c r="H142" i="15" s="1"/>
  <c r="C260" i="15"/>
  <c r="H14" i="15" s="1" a="1"/>
  <c r="H14" i="15" s="1"/>
  <c r="H111" i="15" a="1"/>
  <c r="H111" i="15" s="1"/>
  <c r="G168" i="15" a="1"/>
  <c r="G168" i="15" s="1"/>
  <c r="S188" i="16" a="1"/>
  <c r="S188" i="16" s="1"/>
  <c r="P159" i="16" a="1"/>
  <c r="P159" i="16" s="1"/>
  <c r="H55" i="15" a="1"/>
  <c r="H55" i="15" s="1"/>
  <c r="D237" i="16"/>
  <c r="T79" i="16" s="1" a="1"/>
  <c r="T79" i="16" s="1"/>
  <c r="H175" i="15" a="1"/>
  <c r="H175" i="15" s="1"/>
  <c r="H170" i="15" a="1"/>
  <c r="H170" i="15" s="1"/>
  <c r="G61" i="15" a="1"/>
  <c r="G61" i="15" s="1"/>
  <c r="P135" i="16" a="1"/>
  <c r="P135" i="16" s="1"/>
  <c r="P230" i="16" a="1"/>
  <c r="P230" i="16" s="1"/>
  <c r="T145" i="16" a="1"/>
  <c r="T145" i="16" s="1"/>
  <c r="H159" i="15" a="1"/>
  <c r="H159" i="15" s="1"/>
  <c r="V71" i="16" a="1"/>
  <c r="V71" i="16" s="1"/>
  <c r="H160" i="15" a="1"/>
  <c r="H160" i="15" s="1"/>
  <c r="G158" i="15" a="1"/>
  <c r="G158" i="15" s="1"/>
  <c r="H128" i="15" a="1"/>
  <c r="H128" i="15" s="1"/>
  <c r="H140" i="15" a="1"/>
  <c r="H140" i="15" s="1"/>
  <c r="G137" i="15" a="1"/>
  <c r="G137" i="15" s="1"/>
  <c r="G67" i="15" a="1"/>
  <c r="G67" i="15" s="1"/>
  <c r="G91" i="15" a="1"/>
  <c r="G91" i="15" s="1"/>
  <c r="P215" i="16" a="1"/>
  <c r="P215" i="16" s="1"/>
  <c r="G173" i="15" a="1"/>
  <c r="G173" i="15" s="1"/>
  <c r="G102" i="15" a="1"/>
  <c r="G102" i="15" s="1"/>
  <c r="G163" i="15" a="1"/>
  <c r="G163" i="15" s="1"/>
  <c r="P196" i="16" a="1"/>
  <c r="P196" i="16" s="1"/>
  <c r="S165" i="16" a="1"/>
  <c r="S165" i="16" s="1"/>
  <c r="G145" i="15" a="1"/>
  <c r="G145" i="15" s="1"/>
  <c r="G151" i="15" a="1"/>
  <c r="G151" i="15" s="1"/>
  <c r="G175" i="15" a="1"/>
  <c r="G175" i="15" s="1"/>
  <c r="H145" i="15" a="1"/>
  <c r="H145" i="15" s="1"/>
  <c r="S159" i="16" a="1"/>
  <c r="S159" i="16" s="1"/>
  <c r="W69" i="16" a="1"/>
  <c r="W69" i="16" s="1"/>
  <c r="T190" i="16" a="1"/>
  <c r="T190" i="16" s="1"/>
  <c r="T185" i="16" a="1"/>
  <c r="T185" i="16" s="1"/>
  <c r="H146" i="15" a="1"/>
  <c r="H146" i="15" s="1"/>
  <c r="P150" i="16" a="1"/>
  <c r="P150" i="16" s="1"/>
  <c r="P145" i="16" a="1"/>
  <c r="P145" i="16" s="1"/>
  <c r="S106" i="16" a="1"/>
  <c r="S106" i="16" s="1"/>
  <c r="G169" i="15" a="1"/>
  <c r="G169" i="15" s="1"/>
  <c r="H110" i="15" a="1"/>
  <c r="H110" i="15" s="1"/>
  <c r="H179" i="15" a="1"/>
  <c r="H179" i="15" s="1"/>
  <c r="T187" i="16" a="1"/>
  <c r="T187" i="16" s="1"/>
  <c r="T156" i="16" a="1"/>
  <c r="T156" i="16" s="1"/>
  <c r="S175" i="16" a="1"/>
  <c r="S175" i="16" s="1"/>
  <c r="S182" i="16" a="1"/>
  <c r="S182" i="16" s="1"/>
  <c r="G59" i="15" a="1"/>
  <c r="G59" i="15" s="1"/>
  <c r="S185" i="16" a="1"/>
  <c r="S185" i="16" s="1"/>
  <c r="T177" i="16" a="1"/>
  <c r="T177" i="16" s="1"/>
  <c r="T96" i="16" a="1"/>
  <c r="T96" i="16" s="1"/>
  <c r="T178" i="16" a="1"/>
  <c r="T178" i="16" s="1"/>
  <c r="G129" i="15" a="1"/>
  <c r="G129" i="15" s="1"/>
  <c r="G150" i="15" a="1"/>
  <c r="G150" i="15" s="1"/>
  <c r="G155" i="15" a="1"/>
  <c r="G155" i="15" s="1"/>
  <c r="H61" i="15" a="1"/>
  <c r="H61" i="15" s="1"/>
  <c r="Q179" i="16" a="1"/>
  <c r="Q179" i="16" s="1"/>
  <c r="T146" i="16" a="1"/>
  <c r="T146" i="16" s="1"/>
  <c r="S189" i="16" a="1"/>
  <c r="S189" i="16" s="1"/>
  <c r="W68" i="16" a="1"/>
  <c r="W68" i="16" s="1"/>
  <c r="H150" i="15" a="1"/>
  <c r="H150" i="15" s="1"/>
  <c r="P216" i="16" a="1"/>
  <c r="P216" i="16" s="1"/>
  <c r="S179" i="16" a="1"/>
  <c r="S179" i="16" s="1"/>
  <c r="H129" i="15" a="1"/>
  <c r="H129" i="15" s="1"/>
  <c r="Q106" i="16" a="1"/>
  <c r="Q106" i="16" s="1"/>
  <c r="T182" i="16" a="1"/>
  <c r="T182" i="16" s="1"/>
  <c r="P169" i="16" a="1"/>
  <c r="P169" i="16" s="1"/>
  <c r="G114" i="15" a="1"/>
  <c r="G114" i="15" s="1"/>
  <c r="S141" i="16" a="1"/>
  <c r="S141" i="16" s="1"/>
  <c r="Q188" i="16" a="1"/>
  <c r="Q188" i="16" s="1"/>
  <c r="Q185" i="16" a="1"/>
  <c r="Q185" i="16" s="1"/>
  <c r="Q127" i="16" a="1"/>
  <c r="Q127" i="16" s="1"/>
  <c r="G115" i="15" a="1"/>
  <c r="G115" i="15" s="1"/>
  <c r="P210" i="16" a="1"/>
  <c r="P210" i="16" s="1"/>
  <c r="H102" i="15" a="1"/>
  <c r="H102" i="15" s="1"/>
  <c r="H114" i="15" a="1"/>
  <c r="H114" i="15" s="1"/>
  <c r="G104" i="15" a="1"/>
  <c r="G104" i="15" s="1"/>
  <c r="S123" i="16" a="1"/>
  <c r="S123" i="16" s="1"/>
  <c r="G99" i="15" a="1"/>
  <c r="G99" i="15" s="1"/>
  <c r="H79" i="15" a="1"/>
  <c r="H79" i="15" s="1"/>
  <c r="H70" i="15" a="1"/>
  <c r="H70" i="15" s="1"/>
  <c r="P124" i="16" a="1"/>
  <c r="P124" i="16" s="1"/>
  <c r="T144" i="16" a="1"/>
  <c r="T144" i="16" s="1"/>
  <c r="H138" i="15" a="1"/>
  <c r="H138" i="15" s="1"/>
  <c r="Q135" i="16" a="1"/>
  <c r="Q135" i="16" s="1"/>
  <c r="Q233" i="16" a="1"/>
  <c r="Q233" i="16" s="1"/>
  <c r="G132" i="15" a="1"/>
  <c r="G132" i="15" s="1"/>
  <c r="S161" i="16" a="1"/>
  <c r="S161" i="16" s="1"/>
  <c r="S158" i="16" a="1"/>
  <c r="S158" i="16" s="1"/>
  <c r="H125" i="15" a="1"/>
  <c r="H125" i="15" s="1"/>
  <c r="H104" i="15" a="1"/>
  <c r="H104" i="15" s="1"/>
  <c r="S142" i="16" a="1"/>
  <c r="S142" i="16" s="1"/>
  <c r="G65" i="15" a="1"/>
  <c r="G65" i="15" s="1"/>
  <c r="H65" i="15" a="1"/>
  <c r="H65" i="15" s="1"/>
  <c r="T129" i="16" a="1"/>
  <c r="T129" i="16" s="1"/>
  <c r="G77" i="15" a="1"/>
  <c r="G77" i="15" s="1"/>
  <c r="H72" i="15" a="1"/>
  <c r="H72" i="15" s="1"/>
  <c r="H113" i="15" a="1"/>
  <c r="H113" i="15" s="1"/>
  <c r="Q283" i="16" a="1"/>
  <c r="Q283" i="16" s="1"/>
  <c r="P194" i="16" a="1"/>
  <c r="P194" i="16" s="1"/>
  <c r="P304" i="16" a="1"/>
  <c r="P304" i="16" s="1"/>
  <c r="H87" i="15" a="1"/>
  <c r="H87" i="15" s="1"/>
  <c r="S170" i="16" a="1"/>
  <c r="S170" i="16" s="1"/>
  <c r="S177" i="16" a="1"/>
  <c r="S177" i="16" s="1"/>
  <c r="G63" i="15" a="1"/>
  <c r="G63" i="15" s="1"/>
  <c r="T124" i="16" a="1"/>
  <c r="T124" i="16" s="1"/>
  <c r="G121" i="15" a="1"/>
  <c r="G121" i="15" s="1"/>
  <c r="T176" i="16" a="1"/>
  <c r="T176" i="16" s="1"/>
  <c r="P172" i="16" a="1"/>
  <c r="P172" i="16" s="1"/>
  <c r="Q197" i="16" a="1"/>
  <c r="Q197" i="16" s="1"/>
  <c r="G122" i="15" a="1"/>
  <c r="G122" i="15" s="1"/>
  <c r="Q172" i="16" a="1"/>
  <c r="Q172" i="16" s="1"/>
  <c r="P179" i="16" a="1"/>
  <c r="P179" i="16" s="1"/>
  <c r="T111" i="16" a="1"/>
  <c r="T111" i="16" s="1"/>
  <c r="G146" i="15" a="1"/>
  <c r="G146" i="15" s="1"/>
  <c r="S164" i="16" a="1"/>
  <c r="S164" i="16" s="1"/>
  <c r="G68" i="15" a="1"/>
  <c r="G68" i="15" s="1"/>
  <c r="S148" i="16" a="1"/>
  <c r="S148" i="16" s="1"/>
  <c r="P240" i="16" a="1"/>
  <c r="P240" i="16" s="1"/>
  <c r="H63" i="15" a="1"/>
  <c r="H63" i="15" s="1"/>
  <c r="P231" i="16" a="1"/>
  <c r="P231" i="16" s="1"/>
  <c r="T181" i="16" a="1"/>
  <c r="T181" i="16" s="1"/>
  <c r="S178" i="16" a="1"/>
  <c r="S178" i="16" s="1"/>
  <c r="Q151" i="16" a="1"/>
  <c r="Q151" i="16" s="1"/>
  <c r="S169" i="16" a="1"/>
  <c r="S169" i="16" s="1"/>
  <c r="P233" i="16" a="1"/>
  <c r="P233" i="16" s="1"/>
  <c r="Q263" i="16" a="1"/>
  <c r="Q263" i="16" s="1"/>
  <c r="G92" i="15" a="1"/>
  <c r="G92" i="15" s="1"/>
  <c r="T174" i="16" a="1"/>
  <c r="T174" i="16" s="1"/>
  <c r="T93" i="16" a="1"/>
  <c r="T93" i="16" s="1"/>
  <c r="T164" i="16" a="1"/>
  <c r="T164" i="16" s="1"/>
  <c r="P106" i="16" a="1"/>
  <c r="P106" i="16" s="1"/>
  <c r="Q191" i="16" a="1"/>
  <c r="Q191" i="16" s="1"/>
  <c r="T137" i="16" a="1"/>
  <c r="T137" i="16" s="1"/>
  <c r="S174" i="16" a="1"/>
  <c r="S174" i="16" s="1"/>
  <c r="H122" i="15" a="1"/>
  <c r="H122" i="15" s="1"/>
  <c r="H112" i="15" a="1"/>
  <c r="H112" i="15" s="1"/>
  <c r="T179" i="16" a="1"/>
  <c r="T179" i="16" s="1"/>
  <c r="Q193" i="16" a="1"/>
  <c r="Q193" i="16" s="1"/>
  <c r="Q124" i="16" a="1"/>
  <c r="Q124" i="16" s="1"/>
  <c r="H137" i="15" a="1"/>
  <c r="H137" i="15" s="1"/>
  <c r="H108" i="15" a="1"/>
  <c r="H108" i="15" s="1"/>
  <c r="Q251" i="16" a="1"/>
  <c r="Q251" i="16" s="1"/>
  <c r="S167" i="16" a="1"/>
  <c r="S167" i="16" s="1"/>
  <c r="T167" i="16" a="1"/>
  <c r="T167" i="16" s="1"/>
  <c r="Q118" i="16" a="1"/>
  <c r="Q118" i="16" s="1"/>
  <c r="S140" i="16" a="1"/>
  <c r="S140" i="16" s="1"/>
  <c r="T169" i="16" a="1"/>
  <c r="T169" i="16" s="1"/>
  <c r="H92" i="15" a="1"/>
  <c r="H92" i="15" s="1"/>
  <c r="P221" i="16" a="1"/>
  <c r="P221" i="16" s="1"/>
  <c r="P123" i="16" a="1"/>
  <c r="P123" i="16" s="1"/>
  <c r="S128" i="16" a="1"/>
  <c r="S128" i="16" s="1"/>
  <c r="Q117" i="16" a="1"/>
  <c r="Q117" i="16" s="1"/>
  <c r="T170" i="16" a="1"/>
  <c r="T170" i="16" s="1"/>
  <c r="Q177" i="16" a="1"/>
  <c r="Q177" i="16" s="1"/>
  <c r="H68" i="15" a="1"/>
  <c r="H68" i="15" s="1"/>
  <c r="S181" i="16" a="1"/>
  <c r="S181" i="16" s="1"/>
  <c r="P114" i="16" a="1"/>
  <c r="P114" i="16" s="1"/>
  <c r="P161" i="16" a="1"/>
  <c r="P161" i="16" s="1"/>
  <c r="P224" i="16" a="1"/>
  <c r="P224" i="16" s="1"/>
  <c r="G147" i="15" a="1"/>
  <c r="G147" i="15" s="1"/>
  <c r="G93" i="15" a="1"/>
  <c r="G93" i="15" s="1"/>
  <c r="H139" i="15" a="1"/>
  <c r="H139" i="15" s="1"/>
  <c r="S155" i="16" a="1"/>
  <c r="S155" i="16" s="1"/>
  <c r="Q290" i="16" a="1"/>
  <c r="Q290" i="16" s="1"/>
  <c r="P200" i="16" a="1"/>
  <c r="P200" i="16" s="1"/>
  <c r="G106" i="15" a="1"/>
  <c r="G106" i="15" s="1"/>
  <c r="G54" i="15" a="1"/>
  <c r="G54" i="15" s="1"/>
  <c r="G60" i="15" a="1"/>
  <c r="G60" i="15" s="1"/>
  <c r="S118" i="16" a="1"/>
  <c r="S118" i="16" s="1"/>
  <c r="H64" i="15" a="1"/>
  <c r="H64" i="15" s="1"/>
  <c r="H56" i="15" a="1"/>
  <c r="H56" i="15" s="1"/>
  <c r="Q112" i="16" a="1"/>
  <c r="Q112" i="16" s="1"/>
  <c r="T103" i="16" a="1"/>
  <c r="T103" i="16" s="1"/>
  <c r="G105" i="15" a="1"/>
  <c r="G105" i="15" s="1"/>
  <c r="Q216" i="16" a="1"/>
  <c r="Q216" i="16" s="1"/>
  <c r="Q130" i="16" a="1"/>
  <c r="Q130" i="16" s="1"/>
  <c r="S149" i="16" a="1"/>
  <c r="S149" i="16" s="1"/>
  <c r="Q253" i="16" a="1"/>
  <c r="Q253" i="16" s="1"/>
  <c r="G71" i="15" a="1"/>
  <c r="G71" i="15" s="1"/>
  <c r="H118" i="15" a="1"/>
  <c r="H118" i="15" s="1"/>
  <c r="T114" i="16" a="1"/>
  <c r="T114" i="16" s="1"/>
  <c r="P300" i="16" a="1"/>
  <c r="P300" i="16" s="1"/>
  <c r="H116" i="15" a="1"/>
  <c r="H116" i="15" s="1"/>
  <c r="T136" i="16" a="1"/>
  <c r="T136" i="16" s="1"/>
  <c r="Q252" i="16" a="1"/>
  <c r="Q252" i="16" s="1"/>
  <c r="Q292" i="16" a="1"/>
  <c r="Q292" i="16" s="1"/>
  <c r="Q224" i="16" a="1"/>
  <c r="Q224" i="16" s="1"/>
  <c r="V36" i="16" a="1"/>
  <c r="V36" i="16" s="1"/>
  <c r="H69" i="15" a="1"/>
  <c r="H69" i="15" s="1"/>
  <c r="T89" i="16" a="1"/>
  <c r="T89" i="16" s="1"/>
  <c r="Q166" i="16" a="1"/>
  <c r="Q166" i="16" s="1"/>
  <c r="G118" i="15" a="1"/>
  <c r="G118" i="15" s="1"/>
  <c r="P164" i="16" a="1"/>
  <c r="P164" i="16" s="1"/>
  <c r="Q145" i="16" a="1"/>
  <c r="Q145" i="16" s="1"/>
  <c r="G73" i="15" a="1"/>
  <c r="G73" i="15" s="1"/>
  <c r="G56" i="15" a="1"/>
  <c r="G56" i="15" s="1"/>
  <c r="T132" i="16" a="1"/>
  <c r="T132" i="16" s="1"/>
  <c r="T153" i="16" a="1"/>
  <c r="T153" i="16" s="1"/>
  <c r="G116" i="15" a="1"/>
  <c r="G116" i="15" s="1"/>
  <c r="T151" i="16" a="1"/>
  <c r="T151" i="16" s="1"/>
  <c r="T120" i="16" a="1"/>
  <c r="T120" i="16" s="1"/>
  <c r="T115" i="16" a="1"/>
  <c r="T115" i="16" s="1"/>
  <c r="H54" i="15" a="1"/>
  <c r="H54" i="15" s="1"/>
  <c r="S151" i="16" a="1"/>
  <c r="S151" i="16" s="1"/>
  <c r="G103" i="15" a="1"/>
  <c r="G103" i="15" s="1"/>
  <c r="H127" i="15" a="1"/>
  <c r="H127" i="15" s="1"/>
  <c r="S160" i="16" a="1"/>
  <c r="S160" i="16" s="1"/>
  <c r="H107" i="15" a="1"/>
  <c r="H107" i="15" s="1"/>
  <c r="H80" i="15" a="1"/>
  <c r="H80" i="15" s="1"/>
  <c r="G127" i="15" a="1"/>
  <c r="G127" i="15" s="1"/>
  <c r="S120" i="16" a="1"/>
  <c r="S120" i="16" s="1"/>
  <c r="G97" i="15" a="1"/>
  <c r="G97" i="15" s="1"/>
  <c r="H105" i="15" a="1"/>
  <c r="H105" i="15" s="1"/>
  <c r="H106" i="15" a="1"/>
  <c r="H106" i="15" s="1"/>
  <c r="S146" i="16" a="1"/>
  <c r="S146" i="16" s="1"/>
  <c r="G125" i="15" a="1"/>
  <c r="G125" i="15" s="1"/>
  <c r="S130" i="16" a="1"/>
  <c r="S130" i="16" s="1"/>
  <c r="T149" i="16" a="1"/>
  <c r="T149" i="16" s="1"/>
  <c r="Q133" i="16" a="1"/>
  <c r="Q133" i="16" s="1"/>
  <c r="P214" i="16" a="1"/>
  <c r="P214" i="16" s="1"/>
  <c r="P271" i="16" a="1"/>
  <c r="P271" i="16" s="1"/>
  <c r="Q182" i="16" a="1"/>
  <c r="Q182" i="16" s="1"/>
  <c r="Q175" i="16" a="1"/>
  <c r="Q175" i="16" s="1"/>
  <c r="P180" i="16" a="1"/>
  <c r="P180" i="16" s="1"/>
  <c r="Q239" i="16" a="1"/>
  <c r="Q239" i="16" s="1"/>
  <c r="P247" i="16" a="1"/>
  <c r="P247" i="16" s="1"/>
  <c r="H91" i="15" a="1"/>
  <c r="H91" i="15" s="1"/>
  <c r="G74" i="15" a="1"/>
  <c r="G74" i="15" s="1"/>
  <c r="P272" i="16" a="1"/>
  <c r="P272" i="16" s="1"/>
  <c r="G131" i="15" a="1"/>
  <c r="G131" i="15" s="1"/>
  <c r="H121" i="15" a="1"/>
  <c r="H121" i="15" s="1"/>
  <c r="P117" i="16" a="1"/>
  <c r="P117" i="16" s="1"/>
  <c r="T155" i="16" a="1"/>
  <c r="T155" i="16" s="1"/>
  <c r="H73" i="15" a="1"/>
  <c r="H73" i="15" s="1"/>
  <c r="G55" i="15" a="1"/>
  <c r="G55" i="15" s="1"/>
  <c r="T142" i="16" a="1"/>
  <c r="T142" i="16" s="1"/>
  <c r="H117" i="15" a="1"/>
  <c r="H117" i="15" s="1"/>
  <c r="P166" i="16" a="1"/>
  <c r="P166" i="16" s="1"/>
  <c r="H97" i="15" a="1"/>
  <c r="H97" i="15" s="1"/>
  <c r="T154" i="16" a="1"/>
  <c r="T154" i="16" s="1"/>
  <c r="T128" i="16" a="1"/>
  <c r="T128" i="16" s="1"/>
  <c r="G70" i="15" a="1"/>
  <c r="G70" i="15" s="1"/>
  <c r="Q250" i="16" a="1"/>
  <c r="Q250" i="16" s="1"/>
  <c r="G84" i="15" a="1"/>
  <c r="G84" i="15" s="1"/>
  <c r="P285" i="16" a="1"/>
  <c r="P285" i="16" s="1"/>
  <c r="P127" i="16" a="1"/>
  <c r="P127" i="16" s="1"/>
  <c r="P182" i="16" a="1"/>
  <c r="P182" i="16" s="1"/>
  <c r="H57" i="15" a="1"/>
  <c r="H57" i="15" s="1"/>
  <c r="P252" i="16" a="1"/>
  <c r="P252" i="16" s="1"/>
  <c r="T157" i="16" a="1"/>
  <c r="T157" i="16" s="1"/>
  <c r="P129" i="16" a="1"/>
  <c r="P129" i="16" s="1"/>
  <c r="T123" i="16" a="1"/>
  <c r="T123" i="16" s="1"/>
  <c r="Q247" i="16" a="1"/>
  <c r="Q247" i="16" s="1"/>
  <c r="T161" i="16" a="1"/>
  <c r="T161" i="16" s="1"/>
  <c r="S131" i="16" a="1"/>
  <c r="S131" i="16" s="1"/>
  <c r="Q200" i="16" a="1"/>
  <c r="Q200" i="16" s="1"/>
  <c r="P128" i="16" a="1"/>
  <c r="P128" i="16" s="1"/>
  <c r="Q132" i="16" a="1"/>
  <c r="Q132" i="16" s="1"/>
  <c r="S114" i="16" a="1"/>
  <c r="S114" i="16" s="1"/>
  <c r="G66" i="15" a="1"/>
  <c r="G66" i="15" s="1"/>
  <c r="T87" i="16" a="1"/>
  <c r="T87" i="16" s="1"/>
  <c r="H103" i="15" a="1"/>
  <c r="H103" i="15" s="1"/>
  <c r="Q214" i="16" a="1"/>
  <c r="Q214" i="16" s="1"/>
  <c r="H71" i="15" a="1"/>
  <c r="H71" i="15" s="1"/>
  <c r="T130" i="16" a="1"/>
  <c r="T130" i="16" s="1"/>
  <c r="T165" i="16" a="1"/>
  <c r="T165" i="16" s="1"/>
  <c r="Q153" i="16" a="1"/>
  <c r="Q153" i="16" s="1"/>
  <c r="Q234" i="16" a="1"/>
  <c r="Q234" i="16" s="1"/>
  <c r="Q155" i="16" a="1"/>
  <c r="Q155" i="16" s="1"/>
  <c r="H100" i="15" a="1"/>
  <c r="H100" i="15" s="1"/>
  <c r="Q300" i="16" a="1"/>
  <c r="Q300" i="16" s="1"/>
  <c r="S163" i="16" a="1"/>
  <c r="S163" i="16" s="1"/>
  <c r="G107" i="15" a="1"/>
  <c r="G107" i="15" s="1"/>
  <c r="S166" i="16" a="1"/>
  <c r="S166" i="16" s="1"/>
  <c r="Q248" i="16" a="1"/>
  <c r="Q248" i="16" s="1"/>
  <c r="T159" i="16" a="1"/>
  <c r="T159" i="16" s="1"/>
  <c r="S154" i="16" a="1"/>
  <c r="S154" i="16" s="1"/>
  <c r="T140" i="16" a="1"/>
  <c r="T140" i="16" s="1"/>
  <c r="T163" i="16" a="1"/>
  <c r="T163" i="16" s="1"/>
  <c r="S135" i="16" a="1"/>
  <c r="S135" i="16" s="1"/>
  <c r="Q140" i="16" a="1"/>
  <c r="Q140" i="16" s="1"/>
  <c r="P185" i="16" a="1"/>
  <c r="P185" i="16" s="1"/>
  <c r="P192" i="16" a="1"/>
  <c r="P192" i="16" s="1"/>
  <c r="P236" i="16" a="1"/>
  <c r="P236" i="16" s="1"/>
  <c r="P225" i="16" a="1"/>
  <c r="P225" i="16" s="1"/>
  <c r="S109" i="16" a="1"/>
  <c r="S109" i="16" s="1"/>
  <c r="S157" i="16" a="1"/>
  <c r="S157" i="16" s="1"/>
  <c r="S156" i="16" a="1"/>
  <c r="S156" i="16" s="1"/>
  <c r="Q201" i="16" a="1"/>
  <c r="Q201" i="16" s="1"/>
  <c r="P238" i="16" a="1"/>
  <c r="P238" i="16" s="1"/>
  <c r="P175" i="16" a="1"/>
  <c r="P175" i="16" s="1"/>
  <c r="P294" i="16" a="1"/>
  <c r="P294" i="16" s="1"/>
  <c r="G96" i="15" a="1"/>
  <c r="G96" i="15" s="1"/>
  <c r="Q281" i="16" a="1"/>
  <c r="Q281" i="16" s="1"/>
  <c r="Q230" i="16" a="1"/>
  <c r="Q230" i="16" s="1"/>
  <c r="P255" i="16" a="1"/>
  <c r="P255" i="16" s="1"/>
  <c r="G95" i="15" a="1"/>
  <c r="G95" i="15" s="1"/>
  <c r="P256" i="16" a="1"/>
  <c r="P256" i="16" s="1"/>
  <c r="P267" i="16" a="1"/>
  <c r="P267" i="16" s="1"/>
  <c r="G86" i="15" a="1"/>
  <c r="G86" i="15" s="1"/>
  <c r="T127" i="16" a="1"/>
  <c r="T127" i="16" s="1"/>
  <c r="Q280" i="16" a="1"/>
  <c r="Q280" i="16" s="1"/>
  <c r="H83" i="15" a="1"/>
  <c r="H83" i="15" s="1"/>
  <c r="Q249" i="16" a="1"/>
  <c r="Q249" i="16" s="1"/>
  <c r="Q260" i="16" a="1"/>
  <c r="Q260" i="16" s="1"/>
  <c r="P156" i="16" a="1"/>
  <c r="P156" i="16" s="1"/>
  <c r="T104" i="16" a="1"/>
  <c r="T104" i="16" s="1"/>
  <c r="Q297" i="16" a="1"/>
  <c r="Q297" i="16" s="1"/>
  <c r="Q301" i="16" a="1"/>
  <c r="Q301" i="16" s="1"/>
  <c r="Q305" i="16" a="1"/>
  <c r="Q305" i="16" s="1"/>
  <c r="Q221" i="16" a="1"/>
  <c r="Q221" i="16" s="1"/>
  <c r="Q126" i="16" a="1"/>
  <c r="Q126" i="16" s="1"/>
  <c r="P250" i="16" a="1"/>
  <c r="P250" i="16" s="1"/>
  <c r="P278" i="16" a="1"/>
  <c r="P278" i="16" s="1"/>
  <c r="T134" i="16" a="1"/>
  <c r="T134" i="16" s="1"/>
  <c r="H89" i="15" a="1"/>
  <c r="H89" i="15" s="1"/>
  <c r="P137" i="16" a="1"/>
  <c r="P137" i="16" s="1"/>
  <c r="P198" i="16" a="1"/>
  <c r="P198" i="16" s="1"/>
  <c r="T158" i="16" a="1"/>
  <c r="T158" i="16" s="1"/>
  <c r="Q241" i="16" a="1"/>
  <c r="Q241" i="16" s="1"/>
  <c r="T135" i="16" a="1"/>
  <c r="T135" i="16" s="1"/>
  <c r="S96" i="16" a="1"/>
  <c r="S96" i="16" s="1"/>
  <c r="Q173" i="16" a="1"/>
  <c r="Q173" i="16" s="1"/>
  <c r="P274" i="16" a="1"/>
  <c r="P274" i="16" s="1"/>
  <c r="P144" i="16" a="1"/>
  <c r="P144" i="16" s="1"/>
  <c r="T150" i="16" a="1"/>
  <c r="T150" i="16" s="1"/>
  <c r="S152" i="16" a="1"/>
  <c r="S152" i="16" s="1"/>
  <c r="S133" i="16" a="1"/>
  <c r="S133" i="16" s="1"/>
  <c r="P303" i="16" a="1"/>
  <c r="P303" i="16" s="1"/>
  <c r="Q183" i="16" a="1"/>
  <c r="Q183" i="16" s="1"/>
  <c r="P133" i="16" a="1"/>
  <c r="P133" i="16" s="1"/>
  <c r="Q275" i="16" a="1"/>
  <c r="Q275" i="16" s="1"/>
  <c r="Q144" i="16" a="1"/>
  <c r="Q144" i="16" s="1"/>
  <c r="P118" i="16" a="1"/>
  <c r="P118" i="16" s="1"/>
  <c r="Q267" i="16" a="1"/>
  <c r="Q267" i="16" s="1"/>
  <c r="T122" i="16" a="1"/>
  <c r="T122" i="16" s="1"/>
  <c r="P170" i="16" a="1"/>
  <c r="P170" i="16" s="1"/>
  <c r="P201" i="16" a="1"/>
  <c r="P201" i="16" s="1"/>
  <c r="H88" i="15" a="1"/>
  <c r="H88" i="15" s="1"/>
  <c r="G111" i="15" a="1"/>
  <c r="G111" i="15" s="1"/>
  <c r="Q196" i="16" a="1"/>
  <c r="Q196" i="16" s="1"/>
  <c r="Q156" i="16" a="1"/>
  <c r="Q156" i="16" s="1"/>
  <c r="T133" i="16" a="1"/>
  <c r="T133" i="16" s="1"/>
  <c r="P254" i="16" a="1"/>
  <c r="P254" i="16" s="1"/>
  <c r="P199" i="16" a="1"/>
  <c r="P199" i="16" s="1"/>
  <c r="P203" i="16" a="1"/>
  <c r="P203" i="16" s="1"/>
  <c r="G87" i="15" a="1"/>
  <c r="G87" i="15" s="1"/>
  <c r="G100" i="15" a="1"/>
  <c r="G100" i="15" s="1"/>
  <c r="H98" i="15" a="1"/>
  <c r="H98" i="15" s="1"/>
  <c r="G64" i="15" a="1"/>
  <c r="G64" i="15" s="1"/>
  <c r="G89" i="15" a="1"/>
  <c r="G89" i="15" s="1"/>
  <c r="S145" i="16" a="1"/>
  <c r="S145" i="16" s="1"/>
  <c r="S144" i="16" a="1"/>
  <c r="S144" i="16" s="1"/>
  <c r="S105" i="16" a="1"/>
  <c r="S105" i="16" s="1"/>
  <c r="H62" i="15" a="1"/>
  <c r="H62" i="15" s="1"/>
  <c r="T147" i="16" a="1"/>
  <c r="T147" i="16" s="1"/>
  <c r="P134" i="16" a="1"/>
  <c r="P134" i="16" s="1"/>
  <c r="S153" i="16" a="1"/>
  <c r="S153" i="16" s="1"/>
  <c r="S134" i="16" a="1"/>
  <c r="S134" i="16" s="1"/>
  <c r="T160" i="16" a="1"/>
  <c r="T160" i="16" s="1"/>
  <c r="S137" i="16" a="1"/>
  <c r="S137" i="16" s="1"/>
  <c r="P291" i="16" a="1"/>
  <c r="P291" i="16" s="1"/>
  <c r="P220" i="16" a="1"/>
  <c r="P220" i="16" s="1"/>
  <c r="P174" i="16" a="1"/>
  <c r="P174" i="16" s="1"/>
  <c r="Q215" i="16" a="1"/>
  <c r="Q215" i="16" s="1"/>
  <c r="S103" i="16" a="1"/>
  <c r="S103" i="16" s="1"/>
  <c r="Q255" i="16" a="1"/>
  <c r="Q255" i="16" s="1"/>
  <c r="G120" i="15" a="1"/>
  <c r="G120" i="15" s="1"/>
  <c r="G108" i="15" a="1"/>
  <c r="G108" i="15" s="1"/>
  <c r="H84" i="15" a="1"/>
  <c r="H84" i="15" s="1"/>
  <c r="G76" i="15" a="1"/>
  <c r="G76" i="15" s="1"/>
  <c r="S150" i="16" a="1"/>
  <c r="S150" i="16" s="1"/>
  <c r="P241" i="16" a="1"/>
  <c r="P241" i="16" s="1"/>
  <c r="Q198" i="16" a="1"/>
  <c r="Q198" i="16" s="1"/>
  <c r="T152" i="16" a="1"/>
  <c r="T152" i="16" s="1"/>
  <c r="S122" i="16" a="1"/>
  <c r="S122" i="16" s="1"/>
  <c r="Q289" i="16" a="1"/>
  <c r="Q289" i="16" s="1"/>
  <c r="Q199" i="16" a="1"/>
  <c r="Q199" i="16" s="1"/>
  <c r="Q274" i="16" a="1"/>
  <c r="Q274" i="16" s="1"/>
  <c r="S129" i="16" a="1"/>
  <c r="S129" i="16" s="1"/>
  <c r="S136" i="16" a="1"/>
  <c r="S136" i="16" s="1"/>
  <c r="P120" i="16" a="1"/>
  <c r="P120" i="16" s="1"/>
  <c r="Q211" i="16" a="1"/>
  <c r="Q211" i="16" s="1"/>
  <c r="S95" i="16" a="1"/>
  <c r="S95" i="16" s="1"/>
  <c r="P229" i="16" a="1"/>
  <c r="P229" i="16" s="1"/>
  <c r="T105" i="16" a="1"/>
  <c r="T105" i="16" s="1"/>
  <c r="P195" i="16" a="1"/>
  <c r="P195" i="16" s="1"/>
  <c r="S125" i="16" a="1"/>
  <c r="S125" i="16" s="1"/>
  <c r="Q205" i="16" a="1"/>
  <c r="Q205" i="16" s="1"/>
  <c r="Q304" i="16" a="1"/>
  <c r="Q304" i="16" s="1"/>
  <c r="H99" i="15" a="1"/>
  <c r="H99" i="15" s="1"/>
  <c r="P290" i="16" a="1"/>
  <c r="P290" i="16" s="1"/>
  <c r="S126" i="16" a="1"/>
  <c r="S126" i="16" s="1"/>
  <c r="H58" i="15" a="1"/>
  <c r="H58" i="15" s="1"/>
  <c r="P177" i="16" a="1"/>
  <c r="P177" i="16" s="1"/>
  <c r="P67" i="16" a="1"/>
  <c r="P67" i="16" s="1"/>
  <c r="S92" i="16" a="1"/>
  <c r="S92" i="16" s="1"/>
  <c r="Q143" i="16" a="1"/>
  <c r="Q143" i="16" s="1"/>
  <c r="Q231" i="16" a="1"/>
  <c r="Q231" i="16" s="1"/>
  <c r="S127" i="16" a="1"/>
  <c r="S127" i="16" s="1"/>
  <c r="T139" i="16" a="1"/>
  <c r="T139" i="16" s="1"/>
  <c r="Q269" i="16" a="1"/>
  <c r="Q269" i="16" s="1"/>
  <c r="P266" i="16" a="1"/>
  <c r="P266" i="16" s="1"/>
  <c r="P157" i="16" a="1"/>
  <c r="P157" i="16" s="1"/>
  <c r="S132" i="16" a="1"/>
  <c r="S132" i="16" s="1"/>
  <c r="P197" i="16" a="1"/>
  <c r="P197" i="16" s="1"/>
  <c r="T106" i="16" a="1"/>
  <c r="T106" i="16" s="1"/>
  <c r="P275" i="16" a="1"/>
  <c r="P275" i="16" s="1"/>
  <c r="P136" i="16" a="1"/>
  <c r="P136" i="16" s="1"/>
  <c r="Q208" i="16" a="1"/>
  <c r="Q208" i="16" s="1"/>
  <c r="S110" i="16" a="1"/>
  <c r="S110" i="16" s="1"/>
  <c r="T138" i="16" a="1"/>
  <c r="T138" i="16" s="1"/>
  <c r="S143" i="16" a="1"/>
  <c r="S143" i="16" s="1"/>
  <c r="P289" i="16" a="1"/>
  <c r="P289" i="16" s="1"/>
  <c r="S138" i="16" a="1"/>
  <c r="S138" i="16" s="1"/>
  <c r="P264" i="16" a="1"/>
  <c r="P264" i="16" s="1"/>
  <c r="P319" i="16" a="1"/>
  <c r="P319" i="16" s="1"/>
  <c r="P130" i="16" a="1"/>
  <c r="P130" i="16" s="1"/>
  <c r="S119" i="16" a="1"/>
  <c r="S119" i="16" s="1"/>
  <c r="Q186" i="16" a="1"/>
  <c r="Q186" i="16" s="1"/>
  <c r="Q114" i="16" a="1"/>
  <c r="Q114" i="16" s="1"/>
  <c r="Q167" i="16" a="1"/>
  <c r="Q167" i="16" s="1"/>
  <c r="Q235" i="16" a="1"/>
  <c r="Q235" i="16" s="1"/>
  <c r="Q284" i="16" a="1"/>
  <c r="Q284" i="16" s="1"/>
  <c r="T126" i="16" a="1"/>
  <c r="T126" i="16" s="1"/>
  <c r="S117" i="16" a="1"/>
  <c r="S117" i="16" s="1"/>
  <c r="T125" i="16" a="1"/>
  <c r="T125" i="16" s="1"/>
  <c r="Q278" i="16" a="1"/>
  <c r="Q278" i="16" s="1"/>
  <c r="Q187" i="16" a="1"/>
  <c r="Q187" i="16" s="1"/>
  <c r="G110" i="15" a="1"/>
  <c r="G110" i="15" s="1"/>
  <c r="T98" i="16" a="1"/>
  <c r="T98" i="16" s="1"/>
  <c r="Q195" i="16" a="1"/>
  <c r="Q195" i="16" s="1"/>
  <c r="Q238" i="16" a="1"/>
  <c r="Q238" i="16" s="1"/>
  <c r="P313" i="16" a="1"/>
  <c r="P313" i="16" s="1"/>
  <c r="P270" i="16" a="1"/>
  <c r="P270" i="16" s="1"/>
  <c r="Q138" i="16" a="1"/>
  <c r="Q138" i="16" s="1"/>
  <c r="P138" i="16" a="1"/>
  <c r="P138" i="16" s="1"/>
  <c r="Q180" i="16" a="1"/>
  <c r="Q180" i="16" s="1"/>
  <c r="P263" i="16" a="1"/>
  <c r="P263" i="16" s="1"/>
  <c r="P283" i="16" a="1"/>
  <c r="P283" i="16" s="1"/>
  <c r="G69" i="15" a="1"/>
  <c r="G69" i="15" s="1"/>
  <c r="P211" i="16" a="1"/>
  <c r="P211" i="16" s="1"/>
  <c r="T143" i="16" a="1"/>
  <c r="T143" i="16" s="1"/>
  <c r="P228" i="16" a="1"/>
  <c r="P228" i="16" s="1"/>
  <c r="Q257" i="16" a="1"/>
  <c r="Q257" i="16" s="1"/>
  <c r="P122" i="16" a="1"/>
  <c r="P122" i="16" s="1"/>
  <c r="P148" i="16" a="1"/>
  <c r="P148" i="16" s="1"/>
  <c r="P162" i="16" a="1"/>
  <c r="P162" i="16" s="1"/>
  <c r="Q161" i="16" a="1"/>
  <c r="Q161" i="16" s="1"/>
  <c r="P147" i="16" a="1"/>
  <c r="P147" i="16" s="1"/>
  <c r="G112" i="15" a="1"/>
  <c r="G112" i="15" s="1"/>
  <c r="H120" i="15" a="1"/>
  <c r="H120" i="15" s="1"/>
  <c r="H96" i="15" a="1"/>
  <c r="H96" i="15" s="1"/>
  <c r="T148" i="16" a="1"/>
  <c r="T148" i="16" s="1"/>
  <c r="Q120" i="16" a="1"/>
  <c r="Q120" i="16" s="1"/>
  <c r="P186" i="16" a="1"/>
  <c r="P186" i="16" s="1"/>
  <c r="Q319" i="16" a="1"/>
  <c r="Q319" i="16" s="1"/>
  <c r="P139" i="16" a="1"/>
  <c r="P139" i="16" s="1"/>
  <c r="P115" i="16" a="1"/>
  <c r="P115" i="16" s="1"/>
  <c r="Q218" i="16" a="1"/>
  <c r="Q218" i="16" s="1"/>
  <c r="P249" i="16" a="1"/>
  <c r="P249" i="16" s="1"/>
  <c r="Q285" i="16" a="1"/>
  <c r="Q285" i="16" s="1"/>
  <c r="S147" i="16" a="1"/>
  <c r="S147" i="16" s="1"/>
  <c r="S124" i="16" a="1"/>
  <c r="S124" i="16" s="1"/>
  <c r="S97" i="16" a="1"/>
  <c r="S97" i="16" s="1"/>
  <c r="Q154" i="16" a="1"/>
  <c r="Q154" i="16" s="1"/>
  <c r="S98" i="16" a="1"/>
  <c r="S98" i="16" s="1"/>
  <c r="T94" i="16" a="1"/>
  <c r="T94" i="16" s="1"/>
  <c r="T108" i="16" a="1"/>
  <c r="T108" i="16" s="1"/>
  <c r="T141" i="16" a="1"/>
  <c r="T141" i="16" s="1"/>
  <c r="P226" i="16" a="1"/>
  <c r="P226" i="16" s="1"/>
  <c r="G88" i="15" a="1"/>
  <c r="G88" i="15" s="1"/>
  <c r="Q362" i="16" a="1"/>
  <c r="Q362" i="16" s="1"/>
  <c r="P140" i="16" a="1"/>
  <c r="P140" i="16" s="1"/>
  <c r="Q131" i="16" a="1"/>
  <c r="Q131" i="16" s="1"/>
  <c r="G62" i="15" a="1"/>
  <c r="G62" i="15" s="1"/>
  <c r="Q291" i="16" a="1"/>
  <c r="Q291" i="16" s="1"/>
  <c r="G81" i="15" a="1"/>
  <c r="G81" i="15" s="1"/>
  <c r="Q203" i="16" a="1"/>
  <c r="Q203" i="16" s="1"/>
  <c r="Q258" i="16" a="1"/>
  <c r="Q258" i="16" s="1"/>
  <c r="P204" i="16" a="1"/>
  <c r="P204" i="16" s="1"/>
  <c r="Q266" i="16" a="1"/>
  <c r="Q266" i="16" s="1"/>
  <c r="Q312" i="16" a="1"/>
  <c r="Q312" i="16" s="1"/>
  <c r="P306" i="16" a="1"/>
  <c r="P306" i="16" s="1"/>
  <c r="T90" i="16" a="1"/>
  <c r="T90" i="16" s="1"/>
  <c r="P152" i="16" a="1"/>
  <c r="P152" i="16" s="1"/>
  <c r="P121" i="16" a="1"/>
  <c r="P121" i="16" s="1"/>
  <c r="P237" i="16" a="1"/>
  <c r="P237" i="16" s="1"/>
  <c r="G83" i="15" a="1"/>
  <c r="G83" i="15" s="1"/>
  <c r="P190" i="16" a="1"/>
  <c r="P190" i="16" s="1"/>
  <c r="P143" i="16" a="1"/>
  <c r="P143" i="16" s="1"/>
  <c r="P296" i="16" a="1"/>
  <c r="P296" i="16" s="1"/>
  <c r="Q351" i="16" a="1"/>
  <c r="Q351" i="16" s="1"/>
  <c r="T119" i="16" a="1"/>
  <c r="T119" i="16" s="1"/>
  <c r="T117" i="16" a="1"/>
  <c r="T117" i="16" s="1"/>
  <c r="G82" i="15" a="1"/>
  <c r="G82" i="15" s="1"/>
  <c r="Q204" i="16" a="1"/>
  <c r="Q204" i="16" s="1"/>
  <c r="H85" i="15" a="1"/>
  <c r="H85" i="15" s="1"/>
  <c r="P344" i="16" a="1"/>
  <c r="P344" i="16" s="1"/>
  <c r="G79" i="15" a="1"/>
  <c r="G79" i="15" s="1"/>
  <c r="H81" i="15" a="1"/>
  <c r="H81" i="15" s="1"/>
  <c r="P242" i="16" a="1"/>
  <c r="P242" i="16" s="1"/>
  <c r="S107" i="16" a="1"/>
  <c r="S107" i="16" s="1"/>
  <c r="T113" i="16" a="1"/>
  <c r="T113" i="16" s="1"/>
  <c r="Q262" i="16" a="1"/>
  <c r="Q262" i="16" s="1"/>
  <c r="S116" i="16" a="1"/>
  <c r="S116" i="16" s="1"/>
  <c r="Q226" i="16" a="1"/>
  <c r="Q226" i="16" s="1"/>
  <c r="P332" i="16" a="1"/>
  <c r="P332" i="16" s="1"/>
  <c r="Q223" i="16" a="1"/>
  <c r="Q223" i="16" s="1"/>
  <c r="T112" i="16" a="1"/>
  <c r="T112" i="16" s="1"/>
  <c r="P305" i="16" a="1"/>
  <c r="P305" i="16" s="1"/>
  <c r="P360" i="16" a="1"/>
  <c r="P360" i="16" s="1"/>
  <c r="Q299" i="16" a="1"/>
  <c r="Q299" i="16" s="1"/>
  <c r="Q162" i="16" a="1"/>
  <c r="Q162" i="16" s="1"/>
  <c r="Q169" i="16" a="1"/>
  <c r="Q169" i="16" s="1"/>
  <c r="P227" i="16" a="1"/>
  <c r="P227" i="16" s="1"/>
  <c r="P101" i="16" a="1"/>
  <c r="P101" i="16" s="1"/>
  <c r="Q152" i="16" a="1"/>
  <c r="Q152" i="16" s="1"/>
  <c r="T116" i="16" a="1"/>
  <c r="T116" i="16" s="1"/>
  <c r="Q137" i="16" a="1"/>
  <c r="Q137" i="16" s="1"/>
  <c r="P331" i="16" a="1"/>
  <c r="P331" i="16" s="1"/>
  <c r="Q237" i="16" a="1"/>
  <c r="Q237" i="16" s="1"/>
  <c r="G72" i="15" a="1"/>
  <c r="G72" i="15" s="1"/>
  <c r="H93" i="15" a="1"/>
  <c r="H93" i="15" s="1"/>
  <c r="G98" i="15" a="1"/>
  <c r="G98" i="15" s="1"/>
  <c r="P286" i="16" a="1"/>
  <c r="P286" i="16" s="1"/>
  <c r="P132" i="16" a="1"/>
  <c r="P132" i="16" s="1"/>
  <c r="P160" i="16" a="1"/>
  <c r="P160" i="16" s="1"/>
  <c r="Q276" i="16" a="1"/>
  <c r="Q276" i="16" s="1"/>
  <c r="P193" i="16" a="1"/>
  <c r="P193" i="16" s="1"/>
  <c r="P265" i="16" a="1"/>
  <c r="P265" i="16" s="1"/>
  <c r="Q272" i="16" a="1"/>
  <c r="Q272" i="16" s="1"/>
  <c r="Q164" i="16" a="1"/>
  <c r="Q164" i="16" s="1"/>
  <c r="P338" i="16" a="1"/>
  <c r="P338" i="16" s="1"/>
  <c r="Q327" i="16" a="1"/>
  <c r="Q327" i="16" s="1"/>
  <c r="Q160" i="16" a="1"/>
  <c r="Q160" i="16" s="1"/>
  <c r="P258" i="16" a="1"/>
  <c r="P258" i="16" s="1"/>
  <c r="T110" i="16" a="1"/>
  <c r="T110" i="16" s="1"/>
  <c r="P219" i="16" a="1"/>
  <c r="P219" i="16" s="1"/>
  <c r="Q213" i="16" a="1"/>
  <c r="Q213" i="16" s="1"/>
  <c r="P309" i="16" a="1"/>
  <c r="P309" i="16" s="1"/>
  <c r="P312" i="16" a="1"/>
  <c r="P312" i="16" s="1"/>
  <c r="G78" i="15" a="1"/>
  <c r="G78" i="15" s="1"/>
  <c r="Q265" i="16" a="1"/>
  <c r="Q265" i="16" s="1"/>
  <c r="P163" i="16" a="1"/>
  <c r="P163" i="16" s="1"/>
  <c r="P208" i="16" a="1"/>
  <c r="P208" i="16" s="1"/>
  <c r="G90" i="15" a="1"/>
  <c r="G90" i="15" s="1"/>
  <c r="Q163" i="16" a="1"/>
  <c r="Q163" i="16" s="1"/>
  <c r="Q128" i="16" a="1"/>
  <c r="Q128" i="16" s="1"/>
  <c r="Q122" i="16" a="1"/>
  <c r="Q122" i="16" s="1"/>
  <c r="H74" i="15" a="1"/>
  <c r="H74" i="15" s="1"/>
  <c r="P299" i="16" a="1"/>
  <c r="P299" i="16" s="1"/>
  <c r="Q307" i="16" a="1"/>
  <c r="Q307" i="16" s="1"/>
  <c r="S115" i="16" a="1"/>
  <c r="S115" i="16" s="1"/>
  <c r="Q136" i="16" a="1"/>
  <c r="Q136" i="16" s="1"/>
  <c r="P158" i="16" a="1"/>
  <c r="P158" i="16" s="1"/>
  <c r="P273" i="16" a="1"/>
  <c r="P273" i="16" s="1"/>
  <c r="H60" i="15" a="1"/>
  <c r="H60" i="15" s="1"/>
  <c r="P311" i="16" a="1"/>
  <c r="P311" i="16" s="1"/>
  <c r="P116" i="16" a="1"/>
  <c r="P116" i="16" s="1"/>
  <c r="P260" i="16" a="1"/>
  <c r="P260" i="16" s="1"/>
  <c r="P268" i="16" a="1"/>
  <c r="P268" i="16" s="1"/>
  <c r="S112" i="16" a="1"/>
  <c r="S112" i="16" s="1"/>
  <c r="Q371" i="16" a="1"/>
  <c r="Q371" i="16" s="1"/>
  <c r="S121" i="16" a="1"/>
  <c r="S121" i="16" s="1"/>
  <c r="Q268" i="16" a="1"/>
  <c r="Q268" i="16" s="1"/>
  <c r="G53" i="15" a="1"/>
  <c r="G53" i="15" s="1"/>
  <c r="S102" i="16" a="1"/>
  <c r="S102" i="16" s="1"/>
  <c r="P345" i="16" a="1"/>
  <c r="P345" i="16" s="1"/>
  <c r="Q168" i="16" a="1"/>
  <c r="Q168" i="16" s="1"/>
  <c r="Q282" i="16" a="1"/>
  <c r="Q282" i="16" s="1"/>
  <c r="T121" i="16" a="1"/>
  <c r="T121" i="16" s="1"/>
  <c r="P176" i="16" a="1"/>
  <c r="P176" i="16" s="1"/>
  <c r="Q170" i="16" a="1"/>
  <c r="Q170" i="16" s="1"/>
  <c r="Q311" i="16" a="1"/>
  <c r="Q311" i="16" s="1"/>
  <c r="P317" i="16" a="1"/>
  <c r="P317" i="16" s="1"/>
  <c r="Q139" i="16" a="1"/>
  <c r="Q139" i="16" s="1"/>
  <c r="P213" i="16" a="1"/>
  <c r="P213" i="16" s="1"/>
  <c r="Q335" i="16" a="1"/>
  <c r="Q335" i="16" s="1"/>
  <c r="Q190" i="16" a="1"/>
  <c r="Q190" i="16" s="1"/>
  <c r="P202" i="16" a="1"/>
  <c r="P202" i="16" s="1"/>
  <c r="P335" i="16" a="1"/>
  <c r="P335" i="16" s="1"/>
  <c r="Q202" i="16" a="1"/>
  <c r="Q202" i="16" s="1"/>
  <c r="P243" i="16" a="1"/>
  <c r="P243" i="16" s="1"/>
  <c r="Q148" i="16" a="1"/>
  <c r="Q148" i="16" s="1"/>
  <c r="Q242" i="16" a="1"/>
  <c r="Q242" i="16" s="1"/>
  <c r="P109" i="16" a="1"/>
  <c r="P109" i="16" s="1"/>
  <c r="Q212" i="16" a="1"/>
  <c r="Q212" i="16" s="1"/>
  <c r="S108" i="16" a="1"/>
  <c r="S108" i="16" s="1"/>
  <c r="P168" i="16" a="1"/>
  <c r="P168" i="16" s="1"/>
  <c r="Q317" i="16" a="1"/>
  <c r="Q317" i="16" s="1"/>
  <c r="Q296" i="16" a="1"/>
  <c r="Q296" i="16" s="1"/>
  <c r="Q176" i="16" a="1"/>
  <c r="Q176" i="16" s="1"/>
  <c r="P165" i="16" a="1"/>
  <c r="P165" i="16" s="1"/>
  <c r="P281" i="16" a="1"/>
  <c r="P281" i="16" s="1"/>
  <c r="G75" i="15" a="1"/>
  <c r="G75" i="15" s="1"/>
  <c r="Q228" i="16" a="1"/>
  <c r="Q228" i="16" s="1"/>
  <c r="S101" i="16" a="1"/>
  <c r="S101" i="16" s="1"/>
  <c r="P245" i="16" a="1"/>
  <c r="P245" i="16" s="1"/>
  <c r="P336" i="16" a="1"/>
  <c r="P336" i="16" s="1"/>
  <c r="P189" i="16" a="1"/>
  <c r="P189" i="16" s="1"/>
  <c r="Q246" i="16" a="1"/>
  <c r="Q246" i="16" s="1"/>
  <c r="Q369" i="16" a="1"/>
  <c r="Q369" i="16" s="1"/>
  <c r="P358" i="16" a="1"/>
  <c r="P358" i="16" s="1"/>
  <c r="Q174" i="16" a="1"/>
  <c r="Q174" i="16" s="1"/>
  <c r="P218" i="16" a="1"/>
  <c r="P218" i="16" s="1"/>
  <c r="Q115" i="16" a="1"/>
  <c r="Q115" i="16" s="1"/>
  <c r="H53" i="15" a="1"/>
  <c r="H53" i="15" s="1"/>
  <c r="Q337" i="16" a="1"/>
  <c r="Q337" i="16" s="1"/>
  <c r="T101" i="16" a="1"/>
  <c r="T101" i="16" s="1"/>
  <c r="Q294" i="16" a="1"/>
  <c r="Q294" i="16" s="1"/>
  <c r="Q261" i="16" a="1"/>
  <c r="Q261" i="16" s="1"/>
  <c r="Q222" i="16" a="1"/>
  <c r="Q222" i="16" s="1"/>
  <c r="P284" i="16" a="1"/>
  <c r="P284" i="16" s="1"/>
  <c r="Q273" i="16" a="1"/>
  <c r="Q273" i="16" s="1"/>
  <c r="P183" i="16" a="1"/>
  <c r="P183" i="16" s="1"/>
  <c r="Q125" i="16" a="1"/>
  <c r="Q125" i="16" s="1"/>
  <c r="P207" i="16" a="1"/>
  <c r="P207" i="16" s="1"/>
  <c r="P253" i="16" a="1"/>
  <c r="P253" i="16" s="1"/>
  <c r="P340" i="16" a="1"/>
  <c r="P340" i="16" s="1"/>
  <c r="P292" i="16" a="1"/>
  <c r="P292" i="16" s="1"/>
  <c r="Q194" i="16" a="1"/>
  <c r="Q194" i="16" s="1"/>
  <c r="P400" i="16" a="1"/>
  <c r="P400" i="16" s="1"/>
  <c r="P388" i="16" a="1"/>
  <c r="P388" i="16" s="1"/>
  <c r="P297" i="16" a="1"/>
  <c r="P297" i="16" s="1"/>
  <c r="Q189" i="16" a="1"/>
  <c r="Q189" i="16" s="1"/>
  <c r="P184" i="16" a="1"/>
  <c r="P184" i="16" s="1"/>
  <c r="Q375" i="16" a="1"/>
  <c r="Q375" i="16" s="1"/>
  <c r="P279" i="16" a="1"/>
  <c r="P279" i="16" s="1"/>
  <c r="P330" i="16" a="1"/>
  <c r="P330" i="16" s="1"/>
  <c r="Q259" i="16" a="1"/>
  <c r="Q259" i="16" s="1"/>
  <c r="P288" i="16" a="1"/>
  <c r="P288" i="16" s="1"/>
  <c r="Q245" i="16" a="1"/>
  <c r="Q245" i="16" s="1"/>
  <c r="Q109" i="16" a="1"/>
  <c r="Q109" i="16" s="1"/>
  <c r="P308" i="16" a="1"/>
  <c r="P308" i="16" s="1"/>
  <c r="P324" i="16" a="1"/>
  <c r="P324" i="16" s="1"/>
  <c r="Q134" i="16" a="1"/>
  <c r="Q134" i="16" s="1"/>
  <c r="P259" i="16" a="1"/>
  <c r="P259" i="16" s="1"/>
  <c r="Q386" i="16" a="1"/>
  <c r="Q386" i="16" s="1"/>
  <c r="Q349" i="16" a="1"/>
  <c r="Q349" i="16" s="1"/>
  <c r="P287" i="16" a="1"/>
  <c r="P287" i="16" s="1"/>
  <c r="Q184" i="16" a="1"/>
  <c r="Q184" i="16" s="1"/>
  <c r="Q220" i="16" a="1"/>
  <c r="Q220" i="16" s="1"/>
  <c r="Q146" i="16" a="1"/>
  <c r="Q146" i="16" s="1"/>
  <c r="Q159" i="16" a="1"/>
  <c r="Q159" i="16" s="1"/>
  <c r="Q254" i="16" a="1"/>
  <c r="Q254" i="16" s="1"/>
  <c r="Q372" i="16" a="1"/>
  <c r="Q372" i="16" s="1"/>
  <c r="P295" i="16" a="1"/>
  <c r="P295" i="16" s="1"/>
  <c r="Q308" i="16" a="1"/>
  <c r="Q308" i="16" s="1"/>
  <c r="H66" i="15" a="1"/>
  <c r="H66" i="15" s="1"/>
  <c r="Q342" i="16" a="1"/>
  <c r="Q342" i="16" s="1"/>
  <c r="P125" i="16" a="1"/>
  <c r="P125" i="16" s="1"/>
  <c r="Q232" i="16" a="1"/>
  <c r="Q232" i="16" s="1"/>
  <c r="P205" i="16" a="1"/>
  <c r="P205" i="16" s="1"/>
  <c r="Q181" i="16" a="1"/>
  <c r="Q181" i="16" s="1"/>
  <c r="P206" i="16" a="1"/>
  <c r="P206" i="16" s="1"/>
  <c r="P151" i="16" a="1"/>
  <c r="P151" i="16" s="1"/>
  <c r="Q306" i="16" a="1"/>
  <c r="Q306" i="16" s="1"/>
  <c r="H52" i="15" a="1"/>
  <c r="H52" i="15" s="1"/>
  <c r="Q331" i="16" a="1"/>
  <c r="Q331" i="16" s="1"/>
  <c r="P337" i="16" a="1"/>
  <c r="P337" i="16" s="1"/>
  <c r="Q298" i="16" a="1"/>
  <c r="Q298" i="16" s="1"/>
  <c r="P234" i="16" a="1"/>
  <c r="P234" i="16" s="1"/>
  <c r="Q158" i="16" a="1"/>
  <c r="Q158" i="16" s="1"/>
  <c r="Q149" i="16" a="1"/>
  <c r="Q149" i="16" s="1"/>
  <c r="Q391" i="16" a="1"/>
  <c r="Q391" i="16" s="1"/>
  <c r="P173" i="16" a="1"/>
  <c r="P173" i="16" s="1"/>
  <c r="P235" i="16" a="1"/>
  <c r="P235" i="16" s="1"/>
  <c r="Q129" i="16" a="1"/>
  <c r="Q129" i="16" s="1"/>
  <c r="Q277" i="16" a="1"/>
  <c r="Q277" i="16" s="1"/>
  <c r="G58" i="15" a="1"/>
  <c r="G58" i="15" s="1"/>
  <c r="T99" i="16" a="1"/>
  <c r="T99" i="16" s="1"/>
  <c r="P269" i="16" a="1"/>
  <c r="P269" i="16" s="1"/>
  <c r="P257" i="16" a="1"/>
  <c r="P257" i="16" s="1"/>
  <c r="P142" i="16" a="1"/>
  <c r="P142" i="16" s="1"/>
  <c r="Q207" i="16" a="1"/>
  <c r="Q207" i="16" s="1"/>
  <c r="P126" i="16" a="1"/>
  <c r="P126" i="16" s="1"/>
  <c r="P361" i="16" a="1"/>
  <c r="P361" i="16" s="1"/>
  <c r="Q336" i="16" a="1"/>
  <c r="Q336" i="16" s="1"/>
  <c r="Q157" i="16" a="1"/>
  <c r="Q157" i="16" s="1"/>
  <c r="Q346" i="16" a="1"/>
  <c r="Q346" i="16" s="1"/>
  <c r="Q210" i="16" a="1"/>
  <c r="Q210" i="16" s="1"/>
  <c r="Q352" i="16" a="1"/>
  <c r="Q352" i="16" s="1"/>
  <c r="Q229" i="16" a="1"/>
  <c r="Q229" i="16" s="1"/>
  <c r="P397" i="16" a="1"/>
  <c r="P397" i="16" s="1"/>
  <c r="P366" i="16" a="1"/>
  <c r="P366" i="16" s="1"/>
  <c r="P246" i="16" a="1"/>
  <c r="P246" i="16" s="1"/>
  <c r="P223" i="16" a="1"/>
  <c r="P223" i="16" s="1"/>
  <c r="P282" i="16" a="1"/>
  <c r="P282" i="16" s="1"/>
  <c r="P373" i="16" a="1"/>
  <c r="P373" i="16" s="1"/>
  <c r="P131" i="16" a="1"/>
  <c r="P131" i="16" s="1"/>
  <c r="Q192" i="16" a="1"/>
  <c r="Q192" i="16" s="1"/>
  <c r="P178" i="16" a="1"/>
  <c r="P178" i="16" s="1"/>
  <c r="P326" i="16" a="1"/>
  <c r="P326" i="16" s="1"/>
  <c r="Q343" i="16" a="1"/>
  <c r="Q343" i="16" s="1"/>
  <c r="Q264" i="16" a="1"/>
  <c r="Q264" i="16" s="1"/>
  <c r="P394" i="16" a="1"/>
  <c r="P394" i="16" s="1"/>
  <c r="P232" i="16" a="1"/>
  <c r="P232" i="16" s="1"/>
  <c r="Q345" i="16" a="1"/>
  <c r="Q345" i="16" s="1"/>
  <c r="T95" i="16" a="1"/>
  <c r="T95" i="16" s="1"/>
  <c r="P149" i="16" a="1"/>
  <c r="P149" i="16" s="1"/>
  <c r="Q142" i="16" a="1"/>
  <c r="Q142" i="16" s="1"/>
  <c r="Q150" i="16" a="1"/>
  <c r="Q150" i="16" s="1"/>
  <c r="Q393" i="16" a="1"/>
  <c r="Q393" i="16" s="1"/>
  <c r="P181" i="16" a="1"/>
  <c r="P181" i="16" s="1"/>
  <c r="Q379" i="16" a="1"/>
  <c r="Q379" i="16" s="1"/>
  <c r="Q270" i="16" a="1"/>
  <c r="Q270" i="16" s="1"/>
  <c r="Q171" i="16" a="1"/>
  <c r="Q171" i="16" s="1"/>
  <c r="Q165" i="16" a="1"/>
  <c r="Q165" i="16" s="1"/>
  <c r="Q206" i="16" a="1"/>
  <c r="Q206" i="16" s="1"/>
  <c r="P209" i="16" a="1"/>
  <c r="P209" i="16" s="1"/>
  <c r="Q178" i="16" a="1"/>
  <c r="Q178" i="16" s="1"/>
  <c r="Q219" i="16" a="1"/>
  <c r="Q219" i="16" s="1"/>
  <c r="P244" i="16" a="1"/>
  <c r="P244" i="16" s="1"/>
  <c r="Q256" i="16" a="1"/>
  <c r="Q256" i="16" s="1"/>
  <c r="P248" i="16" a="1"/>
  <c r="P248" i="16" s="1"/>
  <c r="H67" i="15" a="1"/>
  <c r="H67" i="15" s="1"/>
  <c r="Q316" i="16" a="1"/>
  <c r="Q316" i="16" s="1"/>
  <c r="P112" i="16" a="1"/>
  <c r="P112" i="16" s="1"/>
  <c r="P333" i="16" a="1"/>
  <c r="P333" i="16" s="1"/>
  <c r="Q102" i="16" a="1"/>
  <c r="Q102" i="16" s="1"/>
  <c r="H59" i="15" a="1"/>
  <c r="H59" i="15" s="1"/>
  <c r="P261" i="16" a="1"/>
  <c r="P261" i="16" s="1"/>
  <c r="P171" i="16" a="1"/>
  <c r="P171" i="16" s="1"/>
  <c r="P153" i="16" a="1"/>
  <c r="P153" i="16" s="1"/>
  <c r="Q366" i="16" a="1"/>
  <c r="Q366" i="16" s="1"/>
  <c r="Q330" i="16" a="1"/>
  <c r="Q330" i="16" s="1"/>
  <c r="Q295" i="16" a="1"/>
  <c r="Q295" i="16" s="1"/>
  <c r="S89" i="16" a="1"/>
  <c r="S89" i="16" s="1"/>
  <c r="Q286" i="16" a="1"/>
  <c r="Q286" i="16" s="1"/>
  <c r="P390" i="16" a="1"/>
  <c r="P390" i="16" s="1"/>
  <c r="Q141" i="16" a="1"/>
  <c r="Q141" i="16" s="1"/>
  <c r="P222" i="16" a="1"/>
  <c r="P222" i="16" s="1"/>
  <c r="Q358" i="16" a="1"/>
  <c r="Q358" i="16" s="1"/>
  <c r="P141" i="16" a="1"/>
  <c r="P141" i="16" s="1"/>
  <c r="Q116" i="16" a="1"/>
  <c r="Q116" i="16" s="1"/>
  <c r="S91" i="16" a="1"/>
  <c r="S91" i="16" s="1"/>
  <c r="T97" i="16" a="1"/>
  <c r="T97" i="16" s="1"/>
  <c r="P351" i="16" a="1"/>
  <c r="P351" i="16" s="1"/>
  <c r="P262" i="16" a="1"/>
  <c r="P262" i="16" s="1"/>
  <c r="Q314" i="16" a="1"/>
  <c r="Q314" i="16" s="1"/>
  <c r="T107" i="16" a="1"/>
  <c r="T107" i="16" s="1"/>
  <c r="P348" i="16" a="1"/>
  <c r="P348" i="16" s="1"/>
  <c r="P372" i="16" a="1"/>
  <c r="P372" i="16" s="1"/>
  <c r="Q318" i="16" a="1"/>
  <c r="Q318" i="16" s="1"/>
  <c r="S100" i="16" a="1"/>
  <c r="S100" i="16" s="1"/>
  <c r="P346" i="16" a="1"/>
  <c r="P346" i="16" s="1"/>
  <c r="P322" i="16" a="1"/>
  <c r="P322" i="16" s="1"/>
  <c r="Q326" i="16" a="1"/>
  <c r="Q326" i="16" s="1"/>
  <c r="P382" i="16" a="1"/>
  <c r="P382" i="16" s="1"/>
  <c r="P318" i="16" a="1"/>
  <c r="P318" i="16" s="1"/>
  <c r="Q357" i="16" a="1"/>
  <c r="Q357" i="16" s="1"/>
  <c r="P367" i="16" a="1"/>
  <c r="P367" i="16" s="1"/>
  <c r="P343" i="16" a="1"/>
  <c r="P343" i="16" s="1"/>
  <c r="P370" i="16" a="1"/>
  <c r="P370" i="16" s="1"/>
  <c r="P391" i="16" a="1"/>
  <c r="P391" i="16" s="1"/>
  <c r="S99" i="16" a="1"/>
  <c r="S99" i="16" s="1"/>
  <c r="P357" i="16" a="1"/>
  <c r="P357" i="16" s="1"/>
  <c r="P301" i="16" a="1"/>
  <c r="P301" i="16" s="1"/>
  <c r="Q315" i="16" a="1"/>
  <c r="Q315" i="16" s="1"/>
  <c r="Q147" i="16" a="1"/>
  <c r="Q147" i="16" s="1"/>
  <c r="P316" i="16" a="1"/>
  <c r="P316" i="16" s="1"/>
  <c r="Q279" i="16" a="1"/>
  <c r="Q279" i="16" s="1"/>
  <c r="P329" i="16" a="1"/>
  <c r="P329" i="16" s="1"/>
  <c r="P377" i="16" a="1"/>
  <c r="P377" i="16" s="1"/>
  <c r="Q225" i="16" a="1"/>
  <c r="Q225" i="16" s="1"/>
  <c r="Q365" i="16" a="1"/>
  <c r="Q365" i="16" s="1"/>
  <c r="Q385" i="16" a="1"/>
  <c r="Q385" i="16" s="1"/>
  <c r="Q350" i="16" a="1"/>
  <c r="Q350" i="16" s="1"/>
  <c r="Q333" i="16" a="1"/>
  <c r="Q333" i="16" s="1"/>
  <c r="T100" i="16" a="1"/>
  <c r="T100" i="16" s="1"/>
  <c r="P356" i="16" a="1"/>
  <c r="P356" i="16" s="1"/>
  <c r="P342" i="16" a="1"/>
  <c r="P342" i="16" s="1"/>
  <c r="Q354" i="16" a="1"/>
  <c r="Q354" i="16" s="1"/>
  <c r="Q341" i="16" a="1"/>
  <c r="Q341" i="16" s="1"/>
  <c r="T72" i="16" a="1"/>
  <c r="T72" i="16" s="1"/>
  <c r="Q123" i="16" a="1"/>
  <c r="Q123" i="16" s="1"/>
  <c r="Q287" i="16" a="1"/>
  <c r="Q287" i="16" s="1"/>
  <c r="P315" i="16" a="1"/>
  <c r="P315" i="16" s="1"/>
  <c r="Q240" i="16" a="1"/>
  <c r="Q240" i="16" s="1"/>
  <c r="P325" i="16" a="1"/>
  <c r="P325" i="16" s="1"/>
  <c r="P379" i="16" a="1"/>
  <c r="P379" i="16" s="1"/>
  <c r="S104" i="16" a="1"/>
  <c r="S104" i="16" s="1"/>
  <c r="P381" i="16" a="1"/>
  <c r="P381" i="16" s="1"/>
  <c r="Q356" i="16" a="1"/>
  <c r="Q356" i="16" s="1"/>
  <c r="Q363" i="16" a="1"/>
  <c r="Q363" i="16" s="1"/>
  <c r="P154" i="16" a="1"/>
  <c r="P154" i="16" s="1"/>
  <c r="P334" i="16" a="1"/>
  <c r="P334" i="16" s="1"/>
  <c r="Q344" i="16" a="1"/>
  <c r="Q344" i="16" s="1"/>
  <c r="Q323" i="16" a="1"/>
  <c r="Q323" i="16" s="1"/>
  <c r="Q381" i="16" a="1"/>
  <c r="Q381" i="16" s="1"/>
  <c r="P354" i="16" a="1"/>
  <c r="P354" i="16" s="1"/>
  <c r="Q227" i="16" a="1"/>
  <c r="Q227" i="16" s="1"/>
  <c r="P298" i="16" a="1"/>
  <c r="P298" i="16" s="1"/>
  <c r="Q334" i="16" a="1"/>
  <c r="Q334" i="16" s="1"/>
  <c r="P349" i="16" a="1"/>
  <c r="P349" i="16" s="1"/>
  <c r="Q329" i="16" a="1"/>
  <c r="Q329" i="16" s="1"/>
  <c r="P363" i="16" a="1"/>
  <c r="P363" i="16" s="1"/>
  <c r="P188" i="16" a="1"/>
  <c r="P188" i="16" s="1"/>
  <c r="S94" i="16" a="1"/>
  <c r="S94" i="16" s="1"/>
  <c r="Q338" i="16" a="1"/>
  <c r="Q338" i="16" s="1"/>
  <c r="S72" i="16" a="1"/>
  <c r="S72" i="16" s="1"/>
  <c r="T109" i="16" a="1"/>
  <c r="T109" i="16" s="1"/>
  <c r="Q309" i="16" a="1"/>
  <c r="Q309" i="16" s="1"/>
  <c r="Q370" i="16" a="1"/>
  <c r="Q370" i="16" s="1"/>
  <c r="P323" i="16" a="1"/>
  <c r="P323" i="16" s="1"/>
  <c r="G36" i="15" a="1"/>
  <c r="G36" i="15" s="1"/>
  <c r="G52" i="15" a="1"/>
  <c r="G52" i="15" s="1"/>
  <c r="J68" i="16" a="1"/>
  <c r="J68" i="16" s="1"/>
  <c r="K11" i="16" a="1"/>
  <c r="K11" i="16" s="1"/>
  <c r="K50" i="16" a="1"/>
  <c r="K50" i="16" s="1"/>
  <c r="J50" i="16" a="1"/>
  <c r="J50" i="16" s="1"/>
  <c r="H51" i="15" a="1"/>
  <c r="H51" i="15" s="1"/>
  <c r="S77" i="16" a="1"/>
  <c r="S77" i="16" s="1"/>
  <c r="J13" i="16" a="1"/>
  <c r="J13" i="16" s="1"/>
  <c r="K68" i="16" a="1"/>
  <c r="K68" i="16" s="1"/>
  <c r="H49" i="15" a="1"/>
  <c r="H49" i="15" s="1"/>
  <c r="G51" i="15" a="1"/>
  <c r="G51" i="15" s="1"/>
  <c r="J32" i="16" a="1"/>
  <c r="J32" i="16" s="1"/>
  <c r="M24" i="16" a="1"/>
  <c r="M24" i="16" s="1"/>
  <c r="P71" i="16" a="1"/>
  <c r="P71" i="16" s="1"/>
  <c r="Q69" i="16" a="1"/>
  <c r="Q69" i="16" s="1"/>
  <c r="G2" i="15" a="1"/>
  <c r="G2" i="15" s="1"/>
  <c r="P102" i="16" a="1"/>
  <c r="P102" i="16" s="1"/>
  <c r="K33" i="16" a="1"/>
  <c r="K33" i="16" s="1"/>
  <c r="AF23" i="16" a="1"/>
  <c r="AF23" i="16" s="1"/>
  <c r="K48" i="16" a="1"/>
  <c r="K48" i="16" s="1"/>
  <c r="T86" i="16" a="1"/>
  <c r="T86" i="16" s="1"/>
  <c r="N96" i="16" a="1"/>
  <c r="N96" i="16" s="1"/>
  <c r="N78" i="16" a="1"/>
  <c r="N78" i="16" s="1"/>
  <c r="S86" i="16" a="1"/>
  <c r="S86" i="16" s="1"/>
  <c r="J43" i="16" a="1"/>
  <c r="J43" i="16" s="1"/>
  <c r="S87" i="16" a="1"/>
  <c r="S87" i="16" s="1"/>
  <c r="M89" i="16" a="1"/>
  <c r="M89" i="16" s="1"/>
  <c r="J101" i="16" a="1"/>
  <c r="J101" i="16" s="1"/>
  <c r="P54" i="16" a="1"/>
  <c r="P54" i="16" s="1"/>
  <c r="J92" i="16" a="1"/>
  <c r="J92" i="16" s="1"/>
  <c r="J59" i="16" a="1"/>
  <c r="J59" i="16" s="1"/>
  <c r="Q87" i="16" a="1"/>
  <c r="Q87" i="16" s="1"/>
  <c r="J95" i="16" a="1"/>
  <c r="J95" i="16" s="1"/>
  <c r="AC3" i="16" a="1"/>
  <c r="AC3" i="16" s="1"/>
  <c r="Q90" i="16" a="1"/>
  <c r="Q90" i="16" s="1"/>
  <c r="H8" i="16" a="1"/>
  <c r="H8" i="16" s="1"/>
  <c r="J66" i="16" a="1"/>
  <c r="J66" i="16" s="1"/>
  <c r="G15" i="16" a="1"/>
  <c r="G15" i="16" s="1"/>
  <c r="J61" i="16" a="1"/>
  <c r="J61" i="16" s="1"/>
  <c r="J48" i="16" a="1"/>
  <c r="J48" i="16" s="1"/>
  <c r="M43" i="16" a="1"/>
  <c r="M43" i="16" s="1"/>
  <c r="J98" i="16" a="1"/>
  <c r="J98" i="16" s="1"/>
  <c r="J56" i="16" a="1"/>
  <c r="J56" i="16" s="1"/>
  <c r="AC34" i="16" a="1"/>
  <c r="AC34" i="16" s="1"/>
  <c r="J107" i="16" a="1"/>
  <c r="J107" i="16" s="1"/>
  <c r="P47" i="16" a="1"/>
  <c r="P47" i="16" s="1"/>
  <c r="H26" i="16" a="1"/>
  <c r="H26" i="16" s="1"/>
  <c r="K76" i="16" a="1"/>
  <c r="K76" i="16" s="1"/>
  <c r="G8" i="16" a="1"/>
  <c r="G8" i="16" s="1"/>
  <c r="J84" i="16" a="1"/>
  <c r="J84" i="16" s="1"/>
  <c r="N43" i="16" a="1"/>
  <c r="N43" i="16" s="1"/>
  <c r="K95" i="16" a="1"/>
  <c r="K95" i="16" s="1"/>
  <c r="H15" i="16" a="1"/>
  <c r="H15" i="16" s="1"/>
  <c r="J60" i="16" a="1"/>
  <c r="J60" i="16" s="1"/>
  <c r="H18" i="16" a="1"/>
  <c r="H18" i="16" s="1"/>
  <c r="G24" i="16" a="1"/>
  <c r="G24" i="16" s="1"/>
  <c r="K84" i="16" a="1"/>
  <c r="K84" i="16" s="1"/>
  <c r="K103" i="16" a="1"/>
  <c r="K103" i="16" s="1"/>
  <c r="H22" i="16" a="1"/>
  <c r="H22" i="16" s="1"/>
  <c r="K104" i="16" a="1"/>
  <c r="K104" i="16" s="1"/>
  <c r="K85" i="16" a="1"/>
  <c r="K85" i="16" s="1"/>
  <c r="W6" i="16" a="1"/>
  <c r="W6" i="16" s="1"/>
  <c r="T56" i="16" a="1"/>
  <c r="T56" i="16" s="1"/>
  <c r="J104" i="16" a="1"/>
  <c r="J104" i="16" s="1"/>
  <c r="H3" i="16" a="1"/>
  <c r="H3" i="16" s="1"/>
  <c r="G6" i="15" a="1"/>
  <c r="G6" i="15" s="1"/>
  <c r="G56" i="16" a="1"/>
  <c r="G56" i="16" s="1"/>
  <c r="Q80" i="16" a="1"/>
  <c r="Q80" i="16" s="1"/>
  <c r="G52" i="16" a="1"/>
  <c r="G52" i="16" s="1"/>
  <c r="W24" i="16" a="1"/>
  <c r="W24" i="16" s="1"/>
  <c r="J70" i="16" a="1"/>
  <c r="J70" i="16" s="1"/>
  <c r="J89" i="16" a="1"/>
  <c r="J89" i="16" s="1"/>
  <c r="AB28" i="16" a="1"/>
  <c r="AB28" i="16" s="1"/>
  <c r="H38" i="16" a="1"/>
  <c r="H38" i="16" s="1"/>
  <c r="G16" i="16" a="1"/>
  <c r="G16" i="16" s="1"/>
  <c r="AB14" i="16" a="1"/>
  <c r="AB14" i="16" s="1"/>
  <c r="M64" i="16" a="1"/>
  <c r="M64" i="16" s="1"/>
  <c r="K109" i="16" a="1"/>
  <c r="K109" i="16" s="1"/>
  <c r="H29" i="16" a="1"/>
  <c r="H29" i="16" s="1"/>
  <c r="S39" i="16" a="1"/>
  <c r="S39" i="16" s="1"/>
  <c r="K78" i="16" a="1"/>
  <c r="K78" i="16" s="1"/>
  <c r="AC26" i="16" a="1"/>
  <c r="AC26" i="16" s="1"/>
  <c r="K110" i="16" a="1"/>
  <c r="K110" i="16" s="1"/>
  <c r="G57" i="16" a="1"/>
  <c r="G57" i="16" s="1"/>
  <c r="G26" i="16" a="1"/>
  <c r="G26" i="16" s="1"/>
  <c r="H16" i="16" a="1"/>
  <c r="H16" i="16" s="1"/>
  <c r="H10" i="16" a="1"/>
  <c r="H10" i="16" s="1"/>
  <c r="K112" i="16" a="1"/>
  <c r="K112" i="16" s="1"/>
  <c r="H6" i="16" a="1"/>
  <c r="H6" i="16" s="1"/>
  <c r="K94" i="16" a="1"/>
  <c r="K94" i="16" s="1"/>
  <c r="K98" i="16" a="1"/>
  <c r="K98" i="16" s="1"/>
  <c r="J34" i="16" a="1"/>
  <c r="J34" i="16" s="1"/>
  <c r="H57" i="16" a="1"/>
  <c r="H57" i="16" s="1"/>
  <c r="H25" i="16" a="1"/>
  <c r="H25" i="16" s="1"/>
  <c r="H4" i="16" a="1"/>
  <c r="H4" i="16" s="1"/>
  <c r="K96" i="16" a="1"/>
  <c r="K96" i="16" s="1"/>
  <c r="K35" i="16" a="1"/>
  <c r="K35" i="16" s="1"/>
  <c r="AB27" i="16" a="1"/>
  <c r="AB27" i="16" s="1"/>
  <c r="K5" i="16" a="1"/>
  <c r="K5" i="16" s="1"/>
  <c r="Q71" i="16" a="1"/>
  <c r="Q71" i="16" s="1"/>
  <c r="K56" i="16" a="1"/>
  <c r="K56" i="16" s="1"/>
  <c r="H40" i="15" a="1"/>
  <c r="H40" i="15" s="1"/>
  <c r="T83" i="16" a="1"/>
  <c r="T83" i="16" s="1"/>
  <c r="G49" i="15" a="1"/>
  <c r="G49" i="15" s="1"/>
  <c r="J30" i="16" a="1"/>
  <c r="J30" i="16" s="1"/>
  <c r="J36" i="16" a="1"/>
  <c r="J36" i="16" s="1"/>
  <c r="M104" i="16" a="1"/>
  <c r="M104" i="16" s="1"/>
  <c r="M75" i="16" a="1"/>
  <c r="M75" i="16" s="1"/>
  <c r="M80" i="16" a="1"/>
  <c r="M80" i="16" s="1"/>
  <c r="AB29" i="16" a="1"/>
  <c r="AB29" i="16" s="1"/>
  <c r="J11" i="16" a="1"/>
  <c r="J11" i="16" s="1"/>
  <c r="H12" i="15" a="1"/>
  <c r="H12" i="15" s="1"/>
  <c r="G43" i="15" a="1"/>
  <c r="G43" i="15" s="1"/>
  <c r="S83" i="16" a="1"/>
  <c r="S83" i="16" s="1"/>
  <c r="AF18" i="16" a="1"/>
  <c r="AF18" i="16" s="1"/>
  <c r="Q82" i="16" a="1"/>
  <c r="Q82" i="16" s="1"/>
  <c r="M55" i="16" a="1"/>
  <c r="M55" i="16" s="1"/>
  <c r="H43" i="15" a="1"/>
  <c r="H43" i="15" s="1"/>
  <c r="N55" i="16" a="1"/>
  <c r="N55" i="16" s="1"/>
  <c r="K8" i="16" a="1"/>
  <c r="K8" i="16" s="1"/>
  <c r="H18" i="15" a="1"/>
  <c r="H18" i="15" s="1"/>
  <c r="J23" i="16" a="1"/>
  <c r="J23" i="16" s="1"/>
  <c r="J49" i="16" a="1"/>
  <c r="J49" i="16" s="1"/>
  <c r="Z44" i="16" a="1"/>
  <c r="Z44" i="16" s="1"/>
  <c r="Q96" i="16" a="1"/>
  <c r="Q96" i="16" s="1"/>
  <c r="G34" i="15" a="1"/>
  <c r="G34" i="15" s="1"/>
  <c r="T11" i="16" a="1"/>
  <c r="T11" i="16" s="1"/>
  <c r="K6" i="16" a="1"/>
  <c r="K6" i="16" s="1"/>
  <c r="Q40" i="16" a="1"/>
  <c r="Q40" i="16" s="1"/>
  <c r="H48" i="15" a="1"/>
  <c r="H48" i="15" s="1"/>
  <c r="K34" i="16" a="1"/>
  <c r="K34" i="16" s="1"/>
  <c r="J65" i="16" a="1"/>
  <c r="J65" i="16" s="1"/>
  <c r="J76" i="16" a="1"/>
  <c r="J76" i="16" s="1"/>
  <c r="M26" i="16" a="1"/>
  <c r="M26" i="16" s="1"/>
  <c r="M83" i="16" a="1"/>
  <c r="M83" i="16" s="1"/>
  <c r="S28" i="16" a="1"/>
  <c r="S28" i="16" s="1"/>
  <c r="AH5" i="16" a="1"/>
  <c r="AH5" i="16" s="1"/>
  <c r="Q17" i="16" a="1"/>
  <c r="Q17" i="16" s="1"/>
  <c r="N59" i="16" a="1"/>
  <c r="N59" i="16" s="1"/>
  <c r="M50" i="16" a="1"/>
  <c r="M50" i="16" s="1"/>
  <c r="Q2" i="16" a="1"/>
  <c r="Q2" i="16" s="1"/>
  <c r="G40" i="15" a="1"/>
  <c r="G40" i="15" s="1"/>
  <c r="H34" i="15" a="1"/>
  <c r="H34" i="15" s="1"/>
  <c r="K30" i="16" a="1"/>
  <c r="K30" i="16" s="1"/>
  <c r="G48" i="15" a="1"/>
  <c r="G48" i="15" s="1"/>
  <c r="T61" i="16" a="1"/>
  <c r="T61" i="16" s="1"/>
  <c r="W30" i="16" a="1"/>
  <c r="W30" i="16" s="1"/>
  <c r="S61" i="16" a="1"/>
  <c r="S61" i="16" s="1"/>
  <c r="P104" i="16" a="1"/>
  <c r="P104" i="16" s="1"/>
  <c r="G37" i="15" a="1"/>
  <c r="G37" i="15" s="1"/>
  <c r="J38" i="16" a="1"/>
  <c r="J38" i="16" s="1"/>
  <c r="M110" i="16" a="1"/>
  <c r="M110" i="16" s="1"/>
  <c r="J73" i="16" a="1"/>
  <c r="J73" i="16" s="1"/>
  <c r="AC40" i="16" a="1"/>
  <c r="AC40" i="16" s="1"/>
  <c r="S63" i="16" a="1"/>
  <c r="S63" i="16" s="1"/>
  <c r="H5" i="15" a="1"/>
  <c r="H5" i="15" s="1"/>
  <c r="H13" i="15" a="1"/>
  <c r="H13" i="15" s="1"/>
  <c r="K38" i="16" a="1"/>
  <c r="K38" i="16" s="1"/>
  <c r="P93" i="16" a="1"/>
  <c r="P93" i="16" s="1"/>
  <c r="K61" i="16" a="1"/>
  <c r="K61" i="16" s="1"/>
  <c r="N101" i="16" a="1"/>
  <c r="N101" i="16" s="1"/>
  <c r="J69" i="16" a="1"/>
  <c r="J69" i="16" s="1"/>
  <c r="G44" i="15" a="1"/>
  <c r="G44" i="15" s="1"/>
  <c r="N83" i="16" a="1"/>
  <c r="N83" i="16" s="1"/>
  <c r="AB23" i="16" a="1"/>
  <c r="AB23" i="16" s="1"/>
  <c r="Q105" i="16" a="1"/>
  <c r="Q105" i="16" s="1"/>
  <c r="H31" i="15" a="1"/>
  <c r="H31" i="15" s="1"/>
  <c r="K37" i="16" a="1"/>
  <c r="K37" i="16" s="1"/>
  <c r="J21" i="16" a="1"/>
  <c r="J21" i="16" s="1"/>
  <c r="J6" i="16" a="1"/>
  <c r="J6" i="16" s="1"/>
  <c r="AE18" i="16" a="1"/>
  <c r="AE18" i="16" s="1"/>
  <c r="P105" i="16" a="1"/>
  <c r="P105" i="16" s="1"/>
  <c r="P96" i="16" a="1"/>
  <c r="P96" i="16" s="1"/>
  <c r="M52" i="16" a="1"/>
  <c r="M52" i="16" s="1"/>
  <c r="H36" i="15" a="1"/>
  <c r="H36" i="15" s="1"/>
  <c r="J67" i="16" a="1"/>
  <c r="J67" i="16" s="1"/>
  <c r="T57" i="16" a="1"/>
  <c r="T57" i="16" s="1"/>
  <c r="P69" i="16" a="1"/>
  <c r="P69" i="16" s="1"/>
  <c r="N105" i="16" a="1"/>
  <c r="N105" i="16" s="1"/>
  <c r="H2" i="15" a="1"/>
  <c r="H2" i="15" s="1"/>
  <c r="H41" i="15" a="1"/>
  <c r="H41" i="15" s="1"/>
  <c r="H9" i="15" a="1"/>
  <c r="H9" i="15" s="1"/>
  <c r="G13" i="15" a="1"/>
  <c r="G13" i="15" s="1"/>
  <c r="G41" i="15" a="1"/>
  <c r="G41" i="15" s="1"/>
  <c r="V30" i="16" a="1"/>
  <c r="V30" i="16" s="1"/>
  <c r="C338" i="15"/>
  <c r="K82" i="16" a="1"/>
  <c r="K82" i="16" s="1"/>
  <c r="T9" i="16" a="1"/>
  <c r="T9" i="16" s="1"/>
  <c r="Y38" i="16" a="1"/>
  <c r="Y38" i="16" s="1"/>
  <c r="AF3" i="16" a="1"/>
  <c r="AF3" i="16" s="1"/>
  <c r="P82" i="16" a="1"/>
  <c r="P82" i="16" s="1"/>
  <c r="B338" i="15"/>
  <c r="M105" i="16" a="1"/>
  <c r="M105" i="16" s="1"/>
  <c r="H8" i="15" a="1"/>
  <c r="H8" i="15" s="1"/>
  <c r="T29" i="16" a="1"/>
  <c r="T29" i="16" s="1"/>
  <c r="K66" i="16" a="1"/>
  <c r="K66" i="16" s="1"/>
  <c r="N110" i="16" a="1"/>
  <c r="N110" i="16" s="1"/>
  <c r="J75" i="16" a="1"/>
  <c r="J75" i="16" s="1"/>
  <c r="J97" i="16" a="1"/>
  <c r="J97" i="16" s="1"/>
  <c r="S42" i="16" a="1"/>
  <c r="S42" i="16" s="1"/>
  <c r="K69" i="16" a="1"/>
  <c r="K69" i="16" s="1"/>
  <c r="P68" i="16" a="1"/>
  <c r="P68" i="16" s="1"/>
  <c r="H37" i="15" a="1"/>
  <c r="H37" i="15" s="1"/>
  <c r="G3" i="15" a="1"/>
  <c r="G3" i="15" s="1"/>
  <c r="J10" i="16" a="1"/>
  <c r="J10" i="16" s="1"/>
  <c r="W7" i="16" a="1"/>
  <c r="W7" i="16" s="1"/>
  <c r="J35" i="16" a="1"/>
  <c r="J35" i="16" s="1"/>
  <c r="G8" i="15" a="1"/>
  <c r="G8" i="15" s="1"/>
  <c r="B506" i="15"/>
  <c r="G47" i="15" s="1" a="1"/>
  <c r="G47" i="15" s="1"/>
  <c r="J40" i="16" a="1"/>
  <c r="J40" i="16" s="1"/>
  <c r="M58" i="16" a="1"/>
  <c r="M58" i="16" s="1"/>
  <c r="V35" i="16" a="1"/>
  <c r="V35" i="16" s="1"/>
  <c r="M96" i="16" a="1"/>
  <c r="M96" i="16" s="1"/>
  <c r="H46" i="15" a="1"/>
  <c r="H46" i="15" s="1"/>
  <c r="H28" i="15" a="1"/>
  <c r="H28" i="15" s="1"/>
  <c r="H27" i="15" a="1"/>
  <c r="H27" i="15" s="1"/>
  <c r="M21" i="16" a="1"/>
  <c r="M21" i="16" s="1"/>
  <c r="P59" i="16" a="1"/>
  <c r="P59" i="16" s="1"/>
  <c r="S76" i="16" a="1"/>
  <c r="S76" i="16" s="1"/>
  <c r="V63" i="16" a="1"/>
  <c r="V63" i="16" s="1"/>
  <c r="M118" i="16" a="1"/>
  <c r="M118" i="16" s="1"/>
  <c r="V66" i="16" a="1"/>
  <c r="V66" i="16" s="1"/>
  <c r="G2" i="16" a="1"/>
  <c r="G2" i="16" s="1"/>
  <c r="P119" i="16" a="1"/>
  <c r="P119" i="16" s="1"/>
  <c r="T13" i="16" a="1"/>
  <c r="T13" i="16" s="1"/>
  <c r="N32" i="16" a="1"/>
  <c r="N32" i="16" s="1"/>
  <c r="H44" i="15" a="1"/>
  <c r="H44" i="15" s="1"/>
  <c r="H35" i="15" a="1"/>
  <c r="H35" i="15" s="1"/>
  <c r="K14" i="16" a="1"/>
  <c r="K14" i="16" s="1"/>
  <c r="V60" i="16" a="1"/>
  <c r="V60" i="16" s="1"/>
  <c r="N63" i="16" a="1"/>
  <c r="N63" i="16" s="1"/>
  <c r="J74" i="16" a="1"/>
  <c r="J74" i="16" s="1"/>
  <c r="M125" i="16" a="1"/>
  <c r="M125" i="16" s="1"/>
  <c r="J44" i="16" a="1"/>
  <c r="J44" i="16" s="1"/>
  <c r="V68" i="16" a="1"/>
  <c r="V68" i="16" s="1"/>
  <c r="Q94" i="16" a="1"/>
  <c r="Q94" i="16" s="1"/>
  <c r="H45" i="15" a="1"/>
  <c r="H45" i="15" s="1"/>
  <c r="Q89" i="16" a="1"/>
  <c r="Q89" i="16" s="1"/>
  <c r="G45" i="15" a="1"/>
  <c r="G45" i="15" s="1"/>
  <c r="T6" i="16" a="1"/>
  <c r="T6" i="16" s="1"/>
  <c r="N77" i="16" a="1"/>
  <c r="N77" i="16" s="1"/>
  <c r="AF30" i="16" a="1"/>
  <c r="AF30" i="16" s="1"/>
  <c r="P78" i="16" a="1"/>
  <c r="P78" i="16" s="1"/>
  <c r="M63" i="16" a="1"/>
  <c r="M63" i="16" s="1"/>
  <c r="M132" i="16" a="1"/>
  <c r="M132" i="16" s="1"/>
  <c r="V70" i="16" a="1"/>
  <c r="V70" i="16" s="1"/>
  <c r="P94" i="16" a="1"/>
  <c r="P94" i="16" s="1"/>
  <c r="M111" i="16" a="1"/>
  <c r="M111" i="16" s="1"/>
  <c r="M93" i="16" a="1"/>
  <c r="M93" i="16" s="1"/>
  <c r="V65" i="16" a="1"/>
  <c r="V65" i="16" s="1"/>
  <c r="Y19" i="16" a="1"/>
  <c r="Y19" i="16" s="1"/>
  <c r="T63" i="16" a="1"/>
  <c r="T63" i="16" s="1"/>
  <c r="N115" i="16" a="1"/>
  <c r="N115" i="16" s="1"/>
  <c r="Q101" i="16" a="1"/>
  <c r="Q101" i="16" s="1"/>
  <c r="J100" i="16" a="1"/>
  <c r="J100" i="16" s="1"/>
  <c r="M143" i="16" a="1"/>
  <c r="M143" i="16" s="1"/>
  <c r="N13" i="16" a="1"/>
  <c r="N13" i="16" s="1"/>
  <c r="P89" i="16" a="1"/>
  <c r="P89" i="16" s="1"/>
  <c r="V62" i="16" a="1"/>
  <c r="V62" i="16" s="1"/>
  <c r="K42" i="16" a="1"/>
  <c r="K42" i="16" s="1"/>
  <c r="N143" i="16" a="1"/>
  <c r="N143" i="16" s="1"/>
  <c r="Q57" i="16" a="1"/>
  <c r="Q57" i="16" s="1"/>
  <c r="N20" i="16" a="1"/>
  <c r="N20" i="16" s="1"/>
  <c r="T82" i="16" a="1"/>
  <c r="T82" i="16" s="1"/>
  <c r="Q93" i="16" a="1"/>
  <c r="Q93" i="16" s="1"/>
  <c r="N93" i="16" a="1"/>
  <c r="N93" i="16" s="1"/>
  <c r="W65" i="16" a="1"/>
  <c r="W65" i="16" s="1"/>
  <c r="N125" i="16" a="1"/>
  <c r="N125" i="16" s="1"/>
  <c r="P17" i="16" a="1"/>
  <c r="P17" i="16" s="1"/>
  <c r="T3" i="16" a="1"/>
  <c r="T3" i="16" s="1"/>
  <c r="P43" i="16" a="1"/>
  <c r="P43" i="16" s="1"/>
  <c r="Q20" i="16" a="1"/>
  <c r="Q20" i="16" s="1"/>
  <c r="V57" i="16" a="1"/>
  <c r="V57" i="16" s="1"/>
  <c r="M62" i="16" a="1"/>
  <c r="M62" i="16" s="1"/>
  <c r="K44" i="16" a="1"/>
  <c r="K44" i="16" s="1"/>
  <c r="N114" i="16" a="1"/>
  <c r="N114" i="16" s="1"/>
  <c r="J53" i="16" a="1"/>
  <c r="J53" i="16" s="1"/>
  <c r="J8" i="16" a="1"/>
  <c r="J8" i="16" s="1"/>
  <c r="N9" i="16" a="1"/>
  <c r="N9" i="16" s="1"/>
  <c r="P41" i="16" a="1"/>
  <c r="P41" i="16" s="1"/>
  <c r="P2" i="16" a="1"/>
  <c r="P2" i="16" s="1"/>
  <c r="P26" i="16" a="1"/>
  <c r="P26" i="16" s="1"/>
  <c r="P20" i="16" a="1"/>
  <c r="P20" i="16" s="1"/>
  <c r="P87" i="16" a="1"/>
  <c r="P87" i="16" s="1"/>
  <c r="P80" i="16" a="1"/>
  <c r="P80" i="16" s="1"/>
  <c r="G50" i="15" a="1"/>
  <c r="G50" i="15" s="1"/>
  <c r="M128" i="16" a="1"/>
  <c r="M128" i="16" s="1"/>
  <c r="P90" i="16" a="1"/>
  <c r="P90" i="16" s="1"/>
  <c r="N129" i="16" a="1"/>
  <c r="N129" i="16" s="1"/>
  <c r="Q91" i="16" a="1"/>
  <c r="Q91" i="16" s="1"/>
  <c r="T84" i="16" a="1"/>
  <c r="T84" i="16" s="1"/>
  <c r="T88" i="16" a="1"/>
  <c r="T88" i="16" s="1"/>
  <c r="Q103" i="16" a="1"/>
  <c r="Q103" i="16" s="1"/>
  <c r="N122" i="16" a="1"/>
  <c r="N122" i="16" s="1"/>
  <c r="P85" i="16" a="1"/>
  <c r="P85" i="16" s="1"/>
  <c r="S82" i="16" a="1"/>
  <c r="S82" i="16" s="1"/>
  <c r="N62" i="16" a="1"/>
  <c r="N62" i="16" s="1"/>
  <c r="Q62" i="16" a="1"/>
  <c r="Q62" i="16" s="1"/>
  <c r="T18" i="16" a="1"/>
  <c r="T18" i="16" s="1"/>
  <c r="W3" i="16" a="1"/>
  <c r="W3" i="16" s="1"/>
  <c r="K39" i="16" a="1"/>
  <c r="K39" i="16" s="1"/>
  <c r="N64" i="16" a="1"/>
  <c r="N64" i="16" s="1"/>
  <c r="G42" i="15" a="1"/>
  <c r="G42" i="15" s="1"/>
  <c r="J42" i="16" a="1"/>
  <c r="J42" i="16" s="1"/>
  <c r="AB32" i="16" a="1"/>
  <c r="AB32" i="16" s="1"/>
  <c r="G46" i="15" a="1"/>
  <c r="G46" i="15" s="1"/>
  <c r="S81" i="16" a="1"/>
  <c r="S81" i="16" s="1"/>
  <c r="S85" i="16" a="1"/>
  <c r="S85" i="16" s="1"/>
  <c r="P103" i="16" a="1"/>
  <c r="P103" i="16" s="1"/>
  <c r="M122" i="16" a="1"/>
  <c r="M122" i="16" s="1"/>
  <c r="AI15" i="16" a="1"/>
  <c r="AI15" i="16" s="1"/>
  <c r="S21" i="16" a="1"/>
  <c r="S21" i="16" s="1"/>
  <c r="Q26" i="16" a="1"/>
  <c r="Q26" i="16" s="1"/>
  <c r="H50" i="15" a="1"/>
  <c r="H50" i="15" s="1"/>
  <c r="AF17" i="16" a="1"/>
  <c r="AF17" i="16" s="1"/>
  <c r="N2" i="16" a="1"/>
  <c r="N2" i="16" s="1"/>
  <c r="T21" i="16" a="1"/>
  <c r="T21" i="16" s="1"/>
  <c r="N50" i="16" a="1"/>
  <c r="N50" i="16" s="1"/>
  <c r="G39" i="15" a="1"/>
  <c r="G39" i="15" s="1"/>
  <c r="T85" i="16" a="1"/>
  <c r="T85" i="16" s="1"/>
  <c r="J26" i="16" a="1"/>
  <c r="J26" i="16" s="1"/>
  <c r="K41" i="16" a="1"/>
  <c r="K41" i="16" s="1"/>
  <c r="N111" i="16" a="1"/>
  <c r="N111" i="16" s="1"/>
  <c r="AE17" i="16" a="1"/>
  <c r="AE17" i="16" s="1"/>
  <c r="S23" i="16" a="1"/>
  <c r="S23" i="16" s="1"/>
  <c r="H42" i="15" a="1"/>
  <c r="H42" i="15" s="1"/>
  <c r="AB38" i="16" a="1"/>
  <c r="AB38" i="16" s="1"/>
  <c r="K107" i="16" a="1"/>
  <c r="K107" i="16" s="1"/>
  <c r="K49" i="16" a="1"/>
  <c r="K49" i="16" s="1"/>
  <c r="AB20" i="16" a="1"/>
  <c r="AB20" i="16" s="1"/>
  <c r="AF22" i="16" a="1"/>
  <c r="AF22" i="16" s="1"/>
  <c r="M20" i="16" a="1"/>
  <c r="M20" i="16" s="1"/>
  <c r="M71" i="16" a="1"/>
  <c r="M71" i="16" s="1"/>
  <c r="J39" i="16" a="1"/>
  <c r="J39" i="16" s="1"/>
  <c r="H39" i="15" a="1"/>
  <c r="H39" i="15" s="1"/>
  <c r="G5" i="15" a="1"/>
  <c r="G5" i="15" s="1"/>
  <c r="V47" i="16" a="1"/>
  <c r="V47" i="16" s="1"/>
  <c r="N14" i="16" a="1"/>
  <c r="N14" i="16" s="1"/>
  <c r="J14" i="16" a="1"/>
  <c r="J14" i="16" s="1"/>
  <c r="AE43" i="16" a="1"/>
  <c r="AE43" i="16" s="1"/>
  <c r="K9" i="16" a="1"/>
  <c r="K9" i="16" s="1"/>
  <c r="W36" i="16" a="1"/>
  <c r="W36" i="16" s="1"/>
  <c r="AC33" i="16" a="1"/>
  <c r="AC33" i="16" s="1"/>
  <c r="AB24" i="16" a="1"/>
  <c r="AB24" i="16" s="1"/>
  <c r="V52" i="16" a="1"/>
  <c r="V52" i="16" s="1"/>
  <c r="Q12" i="16" a="1"/>
  <c r="Q12" i="16" s="1"/>
  <c r="M39" i="16" a="1"/>
  <c r="M39" i="16" s="1"/>
  <c r="V64" i="16" a="1"/>
  <c r="V64" i="16" s="1"/>
  <c r="K21" i="16" a="1"/>
  <c r="K21" i="16" s="1"/>
  <c r="Q14" i="16" a="1"/>
  <c r="Q14" i="16" s="1"/>
  <c r="AI4" i="16" a="1"/>
  <c r="AI4" i="16" s="1"/>
  <c r="Y17" i="16" a="1"/>
  <c r="Y17" i="16" s="1"/>
  <c r="Q13" i="16" a="1"/>
  <c r="Q13" i="16" s="1"/>
  <c r="H26" i="15" a="1"/>
  <c r="H26" i="15" s="1"/>
  <c r="H38" i="15" a="1"/>
  <c r="H38" i="15" s="1"/>
  <c r="T10" i="16" a="1"/>
  <c r="T10" i="16" s="1"/>
  <c r="T64" i="16" a="1"/>
  <c r="T64" i="16" s="1"/>
  <c r="W57" i="16" a="1"/>
  <c r="W57" i="16" s="1"/>
  <c r="N39" i="16" a="1"/>
  <c r="N39" i="16" s="1"/>
  <c r="Q11" i="16" a="1"/>
  <c r="Q11" i="16" s="1"/>
  <c r="P34" i="16" a="1"/>
  <c r="P34" i="16" s="1"/>
  <c r="T22" i="16" a="1"/>
  <c r="T22" i="16" s="1"/>
  <c r="J9" i="16" a="1"/>
  <c r="J9" i="16" s="1"/>
  <c r="P38" i="16" a="1"/>
  <c r="P38" i="16" s="1"/>
  <c r="J15" i="16" a="1"/>
  <c r="J15" i="16" s="1"/>
  <c r="J2" i="16" a="1"/>
  <c r="J2" i="16" s="1"/>
  <c r="P13" i="16" a="1"/>
  <c r="P13" i="16" s="1"/>
  <c r="AC47" i="16" a="1"/>
  <c r="AC47" i="16" s="1"/>
  <c r="M67" i="16" a="1"/>
  <c r="M67" i="16" s="1"/>
  <c r="M27" i="16" a="1"/>
  <c r="M27" i="16" s="1"/>
  <c r="V39" i="16" a="1"/>
  <c r="V39" i="16" s="1"/>
  <c r="N76" i="16" a="1"/>
  <c r="N76" i="16" s="1"/>
  <c r="Q51" i="16" a="1"/>
  <c r="Q51" i="16" s="1"/>
  <c r="Q60" i="16" a="1"/>
  <c r="Q60" i="16" s="1"/>
  <c r="K115" i="16" a="1"/>
  <c r="K115" i="16" s="1"/>
  <c r="K43" i="16" a="1"/>
  <c r="K43" i="16" s="1"/>
  <c r="AI8" i="16" a="1"/>
  <c r="AI8" i="16" s="1"/>
  <c r="P40" i="16" a="1"/>
  <c r="P40" i="16" s="1"/>
  <c r="T20" i="16" a="1"/>
  <c r="T20" i="16" s="1"/>
  <c r="M76" i="16" a="1"/>
  <c r="M76" i="16" s="1"/>
  <c r="P60" i="16" a="1"/>
  <c r="P60" i="16" s="1"/>
  <c r="N67" i="16" a="1"/>
  <c r="N67" i="16" s="1"/>
  <c r="N27" i="16" a="1"/>
  <c r="N27" i="16" s="1"/>
  <c r="K65" i="16" a="1"/>
  <c r="K65" i="16" s="1"/>
  <c r="K2" i="16" a="1"/>
  <c r="K2" i="16" s="1"/>
  <c r="M4" i="16" a="1"/>
  <c r="M4" i="16" s="1"/>
  <c r="K73" i="16" a="1"/>
  <c r="K73" i="16" s="1"/>
  <c r="K27" i="16" a="1"/>
  <c r="K27" i="16" s="1"/>
  <c r="Y28" i="16" a="1"/>
  <c r="Y28" i="16" s="1"/>
  <c r="AE13" i="16" a="1"/>
  <c r="AE13" i="16" s="1"/>
  <c r="AB15" i="16" a="1"/>
  <c r="AB15" i="16" s="1"/>
  <c r="Q73" i="16" a="1"/>
  <c r="Q73" i="16" s="1"/>
  <c r="Q74" i="16" a="1"/>
  <c r="Q74" i="16" s="1"/>
  <c r="N132" i="16" a="1"/>
  <c r="N132" i="16" s="1"/>
  <c r="K46" i="16" a="1"/>
  <c r="K46" i="16" s="1"/>
  <c r="G12" i="15" a="1"/>
  <c r="G12" i="15" s="1"/>
  <c r="Q32" i="16" a="1"/>
  <c r="Q32" i="16" s="1"/>
  <c r="M29" i="16" a="1"/>
  <c r="M29" i="16" s="1"/>
  <c r="P21" i="16" a="1"/>
  <c r="P21" i="16" s="1"/>
  <c r="S67" i="16" a="1"/>
  <c r="S67" i="16" s="1"/>
  <c r="M130" i="16" a="1"/>
  <c r="M130" i="16" s="1"/>
  <c r="P99" i="16" a="1"/>
  <c r="P99" i="16" s="1"/>
  <c r="AC30" i="16" a="1"/>
  <c r="AC30" i="16" s="1"/>
  <c r="V34" i="16" a="1"/>
  <c r="V34" i="16" s="1"/>
  <c r="P14" i="16" a="1"/>
  <c r="P14" i="16" s="1"/>
  <c r="Q86" i="16" a="1"/>
  <c r="Q86" i="16" s="1"/>
  <c r="K100" i="16" a="1"/>
  <c r="K100" i="16" s="1"/>
  <c r="K60" i="16" a="1"/>
  <c r="K60" i="16" s="1"/>
  <c r="G38" i="15" a="1"/>
  <c r="G38" i="15" s="1"/>
  <c r="N118" i="16" a="1"/>
  <c r="N118" i="16" s="1"/>
  <c r="N98" i="16" a="1"/>
  <c r="N98" i="16" s="1"/>
  <c r="K75" i="16" a="1"/>
  <c r="K75" i="16" s="1"/>
  <c r="K29" i="16" a="1"/>
  <c r="K29" i="16" s="1"/>
  <c r="N130" i="16" a="1"/>
  <c r="N130" i="16" s="1"/>
  <c r="Q99" i="16" a="1"/>
  <c r="Q99" i="16" s="1"/>
  <c r="AB30" i="16" a="1"/>
  <c r="AB30" i="16" s="1"/>
  <c r="G29" i="15" a="1"/>
  <c r="G29" i="15" s="1"/>
  <c r="Q21" i="16" a="1"/>
  <c r="Q21" i="16" s="1"/>
  <c r="P81" i="16" a="1"/>
  <c r="P81" i="16" s="1"/>
  <c r="P76" i="16" a="1"/>
  <c r="P76" i="16" s="1"/>
  <c r="N84" i="16" a="1"/>
  <c r="N84" i="16" s="1"/>
  <c r="N25" i="16" a="1"/>
  <c r="N25" i="16" s="1"/>
  <c r="Q85" i="16" a="1"/>
  <c r="Q85" i="16" s="1"/>
  <c r="M113" i="16" a="1"/>
  <c r="M113" i="16" s="1"/>
  <c r="M91" i="16" a="1"/>
  <c r="M91" i="16" s="1"/>
  <c r="Z28" i="16" a="1"/>
  <c r="Z28" i="16" s="1"/>
  <c r="T67" i="16" a="1"/>
  <c r="T67" i="16" s="1"/>
  <c r="N113" i="16" a="1"/>
  <c r="N113" i="16" s="1"/>
  <c r="N91" i="16" a="1"/>
  <c r="N91" i="16" s="1"/>
  <c r="P86" i="16" a="1"/>
  <c r="P86" i="16" s="1"/>
  <c r="V55" i="16" a="1"/>
  <c r="V55" i="16" s="1"/>
  <c r="Q81" i="16" a="1"/>
  <c r="Q81" i="16" s="1"/>
  <c r="Q76" i="16" a="1"/>
  <c r="Q76" i="16" s="1"/>
  <c r="M84" i="16" a="1"/>
  <c r="M84" i="16" s="1"/>
  <c r="K15" i="16" a="1"/>
  <c r="K15" i="16" s="1"/>
  <c r="N33" i="16" a="1"/>
  <c r="N33" i="16" s="1"/>
  <c r="M114" i="16" a="1"/>
  <c r="M114" i="16" s="1"/>
  <c r="P91" i="16" a="1"/>
  <c r="P91" i="16" s="1"/>
  <c r="M109" i="16" a="1"/>
  <c r="M109" i="16" s="1"/>
  <c r="M103" i="16" a="1"/>
  <c r="M103" i="16" s="1"/>
  <c r="K36" i="16" a="1"/>
  <c r="K36" i="16" s="1"/>
  <c r="W34" i="16" a="1"/>
  <c r="W34" i="16" s="1"/>
  <c r="Q64" i="16" a="1"/>
  <c r="Q64" i="16" s="1"/>
  <c r="Q68" i="16" a="1"/>
  <c r="Q68" i="16" s="1"/>
  <c r="P73" i="16" a="1"/>
  <c r="P73" i="16" s="1"/>
  <c r="P74" i="16" a="1"/>
  <c r="P74" i="16" s="1"/>
  <c r="J27" i="16" a="1"/>
  <c r="J27" i="16" s="1"/>
  <c r="M33" i="16" a="1"/>
  <c r="M33" i="16" s="1"/>
  <c r="N4" i="16" a="1"/>
  <c r="N4" i="16" s="1"/>
  <c r="T31" i="16" a="1"/>
  <c r="T31" i="16" s="1"/>
  <c r="K90" i="16" a="1"/>
  <c r="K90" i="16" s="1"/>
  <c r="N103" i="16" a="1"/>
  <c r="N103" i="16" s="1"/>
  <c r="J37" i="16" a="1"/>
  <c r="J37" i="16" s="1"/>
  <c r="AB36" i="16" a="1"/>
  <c r="AB36" i="16" s="1"/>
  <c r="W55" i="16" a="1"/>
  <c r="W55" i="16" s="1"/>
  <c r="J3" i="16" a="1"/>
  <c r="J3" i="16" s="1"/>
  <c r="M49" i="16" a="1"/>
  <c r="M49" i="16" s="1"/>
  <c r="K31" i="16" a="1"/>
  <c r="K31" i="16" s="1"/>
  <c r="N49" i="16" a="1"/>
  <c r="N49" i="16" s="1"/>
  <c r="J29" i="16" a="1"/>
  <c r="J29" i="16" s="1"/>
  <c r="M36" i="16" a="1"/>
  <c r="M36" i="16" s="1"/>
  <c r="T69" i="16" a="1"/>
  <c r="T69" i="16" s="1"/>
  <c r="Y22" i="16" a="1"/>
  <c r="Y22" i="16" s="1"/>
  <c r="W5" i="16" a="1"/>
  <c r="W5" i="16" s="1"/>
  <c r="V14" i="16" a="1"/>
  <c r="V14" i="16" s="1"/>
  <c r="S14" i="16" a="1"/>
  <c r="S14" i="16" s="1"/>
  <c r="Q3" i="16" a="1"/>
  <c r="Q3" i="16" s="1"/>
  <c r="Q58" i="16" a="1"/>
  <c r="Q58" i="16" s="1"/>
  <c r="Q67" i="16" a="1"/>
  <c r="Q67" i="16" s="1"/>
  <c r="N42" i="16" a="1"/>
  <c r="N42" i="16" s="1"/>
  <c r="K13" i="16" a="1"/>
  <c r="K13" i="16" s="1"/>
  <c r="K24" i="16" a="1"/>
  <c r="K24" i="16" s="1"/>
  <c r="T51" i="16" a="1"/>
  <c r="T51" i="16" s="1"/>
  <c r="T55" i="16" a="1"/>
  <c r="T55" i="16" s="1"/>
  <c r="Y24" i="16" a="1"/>
  <c r="Y24" i="16" s="1"/>
  <c r="M11" i="16" a="1"/>
  <c r="M11" i="16" s="1"/>
  <c r="M35" i="16" a="1"/>
  <c r="M35" i="16" s="1"/>
  <c r="K45" i="16" a="1"/>
  <c r="K45" i="16" s="1"/>
  <c r="N119" i="16" a="1"/>
  <c r="N119" i="16" s="1"/>
  <c r="J24" i="16" a="1"/>
  <c r="J24" i="16" s="1"/>
  <c r="J83" i="16" a="1"/>
  <c r="J83" i="16" s="1"/>
  <c r="J90" i="16" a="1"/>
  <c r="J90" i="16" s="1"/>
  <c r="S5" i="16" a="1"/>
  <c r="S5" i="16" s="1"/>
  <c r="S62" i="16" a="1"/>
  <c r="S62" i="16" s="1"/>
  <c r="S64" i="16" a="1"/>
  <c r="S64" i="16" s="1"/>
  <c r="N45" i="16" a="1"/>
  <c r="N45" i="16" s="1"/>
  <c r="K10" i="16" a="1"/>
  <c r="K10" i="16" s="1"/>
  <c r="S71" i="16" a="1"/>
  <c r="S71" i="16" s="1"/>
  <c r="M10" i="16" a="1"/>
  <c r="M10" i="16" s="1"/>
  <c r="M34" i="16" a="1"/>
  <c r="M34" i="16" s="1"/>
  <c r="N34" i="16" a="1"/>
  <c r="N34" i="16" s="1"/>
  <c r="S41" i="16" a="1"/>
  <c r="S41" i="16" s="1"/>
  <c r="P32" i="16" a="1"/>
  <c r="P32" i="16" s="1"/>
  <c r="J111" i="16" a="1"/>
  <c r="J111" i="16" s="1"/>
  <c r="Q35" i="16" a="1"/>
  <c r="Q35" i="16" s="1"/>
  <c r="Q48" i="16" a="1"/>
  <c r="Q48" i="16" s="1"/>
  <c r="J71" i="16" a="1"/>
  <c r="J71" i="16" s="1"/>
  <c r="J82" i="16" a="1"/>
  <c r="J82" i="16" s="1"/>
  <c r="M120" i="16" a="1"/>
  <c r="M120" i="16" s="1"/>
  <c r="P97" i="16" a="1"/>
  <c r="P97" i="16" s="1"/>
  <c r="AC2" i="16" a="1"/>
  <c r="AC2" i="16" s="1"/>
  <c r="AI2" i="16" a="1"/>
  <c r="AI2" i="16" s="1"/>
  <c r="T19" i="16" a="1"/>
  <c r="T19" i="16" s="1"/>
  <c r="Q18" i="16" a="1"/>
  <c r="Q18" i="16" s="1"/>
  <c r="Q92" i="16" a="1"/>
  <c r="Q92" i="16" s="1"/>
  <c r="N89" i="16" a="1"/>
  <c r="N89" i="16" s="1"/>
  <c r="J31" i="16" a="1"/>
  <c r="J31" i="16" s="1"/>
  <c r="S70" i="16" a="1"/>
  <c r="S70" i="16" s="1"/>
  <c r="K72" i="16" a="1"/>
  <c r="K72" i="16" s="1"/>
  <c r="K83" i="16" a="1"/>
  <c r="K83" i="16" s="1"/>
  <c r="S51" i="16" a="1"/>
  <c r="S51" i="16" s="1"/>
  <c r="S55" i="16" a="1"/>
  <c r="S55" i="16" s="1"/>
  <c r="N11" i="16" a="1"/>
  <c r="N11" i="16" s="1"/>
  <c r="N35" i="16" a="1"/>
  <c r="N35" i="16" s="1"/>
  <c r="P52" i="16" a="1"/>
  <c r="P52" i="16" s="1"/>
  <c r="N36" i="16" a="1"/>
  <c r="N36" i="16" s="1"/>
  <c r="S69" i="16" a="1"/>
  <c r="S69" i="16" s="1"/>
  <c r="T70" i="16" a="1"/>
  <c r="T70" i="16" s="1"/>
  <c r="J45" i="16" a="1"/>
  <c r="J45" i="16" s="1"/>
  <c r="M119" i="16" a="1"/>
  <c r="M119" i="16" s="1"/>
  <c r="K40" i="16" a="1"/>
  <c r="K40" i="16" s="1"/>
  <c r="K53" i="16" a="1"/>
  <c r="K53" i="16" s="1"/>
  <c r="N58" i="16" a="1"/>
  <c r="N58" i="16" s="1"/>
  <c r="Q47" i="16" a="1"/>
  <c r="Q47" i="16" s="1"/>
  <c r="S2" i="16" a="1"/>
  <c r="S2" i="16" s="1"/>
  <c r="G7" i="15" a="1"/>
  <c r="G7" i="15" s="1"/>
  <c r="P3" i="16" a="1"/>
  <c r="P3" i="16" s="1"/>
  <c r="P28" i="16" a="1"/>
  <c r="P28" i="16" s="1"/>
  <c r="M31" i="16" a="1"/>
  <c r="M31" i="16" s="1"/>
  <c r="N22" i="16" a="1"/>
  <c r="N22" i="16" s="1"/>
  <c r="M38" i="16" a="1"/>
  <c r="M38" i="16" s="1"/>
  <c r="P65" i="16" a="1"/>
  <c r="P65" i="16" s="1"/>
  <c r="M5" i="16" a="1"/>
  <c r="M5" i="16" s="1"/>
  <c r="P70" i="16" a="1"/>
  <c r="P70" i="16" s="1"/>
  <c r="Q66" i="16" a="1"/>
  <c r="Q66" i="16" s="1"/>
  <c r="Q84" i="16" a="1"/>
  <c r="Q84" i="16" s="1"/>
  <c r="P66" i="16" a="1"/>
  <c r="P66" i="16" s="1"/>
  <c r="P84" i="16" a="1"/>
  <c r="P84" i="16" s="1"/>
  <c r="P56" i="16" a="1"/>
  <c r="P56" i="16" s="1"/>
  <c r="Y21" i="16" a="1"/>
  <c r="Y21" i="16" s="1"/>
  <c r="M57" i="16" a="1"/>
  <c r="M57" i="16" s="1"/>
  <c r="M85" i="16" a="1"/>
  <c r="M85" i="16" s="1"/>
  <c r="M54" i="16" a="1"/>
  <c r="M54" i="16" s="1"/>
  <c r="M82" i="16" a="1"/>
  <c r="M82" i="16" s="1"/>
  <c r="P64" i="16" a="1"/>
  <c r="P64" i="16" s="1"/>
  <c r="P79" i="16" a="1"/>
  <c r="P79" i="16" s="1"/>
  <c r="P98" i="16" a="1"/>
  <c r="P98" i="16" s="1"/>
  <c r="M81" i="16" a="1"/>
  <c r="M81" i="16" s="1"/>
  <c r="M112" i="16" a="1"/>
  <c r="M112" i="16" s="1"/>
  <c r="J25" i="16" a="1"/>
  <c r="J25" i="16" s="1"/>
  <c r="J17" i="16" a="1"/>
  <c r="J17" i="16" s="1"/>
  <c r="N90" i="16" a="1"/>
  <c r="N90" i="16" s="1"/>
  <c r="T75" i="16" a="1"/>
  <c r="T75" i="16" s="1"/>
  <c r="M116" i="16" a="1"/>
  <c r="M116" i="16" s="1"/>
  <c r="M157" i="16" a="1"/>
  <c r="M157" i="16" s="1"/>
  <c r="N107" i="16" a="1"/>
  <c r="N107" i="16" s="1"/>
  <c r="K77" i="16" a="1"/>
  <c r="K77" i="16" s="1"/>
  <c r="K23" i="16" a="1"/>
  <c r="K23" i="16" s="1"/>
  <c r="J57" i="16" a="1"/>
  <c r="J57" i="16" s="1"/>
  <c r="M140" i="16" a="1"/>
  <c r="M140" i="16" s="1"/>
  <c r="J51" i="16" a="1"/>
  <c r="J51" i="16" s="1"/>
  <c r="P107" i="16" a="1"/>
  <c r="P107" i="16" s="1"/>
  <c r="J58" i="16" a="1"/>
  <c r="J58" i="16" s="1"/>
  <c r="M141" i="16" a="1"/>
  <c r="M141" i="16" s="1"/>
  <c r="J81" i="16" a="1"/>
  <c r="J81" i="16" s="1"/>
  <c r="J16" i="16" a="1"/>
  <c r="J16" i="16" s="1"/>
  <c r="M124" i="16" a="1"/>
  <c r="M124" i="16" s="1"/>
  <c r="M171" i="16" a="1"/>
  <c r="M171" i="16" s="1"/>
  <c r="K93" i="16" a="1"/>
  <c r="K93" i="16" s="1"/>
  <c r="K28" i="16" a="1"/>
  <c r="K28" i="16" s="1"/>
  <c r="N86" i="16" a="1"/>
  <c r="N86" i="16" s="1"/>
  <c r="N87" i="16" a="1"/>
  <c r="N87" i="16" s="1"/>
  <c r="S7" i="16" a="1"/>
  <c r="S7" i="16" s="1"/>
  <c r="V51" i="16" a="1"/>
  <c r="V51" i="16" s="1"/>
  <c r="V31" i="16" a="1"/>
  <c r="V31" i="16" s="1"/>
  <c r="P63" i="16" a="1"/>
  <c r="P63" i="16" s="1"/>
  <c r="Q49" i="16" a="1"/>
  <c r="Q49" i="16" s="1"/>
  <c r="N60" i="16" a="1"/>
  <c r="N60" i="16" s="1"/>
  <c r="M23" i="16" a="1"/>
  <c r="M23" i="16" s="1"/>
  <c r="M53" i="16" a="1"/>
  <c r="M53" i="16" s="1"/>
  <c r="Z20" i="16" a="1"/>
  <c r="Z20" i="16" s="1"/>
  <c r="M15" i="16" a="1"/>
  <c r="M15" i="16" s="1"/>
  <c r="N37" i="16" a="1"/>
  <c r="N37" i="16" s="1"/>
  <c r="M46" i="16" a="1"/>
  <c r="M46" i="16" s="1"/>
  <c r="M74" i="16" a="1"/>
  <c r="M74" i="16" s="1"/>
  <c r="N44" i="16" a="1"/>
  <c r="N44" i="16" s="1"/>
  <c r="N72" i="16" a="1"/>
  <c r="N72" i="16" s="1"/>
  <c r="N46" i="16" a="1"/>
  <c r="N46" i="16" s="1"/>
  <c r="N74" i="16" a="1"/>
  <c r="N74" i="16" s="1"/>
  <c r="M28" i="16" a="1"/>
  <c r="M28" i="16" s="1"/>
  <c r="P77" i="16" a="1"/>
  <c r="P77" i="16" s="1"/>
  <c r="J7" i="16" a="1"/>
  <c r="J7" i="16" s="1"/>
  <c r="M94" i="16" a="1"/>
  <c r="M94" i="16" s="1"/>
  <c r="P75" i="16" a="1"/>
  <c r="P75" i="16" s="1"/>
  <c r="N81" i="16" a="1"/>
  <c r="N81" i="16" s="1"/>
  <c r="N112" i="16" a="1"/>
  <c r="N112" i="16" s="1"/>
  <c r="J12" i="16" a="1"/>
  <c r="J12" i="16" s="1"/>
  <c r="M99" i="16" a="1"/>
  <c r="M99" i="16" s="1"/>
  <c r="P6" i="16" a="1"/>
  <c r="P6" i="16" s="1"/>
  <c r="N102" i="16" a="1"/>
  <c r="N102" i="16" s="1"/>
  <c r="N138" i="16" a="1"/>
  <c r="N138" i="16" s="1"/>
  <c r="T16" i="16" a="1"/>
  <c r="T16" i="16" s="1"/>
  <c r="M97" i="16" a="1"/>
  <c r="M97" i="16" s="1"/>
  <c r="M133" i="16" a="1"/>
  <c r="M133" i="16" s="1"/>
  <c r="N92" i="16" a="1"/>
  <c r="N92" i="16" s="1"/>
  <c r="K47" i="16" a="1"/>
  <c r="K47" i="16" s="1"/>
  <c r="K67" i="16" a="1"/>
  <c r="K67" i="16" s="1"/>
  <c r="N150" i="16" a="1"/>
  <c r="N150" i="16" s="1"/>
  <c r="J46" i="16" a="1"/>
  <c r="J46" i="16" s="1"/>
  <c r="N109" i="16" a="1"/>
  <c r="N109" i="16" s="1"/>
  <c r="K25" i="16" a="1"/>
  <c r="K25" i="16" s="1"/>
  <c r="M108" i="16" a="1"/>
  <c r="M108" i="16" s="1"/>
  <c r="J28" i="16" a="1"/>
  <c r="J28" i="16" s="1"/>
  <c r="J88" i="16" a="1"/>
  <c r="J88" i="16" s="1"/>
  <c r="P113" i="16" a="1"/>
  <c r="P113" i="16" s="1"/>
  <c r="K88" i="16" a="1"/>
  <c r="K88" i="16" s="1"/>
  <c r="Q113" i="16" a="1"/>
  <c r="Q113" i="16" s="1"/>
  <c r="M32" i="16" a="1"/>
  <c r="M32" i="16" s="1"/>
  <c r="AF6" i="16" a="1"/>
  <c r="AF6" i="16" s="1"/>
  <c r="M56" i="16" a="1"/>
  <c r="M56" i="16" s="1"/>
  <c r="S58" i="16" a="1"/>
  <c r="S58" i="16" s="1"/>
  <c r="S65" i="16" a="1"/>
  <c r="S65" i="16" s="1"/>
  <c r="N5" i="16" a="1"/>
  <c r="N5" i="16" s="1"/>
  <c r="Q70" i="16" a="1"/>
  <c r="Q70" i="16" s="1"/>
  <c r="M45" i="16" a="1"/>
  <c r="M45" i="16" s="1"/>
  <c r="M41" i="16" a="1"/>
  <c r="M41" i="16" s="1"/>
  <c r="M69" i="16" a="1"/>
  <c r="M69" i="16" s="1"/>
  <c r="M61" i="16" a="1"/>
  <c r="M61" i="16" s="1"/>
  <c r="N65" i="16" a="1"/>
  <c r="N65" i="16" s="1"/>
  <c r="Q79" i="16" a="1"/>
  <c r="Q79" i="16" s="1"/>
  <c r="Q98" i="16" a="1"/>
  <c r="Q98" i="16" s="1"/>
  <c r="N120" i="16" a="1"/>
  <c r="N120" i="16" s="1"/>
  <c r="P10" i="16" a="1"/>
  <c r="P10" i="16" s="1"/>
  <c r="V27" i="16" a="1"/>
  <c r="V27" i="16" s="1"/>
  <c r="P25" i="16" a="1"/>
  <c r="P25" i="16" s="1"/>
  <c r="Q27" i="16" a="1"/>
  <c r="Q27" i="16" s="1"/>
  <c r="N30" i="16" a="1"/>
  <c r="N30" i="16" s="1"/>
  <c r="V2" i="16" a="1"/>
  <c r="V2" i="16" s="1"/>
  <c r="S30" i="16" a="1"/>
  <c r="S30" i="16" s="1"/>
  <c r="W25" i="16" a="1"/>
  <c r="W25" i="16" s="1"/>
  <c r="Q15" i="16" a="1"/>
  <c r="Q15" i="16" s="1"/>
  <c r="V32" i="16" a="1"/>
  <c r="V32" i="16" s="1"/>
  <c r="N47" i="16" a="1"/>
  <c r="N47" i="16" s="1"/>
  <c r="N100" i="16" a="1"/>
  <c r="N100" i="16" s="1"/>
  <c r="N136" i="16" a="1"/>
  <c r="N136" i="16" s="1"/>
  <c r="J22" i="16" a="1"/>
  <c r="J22" i="16" s="1"/>
  <c r="P100" i="16" a="1"/>
  <c r="P100" i="16" s="1"/>
  <c r="J19" i="16" a="1"/>
  <c r="J19" i="16" s="1"/>
  <c r="S78" i="16" a="1"/>
  <c r="S78" i="16" s="1"/>
  <c r="K19" i="16" a="1"/>
  <c r="K19" i="16" s="1"/>
  <c r="T78" i="16" a="1"/>
  <c r="T78" i="16" s="1"/>
  <c r="K57" i="16" a="1"/>
  <c r="K57" i="16" s="1"/>
  <c r="N140" i="16" a="1"/>
  <c r="N140" i="16" s="1"/>
  <c r="P88" i="16" a="1"/>
  <c r="P88" i="16" s="1"/>
  <c r="J64" i="16" a="1"/>
  <c r="J64" i="16" s="1"/>
  <c r="M147" i="16" a="1"/>
  <c r="M147" i="16" s="1"/>
  <c r="J63" i="16" a="1"/>
  <c r="J63" i="16" s="1"/>
  <c r="M146" i="16" a="1"/>
  <c r="M146" i="16" s="1"/>
  <c r="J55" i="16" a="1"/>
  <c r="J55" i="16" s="1"/>
  <c r="P111" i="16" a="1"/>
  <c r="P111" i="16" s="1"/>
  <c r="K55" i="16" a="1"/>
  <c r="K55" i="16" s="1"/>
  <c r="Q111" i="16" a="1"/>
  <c r="Q111" i="16" s="1"/>
  <c r="K62" i="16" a="1"/>
  <c r="K62" i="16" s="1"/>
  <c r="N145" i="16" a="1"/>
  <c r="N145" i="16" s="1"/>
  <c r="N124" i="16" a="1"/>
  <c r="N124" i="16" s="1"/>
  <c r="N171" i="16" a="1"/>
  <c r="N171" i="16" s="1"/>
  <c r="N126" i="16" a="1"/>
  <c r="N126" i="16" s="1"/>
  <c r="N173" i="16" a="1"/>
  <c r="N173" i="16" s="1"/>
  <c r="H12" i="16" a="1"/>
  <c r="H12" i="16" s="1"/>
  <c r="N167" i="16" a="1"/>
  <c r="N167" i="16" s="1"/>
  <c r="S8" i="16" a="1"/>
  <c r="S8" i="16" s="1"/>
  <c r="P31" i="16" a="1"/>
  <c r="P31" i="16" s="1"/>
  <c r="T4" i="16" a="1"/>
  <c r="T4" i="16" s="1"/>
  <c r="T25" i="16" a="1"/>
  <c r="T25" i="16" s="1"/>
  <c r="G11" i="15" a="1"/>
  <c r="G11" i="15" s="1"/>
  <c r="P39" i="16" a="1"/>
  <c r="P39" i="16" s="1"/>
  <c r="P4" i="16" a="1"/>
  <c r="P4" i="16" s="1"/>
  <c r="W31" i="16" a="1"/>
  <c r="W31" i="16" s="1"/>
  <c r="Q63" i="16" a="1"/>
  <c r="Q63" i="16" s="1"/>
  <c r="N8" i="16" a="1"/>
  <c r="N8" i="16" s="1"/>
  <c r="N38" i="16" a="1"/>
  <c r="N38" i="16" s="1"/>
  <c r="Q42" i="16" a="1"/>
  <c r="Q42" i="16" s="1"/>
  <c r="Q65" i="16" a="1"/>
  <c r="Q65" i="16" s="1"/>
  <c r="M40" i="16" a="1"/>
  <c r="M40" i="16" s="1"/>
  <c r="M68" i="16" a="1"/>
  <c r="M68" i="16" s="1"/>
  <c r="N40" i="16" a="1"/>
  <c r="N40" i="16" s="1"/>
  <c r="N68" i="16" a="1"/>
  <c r="N68" i="16" s="1"/>
  <c r="M51" i="16" a="1"/>
  <c r="M51" i="16" s="1"/>
  <c r="M79" i="16" a="1"/>
  <c r="M79" i="16" s="1"/>
  <c r="S60" i="16" a="1"/>
  <c r="S60" i="16" s="1"/>
  <c r="N51" i="16" a="1"/>
  <c r="N51" i="16" s="1"/>
  <c r="N79" i="16" a="1"/>
  <c r="N79" i="16" s="1"/>
  <c r="N61" i="16" a="1"/>
  <c r="N61" i="16" s="1"/>
  <c r="M65" i="16" a="1"/>
  <c r="M65" i="16" s="1"/>
  <c r="S73" i="16" a="1"/>
  <c r="S73" i="16" s="1"/>
  <c r="K4" i="16" a="1"/>
  <c r="K4" i="16" s="1"/>
  <c r="Q95" i="16" a="1"/>
  <c r="Q95" i="16" s="1"/>
  <c r="J5" i="16" a="1"/>
  <c r="J5" i="16" s="1"/>
  <c r="M92" i="16" a="1"/>
  <c r="M92" i="16" s="1"/>
  <c r="K7" i="16" a="1"/>
  <c r="K7" i="16" s="1"/>
  <c r="N94" i="16" a="1"/>
  <c r="N94" i="16" s="1"/>
  <c r="J79" i="16" a="1"/>
  <c r="J79" i="16" s="1"/>
  <c r="G5" i="16" a="1"/>
  <c r="G5" i="16" s="1"/>
  <c r="M160" i="16" a="1"/>
  <c r="M160" i="16" s="1"/>
  <c r="T59" i="16" a="1"/>
  <c r="T59" i="16" s="1"/>
  <c r="T66" i="16" a="1"/>
  <c r="T66" i="16" s="1"/>
  <c r="V18" i="16" a="1"/>
  <c r="V18" i="16" s="1"/>
  <c r="W26" i="16" a="1"/>
  <c r="W26" i="16" s="1"/>
  <c r="W21" i="16" a="1"/>
  <c r="W21" i="16" s="1"/>
  <c r="P19" i="16" a="1"/>
  <c r="P19" i="16" s="1"/>
  <c r="M22" i="16" a="1"/>
  <c r="M22" i="16" s="1"/>
  <c r="M48" i="16" a="1"/>
  <c r="M48" i="16" s="1"/>
  <c r="M101" i="16" a="1"/>
  <c r="M101" i="16" s="1"/>
  <c r="M137" i="16" a="1"/>
  <c r="M137" i="16" s="1"/>
  <c r="N88" i="16" a="1"/>
  <c r="N88" i="16" s="1"/>
  <c r="M87" i="16" a="1"/>
  <c r="M87" i="16" s="1"/>
  <c r="K22" i="16" a="1"/>
  <c r="K22" i="16" s="1"/>
  <c r="Q100" i="16" a="1"/>
  <c r="Q100" i="16" s="1"/>
  <c r="K20" i="16" a="1"/>
  <c r="K20" i="16" s="1"/>
  <c r="Q83" i="16" a="1"/>
  <c r="Q83" i="16" s="1"/>
  <c r="K52" i="16" a="1"/>
  <c r="K52" i="16" s="1"/>
  <c r="Q108" i="16" a="1"/>
  <c r="Q108" i="16" s="1"/>
  <c r="Q88" i="16" a="1"/>
  <c r="Q88" i="16" s="1"/>
  <c r="AI10" i="16" a="1"/>
  <c r="AI10" i="16" s="1"/>
  <c r="K70" i="16" a="1"/>
  <c r="K70" i="16" s="1"/>
  <c r="K16" i="16" a="1"/>
  <c r="K16" i="16" s="1"/>
  <c r="M106" i="16" a="1"/>
  <c r="M106" i="16" s="1"/>
  <c r="Y29" i="16" a="1"/>
  <c r="Y29" i="16" s="1"/>
  <c r="M117" i="16" a="1"/>
  <c r="M117" i="16" s="1"/>
  <c r="M158" i="16" a="1"/>
  <c r="M158" i="16" s="1"/>
  <c r="N106" i="16" a="1"/>
  <c r="N106" i="16" s="1"/>
  <c r="Z29" i="16" a="1"/>
  <c r="Z29" i="16" s="1"/>
  <c r="J54" i="16" a="1"/>
  <c r="J54" i="16" s="1"/>
  <c r="P110" i="16" a="1"/>
  <c r="P110" i="16" s="1"/>
  <c r="J18" i="16" a="1"/>
  <c r="J18" i="16" s="1"/>
  <c r="M126" i="16" a="1"/>
  <c r="M126" i="16" s="1"/>
  <c r="M173" i="16" a="1"/>
  <c r="M173" i="16" s="1"/>
  <c r="G12" i="16" a="1"/>
  <c r="G12" i="16" s="1"/>
  <c r="M167" i="16" a="1"/>
  <c r="M167" i="16" s="1"/>
  <c r="Q8" i="16" a="1"/>
  <c r="Q8" i="16" s="1"/>
  <c r="Q9" i="16" a="1"/>
  <c r="Q9" i="16" s="1"/>
  <c r="Q55" i="16" a="1"/>
  <c r="Q55" i="16" s="1"/>
  <c r="P7" i="16" a="1"/>
  <c r="P7" i="16" s="1"/>
  <c r="Q28" i="16" a="1"/>
  <c r="Q28" i="16" s="1"/>
  <c r="N31" i="16" a="1"/>
  <c r="N31" i="16" s="1"/>
  <c r="T44" i="16" a="1"/>
  <c r="T44" i="16" s="1"/>
  <c r="AB22" i="16" a="1"/>
  <c r="AB22" i="16" s="1"/>
  <c r="T58" i="16" a="1"/>
  <c r="T58" i="16" s="1"/>
  <c r="T65" i="16" a="1"/>
  <c r="T65" i="16" s="1"/>
  <c r="S59" i="16" a="1"/>
  <c r="S59" i="16" s="1"/>
  <c r="S66" i="16" a="1"/>
  <c r="S66" i="16" s="1"/>
  <c r="N48" i="16" a="1"/>
  <c r="N48" i="16" s="1"/>
  <c r="M60" i="16" a="1"/>
  <c r="M60" i="16" s="1"/>
  <c r="P58" i="16" a="1"/>
  <c r="P58" i="16" s="1"/>
  <c r="N52" i="16" a="1"/>
  <c r="N52" i="16" s="1"/>
  <c r="N80" i="16" a="1"/>
  <c r="N80" i="16" s="1"/>
  <c r="Q56" i="16" a="1"/>
  <c r="Q56" i="16" s="1"/>
  <c r="M44" i="16" a="1"/>
  <c r="M44" i="16" s="1"/>
  <c r="M72" i="16" a="1"/>
  <c r="M72" i="16" s="1"/>
  <c r="Q75" i="16" a="1"/>
  <c r="Q75" i="16" s="1"/>
  <c r="M66" i="16" a="1"/>
  <c r="M66" i="16" s="1"/>
  <c r="S74" i="16" a="1"/>
  <c r="S74" i="16" s="1"/>
  <c r="N66" i="16" a="1"/>
  <c r="N66" i="16" s="1"/>
  <c r="J4" i="16" a="1"/>
  <c r="J4" i="16" s="1"/>
  <c r="P95" i="16" a="1"/>
  <c r="P95" i="16" s="1"/>
  <c r="N70" i="16" a="1"/>
  <c r="N70" i="16" s="1"/>
  <c r="K79" i="16" a="1"/>
  <c r="K79" i="16" s="1"/>
  <c r="AB21" i="16" a="1"/>
  <c r="AB21" i="16" s="1"/>
  <c r="V33" i="16" a="1"/>
  <c r="V33" i="16" s="1"/>
  <c r="P23" i="16" a="1"/>
  <c r="P23" i="16" s="1"/>
  <c r="V24" i="16" a="1"/>
  <c r="V24" i="16" s="1"/>
  <c r="P22" i="16" a="1"/>
  <c r="P22" i="16" s="1"/>
  <c r="V37" i="16" a="1"/>
  <c r="V37" i="16" s="1"/>
  <c r="V29" i="16" a="1"/>
  <c r="V29" i="16" s="1"/>
  <c r="T2" i="16" a="1"/>
  <c r="T2" i="16" s="1"/>
  <c r="P8" i="16" a="1"/>
  <c r="P8" i="16" s="1"/>
  <c r="W27" i="16" a="1"/>
  <c r="W27" i="16" s="1"/>
  <c r="W12" i="16" a="1"/>
  <c r="W12" i="16" s="1"/>
  <c r="Q10" i="16" a="1"/>
  <c r="Q10" i="16" s="1"/>
  <c r="W33" i="16" a="1"/>
  <c r="W33" i="16" s="1"/>
  <c r="W32" i="16" a="1"/>
  <c r="W32" i="16" s="1"/>
  <c r="P15" i="16" a="1"/>
  <c r="P15" i="16" s="1"/>
  <c r="V38" i="16" a="1"/>
  <c r="V38" i="16" s="1"/>
  <c r="V28" i="16" a="1"/>
  <c r="V28" i="16" s="1"/>
  <c r="Q39" i="16" a="1"/>
  <c r="Q39" i="16" s="1"/>
  <c r="T34" i="16" a="1"/>
  <c r="T34" i="16" s="1"/>
  <c r="M47" i="16" a="1"/>
  <c r="M47" i="16" s="1"/>
  <c r="Z45" i="16" a="1"/>
  <c r="Z45" i="16" s="1"/>
  <c r="AI6" i="16" a="1"/>
  <c r="AI6" i="16" s="1"/>
  <c r="M95" i="16" a="1"/>
  <c r="M95" i="16" s="1"/>
  <c r="M131" i="16" a="1"/>
  <c r="M131" i="16" s="1"/>
  <c r="K18" i="16" a="1"/>
  <c r="K18" i="16" s="1"/>
  <c r="T77" i="16" a="1"/>
  <c r="T77" i="16" s="1"/>
  <c r="M86" i="16" a="1"/>
  <c r="M86" i="16" s="1"/>
  <c r="K26" i="16" a="1"/>
  <c r="K26" i="16" s="1"/>
  <c r="Q104" i="16" a="1"/>
  <c r="Q104" i="16" s="1"/>
  <c r="P83" i="16" a="1"/>
  <c r="P83" i="16" s="1"/>
  <c r="M100" i="16" a="1"/>
  <c r="M100" i="16" s="1"/>
  <c r="M136" i="16" a="1"/>
  <c r="M136" i="16" s="1"/>
  <c r="M98" i="16" a="1"/>
  <c r="M98" i="16" s="1"/>
  <c r="M134" i="16" a="1"/>
  <c r="M134" i="16" s="1"/>
  <c r="N108" i="16" a="1"/>
  <c r="N108" i="16" s="1"/>
  <c r="W46" i="16" a="1"/>
  <c r="W46" i="16" s="1"/>
  <c r="K58" i="16" a="1"/>
  <c r="K58" i="16" s="1"/>
  <c r="N141" i="16" a="1"/>
  <c r="N141" i="16" s="1"/>
  <c r="K64" i="16" a="1"/>
  <c r="K64" i="16" s="1"/>
  <c r="N147" i="16" a="1"/>
  <c r="N147" i="16" s="1"/>
  <c r="K71" i="16" a="1"/>
  <c r="K71" i="16" s="1"/>
  <c r="K17" i="16" a="1"/>
  <c r="K17" i="16" s="1"/>
  <c r="K63" i="16" a="1"/>
  <c r="K63" i="16" s="1"/>
  <c r="N146" i="16" a="1"/>
  <c r="N146" i="16" s="1"/>
  <c r="M107" i="16" a="1"/>
  <c r="M107" i="16" s="1"/>
  <c r="K54" i="16" a="1"/>
  <c r="K54" i="16" s="1"/>
  <c r="Q110" i="16" a="1"/>
  <c r="Q110" i="16" s="1"/>
  <c r="N117" i="16" a="1"/>
  <c r="N117" i="16" s="1"/>
  <c r="N158" i="16" a="1"/>
  <c r="N158" i="16" s="1"/>
  <c r="N3" i="16" a="1"/>
  <c r="N3" i="16" s="1"/>
  <c r="T8" i="16" a="1"/>
  <c r="T8" i="16" s="1"/>
  <c r="V41" i="16" a="1"/>
  <c r="V41" i="16" s="1"/>
  <c r="S10" i="16" a="1"/>
  <c r="S10" i="16" s="1"/>
  <c r="S12" i="16" a="1"/>
  <c r="S12" i="16" s="1"/>
  <c r="P9" i="16" a="1"/>
  <c r="P9" i="16" s="1"/>
  <c r="P55" i="16" a="1"/>
  <c r="P55" i="16" s="1"/>
  <c r="M30" i="16" a="1"/>
  <c r="M30" i="16" s="1"/>
  <c r="Q7" i="16" a="1"/>
  <c r="Q7" i="16" s="1"/>
  <c r="Q53" i="16" a="1"/>
  <c r="Q53" i="16" s="1"/>
  <c r="S40" i="16" a="1"/>
  <c r="S40" i="16" s="1"/>
  <c r="N56" i="16" a="1"/>
  <c r="N56" i="16" s="1"/>
  <c r="M37" i="16" a="1"/>
  <c r="M37" i="16" s="1"/>
  <c r="S53" i="16" a="1"/>
  <c r="S53" i="16" s="1"/>
  <c r="N28" i="16" a="1"/>
  <c r="N28" i="16" s="1"/>
  <c r="Q77" i="16" a="1"/>
  <c r="Q77" i="16" s="1"/>
  <c r="N57" i="16" a="1"/>
  <c r="N57" i="16" s="1"/>
  <c r="N85" i="16" a="1"/>
  <c r="N85" i="16" s="1"/>
  <c r="N41" i="16" a="1"/>
  <c r="N41" i="16" s="1"/>
  <c r="N69" i="16" a="1"/>
  <c r="N69" i="16" s="1"/>
  <c r="T60" i="16" a="1"/>
  <c r="T60" i="16" s="1"/>
  <c r="M42" i="16" a="1"/>
  <c r="M42" i="16" s="1"/>
  <c r="N54" i="16" a="1"/>
  <c r="N54" i="16" s="1"/>
  <c r="N82" i="16" a="1"/>
  <c r="N82" i="16" s="1"/>
  <c r="M70" i="16" a="1"/>
  <c r="M70" i="16" s="1"/>
  <c r="P92" i="16" a="1"/>
  <c r="P92" i="16" s="1"/>
  <c r="Q78" i="16" a="1"/>
  <c r="Q78" i="16" s="1"/>
  <c r="Q97" i="16" a="1"/>
  <c r="Q97" i="16" s="1"/>
  <c r="M73" i="16" a="1"/>
  <c r="M73" i="16" s="1"/>
  <c r="K12" i="16" a="1"/>
  <c r="K12" i="16" s="1"/>
  <c r="N99" i="16" a="1"/>
  <c r="N99" i="16" s="1"/>
  <c r="N73" i="16" a="1"/>
  <c r="N73" i="16" s="1"/>
  <c r="K3" i="16" a="1"/>
  <c r="K3" i="16" s="1"/>
  <c r="K81" i="16" a="1"/>
  <c r="K81" i="16" s="1"/>
  <c r="W38" i="16" a="1"/>
  <c r="W38" i="16" s="1"/>
  <c r="W28" i="16" a="1"/>
  <c r="W28" i="16" s="1"/>
  <c r="Z8" i="16" a="1"/>
  <c r="Z8" i="16" s="1"/>
  <c r="AB18" i="16" a="1"/>
  <c r="AB18" i="16" s="1"/>
  <c r="V20" i="16" a="1"/>
  <c r="V20" i="16" s="1"/>
  <c r="W29" i="16" a="1"/>
  <c r="W29" i="16" s="1"/>
  <c r="T33" i="16" a="1"/>
  <c r="T33" i="16" s="1"/>
  <c r="W8" i="16" a="1"/>
  <c r="W8" i="16" s="1"/>
  <c r="N23" i="16" a="1"/>
  <c r="N23" i="16" s="1"/>
  <c r="N53" i="16" a="1"/>
  <c r="N53" i="16" s="1"/>
  <c r="M90" i="16" a="1"/>
  <c r="M90" i="16" s="1"/>
  <c r="S75" i="16" a="1"/>
  <c r="S75" i="16" s="1"/>
  <c r="J20" i="16" a="1"/>
  <c r="J20" i="16" s="1"/>
  <c r="S79" i="16" a="1"/>
  <c r="S79" i="16" s="1"/>
  <c r="M102" i="16" a="1"/>
  <c r="M102" i="16" s="1"/>
  <c r="M138" i="16" a="1"/>
  <c r="M138" i="16" s="1"/>
  <c r="N95" i="16" a="1"/>
  <c r="N95" i="16" s="1"/>
  <c r="N131" i="16" a="1"/>
  <c r="N131" i="16" s="1"/>
  <c r="M88" i="16" a="1"/>
  <c r="M88" i="16" s="1"/>
  <c r="V43" i="16" a="1"/>
  <c r="V43" i="16" s="1"/>
  <c r="N97" i="16" a="1"/>
  <c r="N97" i="16" s="1"/>
  <c r="N133" i="16" a="1"/>
  <c r="N133" i="16" s="1"/>
  <c r="J47" i="16" a="1"/>
  <c r="J47" i="16" s="1"/>
  <c r="S80" i="16" a="1"/>
  <c r="S80" i="16" s="1"/>
  <c r="M115" i="16" a="1"/>
  <c r="M115" i="16" s="1"/>
  <c r="M156" i="16" a="1"/>
  <c r="M156" i="16" s="1"/>
  <c r="K51" i="16" a="1"/>
  <c r="K51" i="16" s="1"/>
  <c r="Q107" i="16" a="1"/>
  <c r="Q107" i="16" s="1"/>
  <c r="J52" i="16" a="1"/>
  <c r="J52" i="16" s="1"/>
  <c r="J62" i="16" a="1"/>
  <c r="J62" i="16" s="1"/>
  <c r="M145" i="16" a="1"/>
  <c r="M145" i="16" s="1"/>
  <c r="N116" i="16" a="1"/>
  <c r="N116" i="16" s="1"/>
  <c r="N157" i="16" a="1"/>
  <c r="N157" i="16" s="1"/>
  <c r="H5" i="16" a="1"/>
  <c r="H5" i="16" s="1"/>
  <c r="N160" i="16" a="1"/>
  <c r="N160" i="16" s="1"/>
  <c r="K97" i="16" a="1"/>
  <c r="K97" i="16" s="1"/>
  <c r="K32" i="16" a="1"/>
  <c r="K32" i="16" s="1"/>
  <c r="D506" i="16"/>
  <c r="W59" i="16" s="1" a="1"/>
  <c r="W59" i="16" s="1"/>
  <c r="C506" i="15"/>
  <c r="H47" i="15" s="1" a="1"/>
  <c r="H47" i="15" s="1"/>
  <c r="C394" i="16"/>
  <c r="AH45" i="16" s="1" a="1"/>
  <c r="AH45" i="16" s="1"/>
  <c r="B394" i="15"/>
  <c r="D394" i="16"/>
  <c r="AF43" i="16" s="1" a="1"/>
  <c r="AF43" i="16" s="1"/>
  <c r="C394" i="15"/>
  <c r="C282" i="16"/>
  <c r="B282" i="15"/>
  <c r="D282" i="16"/>
  <c r="AI37" i="16" s="1" a="1"/>
  <c r="AI37" i="16" s="1"/>
  <c r="C282" i="15"/>
  <c r="AE21" i="16" l="1" a="1"/>
  <c r="AE21" i="16" s="1"/>
  <c r="H6" i="15" a="1"/>
  <c r="H6" i="15" s="1"/>
  <c r="H7" i="15" a="1"/>
  <c r="H7" i="15" s="1"/>
  <c r="V40" i="16" a="1"/>
  <c r="V40" i="16" s="1"/>
  <c r="S6" i="16" a="1"/>
  <c r="S6" i="16" s="1"/>
  <c r="H15" i="15" a="1"/>
  <c r="H15" i="15" s="1"/>
  <c r="AF29" i="16" a="1"/>
  <c r="AF29" i="16" s="1"/>
  <c r="T15" i="16" a="1"/>
  <c r="T15" i="16" s="1"/>
  <c r="AE51" i="16" a="1"/>
  <c r="AE51" i="16" s="1"/>
  <c r="AF51" i="16" a="1"/>
  <c r="AF51" i="16" s="1"/>
  <c r="AF32" i="16" a="1"/>
  <c r="AF32" i="16" s="1"/>
  <c r="V26" i="16" a="1"/>
  <c r="V26" i="16" s="1"/>
  <c r="AE48" i="16" a="1"/>
  <c r="AE48" i="16" s="1"/>
  <c r="W70" i="16" a="1"/>
  <c r="W70" i="16" s="1"/>
  <c r="T17" i="16" a="1"/>
  <c r="T17" i="16" s="1"/>
  <c r="AH19" i="16" a="1"/>
  <c r="AH19" i="16" s="1"/>
  <c r="AC5" i="16" a="1"/>
  <c r="AC5" i="16" s="1"/>
  <c r="Z42" i="16" a="1"/>
  <c r="Z42" i="16" s="1"/>
  <c r="AE15" i="16" a="1"/>
  <c r="AE15" i="16" s="1"/>
  <c r="AH16" i="16" a="1"/>
  <c r="AH16" i="16" s="1"/>
  <c r="AF31" i="16" a="1"/>
  <c r="AF31" i="16" s="1"/>
  <c r="W45" i="16" a="1"/>
  <c r="W45" i="16" s="1"/>
  <c r="AF33" i="16" a="1"/>
  <c r="AF33" i="16" s="1"/>
  <c r="AE41" i="16" a="1"/>
  <c r="AE41" i="16" s="1"/>
  <c r="AF41" i="16" a="1"/>
  <c r="AF41" i="16" s="1"/>
  <c r="AF36" i="16" a="1"/>
  <c r="AF36" i="16" s="1"/>
  <c r="AE36" i="16" a="1"/>
  <c r="AE36" i="16" s="1"/>
  <c r="Q19" i="16" a="1"/>
  <c r="Q19" i="16" s="1"/>
  <c r="W63" i="16" a="1"/>
  <c r="W63" i="16" s="1"/>
  <c r="S45" i="16" a="1"/>
  <c r="S45" i="16" s="1"/>
  <c r="AF42" i="16" a="1"/>
  <c r="AF42" i="16" s="1"/>
  <c r="AE42" i="16" a="1"/>
  <c r="AE42" i="16" s="1"/>
  <c r="Z48" i="16" a="1"/>
  <c r="Z48" i="16" s="1"/>
  <c r="Y48" i="16" a="1"/>
  <c r="Y48" i="16" s="1"/>
  <c r="Q16" i="16" a="1"/>
  <c r="Q16" i="16" s="1"/>
  <c r="Q6" i="16" a="1"/>
  <c r="Q6" i="16" s="1"/>
  <c r="Y4" i="16" a="1"/>
  <c r="Y4" i="16" s="1"/>
  <c r="AF40" i="16" a="1"/>
  <c r="AF40" i="16" s="1"/>
  <c r="AE40" i="16" a="1"/>
  <c r="AE40" i="16" s="1"/>
  <c r="S49" i="16" a="1"/>
  <c r="S49" i="16" s="1"/>
  <c r="T48" i="16" a="1"/>
  <c r="T48" i="16" s="1"/>
  <c r="AH20" i="16" a="1"/>
  <c r="AH20" i="16" s="1"/>
  <c r="W66" i="16" a="1"/>
  <c r="W66" i="16" s="1"/>
  <c r="W51" i="16" a="1"/>
  <c r="W51" i="16" s="1"/>
  <c r="AE33" i="16" a="1"/>
  <c r="AE33" i="16" s="1"/>
  <c r="G9" i="15" a="1"/>
  <c r="G9" i="15" s="1"/>
  <c r="Y49" i="16" a="1"/>
  <c r="Y49" i="16" s="1"/>
  <c r="S37" i="16" a="1"/>
  <c r="S37" i="16" s="1"/>
  <c r="Y7" i="16" a="1"/>
  <c r="Y7" i="16" s="1"/>
  <c r="AE47" i="16" a="1"/>
  <c r="AE47" i="16" s="1"/>
  <c r="AF48" i="16" a="1"/>
  <c r="AF48" i="16" s="1"/>
  <c r="W62" i="16" a="1"/>
  <c r="W62" i="16" s="1"/>
  <c r="AH32" i="16" a="1"/>
  <c r="AH32" i="16" s="1"/>
  <c r="AF35" i="16" a="1"/>
  <c r="AF35" i="16" s="1"/>
  <c r="S9" i="16" a="1"/>
  <c r="S9" i="16" s="1"/>
  <c r="AE39" i="16" a="1"/>
  <c r="AE39" i="16" s="1"/>
  <c r="W43" i="16" a="1"/>
  <c r="W43" i="16" s="1"/>
  <c r="Y53" i="16" a="1"/>
  <c r="Y53" i="16" s="1"/>
  <c r="Z53" i="16" a="1"/>
  <c r="Z53" i="16" s="1"/>
  <c r="W40" i="16" a="1"/>
  <c r="W40" i="16" s="1"/>
  <c r="AF19" i="16" a="1"/>
  <c r="AF19" i="16" s="1"/>
  <c r="AB44" i="16" a="1"/>
  <c r="AB44" i="16" s="1"/>
  <c r="Y36" i="16" a="1"/>
  <c r="Y36" i="16" s="1"/>
  <c r="AE11" i="16" a="1"/>
  <c r="AE11" i="16" s="1"/>
  <c r="T37" i="16" a="1"/>
  <c r="T37" i="16" s="1"/>
  <c r="Z43" i="16" a="1"/>
  <c r="Z43" i="16" s="1"/>
  <c r="AB37" i="16" a="1"/>
  <c r="AB37" i="16" s="1"/>
  <c r="AC37" i="16" a="1"/>
  <c r="AC37" i="16" s="1"/>
  <c r="AF21" i="16" a="1"/>
  <c r="AF21" i="16" s="1"/>
  <c r="T74" i="16" a="1"/>
  <c r="T74" i="16" s="1"/>
  <c r="T27" i="16" a="1"/>
  <c r="T27" i="16" s="1"/>
  <c r="S38" i="16" a="1"/>
  <c r="S38" i="16" s="1"/>
  <c r="AC6" i="16" a="1"/>
  <c r="AC6" i="16" s="1"/>
  <c r="T46" i="16" a="1"/>
  <c r="T46" i="16" s="1"/>
  <c r="AF25" i="16" a="1"/>
  <c r="AF25" i="16" s="1"/>
  <c r="AE25" i="16" a="1"/>
  <c r="AE25" i="16" s="1"/>
  <c r="S18" i="16" a="1"/>
  <c r="S18" i="16" s="1"/>
  <c r="AB13" i="16" a="1"/>
  <c r="AB13" i="16" s="1"/>
  <c r="V42" i="16" a="1"/>
  <c r="V42" i="16" s="1"/>
  <c r="T49" i="16" a="1"/>
  <c r="T49" i="16" s="1"/>
  <c r="AI38" i="16" a="1"/>
  <c r="AI38" i="16" s="1"/>
  <c r="AB9" i="16" a="1"/>
  <c r="AB9" i="16" s="1"/>
  <c r="S4" i="16" a="1"/>
  <c r="S4" i="16" s="1"/>
  <c r="AC28" i="16" a="1"/>
  <c r="AC28" i="16" s="1"/>
  <c r="S34" i="16" a="1"/>
  <c r="S34" i="16" s="1"/>
  <c r="AI36" i="16" a="1"/>
  <c r="AI36" i="16" s="1"/>
  <c r="Z56" i="16" a="1"/>
  <c r="Z56" i="16" s="1"/>
  <c r="W37" i="16" a="1"/>
  <c r="W37" i="16" s="1"/>
  <c r="S31" i="16" a="1"/>
  <c r="S31" i="16" s="1"/>
  <c r="S13" i="16" a="1"/>
  <c r="S13" i="16" s="1"/>
  <c r="V44" i="16" a="1"/>
  <c r="V44" i="16" s="1"/>
  <c r="AC9" i="16" a="1"/>
  <c r="AC9" i="16" s="1"/>
  <c r="AE6" i="16" a="1"/>
  <c r="AE6" i="16" s="1"/>
  <c r="S11" i="16" a="1"/>
  <c r="S11" i="16" s="1"/>
  <c r="Z40" i="16" a="1"/>
  <c r="Z40" i="16" s="1"/>
  <c r="T28" i="16" a="1"/>
  <c r="T28" i="16" s="1"/>
  <c r="S35" i="16" a="1"/>
  <c r="S35" i="16" s="1"/>
  <c r="S43" i="16" a="1"/>
  <c r="S43" i="16" s="1"/>
  <c r="W47" i="16" a="1"/>
  <c r="W47" i="16" s="1"/>
  <c r="S25" i="16" a="1"/>
  <c r="S25" i="16" s="1"/>
  <c r="S16" i="16" a="1"/>
  <c r="S16" i="16" s="1"/>
  <c r="V48" i="16" a="1"/>
  <c r="V48" i="16" s="1"/>
  <c r="V46" i="16" a="1"/>
  <c r="V46" i="16" s="1"/>
  <c r="S46" i="16" a="1"/>
  <c r="S46" i="16" s="1"/>
  <c r="T39" i="16" a="1"/>
  <c r="T39" i="16" s="1"/>
  <c r="S47" i="16" a="1"/>
  <c r="S47" i="16" s="1"/>
  <c r="V45" i="16" a="1"/>
  <c r="V45" i="16" s="1"/>
  <c r="S17" i="16" a="1"/>
  <c r="S17" i="16" s="1"/>
  <c r="T40" i="16" a="1"/>
  <c r="T40" i="16" s="1"/>
  <c r="S29" i="16" a="1"/>
  <c r="S29" i="16" s="1"/>
  <c r="AC50" i="16" a="1"/>
  <c r="AC50" i="16" s="1"/>
  <c r="AC21" i="16" a="1"/>
  <c r="AC21" i="16" s="1"/>
  <c r="S19" i="16" a="1"/>
  <c r="S19" i="16" s="1"/>
  <c r="T42" i="16" a="1"/>
  <c r="T42" i="16" s="1"/>
  <c r="S20" i="16" a="1"/>
  <c r="S20" i="16" s="1"/>
  <c r="AB12" i="16" a="1"/>
  <c r="AB12" i="16" s="1"/>
  <c r="AC31" i="16" a="1"/>
  <c r="AC31" i="16" s="1"/>
  <c r="AH35" i="16" a="1"/>
  <c r="AH35" i="16" s="1"/>
  <c r="T41" i="16" a="1"/>
  <c r="T41" i="16" s="1"/>
  <c r="AI42" i="16" a="1"/>
  <c r="AI42" i="16" s="1"/>
  <c r="T54" i="16" a="1"/>
  <c r="T54" i="16" s="1"/>
  <c r="AF26" i="16" a="1"/>
  <c r="AF26" i="16" s="1"/>
  <c r="AB5" i="16" a="1"/>
  <c r="AB5" i="16" s="1"/>
  <c r="S22" i="16" a="1"/>
  <c r="S22" i="16" s="1"/>
  <c r="AH42" i="16" a="1"/>
  <c r="AH42" i="16" s="1"/>
  <c r="AC51" i="16" a="1"/>
  <c r="AC51" i="16" s="1"/>
  <c r="T32" i="16" a="1"/>
  <c r="T32" i="16" s="1"/>
  <c r="AC18" i="16" a="1"/>
  <c r="AC18" i="16" s="1"/>
  <c r="AE5" i="16" a="1"/>
  <c r="AE5" i="16" s="1"/>
  <c r="Z57" i="16" a="1"/>
  <c r="Z57" i="16" s="1"/>
  <c r="W39" i="16" a="1"/>
  <c r="W39" i="16" s="1"/>
  <c r="AC8" i="16" a="1"/>
  <c r="AC8" i="16" s="1"/>
  <c r="T26" i="16" a="1"/>
  <c r="T26" i="16" s="1"/>
  <c r="AE8" i="16" a="1"/>
  <c r="AE8" i="16" s="1"/>
  <c r="AF2" i="16" a="1"/>
  <c r="AF2" i="16" s="1"/>
  <c r="AE2" i="16" a="1"/>
  <c r="AE2" i="16" s="1"/>
  <c r="AC15" i="16" a="1"/>
  <c r="AC15" i="16" s="1"/>
  <c r="AC24" i="16" a="1"/>
  <c r="AC24" i="16" s="1"/>
  <c r="AH8" i="16" a="1"/>
  <c r="AH8" i="16" s="1"/>
  <c r="AI46" i="16" a="1"/>
  <c r="AI46" i="16" s="1"/>
  <c r="AH46" i="16" a="1"/>
  <c r="AH46" i="16" s="1"/>
  <c r="AC52" i="16" a="1"/>
  <c r="AC52" i="16" s="1"/>
  <c r="AI32" i="16" a="1"/>
  <c r="AI32" i="16" s="1"/>
  <c r="AC55" i="16" a="1"/>
  <c r="AC55" i="16" s="1"/>
  <c r="AI45" i="16" a="1"/>
  <c r="AI45" i="16" s="1"/>
  <c r="AI5" i="16" a="1"/>
  <c r="AI5" i="16" s="1"/>
  <c r="Z38" i="16" a="1"/>
  <c r="Z38" i="16" s="1"/>
  <c r="AC32" i="16" a="1"/>
  <c r="AC32" i="16" s="1"/>
  <c r="AI12" i="16" a="1"/>
  <c r="AI12" i="16" s="1"/>
  <c r="AI23" i="16" a="1"/>
  <c r="AI23" i="16" s="1"/>
  <c r="AH30" i="16" a="1"/>
  <c r="AH30" i="16" s="1"/>
  <c r="Z36" i="16" a="1"/>
  <c r="Z36" i="16" s="1"/>
  <c r="AI26" i="16" a="1"/>
  <c r="AI26" i="16" s="1"/>
  <c r="AI16" i="16" a="1"/>
  <c r="AI16" i="16" s="1"/>
  <c r="AC53" i="16" a="1"/>
  <c r="AC53" i="16" s="1"/>
  <c r="AH6" i="16" a="1"/>
  <c r="AH6" i="16" s="1"/>
  <c r="AC57" i="16" a="1"/>
  <c r="AC57" i="16" s="1"/>
  <c r="AH22" i="16" a="1"/>
  <c r="AH22" i="16" s="1"/>
  <c r="AB34" i="16" a="1"/>
  <c r="AB34" i="16" s="1"/>
  <c r="Y40" i="16" a="1"/>
  <c r="Y40" i="16" s="1"/>
  <c r="AI20" i="16" a="1"/>
  <c r="AI20" i="16" s="1"/>
  <c r="AI35" i="16" a="1"/>
  <c r="AI35" i="16" s="1"/>
  <c r="AE3" i="16" a="1"/>
  <c r="AE3" i="16" s="1"/>
  <c r="AH3" i="16" a="1"/>
  <c r="AH3" i="16" s="1"/>
  <c r="Y42" i="16" a="1"/>
  <c r="Y42" i="16" s="1"/>
  <c r="AB3" i="16" a="1"/>
  <c r="AB3" i="16" s="1"/>
  <c r="S50" i="16" a="1"/>
  <c r="S50" i="16" s="1"/>
  <c r="H19" i="16" a="1"/>
  <c r="H19" i="16" s="1"/>
  <c r="H63" i="16" a="1"/>
  <c r="H63" i="16" s="1"/>
  <c r="H66" i="16" a="1"/>
  <c r="H66" i="16" s="1"/>
  <c r="H68" i="16" a="1"/>
  <c r="H68" i="16" s="1"/>
  <c r="G68" i="16" a="1"/>
  <c r="G68" i="16" s="1"/>
  <c r="H33" i="16" a="1"/>
  <c r="H33" i="16" s="1"/>
  <c r="H30" i="16" a="1"/>
  <c r="H30" i="16" s="1"/>
  <c r="T7" i="16" a="1"/>
  <c r="T7" i="16" s="1"/>
  <c r="G71" i="16" a="1"/>
  <c r="G71" i="16" s="1"/>
  <c r="H70" i="16" a="1"/>
  <c r="H70" i="16" s="1"/>
  <c r="AH38" i="16" a="1"/>
  <c r="AH38" i="16" s="1"/>
  <c r="S32" i="16" a="1"/>
  <c r="S32" i="16" s="1"/>
  <c r="AC13" i="16" a="1"/>
  <c r="AC13" i="16" s="1"/>
  <c r="AC22" i="16" a="1"/>
  <c r="AC22" i="16" s="1"/>
  <c r="AH41" i="16" a="1"/>
  <c r="AH41" i="16" s="1"/>
  <c r="AI41" i="16" a="1"/>
  <c r="AI41" i="16" s="1"/>
  <c r="T43" i="16" a="1"/>
  <c r="T43" i="16" s="1"/>
  <c r="AI43" i="16" a="1"/>
  <c r="AI43" i="16" s="1"/>
  <c r="W41" i="16" a="1"/>
  <c r="W41" i="16" s="1"/>
  <c r="AE20" i="16" a="1"/>
  <c r="AE20" i="16" s="1"/>
  <c r="W44" i="16" a="1"/>
  <c r="W44" i="16" s="1"/>
  <c r="AC11" i="16" a="1"/>
  <c r="AC11" i="16" s="1"/>
  <c r="AC42" i="16" a="1"/>
  <c r="AC42" i="16" s="1"/>
  <c r="AB31" i="16" a="1"/>
  <c r="AB31" i="16" s="1"/>
  <c r="AI13" i="16" a="1"/>
  <c r="AI13" i="16" s="1"/>
  <c r="AH31" i="16" a="1"/>
  <c r="AH31" i="16" s="1"/>
  <c r="T24" i="16" a="1"/>
  <c r="T24" i="16" s="1"/>
  <c r="AH37" i="16" a="1"/>
  <c r="AH37" i="16" s="1"/>
  <c r="AB46" i="16" a="1"/>
  <c r="AB46" i="16" s="1"/>
  <c r="AI31" i="16" a="1"/>
  <c r="AI31" i="16" s="1"/>
  <c r="AC46" i="16" a="1"/>
  <c r="AC46" i="16" s="1"/>
  <c r="AH29" i="16" a="1"/>
  <c r="AH29" i="16" s="1"/>
  <c r="AB6" i="16" a="1"/>
  <c r="AB6" i="16" s="1"/>
  <c r="AE4" i="16" a="1"/>
  <c r="AE4" i="16" s="1"/>
  <c r="AI29" i="16" a="1"/>
  <c r="AI29" i="16" s="1"/>
  <c r="AE14" i="16" a="1"/>
  <c r="AE14" i="16" s="1"/>
  <c r="AI28" i="16" a="1"/>
  <c r="AI28" i="16" s="1"/>
  <c r="AF27" i="16" a="1"/>
  <c r="AF27" i="16" s="1"/>
  <c r="AH2" i="16" a="1"/>
  <c r="AH2" i="16" s="1"/>
  <c r="AI18" i="16" a="1"/>
  <c r="AI18" i="16" s="1"/>
  <c r="AI34" i="16" a="1"/>
  <c r="AI34" i="16" s="1"/>
  <c r="AE35" i="16" a="1"/>
  <c r="AE35" i="16" s="1"/>
  <c r="Y37" i="16" a="1"/>
  <c r="Y37" i="16" s="1"/>
  <c r="AH4" i="16" a="1"/>
  <c r="AH4" i="16" s="1"/>
  <c r="AC44" i="16" a="1"/>
  <c r="AC44" i="16" s="1"/>
  <c r="AH40" i="16" a="1"/>
  <c r="AH40" i="16" s="1"/>
  <c r="S44" i="16" a="1"/>
  <c r="S44" i="16" s="1"/>
  <c r="AB48" i="16" a="1"/>
  <c r="AB48" i="16" s="1"/>
  <c r="Z49" i="16" a="1"/>
  <c r="Z49" i="16" s="1"/>
  <c r="AC4" i="16" a="1"/>
  <c r="AC4" i="16" s="1"/>
  <c r="AC48" i="16" a="1"/>
  <c r="AC48" i="16" s="1"/>
  <c r="AI40" i="16" a="1"/>
  <c r="AI40" i="16" s="1"/>
  <c r="AH11" i="16" a="1"/>
  <c r="AH11" i="16" s="1"/>
  <c r="AF5" i="16" a="1"/>
  <c r="AF5" i="16" s="1"/>
  <c r="AI39" i="16" a="1"/>
  <c r="AI39" i="16" s="1"/>
  <c r="AI27" i="16" a="1"/>
  <c r="AI27" i="16" s="1"/>
  <c r="AH39" i="16" a="1"/>
  <c r="AH39" i="16" s="1"/>
  <c r="AI24" i="16" a="1"/>
  <c r="AI24" i="16" s="1"/>
  <c r="AC54" i="16" a="1"/>
  <c r="AC54" i="16" s="1"/>
  <c r="W35" i="16" a="1"/>
  <c r="W35" i="16" s="1"/>
  <c r="W23" i="16" a="1"/>
  <c r="W23" i="16" s="1"/>
  <c r="P61" i="16" a="1"/>
  <c r="P61" i="16" s="1"/>
  <c r="AI22" i="16" a="1"/>
  <c r="AI22" i="16" s="1"/>
  <c r="AH33" i="16" a="1"/>
  <c r="AH33" i="16" s="1"/>
  <c r="AH24" i="16" a="1"/>
  <c r="AH24" i="16" s="1"/>
  <c r="AF4" i="16" a="1"/>
  <c r="AF4" i="16" s="1"/>
  <c r="Y23" i="16" a="1"/>
  <c r="Y23" i="16" s="1"/>
  <c r="AE19" i="16" a="1"/>
  <c r="AE19" i="16" s="1"/>
  <c r="G35" i="15" a="1"/>
  <c r="G35" i="15" s="1"/>
  <c r="Z31" i="16" a="1"/>
  <c r="Z31" i="16" s="1"/>
  <c r="V16" i="16" a="1"/>
  <c r="V16" i="16" s="1"/>
  <c r="AC27" i="16" a="1"/>
  <c r="AC27" i="16" s="1"/>
  <c r="Y39" i="16" a="1"/>
  <c r="Y39" i="16" s="1"/>
  <c r="N10" i="16" a="1"/>
  <c r="N10" i="16" s="1"/>
  <c r="Z39" i="16" a="1"/>
  <c r="Z39" i="16" s="1"/>
  <c r="Y41" i="16" a="1"/>
  <c r="Y41" i="16" s="1"/>
  <c r="P57" i="16" a="1"/>
  <c r="P57" i="16" s="1"/>
  <c r="AH10" i="16" a="1"/>
  <c r="AH10" i="16" s="1"/>
  <c r="P36" i="16" a="1"/>
  <c r="P36" i="16" s="1"/>
  <c r="P18" i="16" a="1"/>
  <c r="P18" i="16" s="1"/>
  <c r="Z41" i="16" a="1"/>
  <c r="Z41" i="16" s="1"/>
  <c r="W9" i="16" a="1"/>
  <c r="W9" i="16" s="1"/>
  <c r="G33" i="15" a="1"/>
  <c r="G33" i="15" s="1"/>
  <c r="Q36" i="16" a="1"/>
  <c r="Q36" i="16" s="1"/>
  <c r="H32" i="15" a="1"/>
  <c r="H32" i="15" s="1"/>
  <c r="Y12" i="16" a="1"/>
  <c r="Y12" i="16" s="1"/>
  <c r="T76" i="16" a="1"/>
  <c r="T76" i="16" s="1"/>
  <c r="G26" i="15" a="1"/>
  <c r="G26" i="15" s="1"/>
  <c r="V25" i="16" a="1"/>
  <c r="V25" i="16" s="1"/>
  <c r="N17" i="16" a="1"/>
  <c r="N17" i="16" s="1"/>
  <c r="V15" i="16" a="1"/>
  <c r="V15" i="16" s="1"/>
  <c r="AB35" i="16" a="1"/>
  <c r="AB35" i="16" s="1"/>
  <c r="H22" i="15" a="1"/>
  <c r="H22" i="15" s="1"/>
  <c r="Z23" i="16" a="1"/>
  <c r="Z23" i="16" s="1"/>
  <c r="M17" i="16" a="1"/>
  <c r="M17" i="16" s="1"/>
  <c r="V56" i="16" a="1"/>
  <c r="V56" i="16" s="1"/>
  <c r="AE10" i="16" a="1"/>
  <c r="AE10" i="16" s="1"/>
  <c r="N7" i="16" a="1"/>
  <c r="N7" i="16" s="1"/>
  <c r="V12" i="16" a="1"/>
  <c r="V12" i="16" s="1"/>
  <c r="AF10" i="16" a="1"/>
  <c r="AF10" i="16" s="1"/>
  <c r="W22" i="16" a="1"/>
  <c r="W22" i="16" s="1"/>
  <c r="Y20" i="16" a="1"/>
  <c r="Y20" i="16" s="1"/>
  <c r="Z12" i="16" a="1"/>
  <c r="Z12" i="16" s="1"/>
  <c r="H10" i="15" a="1"/>
  <c r="H10" i="15" s="1"/>
  <c r="AE38" i="16" a="1"/>
  <c r="AE38" i="16" s="1"/>
  <c r="AI19" i="16" a="1"/>
  <c r="AI19" i="16" s="1"/>
  <c r="AB4" i="16" a="1"/>
  <c r="AB4" i="16" s="1"/>
  <c r="S15" i="16" a="1"/>
  <c r="S15" i="16" s="1"/>
  <c r="AF28" i="16" a="1"/>
  <c r="AF28" i="16" s="1"/>
  <c r="S3" i="16" a="1"/>
  <c r="S3" i="16" s="1"/>
  <c r="S24" i="16" a="1"/>
  <c r="S24" i="16" s="1"/>
  <c r="AE28" i="16" a="1"/>
  <c r="AE28" i="16" s="1"/>
  <c r="AB8" i="16" a="1"/>
  <c r="AB8" i="16" s="1"/>
  <c r="Z4" i="16" a="1"/>
  <c r="Z4" i="16" s="1"/>
  <c r="AB2" i="16" a="1"/>
  <c r="AB2" i="16" s="1"/>
  <c r="T23" i="16" a="1"/>
  <c r="T23" i="16" s="1"/>
  <c r="T14" i="16" a="1"/>
  <c r="T14" i="16" s="1"/>
  <c r="Y44" i="16" a="1"/>
  <c r="Y44" i="16" s="1"/>
  <c r="S36" i="16" a="1"/>
  <c r="S36" i="16" s="1"/>
  <c r="G15" i="15" a="1"/>
  <c r="G15" i="15" s="1"/>
  <c r="G16" i="15" a="1"/>
  <c r="G16" i="15" s="1"/>
  <c r="T47" i="16" a="1"/>
  <c r="T47" i="16" s="1"/>
  <c r="W48" i="16" a="1"/>
  <c r="W48" i="16" s="1"/>
  <c r="G4" i="15" a="1"/>
  <c r="G4" i="15" s="1"/>
  <c r="AF38" i="16" a="1"/>
  <c r="AF38" i="16" s="1"/>
  <c r="S57" i="16" a="1"/>
  <c r="S57" i="16" s="1"/>
  <c r="S26" i="16" a="1"/>
  <c r="S26" i="16" s="1"/>
  <c r="T30" i="16" a="1"/>
  <c r="T30" i="16" s="1"/>
  <c r="AC25" i="16" a="1"/>
  <c r="AC25" i="16" s="1"/>
  <c r="Y32" i="16" a="1"/>
  <c r="Y32" i="16" s="1"/>
  <c r="N16" i="16" a="1"/>
  <c r="N16" i="16" s="1"/>
  <c r="N24" i="16" a="1"/>
  <c r="N24" i="16" s="1"/>
  <c r="M3" i="16" a="1"/>
  <c r="M3" i="16" s="1"/>
  <c r="M25" i="16" a="1"/>
  <c r="M25" i="16" s="1"/>
  <c r="V49" i="16" a="1"/>
  <c r="V49" i="16" s="1"/>
  <c r="G25" i="15" a="1"/>
  <c r="G25" i="15" s="1"/>
  <c r="AE26" i="16" a="1"/>
  <c r="AE26" i="16" s="1"/>
  <c r="G31" i="15" a="1"/>
  <c r="G31" i="15" s="1"/>
  <c r="W42" i="16" a="1"/>
  <c r="W42" i="16" s="1"/>
  <c r="S54" i="16" a="1"/>
  <c r="S54" i="16" s="1"/>
  <c r="T53" i="16" a="1"/>
  <c r="T53" i="16" s="1"/>
  <c r="Y13" i="16" a="1"/>
  <c r="Y13" i="16" s="1"/>
  <c r="AB26" i="16" a="1"/>
  <c r="AB26" i="16" s="1"/>
  <c r="AC36" i="16" a="1"/>
  <c r="AC36" i="16" s="1"/>
  <c r="T73" i="16" a="1"/>
  <c r="T73" i="16" s="1"/>
  <c r="Y5" i="16" a="1"/>
  <c r="Y5" i="16" s="1"/>
  <c r="V22" i="16" a="1"/>
  <c r="V22" i="16" s="1"/>
  <c r="Z14" i="16" a="1"/>
  <c r="Z14" i="16" s="1"/>
  <c r="M13" i="16" a="1"/>
  <c r="M13" i="16" s="1"/>
  <c r="W17" i="16" a="1"/>
  <c r="W17" i="16" s="1"/>
  <c r="Y11" i="16" a="1"/>
  <c r="Y11" i="16" s="1"/>
  <c r="M9" i="16" a="1"/>
  <c r="M9" i="16" s="1"/>
  <c r="P29" i="16" a="1"/>
  <c r="P29" i="16" s="1"/>
  <c r="W49" i="16" a="1"/>
  <c r="W49" i="16" s="1"/>
  <c r="Z34" i="16" a="1"/>
  <c r="Z34" i="16" s="1"/>
  <c r="W15" i="16" a="1"/>
  <c r="W15" i="16" s="1"/>
  <c r="Q61" i="16" a="1"/>
  <c r="Q61" i="16" s="1"/>
  <c r="AE22" i="16" a="1"/>
  <c r="AE22" i="16" s="1"/>
  <c r="P45" i="16" a="1"/>
  <c r="P45" i="16" s="1"/>
  <c r="H30" i="15" a="1"/>
  <c r="H30" i="15" s="1"/>
  <c r="H29" i="15" a="1"/>
  <c r="H29" i="15" s="1"/>
  <c r="Q25" i="16" a="1"/>
  <c r="Q25" i="16" s="1"/>
  <c r="V5" i="16" a="1"/>
  <c r="V5" i="16" s="1"/>
  <c r="P62" i="16" a="1"/>
  <c r="P62" i="16" s="1"/>
  <c r="W13" i="16" a="1"/>
  <c r="W13" i="16" s="1"/>
  <c r="Q24" i="16" a="1"/>
  <c r="Q24" i="16" s="1"/>
  <c r="Y34" i="16" a="1"/>
  <c r="Y34" i="16" s="1"/>
  <c r="Z3" i="16" a="1"/>
  <c r="Z3" i="16" s="1"/>
  <c r="H16" i="15" a="1"/>
  <c r="H16" i="15" s="1"/>
  <c r="T81" i="16" a="1"/>
  <c r="T81" i="16" s="1"/>
  <c r="AC14" i="16" a="1"/>
  <c r="AC14" i="16" s="1"/>
  <c r="AH17" i="16" a="1"/>
  <c r="AH17" i="16" s="1"/>
  <c r="Q4" i="16" a="1"/>
  <c r="Q4" i="16" s="1"/>
  <c r="T50" i="16" a="1"/>
  <c r="T50" i="16" s="1"/>
  <c r="AI17" i="16" a="1"/>
  <c r="AI17" i="16" s="1"/>
  <c r="S33" i="16" a="1"/>
  <c r="S33" i="16" s="1"/>
  <c r="AF34" i="16" a="1"/>
  <c r="AF34" i="16" s="1"/>
  <c r="S48" i="16" a="1"/>
  <c r="S48" i="16" s="1"/>
  <c r="Z11" i="16" a="1"/>
  <c r="Z11" i="16" s="1"/>
  <c r="Q5" i="16" a="1"/>
  <c r="Q5" i="16" s="1"/>
  <c r="AB11" i="16" a="1"/>
  <c r="AB11" i="16" s="1"/>
  <c r="S27" i="16" a="1"/>
  <c r="S27" i="16" s="1"/>
  <c r="AF46" i="16" a="1"/>
  <c r="AF46" i="16" s="1"/>
  <c r="P5" i="16" a="1"/>
  <c r="P5" i="16" s="1"/>
  <c r="P11" i="16" a="1"/>
  <c r="P11" i="16" s="1"/>
  <c r="Q22" i="16" a="1"/>
  <c r="Q22" i="16" s="1"/>
  <c r="AB10" i="16" a="1"/>
  <c r="AB10" i="16" s="1"/>
  <c r="T45" i="16" a="1"/>
  <c r="T45" i="16" s="1"/>
  <c r="AH14" i="16" a="1"/>
  <c r="AH14" i="16" s="1"/>
  <c r="H11" i="15" a="1"/>
  <c r="H11" i="15" s="1"/>
  <c r="AC10" i="16" a="1"/>
  <c r="AC10" i="16" s="1"/>
  <c r="Z15" i="16" a="1"/>
  <c r="Z15" i="16" s="1"/>
  <c r="G10" i="15" a="1"/>
  <c r="G10" i="15" s="1"/>
  <c r="H3" i="15" a="1"/>
  <c r="H3" i="15" s="1"/>
  <c r="G19" i="15" a="1"/>
  <c r="G19" i="15" s="1"/>
  <c r="V9" i="16" a="1"/>
  <c r="V9" i="16" s="1"/>
  <c r="V3" i="16" a="1"/>
  <c r="V3" i="16" s="1"/>
  <c r="P53" i="16" a="1"/>
  <c r="P53" i="16" s="1"/>
  <c r="P35" i="16" a="1"/>
  <c r="P35" i="16" s="1"/>
  <c r="Q30" i="16" a="1"/>
  <c r="Q30" i="16" s="1"/>
  <c r="Q31" i="16" a="1"/>
  <c r="Q31" i="16" s="1"/>
  <c r="P44" i="16" a="1"/>
  <c r="P44" i="16" s="1"/>
  <c r="W10" i="16" a="1"/>
  <c r="W10" i="16" s="1"/>
  <c r="P50" i="16" a="1"/>
  <c r="P50" i="16" s="1"/>
  <c r="P33" i="16" a="1"/>
  <c r="P33" i="16" s="1"/>
  <c r="Z5" i="16" a="1"/>
  <c r="Z5" i="16" s="1"/>
  <c r="H20" i="15" a="1"/>
  <c r="H20" i="15" s="1"/>
  <c r="M2" i="16" a="1"/>
  <c r="M2" i="16" s="1"/>
  <c r="H19" i="15" a="1"/>
  <c r="H19" i="15" s="1"/>
  <c r="G22" i="15" a="1"/>
  <c r="G22" i="15" s="1"/>
  <c r="W19" i="16" a="1"/>
  <c r="W19" i="16" s="1"/>
  <c r="S56" i="16" a="1"/>
  <c r="S56" i="16" s="1"/>
  <c r="Q52" i="16" a="1"/>
  <c r="Q52" i="16" s="1"/>
  <c r="Q29" i="16" a="1"/>
  <c r="Q29" i="16" s="1"/>
  <c r="P27" i="16" a="1"/>
  <c r="P27" i="16" s="1"/>
  <c r="G21" i="15" a="1"/>
  <c r="G21" i="15" s="1"/>
  <c r="Q59" i="16" a="1"/>
  <c r="Q59" i="16" s="1"/>
  <c r="T52" i="16" a="1"/>
  <c r="T52" i="16" s="1"/>
  <c r="W14" i="16" a="1"/>
  <c r="W14" i="16" s="1"/>
  <c r="AC41" i="16" a="1"/>
  <c r="AC41" i="16" s="1"/>
  <c r="Z21" i="16" a="1"/>
  <c r="Z21" i="16" s="1"/>
  <c r="Z37" i="16" a="1"/>
  <c r="Z37" i="16" s="1"/>
  <c r="G28" i="15" a="1"/>
  <c r="G28" i="15" s="1"/>
  <c r="H25" i="15" a="1"/>
  <c r="H25" i="15" s="1"/>
  <c r="AB41" i="16" a="1"/>
  <c r="AB41" i="16" s="1"/>
  <c r="AE23" i="16" a="1"/>
  <c r="AE23" i="16" s="1"/>
  <c r="AC35" i="16" a="1"/>
  <c r="AC35" i="16" s="1"/>
  <c r="AH36" i="16" a="1"/>
  <c r="AH36" i="16" s="1"/>
  <c r="AB25" i="16" a="1"/>
  <c r="AB25" i="16" s="1"/>
  <c r="AE37" i="16" a="1"/>
  <c r="AE37" i="16" s="1"/>
  <c r="AB33" i="16" a="1"/>
  <c r="AB33" i="16" s="1"/>
  <c r="AI14" i="16" a="1"/>
  <c r="AI14" i="16" s="1"/>
  <c r="AI21" i="16" a="1"/>
  <c r="AI21" i="16" s="1"/>
  <c r="V53" i="16" a="1"/>
  <c r="V53" i="16" s="1"/>
  <c r="Q43" i="16" a="1"/>
  <c r="Q43" i="16" s="1"/>
  <c r="G30" i="15" a="1"/>
  <c r="G30" i="15" s="1"/>
  <c r="M8" i="16" a="1"/>
  <c r="M8" i="16" s="1"/>
  <c r="Z24" i="16" a="1"/>
  <c r="Z24" i="16" s="1"/>
  <c r="M6" i="16" a="1"/>
  <c r="M6" i="16" s="1"/>
  <c r="V8" i="16" a="1"/>
  <c r="V8" i="16" s="1"/>
  <c r="Z19" i="16" a="1"/>
  <c r="Z19" i="16" s="1"/>
  <c r="T62" i="16" a="1"/>
  <c r="T62" i="16" s="1"/>
  <c r="N12" i="16" a="1"/>
  <c r="N12" i="16" s="1"/>
  <c r="N29" i="16" a="1"/>
  <c r="N29" i="16" s="1"/>
  <c r="V17" i="16" a="1"/>
  <c r="V17" i="16" s="1"/>
  <c r="W2" i="16" a="1"/>
  <c r="W2" i="16" s="1"/>
  <c r="N21" i="16" a="1"/>
  <c r="N21" i="16" s="1"/>
  <c r="G32" i="15" a="1"/>
  <c r="G32" i="15" s="1"/>
  <c r="Z10" i="16" a="1"/>
  <c r="Z10" i="16" s="1"/>
  <c r="M18" i="16" a="1"/>
  <c r="M18" i="16" s="1"/>
  <c r="Y25" i="16" a="1"/>
  <c r="Y25" i="16" s="1"/>
  <c r="N18" i="16" a="1"/>
  <c r="N18" i="16" s="1"/>
  <c r="Q37" i="16" a="1"/>
  <c r="Q37" i="16" s="1"/>
  <c r="Q38" i="16" a="1"/>
  <c r="Q38" i="16" s="1"/>
  <c r="M14" i="16" a="1"/>
  <c r="M14" i="16" s="1"/>
  <c r="V21" i="16" a="1"/>
  <c r="V21" i="16" s="1"/>
  <c r="Z25" i="16" a="1"/>
  <c r="Z25" i="16" s="1"/>
  <c r="AF13" i="16" a="1"/>
  <c r="AF13" i="16" s="1"/>
  <c r="AC39" i="16" a="1"/>
  <c r="AC39" i="16" s="1"/>
  <c r="N15" i="16" a="1"/>
  <c r="N15" i="16" s="1"/>
  <c r="W4" i="16" a="1"/>
  <c r="W4" i="16" s="1"/>
  <c r="P48" i="16" a="1"/>
  <c r="P48" i="16" s="1"/>
  <c r="Z26" i="16" a="1"/>
  <c r="Z26" i="16" s="1"/>
  <c r="M16" i="16" a="1"/>
  <c r="M16" i="16" s="1"/>
  <c r="Q33" i="16" a="1"/>
  <c r="Q33" i="16" s="1"/>
  <c r="P42" i="16" a="1"/>
  <c r="P42" i="16" s="1"/>
  <c r="AC38" i="16" a="1"/>
  <c r="AC38" i="16" s="1"/>
  <c r="AF14" i="16" a="1"/>
  <c r="AF14" i="16" s="1"/>
  <c r="V10" i="16" a="1"/>
  <c r="V10" i="16" s="1"/>
  <c r="S52" i="16" a="1"/>
  <c r="S52" i="16" s="1"/>
  <c r="Q23" i="16" a="1"/>
  <c r="Q23" i="16" s="1"/>
  <c r="AC7" i="16" a="1"/>
  <c r="AC7" i="16" s="1"/>
  <c r="AB7" i="16" a="1"/>
  <c r="AB7" i="16" s="1"/>
  <c r="Y8" i="16" a="1"/>
  <c r="Y8" i="16" s="1"/>
  <c r="P12" i="16" a="1"/>
  <c r="P12" i="16" s="1"/>
  <c r="Z52" i="16" a="1"/>
  <c r="Z52" i="16" s="1"/>
  <c r="AC23" i="16" a="1"/>
  <c r="AC23" i="16" s="1"/>
  <c r="Y2" i="16" a="1"/>
  <c r="Y2" i="16" s="1"/>
  <c r="Z9" i="16" a="1"/>
  <c r="Z9" i="16" s="1"/>
  <c r="Y52" i="16" a="1"/>
  <c r="Y52" i="16" s="1"/>
  <c r="T36" i="16" a="1"/>
  <c r="T36" i="16" s="1"/>
  <c r="Y9" i="16" a="1"/>
  <c r="Y9" i="16" s="1"/>
  <c r="V13" i="16" a="1"/>
  <c r="V13" i="16" s="1"/>
  <c r="Z30" i="16" a="1"/>
  <c r="Z30" i="16" s="1"/>
  <c r="Z13" i="16" a="1"/>
  <c r="Z13" i="16" s="1"/>
  <c r="P46" i="16" a="1"/>
  <c r="P46" i="16" s="1"/>
  <c r="M12" i="16" a="1"/>
  <c r="M12" i="16" s="1"/>
  <c r="P51" i="16" a="1"/>
  <c r="P51" i="16" s="1"/>
  <c r="Z16" i="16" a="1"/>
  <c r="Z16" i="16" s="1"/>
  <c r="G18" i="15" a="1"/>
  <c r="G18" i="15" s="1"/>
  <c r="G24" i="15" a="1"/>
  <c r="G24" i="15" s="1"/>
  <c r="V7" i="16" a="1"/>
  <c r="V7" i="16" s="1"/>
  <c r="Y18" i="16" a="1"/>
  <c r="Y18" i="16" s="1"/>
  <c r="H24" i="15" a="1"/>
  <c r="H24" i="15" s="1"/>
  <c r="Q45" i="16" a="1"/>
  <c r="Q45" i="16" s="1"/>
  <c r="Y31" i="16" a="1"/>
  <c r="Y31" i="16" s="1"/>
  <c r="Q54" i="16" a="1"/>
  <c r="Q54" i="16" s="1"/>
  <c r="V23" i="16" a="1"/>
  <c r="V23" i="16" s="1"/>
  <c r="Y26" i="16" a="1"/>
  <c r="Y26" i="16" s="1"/>
  <c r="W18" i="16" a="1"/>
  <c r="W18" i="16" s="1"/>
  <c r="Z18" i="16" a="1"/>
  <c r="Z18" i="16" s="1"/>
  <c r="Y30" i="16" a="1"/>
  <c r="Y30" i="16" s="1"/>
  <c r="Y16" i="16" a="1"/>
  <c r="Y16" i="16" s="1"/>
  <c r="H21" i="15" a="1"/>
  <c r="H21" i="15" s="1"/>
  <c r="Q41" i="16" a="1"/>
  <c r="Q41" i="16" s="1"/>
  <c r="W11" i="16" a="1"/>
  <c r="W11" i="16" s="1"/>
  <c r="G20" i="15" a="1"/>
  <c r="G20" i="15" s="1"/>
  <c r="Z32" i="16" a="1"/>
  <c r="Z32" i="16" s="1"/>
  <c r="AF15" i="16" a="1"/>
  <c r="AF15" i="16" s="1"/>
  <c r="W20" i="16" a="1"/>
  <c r="W20" i="16" s="1"/>
  <c r="Y10" i="16" a="1"/>
  <c r="Y10" i="16" s="1"/>
  <c r="V11" i="16" a="1"/>
  <c r="V11" i="16" s="1"/>
  <c r="Y15" i="16" a="1"/>
  <c r="Y15" i="16" s="1"/>
  <c r="V4" i="16" a="1"/>
  <c r="V4" i="16" s="1"/>
  <c r="AB42" i="16" a="1"/>
  <c r="AB42" i="16" s="1"/>
  <c r="Z27" i="16" a="1"/>
  <c r="Z27" i="16" s="1"/>
  <c r="Y27" i="16" a="1"/>
  <c r="Y27" i="16" s="1"/>
  <c r="Z6" i="16" a="1"/>
  <c r="Z6" i="16" s="1"/>
  <c r="Q50" i="16" a="1"/>
  <c r="Q50" i="16" s="1"/>
  <c r="V50" i="16" a="1"/>
  <c r="V50" i="16" s="1"/>
  <c r="W50" i="16" a="1"/>
  <c r="W50" i="16" s="1"/>
  <c r="AB40" i="16" a="1"/>
  <c r="AB40" i="16" s="1"/>
  <c r="M7" i="16" a="1"/>
  <c r="M7" i="16" s="1"/>
  <c r="W16" i="16" a="1"/>
  <c r="W16" i="16" s="1"/>
  <c r="Y14" i="16" a="1"/>
  <c r="Y14" i="16" s="1"/>
  <c r="V19" i="16" a="1"/>
  <c r="V19" i="16" s="1"/>
  <c r="Y3" i="16" a="1"/>
  <c r="Y3" i="16" s="1"/>
  <c r="V6" i="16" a="1"/>
  <c r="V6" i="16" s="1"/>
  <c r="Z17" i="16" a="1"/>
  <c r="Z17" i="16" s="1"/>
  <c r="Y6" i="16" a="1"/>
  <c r="Y6" i="16" s="1"/>
  <c r="Z22" i="16" a="1"/>
  <c r="Z22" i="16" s="1"/>
  <c r="AI11" i="16" a="1"/>
  <c r="AI11" i="16" s="1"/>
  <c r="AI9" i="16" a="1"/>
  <c r="AI9" i="16" s="1"/>
  <c r="AI7" i="16" a="1"/>
  <c r="AI7" i="16" s="1"/>
  <c r="AH7" i="16" a="1"/>
  <c r="AH7" i="16" s="1"/>
  <c r="AH9" i="16" a="1"/>
  <c r="AH9" i="16" s="1"/>
  <c r="AF12" i="16" a="1"/>
  <c r="AF12" i="16" s="1"/>
  <c r="AF16" i="16" a="1"/>
  <c r="AF16" i="16" s="1"/>
  <c r="AE16" i="16" a="1"/>
  <c r="AE16" i="16" s="1"/>
  <c r="AF20" i="16" a="1"/>
  <c r="AF20" i="16" s="1"/>
  <c r="AE12" i="16" a="1"/>
  <c r="AE12" i="16" s="1"/>
  <c r="AB16" i="16" a="1"/>
  <c r="AB16" i="16" s="1"/>
  <c r="AC12" i="16" a="1"/>
  <c r="AC12" i="16" s="1"/>
  <c r="AC20" i="16" a="1"/>
  <c r="AC20" i="16" s="1"/>
  <c r="AC16" i="16" a="1"/>
  <c r="AC16" i="16" s="1"/>
  <c r="AF9" i="16" a="1"/>
  <c r="AF9" i="16" s="1"/>
  <c r="AE9" i="16" a="1"/>
  <c r="AE9" i="16" s="1"/>
  <c r="AF11" i="16" a="1"/>
  <c r="AF11" i="16" s="1"/>
  <c r="AF7" i="16" a="1"/>
  <c r="AF7" i="16" s="1"/>
  <c r="AE7" i="16" a="1"/>
  <c r="AE7" i="16" s="1"/>
  <c r="Y45" i="16" a="1"/>
  <c r="Y45" i="16" s="1"/>
  <c r="AE24" i="16" a="1"/>
  <c r="AE24" i="16" s="1"/>
  <c r="AF24" i="16" a="1"/>
  <c r="AF24" i="16" s="1"/>
  <c r="Z50" i="16" a="1"/>
  <c r="Z50" i="16" s="1"/>
  <c r="Z55" i="16" a="1"/>
  <c r="Z55" i="16" s="1"/>
  <c r="Y50" i="16" a="1"/>
  <c r="Y50" i="16" s="1"/>
  <c r="Y55" i="16" a="1"/>
  <c r="Y55" i="16" s="1"/>
  <c r="W56" i="16" a="1"/>
  <c r="W56" i="16" s="1"/>
  <c r="Z58" i="16" a="1"/>
  <c r="Z58" i="16" s="1"/>
  <c r="S68" i="16" a="1"/>
  <c r="S68" i="16" s="1"/>
  <c r="T68" i="16" a="1"/>
  <c r="T68" i="16" s="1"/>
  <c r="T71" i="16" a="1"/>
  <c r="T71" i="16" s="1"/>
  <c r="W52" i="16" a="1"/>
  <c r="W52" i="16" s="1"/>
  <c r="Q72" i="16" a="1"/>
  <c r="Q72" i="16" s="1"/>
  <c r="V54" i="16" a="1"/>
  <c r="V54" i="16" s="1"/>
  <c r="W54" i="16" a="1"/>
  <c r="W54" i="16" s="1"/>
  <c r="P72" i="16" a="1"/>
  <c r="P72" i="16" s="1"/>
  <c r="Y46" i="16" a="1"/>
  <c r="Y46" i="16" s="1"/>
  <c r="Z46" i="16" a="1"/>
  <c r="Z46" i="16" s="1"/>
  <c r="W53" i="16" a="1"/>
  <c r="W53" i="16" s="1"/>
  <c r="AE44" i="16" a="1"/>
  <c r="AE44" i="16" s="1"/>
  <c r="AB45" i="16" a="1"/>
  <c r="AB45" i="16" s="1"/>
  <c r="Y35" i="16" a="1"/>
  <c r="Y35" i="16" s="1"/>
  <c r="W60" i="16" a="1"/>
  <c r="W60" i="16" s="1"/>
  <c r="AF44" i="16" a="1"/>
  <c r="AF44" i="16" s="1"/>
  <c r="AC45" i="16" a="1"/>
  <c r="AC45" i="16" s="1"/>
  <c r="Z35" i="16" a="1"/>
  <c r="Z35" i="16" s="1"/>
  <c r="AC43" i="16" a="1"/>
  <c r="AC43" i="16" s="1"/>
  <c r="AB43" i="16" a="1"/>
  <c r="AB43" i="16" s="1"/>
  <c r="Z33" i="16" a="1"/>
  <c r="Z33" i="16" s="1"/>
  <c r="Z54" i="16" a="1"/>
  <c r="Z54" i="16" s="1"/>
  <c r="W61" i="16" a="1"/>
  <c r="W61" i="16" s="1"/>
  <c r="W64" i="16" a="1"/>
  <c r="W64" i="16" s="1"/>
  <c r="Y33" i="16" a="1"/>
  <c r="Y33" i="16" s="1"/>
  <c r="Y54" i="16" a="1"/>
  <c r="Y54" i="16" s="1"/>
  <c r="Z47" i="16" a="1"/>
  <c r="Z47" i="16" s="1"/>
  <c r="AC49" i="16" a="1"/>
  <c r="AC49" i="16" s="1"/>
  <c r="Y47" i="16" a="1"/>
  <c r="Y47" i="16" s="1"/>
  <c r="AB49" i="16" a="1"/>
  <c r="AB49" i="16" s="1"/>
  <c r="T80" i="16" a="1"/>
  <c r="T80" i="16" s="1"/>
  <c r="AB17" i="16" a="1"/>
  <c r="AB17" i="16" s="1"/>
  <c r="AF8" i="16" a="1"/>
  <c r="AF8" i="16" s="1"/>
  <c r="AC17" i="16" a="1"/>
  <c r="AC17" i="16" s="1"/>
  <c r="V58" i="16" a="1"/>
  <c r="V58" i="16" s="1"/>
  <c r="AB19" i="16" a="1"/>
  <c r="AB19" i="16" s="1"/>
  <c r="W58" i="16" a="1"/>
  <c r="W58" i="16" s="1"/>
  <c r="AC19" i="16" a="1"/>
  <c r="AC19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M16" authorId="0" shapeId="0" xr:uid="{9F569788-65F3-4E90-A4F5-32842BD5C9E9}">
      <text>
        <r>
          <rPr>
            <b/>
            <sz val="9"/>
            <color indexed="81"/>
            <rFont val="Tahoma"/>
            <charset val="1"/>
          </rPr>
          <t>luc armant:</t>
        </r>
        <r>
          <rPr>
            <sz val="9"/>
            <color indexed="81"/>
            <rFont val="Tahoma"/>
            <charset val="1"/>
          </rPr>
          <t xml:space="preserve">
this parameter only change the sailing calculation in the lines below, but not the polars which are picking values on the other spreadsheets with various Kite Lift coeficient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armant</author>
  </authors>
  <commentList>
    <comment ref="F2" authorId="0" shapeId="0" xr:uid="{ED2BF7C8-5A03-402F-8D3C-B7D1E2F4DD9B}">
      <text>
        <r>
          <rPr>
            <b/>
            <sz val="9"/>
            <color indexed="81"/>
            <rFont val="Tahoma"/>
            <family val="2"/>
          </rPr>
          <t>luc armant:</t>
        </r>
        <r>
          <rPr>
            <sz val="9"/>
            <color indexed="81"/>
            <rFont val="Tahoma"/>
            <family val="2"/>
          </rPr>
          <t xml:space="preserve">
putt an integer number for a certain true wind speed, in order to display the corresponding water speed polar.
That's just a detail of the biggest polor of first page</t>
        </r>
      </text>
    </comment>
  </commentList>
</comments>
</file>

<file path=xl/sharedStrings.xml><?xml version="1.0" encoding="utf-8"?>
<sst xmlns="http://schemas.openxmlformats.org/spreadsheetml/2006/main" count="975" uniqueCount="116">
  <si>
    <t>Rising Angle</t>
  </si>
  <si>
    <t>degrees</t>
  </si>
  <si>
    <t>Fish line length</t>
  </si>
  <si>
    <t>m</t>
  </si>
  <si>
    <t>kite line length</t>
  </si>
  <si>
    <t>fish efficiency</t>
  </si>
  <si>
    <t>L/D</t>
  </si>
  <si>
    <t>kite efficiency</t>
  </si>
  <si>
    <t>pilot mass</t>
  </si>
  <si>
    <t>kg</t>
  </si>
  <si>
    <t>pilot weight</t>
  </si>
  <si>
    <t>constants</t>
  </si>
  <si>
    <t>daN</t>
  </si>
  <si>
    <t>air density</t>
  </si>
  <si>
    <t>water density</t>
  </si>
  <si>
    <t>g</t>
  </si>
  <si>
    <t>Solver</t>
  </si>
  <si>
    <t>Fish VPP</t>
  </si>
  <si>
    <r>
      <rPr>
        <b/>
        <sz val="11"/>
        <color theme="1"/>
        <rFont val="Calibri"/>
        <family val="2"/>
        <scheme val="minor"/>
      </rPr>
      <t>total efficiency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</si>
  <si>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 xml:space="preserve">Kite projected efficiency </t>
    </r>
    <r>
      <rPr>
        <sz val="11"/>
        <color theme="1"/>
        <rFont val="Calibri"/>
        <family val="2"/>
        <scheme val="minor"/>
      </rPr>
      <t>(degrees)</t>
    </r>
  </si>
  <si>
    <r>
      <rPr>
        <b/>
        <sz val="11"/>
        <color theme="1"/>
        <rFont val="Calibri"/>
        <family val="2"/>
        <scheme val="minor"/>
      </rPr>
      <t>Kite roll angle</t>
    </r>
    <r>
      <rPr>
        <sz val="11"/>
        <color theme="1"/>
        <rFont val="Calibri"/>
        <family val="2"/>
        <scheme val="minor"/>
      </rPr>
      <t xml:space="preserve"> (degrees)</t>
    </r>
  </si>
  <si>
    <r>
      <rPr>
        <b/>
        <sz val="11"/>
        <color theme="1"/>
        <rFont val="Calibri"/>
        <family val="2"/>
        <scheme val="minor"/>
      </rPr>
      <t>Extra Rising angle</t>
    </r>
    <r>
      <rPr>
        <sz val="11"/>
        <color theme="1"/>
        <rFont val="Calibri"/>
        <family val="2"/>
        <scheme val="minor"/>
      </rPr>
      <t xml:space="preserve"> (degrees)</t>
    </r>
  </si>
  <si>
    <t>y pilot</t>
  </si>
  <si>
    <t>x and y fish</t>
  </si>
  <si>
    <t>z pilot</t>
  </si>
  <si>
    <t>y kite</t>
  </si>
  <si>
    <t>z kite</t>
  </si>
  <si>
    <t>projt efficiency</t>
  </si>
  <si>
    <t>vector fish</t>
  </si>
  <si>
    <t>y</t>
  </si>
  <si>
    <t>z</t>
  </si>
  <si>
    <t xml:space="preserve"> picture data</t>
  </si>
  <si>
    <t>vector kite</t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</si>
  <si>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fish cable)</t>
    </r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</si>
  <si>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kite cable)</t>
    </r>
  </si>
  <si>
    <t>-weight vector</t>
  </si>
  <si>
    <t>flat power ratio</t>
  </si>
  <si>
    <t>(air/eau)</t>
  </si>
  <si>
    <r>
      <rPr>
        <b/>
        <sz val="11"/>
        <color theme="1"/>
        <rFont val="Calibri"/>
        <family val="2"/>
        <scheme val="minor"/>
      </rPr>
      <t xml:space="preserve">projected power ratio </t>
    </r>
    <r>
      <rPr>
        <sz val="11"/>
        <color theme="1"/>
        <rFont val="Calibri"/>
        <family val="2"/>
        <scheme val="minor"/>
      </rPr>
      <t xml:space="preserve">  (air/eau)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</si>
  <si>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(m/s)</t>
    </r>
  </si>
  <si>
    <r>
      <rPr>
        <b/>
        <sz val="11"/>
        <color theme="1"/>
        <rFont val="Calibri"/>
        <family val="2"/>
        <scheme val="minor"/>
      </rPr>
      <t>Vitesse eau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</si>
  <si>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</si>
  <si>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Vitesse air</t>
    </r>
    <r>
      <rPr>
        <sz val="11"/>
        <color theme="1"/>
        <rFont val="Calibri"/>
        <family val="2"/>
        <scheme val="minor"/>
      </rPr>
      <t xml:space="preserve"> (kts)</t>
    </r>
  </si>
  <si>
    <t>kts conversion</t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</si>
  <si>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</si>
  <si>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</si>
  <si>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Apparent wind / wind</t>
    </r>
    <r>
      <rPr>
        <sz val="11"/>
        <color theme="1"/>
        <rFont val="Calibri"/>
        <family val="2"/>
        <scheme val="minor"/>
      </rPr>
      <t xml:space="preserve">   (degrees)</t>
    </r>
  </si>
  <si>
    <r>
      <rPr>
        <b/>
        <sz val="11"/>
        <color theme="1"/>
        <rFont val="Calibri"/>
        <family val="2"/>
        <scheme val="minor"/>
      </rPr>
      <t xml:space="preserve">VMG cross wind </t>
    </r>
    <r>
      <rPr>
        <sz val="11"/>
        <color theme="1"/>
        <rFont val="Calibri"/>
        <family val="2"/>
        <scheme val="minor"/>
      </rPr>
      <t>(knots)</t>
    </r>
  </si>
  <si>
    <r>
      <rPr>
        <b/>
        <sz val="11"/>
        <color theme="1"/>
        <rFont val="Calibri"/>
        <family val="2"/>
        <scheme val="minor"/>
      </rPr>
      <t>VMG</t>
    </r>
    <r>
      <rPr>
        <sz val="11"/>
        <color theme="1"/>
        <rFont val="Calibri"/>
        <family val="2"/>
        <scheme val="minor"/>
      </rPr>
      <t xml:space="preserve">  (knots ; + = upwind)</t>
    </r>
  </si>
  <si>
    <r>
      <rPr>
        <b/>
        <sz val="11"/>
        <color theme="1"/>
        <rFont val="Calibri"/>
        <family val="2"/>
        <scheme val="minor"/>
      </rPr>
      <t>Apparent water / wind</t>
    </r>
    <r>
      <rPr>
        <sz val="11"/>
        <color theme="1"/>
        <rFont val="Calibri"/>
        <family val="2"/>
        <scheme val="minor"/>
      </rPr>
      <t xml:space="preserve"> (degrees. = Boat course relative to wind)</t>
    </r>
  </si>
  <si>
    <t>wind rounded</t>
  </si>
  <si>
    <t>course/wind</t>
  </si>
  <si>
    <t>SCx</t>
  </si>
  <si>
    <t xml:space="preserve"> projected aera</t>
  </si>
  <si>
    <t>projected aera</t>
  </si>
  <si>
    <t>flat ratio</t>
  </si>
  <si>
    <t>Flat aera</t>
  </si>
  <si>
    <t>Scxi</t>
  </si>
  <si>
    <t>SCxp</t>
  </si>
  <si>
    <t>Aspect Ratio</t>
  </si>
  <si>
    <t>total drag</t>
  </si>
  <si>
    <t>SCz</t>
  </si>
  <si>
    <t>interface  drag</t>
  </si>
  <si>
    <t>Cz (flat)</t>
  </si>
  <si>
    <t>Flat Aspect Ratio</t>
  </si>
  <si>
    <t>Flat span</t>
  </si>
  <si>
    <t xml:space="preserve"> induced drag</t>
  </si>
  <si>
    <t>parasite drag</t>
  </si>
  <si>
    <t>Lift</t>
  </si>
  <si>
    <t>pilot drag</t>
  </si>
  <si>
    <t>fish flat Cforce</t>
  </si>
  <si>
    <t>KITE</t>
  </si>
  <si>
    <t>FISH</t>
  </si>
  <si>
    <t>lifting surface parasite drag</t>
  </si>
  <si>
    <t>structure parasite drag</t>
  </si>
  <si>
    <t>Pilot</t>
  </si>
  <si>
    <t>total parasite drag</t>
  </si>
  <si>
    <t>Clk</t>
  </si>
  <si>
    <t>!</t>
  </si>
  <si>
    <t>S29</t>
  </si>
  <si>
    <t>T29</t>
  </si>
  <si>
    <t>S39</t>
  </si>
  <si>
    <t>T39</t>
  </si>
  <si>
    <t>S49</t>
  </si>
  <si>
    <t>T59</t>
  </si>
  <si>
    <t>T49</t>
  </si>
  <si>
    <t>S59</t>
  </si>
  <si>
    <t>S69</t>
  </si>
  <si>
    <t>T69</t>
  </si>
  <si>
    <t>S79</t>
  </si>
  <si>
    <t>T79</t>
  </si>
  <si>
    <t>S*Cxp (m²)</t>
  </si>
  <si>
    <t>S*Cz</t>
  </si>
  <si>
    <t>fish  Cforce</t>
  </si>
  <si>
    <r>
      <rPr>
        <b/>
        <sz val="11"/>
        <color theme="1"/>
        <rFont val="Calibri"/>
        <family val="2"/>
        <scheme val="minor"/>
      </rPr>
      <t>Fish total force</t>
    </r>
    <r>
      <rPr>
        <sz val="11"/>
        <color theme="1"/>
        <rFont val="Calibri"/>
        <family val="2"/>
        <scheme val="minor"/>
      </rPr>
      <t xml:space="preserve">   (daN running in to the fish cable)</t>
    </r>
  </si>
  <si>
    <r>
      <rPr>
        <b/>
        <sz val="11"/>
        <color theme="1"/>
        <rFont val="Calibri"/>
        <family val="2"/>
        <scheme val="minor"/>
      </rPr>
      <t xml:space="preserve">Kite total force  </t>
    </r>
    <r>
      <rPr>
        <sz val="11"/>
        <color theme="1"/>
        <rFont val="Calibri"/>
        <family val="2"/>
        <scheme val="minor"/>
      </rPr>
      <t xml:space="preserve"> (daN running into the kite cable)</t>
    </r>
  </si>
  <si>
    <t>kite  Cforce</t>
  </si>
  <si>
    <t>kts</t>
  </si>
  <si>
    <t>true wind speed</t>
  </si>
  <si>
    <r>
      <rPr>
        <b/>
        <sz val="11"/>
        <color theme="1"/>
        <rFont val="Calibri"/>
        <family val="2"/>
        <scheme val="minor"/>
      </rPr>
      <t>Water speed</t>
    </r>
    <r>
      <rPr>
        <sz val="11"/>
        <color theme="1"/>
        <rFont val="Calibri"/>
        <family val="2"/>
        <scheme val="minor"/>
      </rPr>
      <t xml:space="preserve">  (kts)</t>
    </r>
  </si>
  <si>
    <r>
      <rPr>
        <b/>
        <sz val="11"/>
        <color theme="1"/>
        <rFont val="Calibri"/>
        <family val="2"/>
        <scheme val="minor"/>
      </rPr>
      <t xml:space="preserve"> air speed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</si>
  <si>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>Air Speed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</si>
  <si>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(kts)</t>
    </r>
  </si>
  <si>
    <r>
      <t xml:space="preserve">true </t>
    </r>
    <r>
      <rPr>
        <b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(m/s)</t>
    </r>
  </si>
  <si>
    <r>
      <rPr>
        <b/>
        <sz val="11"/>
        <color theme="1"/>
        <rFont val="Calibri"/>
        <family val="2"/>
        <scheme val="minor"/>
      </rPr>
      <t xml:space="preserve">Water speed </t>
    </r>
    <r>
      <rPr>
        <sz val="11"/>
        <color theme="1"/>
        <rFont val="Calibri"/>
        <family val="2"/>
        <scheme val="minor"/>
      </rPr>
      <t xml:space="preserve"> (m/s)</t>
    </r>
  </si>
  <si>
    <t xml:space="preserve">Full scale Box1  </t>
  </si>
  <si>
    <t>cable diameter</t>
  </si>
  <si>
    <t>Cx cable air</t>
  </si>
  <si>
    <t>Cx cable eau</t>
  </si>
  <si>
    <t>attention: exprimer parasite drag en % surface flat aera</t>
  </si>
  <si>
    <t>(pour kite et fish)</t>
  </si>
  <si>
    <t>profondeur fish</t>
  </si>
  <si>
    <t>profondeur wing tip fish</t>
  </si>
  <si>
    <t>(en calculé)</t>
  </si>
  <si>
    <t>indication résistance rupture</t>
  </si>
  <si>
    <t>(calculé sur 100daN/mm²)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</si>
</sst>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0"/>
    <numFmt numFmtId="167" formatCode="0.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118"/>
      <name val="Nunito Sans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118"/>
      <name val="Nunito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1" xfId="0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164" fontId="1" fillId="0" borderId="1" xfId="0" applyNumberFormat="1" applyFont="1" applyBorder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164" fontId="1" fillId="0" borderId="0" xfId="0" applyNumberFormat="1" applyFont="1"/>
    <xf numFmtId="0" fontId="0" fillId="0" borderId="0" xfId="0" applyAlignment="1">
      <alignment textRotation="90" wrapText="1"/>
    </xf>
    <xf numFmtId="1" fontId="0" fillId="0" borderId="0" xfId="0" applyNumberFormat="1"/>
    <xf numFmtId="0" fontId="1" fillId="0" borderId="0" xfId="0" applyFont="1" applyAlignment="1">
      <alignment textRotation="90" wrapText="1"/>
    </xf>
    <xf numFmtId="1" fontId="0" fillId="0" borderId="1" xfId="0" applyNumberFormat="1" applyBorder="1"/>
    <xf numFmtId="0" fontId="0" fillId="0" borderId="0" xfId="0" quotePrefix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0" fillId="2" borderId="0" xfId="0" applyFill="1" applyAlignment="1">
      <alignment textRotation="90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  <xf numFmtId="2" fontId="1" fillId="0" borderId="1" xfId="0" applyNumberFormat="1" applyFont="1" applyBorder="1"/>
    <xf numFmtId="164" fontId="0" fillId="0" borderId="5" xfId="0" applyNumberFormat="1" applyBorder="1"/>
    <xf numFmtId="0" fontId="0" fillId="0" borderId="7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8" xfId="0" applyBorder="1"/>
    <xf numFmtId="0" fontId="1" fillId="0" borderId="5" xfId="0" applyFont="1" applyBorder="1"/>
    <xf numFmtId="166" fontId="0" fillId="0" borderId="9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5" xfId="0" applyBorder="1"/>
    <xf numFmtId="165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1" fontId="0" fillId="0" borderId="6" xfId="0" applyNumberFormat="1" applyBorder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0" fillId="4" borderId="7" xfId="0" applyNumberFormat="1" applyFill="1" applyBorder="1" applyAlignment="1">
      <alignment horizontal="right"/>
    </xf>
    <xf numFmtId="167" fontId="0" fillId="4" borderId="7" xfId="0" applyNumberFormat="1" applyFill="1" applyBorder="1" applyAlignment="1">
      <alignment horizontal="right"/>
    </xf>
    <xf numFmtId="164" fontId="0" fillId="4" borderId="7" xfId="0" applyNumberFormat="1" applyFill="1" applyBorder="1" applyAlignment="1">
      <alignment horizontal="right"/>
    </xf>
    <xf numFmtId="2" fontId="1" fillId="5" borderId="1" xfId="0" applyNumberFormat="1" applyFont="1" applyFill="1" applyBorder="1"/>
    <xf numFmtId="0" fontId="1" fillId="5" borderId="5" xfId="0" applyFont="1" applyFill="1" applyBorder="1"/>
    <xf numFmtId="164" fontId="0" fillId="5" borderId="9" xfId="0" applyNumberFormat="1" applyFill="1" applyBorder="1"/>
    <xf numFmtId="2" fontId="0" fillId="5" borderId="6" xfId="0" applyNumberFormat="1" applyFill="1" applyBorder="1"/>
    <xf numFmtId="164" fontId="0" fillId="5" borderId="1" xfId="0" applyNumberFormat="1" applyFill="1" applyBorder="1"/>
    <xf numFmtId="164" fontId="0" fillId="5" borderId="5" xfId="0" applyNumberFormat="1" applyFill="1" applyBorder="1"/>
    <xf numFmtId="165" fontId="0" fillId="5" borderId="1" xfId="0" applyNumberFormat="1" applyFill="1" applyBorder="1"/>
    <xf numFmtId="164" fontId="1" fillId="0" borderId="5" xfId="0" applyNumberFormat="1" applyFont="1" applyBorder="1"/>
    <xf numFmtId="2" fontId="0" fillId="0" borderId="5" xfId="0" applyNumberFormat="1" applyBorder="1"/>
    <xf numFmtId="0" fontId="6" fillId="2" borderId="4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6" fontId="0" fillId="2" borderId="4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165" fontId="1" fillId="0" borderId="6" xfId="0" applyNumberFormat="1" applyFont="1" applyBorder="1"/>
    <xf numFmtId="165" fontId="3" fillId="5" borderId="6" xfId="0" applyNumberFormat="1" applyFont="1" applyFill="1" applyBorder="1"/>
    <xf numFmtId="0" fontId="0" fillId="5" borderId="7" xfId="0" applyFill="1" applyBorder="1" applyAlignment="1">
      <alignment horizontal="right"/>
    </xf>
    <xf numFmtId="166" fontId="0" fillId="5" borderId="7" xfId="0" applyNumberFormat="1" applyFill="1" applyBorder="1" applyAlignment="1">
      <alignment horizontal="right"/>
    </xf>
    <xf numFmtId="164" fontId="3" fillId="4" borderId="7" xfId="0" applyNumberFormat="1" applyFont="1" applyFill="1" applyBorder="1" applyAlignment="1">
      <alignment horizontal="right"/>
    </xf>
    <xf numFmtId="0" fontId="0" fillId="4" borderId="7" xfId="0" applyFill="1" applyBorder="1" applyAlignment="1">
      <alignment horizontal="left"/>
    </xf>
    <xf numFmtId="2" fontId="0" fillId="0" borderId="9" xfId="0" applyNumberFormat="1" applyBorder="1"/>
    <xf numFmtId="166" fontId="8" fillId="0" borderId="0" xfId="0" applyNumberFormat="1" applyFont="1"/>
    <xf numFmtId="0" fontId="8" fillId="0" borderId="1" xfId="0" applyFont="1" applyBorder="1" applyAlignment="1">
      <alignment horizontal="right"/>
    </xf>
    <xf numFmtId="166" fontId="8" fillId="0" borderId="1" xfId="0" applyNumberFormat="1" applyFont="1" applyBorder="1"/>
    <xf numFmtId="0" fontId="8" fillId="0" borderId="1" xfId="0" applyFont="1" applyBorder="1"/>
    <xf numFmtId="2" fontId="8" fillId="0" borderId="0" xfId="0" applyNumberFormat="1" applyFont="1"/>
    <xf numFmtId="2" fontId="8" fillId="0" borderId="1" xfId="0" applyNumberFormat="1" applyFont="1" applyBorder="1"/>
    <xf numFmtId="0" fontId="0" fillId="5" borderId="0" xfId="0" applyFill="1"/>
    <xf numFmtId="165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6" fillId="5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0" fillId="6" borderId="0" xfId="0" applyFill="1"/>
    <xf numFmtId="164" fontId="0" fillId="0" borderId="6" xfId="0" applyNumberFormat="1" applyBorder="1"/>
    <xf numFmtId="14" fontId="1" fillId="3" borderId="0" xfId="0" applyNumberFormat="1" applyFont="1" applyFill="1"/>
    <xf numFmtId="0" fontId="6" fillId="3" borderId="0" xfId="0" applyFont="1" applyFill="1"/>
    <xf numFmtId="0" fontId="15" fillId="3" borderId="0" xfId="0" applyFont="1" applyFill="1"/>
    <xf numFmtId="0" fontId="1" fillId="2" borderId="4" xfId="0" applyFont="1" applyFill="1" applyBorder="1" applyAlignment="1">
      <alignment horizontal="center"/>
    </xf>
    <xf numFmtId="165" fontId="0" fillId="6" borderId="0" xfId="0" applyNumberFormat="1" applyFill="1"/>
    <xf numFmtId="2" fontId="0" fillId="6" borderId="0" xfId="0" applyNumberFormat="1" applyFill="1"/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2" xfId="0" applyFill="1" applyBorder="1"/>
    <xf numFmtId="0" fontId="0" fillId="2" borderId="1" xfId="0" applyFill="1" applyBorder="1"/>
    <xf numFmtId="0" fontId="0" fillId="2" borderId="0" xfId="0" applyFill="1" applyBorder="1" applyAlignment="1">
      <alignment horizontal="left"/>
    </xf>
    <xf numFmtId="165" fontId="0" fillId="0" borderId="4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1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solver'!$H$26:$H$29</c:f>
              <c:numCache>
                <c:formatCode>0.0</c:formatCode>
                <c:ptCount val="4"/>
                <c:pt idx="0">
                  <c:v>38.583083468990516</c:v>
                </c:pt>
                <c:pt idx="1">
                  <c:v>37.38331194100499</c:v>
                </c:pt>
                <c:pt idx="2">
                  <c:v>35.904229939815721</c:v>
                </c:pt>
                <c:pt idx="3">
                  <c:v>34.190778623577252</c:v>
                </c:pt>
              </c:numCache>
            </c:numRef>
          </c:xVal>
          <c:yVal>
            <c:numRef>
              <c:f>'linear solver'!$I$26:$I$29</c:f>
              <c:numCache>
                <c:formatCode>0.0</c:formatCode>
                <c:ptCount val="4"/>
                <c:pt idx="0">
                  <c:v>16.260604299770062</c:v>
                </c:pt>
                <c:pt idx="1">
                  <c:v>17.974055616008535</c:v>
                </c:pt>
                <c:pt idx="2">
                  <c:v>19.453137617197797</c:v>
                </c:pt>
                <c:pt idx="3">
                  <c:v>20.652909145183326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B8-443C-9695-3D043A2EE1A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solver'!$E$6</c:f>
              <c:numCache>
                <c:formatCode>0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'linear solver'!$E$7</c:f>
              <c:numCache>
                <c:formatCode>0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8-443C-9695-3D043A2EE1A7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'linear solver'!$U$4:$U$16</c:f>
              <c:numCache>
                <c:formatCode>0.0</c:formatCode>
                <c:ptCount val="13"/>
                <c:pt idx="0" formatCode="0">
                  <c:v>28.190778623577252</c:v>
                </c:pt>
                <c:pt idx="1">
                  <c:v>-8.5886698511427326</c:v>
                </c:pt>
              </c:numCache>
            </c:numRef>
          </c:xVal>
          <c:yVal>
            <c:numRef>
              <c:f>'linear solver'!$V$4:$V$16</c:f>
              <c:numCache>
                <c:formatCode>0.0</c:formatCode>
                <c:ptCount val="13"/>
                <c:pt idx="0" formatCode="0">
                  <c:v>10.260604299770062</c:v>
                </c:pt>
                <c:pt idx="1">
                  <c:v>-3.1260201777554872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B8-443C-9695-3D043A2EE1A7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'linear solver'!$W$4:$W$16</c:f>
              <c:numCache>
                <c:formatCode>0</c:formatCode>
                <c:ptCount val="13"/>
                <c:pt idx="0">
                  <c:v>28.190778623577252</c:v>
                </c:pt>
                <c:pt idx="1">
                  <c:v>64.970227098297229</c:v>
                </c:pt>
              </c:numCache>
            </c:numRef>
          </c:xVal>
          <c:yVal>
            <c:numRef>
              <c:f>'linear solver'!$X$4:$X$16</c:f>
              <c:numCache>
                <c:formatCode>0</c:formatCode>
                <c:ptCount val="13"/>
                <c:pt idx="0">
                  <c:v>10.260604299770062</c:v>
                </c:pt>
                <c:pt idx="1">
                  <c:v>31.495228777295608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B8-443C-9695-3D043A2EE1A7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'linear solver'!$Y$4:$Y$16</c:f>
              <c:numCache>
                <c:formatCode>0</c:formatCode>
                <c:ptCount val="13"/>
                <c:pt idx="0">
                  <c:v>28.190778623577252</c:v>
                </c:pt>
                <c:pt idx="1">
                  <c:v>28.190778623577252</c:v>
                </c:pt>
              </c:numCache>
            </c:numRef>
          </c:xVal>
          <c:yVal>
            <c:numRef>
              <c:f>'linear solver'!$Z$4:$Z$16</c:f>
              <c:numCache>
                <c:formatCode>0.00</c:formatCode>
                <c:ptCount val="13"/>
                <c:pt idx="0" formatCode="0">
                  <c:v>10.260604299770062</c:v>
                </c:pt>
                <c:pt idx="1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B8-443C-9695-3D043A2E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25-4AA5-AE66-8F2F95F4D8B4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25-4AA5-AE66-8F2F95F4D8B4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14.521491865945427</c:v>
                </c:pt>
                <c:pt idx="1">
                  <c:v>14.072928449189789</c:v>
                </c:pt>
                <c:pt idx="2">
                  <c:v>13.647172515086147</c:v>
                </c:pt>
                <c:pt idx="3">
                  <c:v>13.242111594916528</c:v>
                </c:pt>
                <c:pt idx="4">
                  <c:v>12.855914597177822</c:v>
                </c:pt>
                <c:pt idx="5">
                  <c:v>12.486985626251832</c:v>
                </c:pt>
                <c:pt idx="6">
                  <c:v>12.13392654483031</c:v>
                </c:pt>
                <c:pt idx="7">
                  <c:v>11.795506363436536</c:v>
                </c:pt>
                <c:pt idx="8">
                  <c:v>11.47063600546012</c:v>
                </c:pt>
                <c:pt idx="9">
                  <c:v>11.15834733607759</c:v>
                </c:pt>
                <c:pt idx="10">
                  <c:v>10.857775594404631</c:v>
                </c:pt>
                <c:pt idx="11">
                  <c:v>10.568144555065444</c:v>
                </c:pt>
                <c:pt idx="12">
                  <c:v>10.288753885357037</c:v>
                </c:pt>
                <c:pt idx="13">
                  <c:v>10.018968269467159</c:v>
                </c:pt>
                <c:pt idx="14">
                  <c:v>9.7582079503496981</c:v>
                </c:pt>
                <c:pt idx="15">
                  <c:v>9.5059403989398046</c:v>
                </c:pt>
                <c:pt idx="16">
                  <c:v>9.2616728636668402</c:v>
                </c:pt>
                <c:pt idx="17">
                  <c:v>9.0249455836297088</c:v>
                </c:pt>
                <c:pt idx="18">
                  <c:v>8.7953254682360722</c:v>
                </c:pt>
                <c:pt idx="19">
                  <c:v>8.5724000556423547</c:v>
                </c:pt>
                <c:pt idx="20">
                  <c:v>8.3557715622947875</c:v>
                </c:pt>
                <c:pt idx="21">
                  <c:v>8.1450508258922749</c:v>
                </c:pt>
                <c:pt idx="22">
                  <c:v>7.9398509230656993</c:v>
                </c:pt>
                <c:pt idx="23">
                  <c:v>7.7397802090696386</c:v>
                </c:pt>
                <c:pt idx="24">
                  <c:v>20.697505961300202</c:v>
                </c:pt>
                <c:pt idx="25">
                  <c:v>19.881341757928215</c:v>
                </c:pt>
                <c:pt idx="26">
                  <c:v>19.1295903366447</c:v>
                </c:pt>
                <c:pt idx="27">
                  <c:v>18.43316164927889</c:v>
                </c:pt>
                <c:pt idx="28">
                  <c:v>17.784678044084583</c:v>
                </c:pt>
                <c:pt idx="29">
                  <c:v>17.17808481171642</c:v>
                </c:pt>
                <c:pt idx="30">
                  <c:v>16.60836379128196</c:v>
                </c:pt>
                <c:pt idx="31">
                  <c:v>16.071319223910198</c:v>
                </c:pt>
                <c:pt idx="32">
                  <c:v>15.563415203372427</c:v>
                </c:pt>
                <c:pt idx="33">
                  <c:v>15.081650596757244</c:v>
                </c:pt>
                <c:pt idx="34">
                  <c:v>14.623461590395566</c:v>
                </c:pt>
                <c:pt idx="35">
                  <c:v>14.186644884336848</c:v>
                </c:pt>
                <c:pt idx="36">
                  <c:v>13.769296514999422</c:v>
                </c:pt>
                <c:pt idx="37">
                  <c:v>13.369762642302119</c:v>
                </c:pt>
                <c:pt idx="38">
                  <c:v>12.986599592715967</c:v>
                </c:pt>
                <c:pt idx="39">
                  <c:v>12.618541131392101</c:v>
                </c:pt>
                <c:pt idx="40">
                  <c:v>12.264471429177728</c:v>
                </c:pt>
                <c:pt idx="41">
                  <c:v>11.923402550353467</c:v>
                </c:pt>
                <c:pt idx="42">
                  <c:v>11.594455552618085</c:v>
                </c:pt>
                <c:pt idx="43">
                  <c:v>11.276844488556288</c:v>
                </c:pt>
                <c:pt idx="44">
                  <c:v>10.969862745888202</c:v>
                </c:pt>
                <c:pt idx="45">
                  <c:v>10.672871275098034</c:v>
                </c:pt>
                <c:pt idx="46">
                  <c:v>10.385288336691202</c:v>
                </c:pt>
                <c:pt idx="47">
                  <c:v>10.106580462800922</c:v>
                </c:pt>
                <c:pt idx="48">
                  <c:v>9.8362543737256711</c:v>
                </c:pt>
                <c:pt idx="49">
                  <c:v>9.5738496223976259</c:v>
                </c:pt>
                <c:pt idx="50">
                  <c:v>9.3189317608616022</c:v>
                </c:pt>
                <c:pt idx="51">
                  <c:v>9.0710858338338305</c:v>
                </c:pt>
                <c:pt idx="52">
                  <c:v>8.8299100058274984</c:v>
                </c:pt>
                <c:pt idx="53">
                  <c:v>8.5950091200228727</c:v>
                </c:pt>
                <c:pt idx="54">
                  <c:v>8.3659879681950056</c:v>
                </c:pt>
                <c:pt idx="55">
                  <c:v>8.1424440200430421</c:v>
                </c:pt>
                <c:pt idx="56">
                  <c:v>7.9239593148374858</c:v>
                </c:pt>
                <c:pt idx="57">
                  <c:v>7.710091155143953</c:v>
                </c:pt>
                <c:pt idx="58">
                  <c:v>7.500361157198669</c:v>
                </c:pt>
                <c:pt idx="59">
                  <c:v>7.2942420999381508</c:v>
                </c:pt>
                <c:pt idx="60">
                  <c:v>7.0911418684366136</c:v>
                </c:pt>
                <c:pt idx="61">
                  <c:v>6.8903836009384358</c:v>
                </c:pt>
                <c:pt idx="62">
                  <c:v>6.6911809162411089</c:v>
                </c:pt>
                <c:pt idx="63">
                  <c:v>6.4926068185480021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8.0839059409625857</c:v>
                </c:pt>
                <c:pt idx="1">
                  <c:v>7.9339349438228224</c:v>
                </c:pt>
                <c:pt idx="2">
                  <c:v>7.7890769275993739</c:v>
                </c:pt>
                <c:pt idx="3">
                  <c:v>7.6483954235659848</c:v>
                </c:pt>
                <c:pt idx="4">
                  <c:v>7.5110653218204062</c:v>
                </c:pt>
                <c:pt idx="5">
                  <c:v>7.3763543796075934</c:v>
                </c:pt>
                <c:pt idx="6">
                  <c:v>7.2436081262866345</c:v>
                </c:pt>
                <c:pt idx="7">
                  <c:v>7.1122374042004992</c:v>
                </c:pt>
                <c:pt idx="8">
                  <c:v>6.9817079690865036</c:v>
                </c:pt>
                <c:pt idx="9">
                  <c:v>6.8515317083784337</c:v>
                </c:pt>
                <c:pt idx="10">
                  <c:v>6.7212591351924802</c:v>
                </c:pt>
                <c:pt idx="11">
                  <c:v>6.59047288987444</c:v>
                </c:pt>
                <c:pt idx="12">
                  <c:v>6.4587820366368547</c:v>
                </c:pt>
                <c:pt idx="13">
                  <c:v>6.3258169849365373</c:v>
                </c:pt>
                <c:pt idx="14">
                  <c:v>6.1912248973607173</c:v>
                </c:pt>
                <c:pt idx="15">
                  <c:v>6.0546654704878815</c:v>
                </c:pt>
                <c:pt idx="16">
                  <c:v>5.9158069944167293</c:v>
                </c:pt>
                <c:pt idx="17">
                  <c:v>5.7743226119417042</c:v>
                </c:pt>
                <c:pt idx="18">
                  <c:v>5.6298867109859208</c:v>
                </c:pt>
                <c:pt idx="19">
                  <c:v>5.4821713950707611</c:v>
                </c:pt>
                <c:pt idx="20">
                  <c:v>5.3308429875529715</c:v>
                </c:pt>
                <c:pt idx="21">
                  <c:v>5.1755585375650206</c:v>
                </c:pt>
                <c:pt idx="22">
                  <c:v>5.0159623109724771</c:v>
                </c:pt>
                <c:pt idx="23">
                  <c:v>4.8516822708942247</c:v>
                </c:pt>
                <c:pt idx="24">
                  <c:v>6.2193360480506428</c:v>
                </c:pt>
                <c:pt idx="25">
                  <c:v>6.1542114082337438</c:v>
                </c:pt>
                <c:pt idx="26">
                  <c:v>6.0966579836314434</c:v>
                </c:pt>
                <c:pt idx="27">
                  <c:v>6.0449475273569737</c:v>
                </c:pt>
                <c:pt idx="28">
                  <c:v>5.9976521503889622</c:v>
                </c:pt>
                <c:pt idx="29">
                  <c:v>5.9535764454525193</c:v>
                </c:pt>
                <c:pt idx="30">
                  <c:v>5.911707737791672</c:v>
                </c:pt>
                <c:pt idx="31">
                  <c:v>5.8711789944483668</c:v>
                </c:pt>
                <c:pt idx="32">
                  <c:v>5.8312407326816285</c:v>
                </c:pt>
                <c:pt idx="33">
                  <c:v>5.7912394274593755</c:v>
                </c:pt>
                <c:pt idx="34">
                  <c:v>5.7506006777387393</c:v>
                </c:pt>
                <c:pt idx="35">
                  <c:v>5.7088158993934064</c:v>
                </c:pt>
                <c:pt idx="36">
                  <c:v>5.6654316588065612</c:v>
                </c:pt>
                <c:pt idx="37">
                  <c:v>5.6200410009428436</c:v>
                </c:pt>
                <c:pt idx="38">
                  <c:v>5.5722762943892912</c:v>
                </c:pt>
                <c:pt idx="39">
                  <c:v>5.5218032361671696</c:v>
                </c:pt>
                <c:pt idx="40">
                  <c:v>5.4683157460270451</c:v>
                </c:pt>
                <c:pt idx="41">
                  <c:v>5.4115315434439974</c:v>
                </c:pt>
                <c:pt idx="42">
                  <c:v>5.35118824741018</c:v>
                </c:pt>
                <c:pt idx="43">
                  <c:v>5.2870398740549573</c:v>
                </c:pt>
                <c:pt idx="44">
                  <c:v>5.2188536333764564</c:v>
                </c:pt>
                <c:pt idx="45">
                  <c:v>5.1464069462770388</c:v>
                </c:pt>
                <c:pt idx="46">
                  <c:v>5.0694846183564808</c:v>
                </c:pt>
                <c:pt idx="47">
                  <c:v>4.9878761188149809</c:v>
                </c:pt>
                <c:pt idx="48">
                  <c:v>4.9013729223693261</c:v>
                </c:pt>
                <c:pt idx="49">
                  <c:v>4.8097658801625132</c:v>
                </c:pt>
                <c:pt idx="50">
                  <c:v>4.7128425930793387</c:v>
                </c:pt>
                <c:pt idx="51">
                  <c:v>4.6103847685554777</c:v>
                </c:pt>
                <c:pt idx="52">
                  <c:v>4.5021655509526077</c:v>
                </c:pt>
                <c:pt idx="53">
                  <c:v>4.3879468272592179</c:v>
                </c:pt>
                <c:pt idx="54">
                  <c:v>4.267476526194371</c:v>
                </c:pt>
                <c:pt idx="55">
                  <c:v>4.1404859525037256</c:v>
                </c:pt>
                <c:pt idx="56">
                  <c:v>4.0066872333830927</c:v>
                </c:pt>
                <c:pt idx="57">
                  <c:v>3.8657710065178867</c:v>
                </c:pt>
                <c:pt idx="58">
                  <c:v>3.7174045580750894</c:v>
                </c:pt>
                <c:pt idx="59">
                  <c:v>3.5612307373936138</c:v>
                </c:pt>
                <c:pt idx="60">
                  <c:v>3.396868152899803</c:v>
                </c:pt>
                <c:pt idx="61">
                  <c:v>3.2239134204541005</c:v>
                </c:pt>
                <c:pt idx="62">
                  <c:v>3.0419466346832769</c:v>
                </c:pt>
                <c:pt idx="63">
                  <c:v>2.8505418301109171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25-4AA5-AE66-8F2F95F4D8B4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12.556335741106045</c:v>
                </c:pt>
                <c:pt idx="1">
                  <c:v>12.196638478078095</c:v>
                </c:pt>
                <c:pt idx="2">
                  <c:v>11.854176068855221</c:v>
                </c:pt>
                <c:pt idx="3">
                  <c:v>11.527478294148537</c:v>
                </c:pt>
                <c:pt idx="4">
                  <c:v>11.215254943240142</c:v>
                </c:pt>
                <c:pt idx="5">
                  <c:v>10.916368089019263</c:v>
                </c:pt>
                <c:pt idx="6">
                  <c:v>10.629809243081002</c:v>
                </c:pt>
                <c:pt idx="7">
                  <c:v>10.354680378702973</c:v>
                </c:pt>
                <c:pt idx="8">
                  <c:v>10.090178037663492</c:v>
                </c:pt>
                <c:pt idx="9">
                  <c:v>9.835579906654619</c:v>
                </c:pt>
                <c:pt idx="10">
                  <c:v>9.5902333761736056</c:v>
                </c:pt>
                <c:pt idx="11">
                  <c:v>9.3535456902603737</c:v>
                </c:pt>
                <c:pt idx="12">
                  <c:v>9.1249753670545068</c:v>
                </c:pt>
                <c:pt idx="13">
                  <c:v>8.9040246233534894</c:v>
                </c:pt>
                <c:pt idx="14">
                  <c:v>8.6902325749916898</c:v>
                </c:pt>
                <c:pt idx="15">
                  <c:v>8.4831690115257228</c:v>
                </c:pt>
                <c:pt idx="16">
                  <c:v>8.2824285600448082</c:v>
                </c:pt>
                <c:pt idx="17">
                  <c:v>8.0876250597715416</c:v>
                </c:pt>
                <c:pt idx="18">
                  <c:v>7.8983859666135228</c:v>
                </c:pt>
                <c:pt idx="19">
                  <c:v>7.7143465944034242</c:v>
                </c:pt>
                <c:pt idx="20">
                  <c:v>7.5351439759086096</c:v>
                </c:pt>
                <c:pt idx="21">
                  <c:v>7.3604100896210811</c:v>
                </c:pt>
                <c:pt idx="22">
                  <c:v>7.1897641446318348</c:v>
                </c:pt>
                <c:pt idx="23">
                  <c:v>15.762794926191033</c:v>
                </c:pt>
                <c:pt idx="24">
                  <c:v>15.227911826365252</c:v>
                </c:pt>
                <c:pt idx="25">
                  <c:v>14.726815716376127</c:v>
                </c:pt>
                <c:pt idx="26">
                  <c:v>14.255716351476721</c:v>
                </c:pt>
                <c:pt idx="27">
                  <c:v>13.811411381420747</c:v>
                </c:pt>
                <c:pt idx="28">
                  <c:v>13.391174737931394</c:v>
                </c:pt>
                <c:pt idx="29">
                  <c:v>12.992669756490619</c:v>
                </c:pt>
                <c:pt idx="30">
                  <c:v>12.613880787560358</c:v>
                </c:pt>
                <c:pt idx="31">
                  <c:v>12.253058801996575</c:v>
                </c:pt>
                <c:pt idx="32">
                  <c:v>11.908677708845206</c:v>
                </c:pt>
                <c:pt idx="33">
                  <c:v>11.579398958064742</c:v>
                </c:pt>
                <c:pt idx="34">
                  <c:v>11.264042610593282</c:v>
                </c:pt>
                <c:pt idx="35">
                  <c:v>10.961563499000627</c:v>
                </c:pt>
                <c:pt idx="36">
                  <c:v>10.671031424195748</c:v>
                </c:pt>
                <c:pt idx="37">
                  <c:v>10.391614571538449</c:v>
                </c:pt>
                <c:pt idx="38">
                  <c:v>10.122565506775624</c:v>
                </c:pt>
                <c:pt idx="39">
                  <c:v>9.863209244860899</c:v>
                </c:pt>
                <c:pt idx="40">
                  <c:v>9.6129329844108948</c:v>
                </c:pt>
                <c:pt idx="41">
                  <c:v>9.3711771754125319</c:v>
                </c:pt>
                <c:pt idx="42">
                  <c:v>9.1374276435545756</c:v>
                </c:pt>
                <c:pt idx="43">
                  <c:v>8.9112085352250947</c:v>
                </c:pt>
                <c:pt idx="44">
                  <c:v>8.6920758755344867</c:v>
                </c:pt>
                <c:pt idx="45">
                  <c:v>8.4796115494396744</c:v>
                </c:pt>
                <c:pt idx="46">
                  <c:v>8.2734175240967698</c:v>
                </c:pt>
                <c:pt idx="47">
                  <c:v>8.0731101291687679</c:v>
                </c:pt>
                <c:pt idx="48">
                  <c:v>7.8783142004699869</c:v>
                </c:pt>
                <c:pt idx="49">
                  <c:v>7.6886568697981268</c:v>
                </c:pt>
                <c:pt idx="50">
                  <c:v>7.5037607479899506</c:v>
                </c:pt>
                <c:pt idx="51">
                  <c:v>7.3232361960115391</c:v>
                </c:pt>
                <c:pt idx="52">
                  <c:v>7.1466723058713688</c:v>
                </c:pt>
                <c:pt idx="53">
                  <c:v>6.973626113389999</c:v>
                </c:pt>
                <c:pt idx="54">
                  <c:v>6.8036094305943227</c:v>
                </c:pt>
                <c:pt idx="55">
                  <c:v>6.6360725068827042</c:v>
                </c:pt>
                <c:pt idx="56">
                  <c:v>6.4703834933140625</c:v>
                </c:pt>
                <c:pt idx="57">
                  <c:v>6.3058023804657823</c:v>
                </c:pt>
                <c:pt idx="58">
                  <c:v>20.183349554888942</c:v>
                </c:pt>
                <c:pt idx="59">
                  <c:v>19.341484420062756</c:v>
                </c:pt>
                <c:pt idx="60">
                  <c:v>18.571883822977714</c:v>
                </c:pt>
                <c:pt idx="61">
                  <c:v>17.863829420219595</c:v>
                </c:pt>
                <c:pt idx="62">
                  <c:v>17.20872559701527</c:v>
                </c:pt>
                <c:pt idx="63">
                  <c:v>16.599590315575522</c:v>
                </c:pt>
                <c:pt idx="64">
                  <c:v>16.030687645342951</c:v>
                </c:pt>
                <c:pt idx="65">
                  <c:v>15.497257584764967</c:v>
                </c:pt>
                <c:pt idx="66">
                  <c:v>14.995314096464956</c:v>
                </c:pt>
                <c:pt idx="67">
                  <c:v>7.5444344769158604</c:v>
                </c:pt>
                <c:pt idx="68">
                  <c:v>7.3533878635807719</c:v>
                </c:pt>
                <c:pt idx="69">
                  <c:v>7.1661820357186725</c:v>
                </c:pt>
                <c:pt idx="70">
                  <c:v>6.9823130595994627</c:v>
                </c:pt>
                <c:pt idx="71">
                  <c:v>6.8012151908881036</c:v>
                </c:pt>
                <c:pt idx="72">
                  <c:v>6.6222405989647148</c:v>
                </c:pt>
                <c:pt idx="73">
                  <c:v>6.4446337567610659</c:v>
                </c:pt>
                <c:pt idx="74">
                  <c:v>6.2674988716803801</c:v>
                </c:pt>
                <c:pt idx="75">
                  <c:v>6.0897583052478534</c:v>
                </c:pt>
                <c:pt idx="76">
                  <c:v>5.9100994479689497</c:v>
                </c:pt>
                <c:pt idx="77">
                  <c:v>5.7269070432610372</c:v>
                </c:pt>
                <c:pt idx="78">
                  <c:v>5.5381776329632926</c:v>
                </c:pt>
                <c:pt idx="79">
                  <c:v>26.274380247285983</c:v>
                </c:pt>
                <c:pt idx="80">
                  <c:v>24.885537088995996</c:v>
                </c:pt>
                <c:pt idx="81">
                  <c:v>23.662077792055776</c:v>
                </c:pt>
                <c:pt idx="82">
                  <c:v>22.571456018588652</c:v>
                </c:pt>
                <c:pt idx="83">
                  <c:v>21.589424947085256</c:v>
                </c:pt>
                <c:pt idx="84">
                  <c:v>6.2935545590797437</c:v>
                </c:pt>
                <c:pt idx="85">
                  <c:v>6.0926884082984376</c:v>
                </c:pt>
                <c:pt idx="86">
                  <c:v>5.8883820307052064</c:v>
                </c:pt>
                <c:pt idx="87">
                  <c:v>5.6786420959490185</c:v>
                </c:pt>
                <c:pt idx="88">
                  <c:v>5.4610151474141526</c:v>
                </c:pt>
                <c:pt idx="89">
                  <c:v>5.2324769338968204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9.447405453202828</c:v>
                </c:pt>
                <c:pt idx="1">
                  <c:v>9.2246128310359286</c:v>
                </c:pt>
                <c:pt idx="2">
                  <c:v>9.0093924394025073</c:v>
                </c:pt>
                <c:pt idx="3">
                  <c:v>8.8007191832094218</c:v>
                </c:pt>
                <c:pt idx="4">
                  <c:v>8.5976792590018665</c:v>
                </c:pt>
                <c:pt idx="5">
                  <c:v>8.3994523040864042</c:v>
                </c:pt>
                <c:pt idx="6">
                  <c:v>8.205296581542548</c:v>
                </c:pt>
                <c:pt idx="7">
                  <c:v>8.0145365604237266</c:v>
                </c:pt>
                <c:pt idx="8">
                  <c:v>7.826552394835832</c:v>
                </c:pt>
                <c:pt idx="9">
                  <c:v>7.6407709132483008</c:v>
                </c:pt>
                <c:pt idx="10">
                  <c:v>7.4566578103570142</c:v>
                </c:pt>
                <c:pt idx="11">
                  <c:v>7.273710795165897</c:v>
                </c:pt>
                <c:pt idx="12">
                  <c:v>7.0914534957662791</c:v>
                </c:pt>
                <c:pt idx="13">
                  <c:v>6.9094299572706328</c:v>
                </c:pt>
                <c:pt idx="14">
                  <c:v>6.7271995972563436</c:v>
                </c:pt>
                <c:pt idx="15">
                  <c:v>6.544332505011365</c:v>
                </c:pt>
                <c:pt idx="16">
                  <c:v>6.3604049885594547</c:v>
                </c:pt>
                <c:pt idx="17">
                  <c:v>6.1749952883758956</c:v>
                </c:pt>
                <c:pt idx="18">
                  <c:v>5.987679390348112</c:v>
                </c:pt>
                <c:pt idx="19">
                  <c:v>5.7980268845139813</c:v>
                </c:pt>
                <c:pt idx="20">
                  <c:v>5.605596832446281</c:v>
                </c:pt>
                <c:pt idx="21">
                  <c:v>5.4099336275983632</c:v>
                </c:pt>
                <c:pt idx="22">
                  <c:v>5.2105628634458752</c:v>
                </c:pt>
                <c:pt idx="23">
                  <c:v>10.188272697746942</c:v>
                </c:pt>
                <c:pt idx="24">
                  <c:v>9.9318866132681283</c:v>
                </c:pt>
                <c:pt idx="25">
                  <c:v>9.6905590683163734</c:v>
                </c:pt>
                <c:pt idx="26">
                  <c:v>9.4621665430236668</c:v>
                </c:pt>
                <c:pt idx="27">
                  <c:v>9.2449000496603997</c:v>
                </c:pt>
                <c:pt idx="28">
                  <c:v>9.0372052077517946</c:v>
                </c:pt>
                <c:pt idx="29">
                  <c:v>8.8377355492998113</c:v>
                </c:pt>
                <c:pt idx="30">
                  <c:v>8.6453156983804522</c:v>
                </c:pt>
                <c:pt idx="31">
                  <c:v>8.4589120100280688</c:v>
                </c:pt>
                <c:pt idx="32">
                  <c:v>8.2776089053922632</c:v>
                </c:pt>
                <c:pt idx="33">
                  <c:v>8.1005895990670034</c:v>
                </c:pt>
                <c:pt idx="34">
                  <c:v>7.9271202419491091</c:v>
                </c:pt>
                <c:pt idx="35">
                  <c:v>7.7565367395984959</c:v>
                </c:pt>
                <c:pt idx="36">
                  <c:v>7.5882336790119895</c:v>
                </c:pt>
                <c:pt idx="37">
                  <c:v>7.4216549244388164</c:v>
                </c:pt>
                <c:pt idx="38">
                  <c:v>7.2562855380673739</c:v>
                </c:pt>
                <c:pt idx="39">
                  <c:v>7.0916447529697217</c:v>
                </c:pt>
                <c:pt idx="40">
                  <c:v>6.9272797798794272</c:v>
                </c:pt>
                <c:pt idx="41">
                  <c:v>6.7627602707026737</c:v>
                </c:pt>
                <c:pt idx="42">
                  <c:v>6.5976732934056992</c:v>
                </c:pt>
                <c:pt idx="43">
                  <c:v>6.4316186975367282</c:v>
                </c:pt>
                <c:pt idx="44">
                  <c:v>6.26420476901977</c:v>
                </c:pt>
                <c:pt idx="45">
                  <c:v>6.0950440885482688</c:v>
                </c:pt>
                <c:pt idx="46">
                  <c:v>5.9237495212810627</c:v>
                </c:pt>
                <c:pt idx="47">
                  <c:v>5.7499302779694297</c:v>
                </c:pt>
                <c:pt idx="48">
                  <c:v>5.5731880006692371</c:v>
                </c:pt>
                <c:pt idx="49">
                  <c:v>5.3931128417741885</c:v>
                </c:pt>
                <c:pt idx="50">
                  <c:v>5.2092795259364513</c:v>
                </c:pt>
                <c:pt idx="51">
                  <c:v>5.0212434144125346</c:v>
                </c:pt>
                <c:pt idx="52">
                  <c:v>4.828536636285838</c:v>
                </c:pt>
                <c:pt idx="53">
                  <c:v>4.6306644196548197</c:v>
                </c:pt>
                <c:pt idx="54">
                  <c:v>4.4271018616466451</c:v>
                </c:pt>
                <c:pt idx="55">
                  <c:v>4.21729153958736</c:v>
                </c:pt>
                <c:pt idx="56">
                  <c:v>4.000642618394485</c:v>
                </c:pt>
                <c:pt idx="57">
                  <c:v>3.7765324996141874</c:v>
                </c:pt>
                <c:pt idx="58">
                  <c:v>9.9172605018808806</c:v>
                </c:pt>
                <c:pt idx="59">
                  <c:v>9.6422961127062123</c:v>
                </c:pt>
                <c:pt idx="60">
                  <c:v>9.3929334831347173</c:v>
                </c:pt>
                <c:pt idx="61">
                  <c:v>9.1648275195185285</c:v>
                </c:pt>
                <c:pt idx="62">
                  <c:v>8.9544738719579016</c:v>
                </c:pt>
                <c:pt idx="63">
                  <c:v>8.7590071243184244</c:v>
                </c:pt>
                <c:pt idx="64">
                  <c:v>8.57605526496992</c:v>
                </c:pt>
                <c:pt idx="65">
                  <c:v>8.4036327592343252</c:v>
                </c:pt>
                <c:pt idx="66">
                  <c:v>8.2400606508712428</c:v>
                </c:pt>
                <c:pt idx="67">
                  <c:v>4.6823265833213865</c:v>
                </c:pt>
                <c:pt idx="68">
                  <c:v>4.5074802299296159</c:v>
                </c:pt>
                <c:pt idx="69">
                  <c:v>4.3267018810815925</c:v>
                </c:pt>
                <c:pt idx="70">
                  <c:v>4.1395212905859031</c:v>
                </c:pt>
                <c:pt idx="71">
                  <c:v>3.9454376403274365</c:v>
                </c:pt>
                <c:pt idx="72">
                  <c:v>3.7439195183776093</c:v>
                </c:pt>
                <c:pt idx="73">
                  <c:v>3.5344076057163898</c:v>
                </c:pt>
                <c:pt idx="74">
                  <c:v>3.3163217453910083</c:v>
                </c:pt>
                <c:pt idx="75">
                  <c:v>3.089074979997263</c:v>
                </c:pt>
                <c:pt idx="76">
                  <c:v>2.8520985240812742</c:v>
                </c:pt>
                <c:pt idx="77">
                  <c:v>2.6048837065699457</c:v>
                </c:pt>
                <c:pt idx="78">
                  <c:v>2.3470499651324181</c:v>
                </c:pt>
                <c:pt idx="79">
                  <c:v>6.7561623760156095</c:v>
                </c:pt>
                <c:pt idx="80">
                  <c:v>6.6072018072638992</c:v>
                </c:pt>
                <c:pt idx="81">
                  <c:v>6.4842052822554841</c:v>
                </c:pt>
                <c:pt idx="82">
                  <c:v>6.3813195579696886</c:v>
                </c:pt>
                <c:pt idx="83">
                  <c:v>6.2941548734659394</c:v>
                </c:pt>
                <c:pt idx="84">
                  <c:v>2.6492850847477456</c:v>
                </c:pt>
                <c:pt idx="85">
                  <c:v>2.4378042241606104</c:v>
                </c:pt>
                <c:pt idx="86">
                  <c:v>2.2158159822906063</c:v>
                </c:pt>
                <c:pt idx="87">
                  <c:v>1.9831991778938187</c:v>
                </c:pt>
                <c:pt idx="88">
                  <c:v>1.7401061844540815</c:v>
                </c:pt>
                <c:pt idx="89">
                  <c:v>1.4871298094474334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25-4AA5-AE66-8F2F95F4D8B4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9.5652322361943511</c:v>
                </c:pt>
                <c:pt idx="1">
                  <c:v>9.3393681211853092</c:v>
                </c:pt>
                <c:pt idx="2">
                  <c:v>9.1218125749830783</c:v>
                </c:pt>
                <c:pt idx="3">
                  <c:v>8.9120152692739296</c:v>
                </c:pt>
                <c:pt idx="4">
                  <c:v>8.7094725049471275</c:v>
                </c:pt>
                <c:pt idx="5">
                  <c:v>8.5137201530823283</c:v>
                </c:pt>
                <c:pt idx="6">
                  <c:v>8.3243272716006782</c:v>
                </c:pt>
                <c:pt idx="7">
                  <c:v>8.1408902060951558</c:v>
                </c:pt>
                <c:pt idx="8">
                  <c:v>7.9630269964968265</c:v>
                </c:pt>
                <c:pt idx="9">
                  <c:v>7.7903719152231421</c:v>
                </c:pt>
                <c:pt idx="10">
                  <c:v>7.6225699572949166</c:v>
                </c:pt>
                <c:pt idx="11">
                  <c:v>13.700815343351037</c:v>
                </c:pt>
                <c:pt idx="12">
                  <c:v>13.275923557133456</c:v>
                </c:pt>
                <c:pt idx="13">
                  <c:v>12.875630089889547</c:v>
                </c:pt>
                <c:pt idx="14">
                  <c:v>12.497422354348458</c:v>
                </c:pt>
                <c:pt idx="15">
                  <c:v>12.139145100157068</c:v>
                </c:pt>
                <c:pt idx="16">
                  <c:v>11.798937705183455</c:v>
                </c:pt>
                <c:pt idx="17">
                  <c:v>11.475184307015645</c:v>
                </c:pt>
                <c:pt idx="18">
                  <c:v>11.166473761682516</c:v>
                </c:pt>
                <c:pt idx="19">
                  <c:v>10.871567200757951</c:v>
                </c:pt>
                <c:pt idx="20">
                  <c:v>10.589371517716959</c:v>
                </c:pt>
                <c:pt idx="21">
                  <c:v>10.318917518927536</c:v>
                </c:pt>
                <c:pt idx="22">
                  <c:v>10.05934177029083</c:v>
                </c:pt>
                <c:pt idx="23">
                  <c:v>9.8098713887067657</c:v>
                </c:pt>
                <c:pt idx="24">
                  <c:v>9.5698111898393599</c:v>
                </c:pt>
                <c:pt idx="25">
                  <c:v>9.3385327250989345</c:v>
                </c:pt>
                <c:pt idx="26">
                  <c:v>9.115464831871261</c:v>
                </c:pt>
                <c:pt idx="27">
                  <c:v>8.9000853892247438</c:v>
                </c:pt>
                <c:pt idx="28">
                  <c:v>8.6919140218390982</c:v>
                </c:pt>
                <c:pt idx="29">
                  <c:v>8.4905055313613342</c:v>
                </c:pt>
                <c:pt idx="30">
                  <c:v>8.2954438592602067</c:v>
                </c:pt>
                <c:pt idx="31">
                  <c:v>8.1063364000468354</c:v>
                </c:pt>
                <c:pt idx="32">
                  <c:v>7.9228084892138879</c:v>
                </c:pt>
                <c:pt idx="33">
                  <c:v>7.7444978864795422</c:v>
                </c:pt>
                <c:pt idx="34">
                  <c:v>7.5710490612781181</c:v>
                </c:pt>
                <c:pt idx="35">
                  <c:v>7.4021070625491694</c:v>
                </c:pt>
                <c:pt idx="36">
                  <c:v>7.2373107165184161</c:v>
                </c:pt>
                <c:pt idx="37">
                  <c:v>7.0762848410923249</c:v>
                </c:pt>
                <c:pt idx="38">
                  <c:v>6.918631089201206</c:v>
                </c:pt>
                <c:pt idx="39">
                  <c:v>6.7639169299032993</c:v>
                </c:pt>
                <c:pt idx="40">
                  <c:v>6.6116621374978628</c:v>
                </c:pt>
                <c:pt idx="41">
                  <c:v>6.4613219755588727</c:v>
                </c:pt>
                <c:pt idx="42">
                  <c:v>6.3122660232648631</c:v>
                </c:pt>
                <c:pt idx="43">
                  <c:v>6.1637512836389678</c:v>
                </c:pt>
                <c:pt idx="44">
                  <c:v>6.0148878276575344</c:v>
                </c:pt>
                <c:pt idx="45">
                  <c:v>16.963522793430524</c:v>
                </c:pt>
                <c:pt idx="46">
                  <c:v>16.326747680922285</c:v>
                </c:pt>
                <c:pt idx="47">
                  <c:v>15.738362267925886</c:v>
                </c:pt>
                <c:pt idx="48">
                  <c:v>15.192002593062551</c:v>
                </c:pt>
                <c:pt idx="49">
                  <c:v>14.682436846046821</c:v>
                </c:pt>
                <c:pt idx="50">
                  <c:v>14.205319816848725</c:v>
                </c:pt>
                <c:pt idx="51">
                  <c:v>13.757009374410199</c:v>
                </c:pt>
                <c:pt idx="52">
                  <c:v>13.334427251877653</c:v>
                </c:pt>
                <c:pt idx="53">
                  <c:v>12.934952012099442</c:v>
                </c:pt>
                <c:pt idx="54">
                  <c:v>7.0228035410471703</c:v>
                </c:pt>
                <c:pt idx="55">
                  <c:v>6.8590930213404508</c:v>
                </c:pt>
                <c:pt idx="56">
                  <c:v>6.6981513907940036</c:v>
                </c:pt>
                <c:pt idx="57">
                  <c:v>6.5394350027206007</c:v>
                </c:pt>
                <c:pt idx="58">
                  <c:v>6.3823169644157005</c:v>
                </c:pt>
                <c:pt idx="59">
                  <c:v>6.2260607096287757</c:v>
                </c:pt>
                <c:pt idx="60">
                  <c:v>6.0697861911269078</c:v>
                </c:pt>
                <c:pt idx="61">
                  <c:v>5.91242646867956</c:v>
                </c:pt>
                <c:pt idx="62">
                  <c:v>5.7526719199783178</c:v>
                </c:pt>
                <c:pt idx="63">
                  <c:v>5.5888987460407309</c:v>
                </c:pt>
                <c:pt idx="64">
                  <c:v>5.4190780281333284</c:v>
                </c:pt>
                <c:pt idx="65">
                  <c:v>5.2406616250677844</c:v>
                </c:pt>
                <c:pt idx="66">
                  <c:v>20.0169106605526</c:v>
                </c:pt>
                <c:pt idx="67">
                  <c:v>19.14074788002597</c:v>
                </c:pt>
                <c:pt idx="68">
                  <c:v>18.346157220007424</c:v>
                </c:pt>
                <c:pt idx="69">
                  <c:v>17.620277080244289</c:v>
                </c:pt>
                <c:pt idx="70">
                  <c:v>16.952939670996436</c:v>
                </c:pt>
                <c:pt idx="71">
                  <c:v>16.335988311849057</c:v>
                </c:pt>
                <c:pt idx="72">
                  <c:v>6.1414476957460868</c:v>
                </c:pt>
                <c:pt idx="73">
                  <c:v>5.9762537766254704</c:v>
                </c:pt>
                <c:pt idx="74">
                  <c:v>5.808915897456461</c:v>
                </c:pt>
                <c:pt idx="75">
                  <c:v>5.6378199783350569</c:v>
                </c:pt>
                <c:pt idx="76">
                  <c:v>5.4609531891457621</c:v>
                </c:pt>
                <c:pt idx="77">
                  <c:v>5.2757917752838503</c:v>
                </c:pt>
                <c:pt idx="78">
                  <c:v>5.0791633951632944</c:v>
                </c:pt>
                <c:pt idx="79">
                  <c:v>24.613146124762014</c:v>
                </c:pt>
                <c:pt idx="80">
                  <c:v>23.299134913744915</c:v>
                </c:pt>
                <c:pt idx="81">
                  <c:v>22.142006040315806</c:v>
                </c:pt>
                <c:pt idx="82">
                  <c:v>21.111040668853725</c:v>
                </c:pt>
                <c:pt idx="83">
                  <c:v>5.3414129070439795</c:v>
                </c:pt>
                <c:pt idx="84">
                  <c:v>5.1334897579670304</c:v>
                </c:pt>
                <c:pt idx="85">
                  <c:v>31.98928900478673</c:v>
                </c:pt>
                <c:pt idx="86">
                  <c:v>29.746829751909985</c:v>
                </c:pt>
                <c:pt idx="87">
                  <c:v>27.873491598982518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8.4600796384269099</c:v>
                </c:pt>
                <c:pt idx="1">
                  <c:v>8.2399159792996031</c:v>
                </c:pt>
                <c:pt idx="2">
                  <c:v>8.0228958149232525</c:v>
                </c:pt>
                <c:pt idx="3">
                  <c:v>7.808435794173481</c:v>
                </c:pt>
                <c:pt idx="4">
                  <c:v>7.5959842560090456</c:v>
                </c:pt>
                <c:pt idx="5">
                  <c:v>7.3850149615768501</c:v>
                </c:pt>
                <c:pt idx="6">
                  <c:v>7.175021400947724</c:v>
                </c:pt>
                <c:pt idx="7">
                  <c:v>6.9655115437821644</c:v>
                </c:pt>
                <c:pt idx="8">
                  <c:v>6.7560029250882252</c:v>
                </c:pt>
                <c:pt idx="9">
                  <c:v>6.5460179759462669</c:v>
                </c:pt>
                <c:pt idx="10">
                  <c:v>6.3350795263628639</c:v>
                </c:pt>
                <c:pt idx="11">
                  <c:v>11.093858441860002</c:v>
                </c:pt>
                <c:pt idx="12">
                  <c:v>10.793882438067691</c:v>
                </c:pt>
                <c:pt idx="13">
                  <c:v>10.50911085979115</c:v>
                </c:pt>
                <c:pt idx="14">
                  <c:v>10.237630259286549</c:v>
                </c:pt>
                <c:pt idx="15">
                  <c:v>9.977784988559149</c:v>
                </c:pt>
                <c:pt idx="16">
                  <c:v>9.7281314278050353</c:v>
                </c:pt>
                <c:pt idx="17">
                  <c:v>9.4874015156208458</c:v>
                </c:pt>
                <c:pt idx="18">
                  <c:v>9.2544733882286305</c:v>
                </c:pt>
                <c:pt idx="19">
                  <c:v>9.0283475056040707</c:v>
                </c:pt>
                <c:pt idx="20">
                  <c:v>8.8081270496823176</c:v>
                </c:pt>
                <c:pt idx="21">
                  <c:v>8.5930016742075939</c:v>
                </c:pt>
                <c:pt idx="22">
                  <c:v>8.3822339010520981</c:v>
                </c:pt>
                <c:pt idx="23">
                  <c:v>8.1751476168867789</c:v>
                </c:pt>
                <c:pt idx="24">
                  <c:v>7.9711182427407712</c:v>
                </c:pt>
                <c:pt idx="25">
                  <c:v>7.7695642382625776</c:v>
                </c:pt>
                <c:pt idx="26">
                  <c:v>7.5699396701968213</c:v>
                </c:pt>
                <c:pt idx="27">
                  <c:v>7.371727626308199</c:v>
                </c:pt>
                <c:pt idx="28">
                  <c:v>7.1744342957944056</c:v>
                </c:pt>
                <c:pt idx="29">
                  <c:v>6.97758356816278</c:v>
                </c:pt>
                <c:pt idx="30">
                  <c:v>6.7807120269276107</c:v>
                </c:pt>
                <c:pt idx="31">
                  <c:v>6.5833642341901184</c:v>
                </c:pt>
                <c:pt idx="32">
                  <c:v>6.3850882188227827</c:v>
                </c:pt>
                <c:pt idx="33">
                  <c:v>6.1854310961735619</c:v>
                </c:pt>
                <c:pt idx="34">
                  <c:v>5.9839347626666459</c:v>
                </c:pt>
                <c:pt idx="35">
                  <c:v>5.7801316265430573</c:v>
                </c:pt>
                <c:pt idx="36">
                  <c:v>5.5735403591418526</c:v>
                </c:pt>
                <c:pt idx="37">
                  <c:v>5.363661683689771</c:v>
                </c:pt>
                <c:pt idx="38">
                  <c:v>5.1499742666349189</c:v>
                </c:pt>
                <c:pt idx="39">
                  <c:v>4.9319308492901159</c:v>
                </c:pt>
                <c:pt idx="40">
                  <c:v>4.7089548688689282</c:v>
                </c:pt>
                <c:pt idx="41">
                  <c:v>4.4804379891523558</c:v>
                </c:pt>
                <c:pt idx="42">
                  <c:v>4.2457392244697933</c:v>
                </c:pt>
                <c:pt idx="43">
                  <c:v>4.0041867458410447</c:v>
                </c:pt>
                <c:pt idx="44">
                  <c:v>3.7550840797730927</c:v>
                </c:pt>
                <c:pt idx="45">
                  <c:v>12.057402812775958</c:v>
                </c:pt>
                <c:pt idx="46">
                  <c:v>11.685365855664346</c:v>
                </c:pt>
                <c:pt idx="47">
                  <c:v>11.341375230564946</c:v>
                </c:pt>
                <c:pt idx="48">
                  <c:v>11.021327581611491</c:v>
                </c:pt>
                <c:pt idx="49">
                  <c:v>10.721833730860411</c:v>
                </c:pt>
                <c:pt idx="50">
                  <c:v>10.440063462531084</c:v>
                </c:pt>
                <c:pt idx="51">
                  <c:v>10.173629512325828</c:v>
                </c:pt>
                <c:pt idx="52">
                  <c:v>9.9204995408211154</c:v>
                </c:pt>
                <c:pt idx="53">
                  <c:v>9.6789284155588593</c:v>
                </c:pt>
                <c:pt idx="54">
                  <c:v>5.0069872697380271</c:v>
                </c:pt>
                <c:pt idx="55">
                  <c:v>4.7986828465122322</c:v>
                </c:pt>
                <c:pt idx="56">
                  <c:v>4.5850954323188882</c:v>
                </c:pt>
                <c:pt idx="57">
                  <c:v>4.3656381081890236</c:v>
                </c:pt>
                <c:pt idx="58">
                  <c:v>4.1396900942458164</c:v>
                </c:pt>
                <c:pt idx="59">
                  <c:v>3.9065981905165201</c:v>
                </c:pt>
                <c:pt idx="60">
                  <c:v>3.6656824220700299</c:v>
                </c:pt>
                <c:pt idx="61">
                  <c:v>3.4162484834738884</c:v>
                </c:pt>
                <c:pt idx="62">
                  <c:v>3.1576110047063177</c:v>
                </c:pt>
                <c:pt idx="63">
                  <c:v>2.8891338171519165</c:v>
                </c:pt>
                <c:pt idx="64">
                  <c:v>2.6102966034697244</c:v>
                </c:pt>
                <c:pt idx="65">
                  <c:v>2.320801952990398</c:v>
                </c:pt>
                <c:pt idx="66">
                  <c:v>12.227638926115869</c:v>
                </c:pt>
                <c:pt idx="67">
                  <c:v>11.804720484208159</c:v>
                </c:pt>
                <c:pt idx="68">
                  <c:v>11.423021017025622</c:v>
                </c:pt>
                <c:pt idx="69">
                  <c:v>11.075554332320902</c:v>
                </c:pt>
                <c:pt idx="70">
                  <c:v>10.756779328813183</c:v>
                </c:pt>
                <c:pt idx="71">
                  <c:v>10.46223326408259</c:v>
                </c:pt>
                <c:pt idx="72">
                  <c:v>3.544312659160191</c:v>
                </c:pt>
                <c:pt idx="73">
                  <c:v>3.3033212447096489</c:v>
                </c:pt>
                <c:pt idx="74">
                  <c:v>3.052906413931987</c:v>
                </c:pt>
                <c:pt idx="75">
                  <c:v>2.7924665259932033</c:v>
                </c:pt>
                <c:pt idx="76">
                  <c:v>2.5215164681281994</c:v>
                </c:pt>
                <c:pt idx="77">
                  <c:v>2.2397939899261825</c:v>
                </c:pt>
                <c:pt idx="78">
                  <c:v>1.9474262859329756</c:v>
                </c:pt>
                <c:pt idx="79">
                  <c:v>11.409725030480505</c:v>
                </c:pt>
                <c:pt idx="80">
                  <c:v>10.958803958499271</c:v>
                </c:pt>
                <c:pt idx="81">
                  <c:v>10.567422206496124</c:v>
                </c:pt>
                <c:pt idx="82">
                  <c:v>10.223298292528318</c:v>
                </c:pt>
                <c:pt idx="83">
                  <c:v>2.0784523400660757</c:v>
                </c:pt>
                <c:pt idx="84">
                  <c:v>1.7993478926425075</c:v>
                </c:pt>
                <c:pt idx="85">
                  <c:v>7.4582288571578026</c:v>
                </c:pt>
                <c:pt idx="86">
                  <c:v>7.1675014415290592</c:v>
                </c:pt>
                <c:pt idx="87">
                  <c:v>6.939122284883747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25-4AA5-AE66-8F2F95F4D8B4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10.065721233612964</c:v>
                </c:pt>
                <c:pt idx="1">
                  <c:v>9.8259322552329866</c:v>
                </c:pt>
                <c:pt idx="2">
                  <c:v>9.5959429996262369</c:v>
                </c:pt>
                <c:pt idx="3">
                  <c:v>9.3750374840304236</c:v>
                </c:pt>
                <c:pt idx="4">
                  <c:v>9.162570477096228</c:v>
                </c:pt>
                <c:pt idx="5">
                  <c:v>8.9579573452101169</c:v>
                </c:pt>
                <c:pt idx="6">
                  <c:v>8.7606652578362265</c:v>
                </c:pt>
                <c:pt idx="7">
                  <c:v>8.5702054649169099</c:v>
                </c:pt>
                <c:pt idx="8">
                  <c:v>8.3861264044959487</c:v>
                </c:pt>
                <c:pt idx="9">
                  <c:v>8.2080074307204054</c:v>
                </c:pt>
                <c:pt idx="10">
                  <c:v>8.0354529734272493</c:v>
                </c:pt>
                <c:pt idx="11">
                  <c:v>7.8680869519604126</c:v>
                </c:pt>
                <c:pt idx="12">
                  <c:v>7.7055472683101733</c:v>
                </c:pt>
                <c:pt idx="13">
                  <c:v>7.5474801980965625</c:v>
                </c:pt>
                <c:pt idx="14">
                  <c:v>7.3935344816790698</c:v>
                </c:pt>
                <c:pt idx="15">
                  <c:v>7.2433548904615996</c:v>
                </c:pt>
                <c:pt idx="16">
                  <c:v>7.0965750032372412</c:v>
                </c:pt>
                <c:pt idx="17">
                  <c:v>6.9528088713258613</c:v>
                </c:pt>
                <c:pt idx="18">
                  <c:v>6.8116411755034809</c:v>
                </c:pt>
                <c:pt idx="19">
                  <c:v>6.6726153775142611</c:v>
                </c:pt>
                <c:pt idx="20">
                  <c:v>13.664152335017954</c:v>
                </c:pt>
                <c:pt idx="21">
                  <c:v>13.236028824115436</c:v>
                </c:pt>
                <c:pt idx="22">
                  <c:v>12.834204248786506</c:v>
                </c:pt>
                <c:pt idx="23">
                  <c:v>12.455855005829614</c:v>
                </c:pt>
                <c:pt idx="24">
                  <c:v>12.098575267082261</c:v>
                </c:pt>
                <c:pt idx="25">
                  <c:v>11.760300816072519</c:v>
                </c:pt>
                <c:pt idx="26">
                  <c:v>11.43924910385471</c:v>
                </c:pt>
                <c:pt idx="27">
                  <c:v>11.133871578049565</c:v>
                </c:pt>
                <c:pt idx="28">
                  <c:v>10.842815403953546</c:v>
                </c:pt>
                <c:pt idx="29">
                  <c:v>10.564892446246985</c:v>
                </c:pt>
                <c:pt idx="30">
                  <c:v>10.299053914891648</c:v>
                </c:pt>
                <c:pt idx="31">
                  <c:v>10.044369465460186</c:v>
                </c:pt>
                <c:pt idx="32">
                  <c:v>9.800009826655625</c:v>
                </c:pt>
                <c:pt idx="33">
                  <c:v>7.459271087933427</c:v>
                </c:pt>
                <c:pt idx="34">
                  <c:v>7.3001240269817558</c:v>
                </c:pt>
                <c:pt idx="35">
                  <c:v>7.1447693099401768</c:v>
                </c:pt>
                <c:pt idx="36">
                  <c:v>6.9928313093103416</c:v>
                </c:pt>
                <c:pt idx="37">
                  <c:v>6.8439088229991452</c:v>
                </c:pt>
                <c:pt idx="38">
                  <c:v>6.6975637330849453</c:v>
                </c:pt>
                <c:pt idx="39">
                  <c:v>6.5533071011336235</c:v>
                </c:pt>
                <c:pt idx="40">
                  <c:v>6.4105818868467113</c:v>
                </c:pt>
                <c:pt idx="41">
                  <c:v>6.2687412455416816</c:v>
                </c:pt>
                <c:pt idx="42">
                  <c:v>6.1270210677799311</c:v>
                </c:pt>
                <c:pt idx="43">
                  <c:v>5.9845050664539645</c:v>
                </c:pt>
                <c:pt idx="44">
                  <c:v>5.8400802993790712</c:v>
                </c:pt>
                <c:pt idx="45">
                  <c:v>5.692380571070097</c:v>
                </c:pt>
                <c:pt idx="46">
                  <c:v>5.5397147688472375</c:v>
                </c:pt>
                <c:pt idx="47">
                  <c:v>5.379977030093543</c:v>
                </c:pt>
                <c:pt idx="48">
                  <c:v>16.978453442295184</c:v>
                </c:pt>
                <c:pt idx="49">
                  <c:v>16.319473700977689</c:v>
                </c:pt>
                <c:pt idx="50">
                  <c:v>15.714289849769715</c:v>
                </c:pt>
                <c:pt idx="51">
                  <c:v>15.155406714262668</c:v>
                </c:pt>
                <c:pt idx="52">
                  <c:v>14.636731659610833</c:v>
                </c:pt>
                <c:pt idx="53">
                  <c:v>14.153255048338506</c:v>
                </c:pt>
                <c:pt idx="54">
                  <c:v>5.8645947639380056</c:v>
                </c:pt>
                <c:pt idx="55">
                  <c:v>5.7115438025683183</c:v>
                </c:pt>
                <c:pt idx="56">
                  <c:v>5.5540871728257732</c:v>
                </c:pt>
                <c:pt idx="57">
                  <c:v>5.3901663180573713</c:v>
                </c:pt>
                <c:pt idx="58">
                  <c:v>5.2171979424472203</c:v>
                </c:pt>
                <c:pt idx="59">
                  <c:v>5.0319351654540787</c:v>
                </c:pt>
                <c:pt idx="60">
                  <c:v>20.184281944091786</c:v>
                </c:pt>
                <c:pt idx="61">
                  <c:v>19.25278774205459</c:v>
                </c:pt>
                <c:pt idx="62">
                  <c:v>18.415491684071597</c:v>
                </c:pt>
                <c:pt idx="63">
                  <c:v>17.656517739708047</c:v>
                </c:pt>
                <c:pt idx="64">
                  <c:v>5.0504422170927619</c:v>
                </c:pt>
                <c:pt idx="65">
                  <c:v>23.328321284308537</c:v>
                </c:pt>
                <c:pt idx="66">
                  <c:v>22.085286929622296</c:v>
                </c:pt>
                <c:pt idx="67">
                  <c:v>20.991190164080233</c:v>
                </c:pt>
                <c:pt idx="68">
                  <c:v>27.899247743626063</c:v>
                </c:pt>
                <c:pt idx="69">
                  <c:v>26.126398717928751</c:v>
                </c:pt>
                <c:pt idx="70">
                  <c:v>34.74904184339227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9.4020820731779189</c:v>
                </c:pt>
                <c:pt idx="1">
                  <c:v>9.15263851853312</c:v>
                </c:pt>
                <c:pt idx="2">
                  <c:v>8.9089887176597742</c:v>
                </c:pt>
                <c:pt idx="3">
                  <c:v>8.6703683539906002</c:v>
                </c:pt>
                <c:pt idx="4">
                  <c:v>8.4360722200070075</c:v>
                </c:pt>
                <c:pt idx="5">
                  <c:v>8.2054446626388629</c:v>
                </c:pt>
                <c:pt idx="6">
                  <c:v>7.9778712669259484</c:v>
                </c:pt>
                <c:pt idx="7">
                  <c:v>7.7527715315927912</c:v>
                </c:pt>
                <c:pt idx="8">
                  <c:v>7.5295923366095945</c:v>
                </c:pt>
                <c:pt idx="9">
                  <c:v>7.3078020393283252</c:v>
                </c:pt>
                <c:pt idx="10">
                  <c:v>7.0868850651113151</c:v>
                </c:pt>
                <c:pt idx="11">
                  <c:v>6.8663368827292643</c:v>
                </c:pt>
                <c:pt idx="12">
                  <c:v>6.6456592761551336</c:v>
                </c:pt>
                <c:pt idx="13">
                  <c:v>6.4243558446382201</c:v>
                </c:pt>
                <c:pt idx="14">
                  <c:v>6.2019276842247368</c:v>
                </c:pt>
                <c:pt idx="15">
                  <c:v>5.9778692287829118</c:v>
                </c:pt>
                <c:pt idx="16">
                  <c:v>5.7516642605287505</c:v>
                </c:pt>
                <c:pt idx="17">
                  <c:v>5.5227821438263538</c:v>
                </c:pt>
                <c:pt idx="18">
                  <c:v>5.2906743985666793</c:v>
                </c:pt>
                <c:pt idx="19">
                  <c:v>5.0547718208216121</c:v>
                </c:pt>
                <c:pt idx="20">
                  <c:v>11.992606524679811</c:v>
                </c:pt>
                <c:pt idx="21">
                  <c:v>11.644465516622775</c:v>
                </c:pt>
                <c:pt idx="22">
                  <c:v>11.315531171010381</c:v>
                </c:pt>
                <c:pt idx="23">
                  <c:v>11.003405715904451</c:v>
                </c:pt>
                <c:pt idx="24">
                  <c:v>10.706031726815196</c:v>
                </c:pt>
                <c:pt idx="25">
                  <c:v>10.421629515390945</c:v>
                </c:pt>
                <c:pt idx="26">
                  <c:v>10.148647791080693</c:v>
                </c:pt>
                <c:pt idx="27">
                  <c:v>9.8857243579862661</c:v>
                </c:pt>
                <c:pt idx="28">
                  <c:v>9.6316544829828494</c:v>
                </c:pt>
                <c:pt idx="29">
                  <c:v>9.3853651863833605</c:v>
                </c:pt>
                <c:pt idx="30">
                  <c:v>9.1458941455570919</c:v>
                </c:pt>
                <c:pt idx="31">
                  <c:v>8.9123722193754453</c:v>
                </c:pt>
                <c:pt idx="32">
                  <c:v>8.684008833535243</c:v>
                </c:pt>
                <c:pt idx="33">
                  <c:v>6.1227064251727006</c:v>
                </c:pt>
                <c:pt idx="34">
                  <c:v>5.9084092424515813</c:v>
                </c:pt>
                <c:pt idx="35">
                  <c:v>5.6916860463444729</c:v>
                </c:pt>
                <c:pt idx="36">
                  <c:v>5.4720182829449531</c:v>
                </c:pt>
                <c:pt idx="37">
                  <c:v>5.2488668413227808</c:v>
                </c:pt>
                <c:pt idx="38">
                  <c:v>5.0216684655677204</c:v>
                </c:pt>
                <c:pt idx="39">
                  <c:v>4.7898327962152107</c:v>
                </c:pt>
                <c:pt idx="40">
                  <c:v>4.5527405063887061</c:v>
                </c:pt>
                <c:pt idx="41">
                  <c:v>4.3097432762416261</c:v>
                </c:pt>
                <c:pt idx="42">
                  <c:v>4.0601667720810424</c:v>
                </c:pt>
                <c:pt idx="43">
                  <c:v>3.8033184372406863</c:v>
                </c:pt>
                <c:pt idx="44">
                  <c:v>3.5385028677655139</c:v>
                </c:pt>
                <c:pt idx="45">
                  <c:v>3.2650489904522328</c:v>
                </c:pt>
                <c:pt idx="46">
                  <c:v>2.9823553924242909</c:v>
                </c:pt>
                <c:pt idx="47">
                  <c:v>2.6899632318581692</c:v>
                </c:pt>
                <c:pt idx="48">
                  <c:v>13.371574798970181</c:v>
                </c:pt>
                <c:pt idx="49">
                  <c:v>12.915759608937922</c:v>
                </c:pt>
                <c:pt idx="50">
                  <c:v>12.496861987501177</c:v>
                </c:pt>
                <c:pt idx="51">
                  <c:v>12.109355322321141</c:v>
                </c:pt>
                <c:pt idx="52">
                  <c:v>11.748731453793443</c:v>
                </c:pt>
                <c:pt idx="53">
                  <c:v>11.41126819538696</c:v>
                </c:pt>
                <c:pt idx="54">
                  <c:v>3.4977233600116571</c:v>
                </c:pt>
                <c:pt idx="55">
                  <c:v>3.2314097337374124</c:v>
                </c:pt>
                <c:pt idx="56">
                  <c:v>2.955503186186518</c:v>
                </c:pt>
                <c:pt idx="57">
                  <c:v>2.669487234800501</c:v>
                </c:pt>
                <c:pt idx="58">
                  <c:v>2.3730785075059466</c:v>
                </c:pt>
                <c:pt idx="59">
                  <c:v>2.0663974507766083</c:v>
                </c:pt>
                <c:pt idx="60">
                  <c:v>13.947530461739069</c:v>
                </c:pt>
                <c:pt idx="61">
                  <c:v>13.398583143728331</c:v>
                </c:pt>
                <c:pt idx="62">
                  <c:v>12.906948560790505</c:v>
                </c:pt>
                <c:pt idx="63">
                  <c:v>12.462514802559504</c:v>
                </c:pt>
                <c:pt idx="64">
                  <c:v>2.0207432656615683</c:v>
                </c:pt>
                <c:pt idx="65">
                  <c:v>13.848401116596028</c:v>
                </c:pt>
                <c:pt idx="66">
                  <c:v>13.235753592673186</c:v>
                </c:pt>
                <c:pt idx="67">
                  <c:v>12.700739312148338</c:v>
                </c:pt>
                <c:pt idx="68">
                  <c:v>12.564988362239507</c:v>
                </c:pt>
                <c:pt idx="69">
                  <c:v>11.937095209259672</c:v>
                </c:pt>
                <c:pt idx="70">
                  <c:v>7.8377577321756942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25-4AA5-AE66-8F2F95F4D8B4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9.4738599973888871</c:v>
                </c:pt>
                <c:pt idx="1">
                  <c:v>9.2654240095370444</c:v>
                </c:pt>
                <c:pt idx="2">
                  <c:v>9.0649933200121815</c:v>
                </c:pt>
                <c:pt idx="3">
                  <c:v>8.871996992777909</c:v>
                </c:pt>
                <c:pt idx="4">
                  <c:v>8.6859130805620257</c:v>
                </c:pt>
                <c:pt idx="5">
                  <c:v>8.5062610214564387</c:v>
                </c:pt>
                <c:pt idx="6">
                  <c:v>8.332594804607826</c:v>
                </c:pt>
                <c:pt idx="7">
                  <c:v>8.1644966974028428</c:v>
                </c:pt>
                <c:pt idx="8">
                  <c:v>8.0015713458388777</c:v>
                </c:pt>
                <c:pt idx="9">
                  <c:v>7.8434400696760544</c:v>
                </c:pt>
                <c:pt idx="10">
                  <c:v>7.689735175102121</c:v>
                </c:pt>
                <c:pt idx="11">
                  <c:v>7.5400941000368897</c:v>
                </c:pt>
                <c:pt idx="12">
                  <c:v>7.3941531903317452</c:v>
                </c:pt>
                <c:pt idx="13">
                  <c:v>7.2515408779156356</c:v>
                </c:pt>
                <c:pt idx="14">
                  <c:v>7.1118699927731894</c:v>
                </c:pt>
                <c:pt idx="15">
                  <c:v>6.9747288873212181</c:v>
                </c:pt>
                <c:pt idx="16">
                  <c:v>6.8396709815439163</c:v>
                </c:pt>
                <c:pt idx="17">
                  <c:v>6.706202247018326</c:v>
                </c:pt>
                <c:pt idx="18">
                  <c:v>6.5737660345121114</c:v>
                </c:pt>
                <c:pt idx="19">
                  <c:v>12.838067567002575</c:v>
                </c:pt>
                <c:pt idx="20">
                  <c:v>12.457974368470216</c:v>
                </c:pt>
                <c:pt idx="21">
                  <c:v>12.100310918380481</c:v>
                </c:pt>
                <c:pt idx="22">
                  <c:v>11.762769363686591</c:v>
                </c:pt>
                <c:pt idx="23">
                  <c:v>11.443369015469417</c:v>
                </c:pt>
                <c:pt idx="24">
                  <c:v>11.140398923225206</c:v>
                </c:pt>
                <c:pt idx="25">
                  <c:v>10.852372202135824</c:v>
                </c:pt>
                <c:pt idx="26">
                  <c:v>10.577989352693443</c:v>
                </c:pt>
                <c:pt idx="27">
                  <c:v>10.316108530136592</c:v>
                </c:pt>
                <c:pt idx="28">
                  <c:v>6.5352192385421031</c:v>
                </c:pt>
                <c:pt idx="29">
                  <c:v>6.3988669100401676</c:v>
                </c:pt>
                <c:pt idx="30">
                  <c:v>6.2628765927519883</c:v>
                </c:pt>
                <c:pt idx="31">
                  <c:v>6.1264425040676906</c:v>
                </c:pt>
                <c:pt idx="32">
                  <c:v>5.9885995953034028</c:v>
                </c:pt>
                <c:pt idx="33">
                  <c:v>5.8481791372514245</c:v>
                </c:pt>
                <c:pt idx="34">
                  <c:v>5.7037529917837766</c:v>
                </c:pt>
                <c:pt idx="35">
                  <c:v>5.553564209084751</c:v>
                </c:pt>
                <c:pt idx="36">
                  <c:v>5.3954417191851585</c:v>
                </c:pt>
                <c:pt idx="37">
                  <c:v>5.2266976277017196</c:v>
                </c:pt>
                <c:pt idx="38">
                  <c:v>5.0440074018607186</c:v>
                </c:pt>
                <c:pt idx="39">
                  <c:v>16.342575869753265</c:v>
                </c:pt>
                <c:pt idx="40">
                  <c:v>15.717128313533872</c:v>
                </c:pt>
                <c:pt idx="41">
                  <c:v>15.143091410157526</c:v>
                </c:pt>
                <c:pt idx="42">
                  <c:v>14.613296068956618</c:v>
                </c:pt>
                <c:pt idx="43">
                  <c:v>14.121914023748623</c:v>
                </c:pt>
                <c:pt idx="44">
                  <c:v>5.2105360307381936</c:v>
                </c:pt>
                <c:pt idx="45">
                  <c:v>5.0281021437906608</c:v>
                </c:pt>
                <c:pt idx="46">
                  <c:v>19.384840739157699</c:v>
                </c:pt>
                <c:pt idx="47">
                  <c:v>18.49763460384759</c:v>
                </c:pt>
                <c:pt idx="48">
                  <c:v>17.700569595908348</c:v>
                </c:pt>
                <c:pt idx="49">
                  <c:v>23.791227541505769</c:v>
                </c:pt>
                <c:pt idx="50">
                  <c:v>22.420270645823273</c:v>
                </c:pt>
                <c:pt idx="51">
                  <c:v>21.230796296788291</c:v>
                </c:pt>
                <c:pt idx="52">
                  <c:v>26.43886466267212</c:v>
                </c:pt>
                <c:pt idx="53">
                  <c:v>24.760444915461619</c:v>
                </c:pt>
                <c:pt idx="54">
                  <c:v>32.632166338716225</c:v>
                </c:pt>
                <c:pt idx="55">
                  <c:v>30.021234941399683</c:v>
                </c:pt>
                <c:pt idx="56">
                  <c:v>38.273427301185635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9.0387044853418903</c:v>
                </c:pt>
                <c:pt idx="1">
                  <c:v>8.7874076464194868</c:v>
                </c:pt>
                <c:pt idx="2">
                  <c:v>8.540837684739353</c:v>
                </c:pt>
                <c:pt idx="3">
                  <c:v>8.2983125555966009</c:v>
                </c:pt>
                <c:pt idx="4">
                  <c:v>8.059193487466521</c:v>
                </c:pt>
                <c:pt idx="5">
                  <c:v>7.8228774480250012</c:v>
                </c:pt>
                <c:pt idx="6">
                  <c:v>7.5887904602734135</c:v>
                </c:pt>
                <c:pt idx="7">
                  <c:v>7.3563816042175718</c:v>
                </c:pt>
                <c:pt idx="8">
                  <c:v>7.1251175717814519</c:v>
                </c:pt>
                <c:pt idx="9">
                  <c:v>6.8944776701457249</c:v>
                </c:pt>
                <c:pt idx="10">
                  <c:v>6.6639491936618391</c:v>
                </c:pt>
                <c:pt idx="11">
                  <c:v>6.4330231090666734</c:v>
                </c:pt>
                <c:pt idx="12">
                  <c:v>6.2011900253126795</c:v>
                </c:pt>
                <c:pt idx="13">
                  <c:v>5.967936450861564</c:v>
                </c:pt>
                <c:pt idx="14">
                  <c:v>5.7327413815998778</c:v>
                </c:pt>
                <c:pt idx="15">
                  <c:v>5.4950733168650041</c:v>
                </c:pt>
                <c:pt idx="16">
                  <c:v>5.2543878767835013</c:v>
                </c:pt>
                <c:pt idx="17">
                  <c:v>5.0101263016912423</c:v>
                </c:pt>
                <c:pt idx="18">
                  <c:v>4.7617152687830995</c:v>
                </c:pt>
                <c:pt idx="19">
                  <c:v>12.081806874210008</c:v>
                </c:pt>
                <c:pt idx="20">
                  <c:v>11.728466183445144</c:v>
                </c:pt>
                <c:pt idx="21">
                  <c:v>11.393232067923988</c:v>
                </c:pt>
                <c:pt idx="22">
                  <c:v>11.073928649108424</c:v>
                </c:pt>
                <c:pt idx="23">
                  <c:v>10.768674134561699</c:v>
                </c:pt>
                <c:pt idx="24">
                  <c:v>10.475828553334123</c:v>
                </c:pt>
                <c:pt idx="25">
                  <c:v>10.193952127849753</c:v>
                </c:pt>
                <c:pt idx="26">
                  <c:v>9.9217717781694681</c:v>
                </c:pt>
                <c:pt idx="27">
                  <c:v>9.6581539062590203</c:v>
                </c:pt>
                <c:pt idx="28">
                  <c:v>4.8144824936493826</c:v>
                </c:pt>
                <c:pt idx="29">
                  <c:v>4.569191231943857</c:v>
                </c:pt>
                <c:pt idx="30">
                  <c:v>4.3182613045790355</c:v>
                </c:pt>
                <c:pt idx="31">
                  <c:v>4.0610397223473358</c:v>
                </c:pt>
                <c:pt idx="32">
                  <c:v>3.796868039924489</c:v>
                </c:pt>
                <c:pt idx="33">
                  <c:v>3.5251015910179784</c:v>
                </c:pt>
                <c:pt idx="34">
                  <c:v>3.245141489159924</c:v>
                </c:pt>
                <c:pt idx="35">
                  <c:v>2.9564857487360419</c:v>
                </c:pt>
                <c:pt idx="36">
                  <c:v>2.6588086971347322</c:v>
                </c:pt>
                <c:pt idx="37">
                  <c:v>2.3520816061606737</c:v>
                </c:pt>
                <c:pt idx="38">
                  <c:v>2.0367521360940595</c:v>
                </c:pt>
                <c:pt idx="39">
                  <c:v>14.141679809626506</c:v>
                </c:pt>
                <c:pt idx="40">
                  <c:v>13.642358510488076</c:v>
                </c:pt>
                <c:pt idx="41">
                  <c:v>13.183218406779153</c:v>
                </c:pt>
                <c:pt idx="42">
                  <c:v>12.758307763883201</c:v>
                </c:pt>
                <c:pt idx="43">
                  <c:v>12.362772696877569</c:v>
                </c:pt>
                <c:pt idx="44">
                  <c:v>2.3876704642477851</c:v>
                </c:pt>
                <c:pt idx="45">
                  <c:v>2.0757068110687467</c:v>
                </c:pt>
                <c:pt idx="46">
                  <c:v>15.038842811108205</c:v>
                </c:pt>
                <c:pt idx="47">
                  <c:v>14.423223639760588</c:v>
                </c:pt>
                <c:pt idx="48">
                  <c:v>13.871174827584261</c:v>
                </c:pt>
                <c:pt idx="49">
                  <c:v>16.095354735805504</c:v>
                </c:pt>
                <c:pt idx="50">
                  <c:v>15.27482411021796</c:v>
                </c:pt>
                <c:pt idx="51">
                  <c:v>14.56702991463899</c:v>
                </c:pt>
                <c:pt idx="52">
                  <c:v>15.402382690750988</c:v>
                </c:pt>
                <c:pt idx="53">
                  <c:v>14.560333773355268</c:v>
                </c:pt>
                <c:pt idx="54">
                  <c:v>14.285239772032627</c:v>
                </c:pt>
                <c:pt idx="55">
                  <c:v>13.329112547757758</c:v>
                </c:pt>
                <c:pt idx="56">
                  <c:v>8.3503398132778148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25-4AA5-AE66-8F2F95F4D8B4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11.842471355283351</c:v>
                </c:pt>
                <c:pt idx="1">
                  <c:v>11.522539706186999</c:v>
                </c:pt>
                <c:pt idx="2">
                  <c:v>11.2200054165531</c:v>
                </c:pt>
                <c:pt idx="3">
                  <c:v>10.933216684941476</c:v>
                </c:pt>
                <c:pt idx="4">
                  <c:v>10.660737292929998</c:v>
                </c:pt>
                <c:pt idx="5">
                  <c:v>10.401311246089843</c:v>
                </c:pt>
                <c:pt idx="6">
                  <c:v>10.153834100966829</c:v>
                </c:pt>
                <c:pt idx="7">
                  <c:v>9.9173295032120201</c:v>
                </c:pt>
                <c:pt idx="8">
                  <c:v>9.6909298184106802</c:v>
                </c:pt>
                <c:pt idx="9">
                  <c:v>6.4417245106618548</c:v>
                </c:pt>
                <c:pt idx="10">
                  <c:v>6.3093358040279641</c:v>
                </c:pt>
                <c:pt idx="11">
                  <c:v>6.1757257742099858</c:v>
                </c:pt>
                <c:pt idx="12">
                  <c:v>6.0398531241240683</c:v>
                </c:pt>
                <c:pt idx="13">
                  <c:v>5.9004664071951911</c:v>
                </c:pt>
                <c:pt idx="14">
                  <c:v>5.7560514002556999</c:v>
                </c:pt>
                <c:pt idx="15">
                  <c:v>5.6047674277592545</c:v>
                </c:pt>
                <c:pt idx="16">
                  <c:v>5.4443717039146522</c:v>
                </c:pt>
                <c:pt idx="17">
                  <c:v>5.272131836299577</c:v>
                </c:pt>
                <c:pt idx="18">
                  <c:v>5.0847285233236139</c:v>
                </c:pt>
                <c:pt idx="19">
                  <c:v>15.189892357961547</c:v>
                </c:pt>
                <c:pt idx="20">
                  <c:v>14.645075855103606</c:v>
                </c:pt>
                <c:pt idx="21">
                  <c:v>14.142596698913112</c:v>
                </c:pt>
                <c:pt idx="22">
                  <c:v>13.676868983935041</c:v>
                </c:pt>
                <c:pt idx="23">
                  <c:v>13.243298490540242</c:v>
                </c:pt>
                <c:pt idx="24">
                  <c:v>18.629399550186392</c:v>
                </c:pt>
                <c:pt idx="25">
                  <c:v>17.785799291395534</c:v>
                </c:pt>
                <c:pt idx="26">
                  <c:v>17.028367353156472</c:v>
                </c:pt>
                <c:pt idx="27">
                  <c:v>22.823910783243715</c:v>
                </c:pt>
                <c:pt idx="28">
                  <c:v>21.516182464512887</c:v>
                </c:pt>
                <c:pt idx="29">
                  <c:v>20.382112070306629</c:v>
                </c:pt>
                <c:pt idx="30">
                  <c:v>25.398551401749256</c:v>
                </c:pt>
                <c:pt idx="31">
                  <c:v>30.92170232712488</c:v>
                </c:pt>
                <c:pt idx="32">
                  <c:v>28.448448587427457</c:v>
                </c:pt>
                <c:pt idx="33">
                  <c:v>35.965399567865475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11.661009110464786</c:v>
                </c:pt>
                <c:pt idx="1">
                  <c:v>11.323679505715983</c:v>
                </c:pt>
                <c:pt idx="2">
                  <c:v>11.001205183665231</c:v>
                </c:pt>
                <c:pt idx="3">
                  <c:v>10.691877523034256</c:v>
                </c:pt>
                <c:pt idx="4">
                  <c:v>10.394196590872932</c:v>
                </c:pt>
                <c:pt idx="5">
                  <c:v>10.106836217419422</c:v>
                </c:pt>
                <c:pt idx="6">
                  <c:v>9.8286156264545479</c:v>
                </c:pt>
                <c:pt idx="7">
                  <c:v>9.5584761750135101</c:v>
                </c:pt>
                <c:pt idx="8">
                  <c:v>9.2954621073942771</c:v>
                </c:pt>
                <c:pt idx="9">
                  <c:v>4.5085686836531522</c:v>
                </c:pt>
                <c:pt idx="10">
                  <c:v>4.2500924251922081</c:v>
                </c:pt>
                <c:pt idx="11">
                  <c:v>3.9856934834340416</c:v>
                </c:pt>
                <c:pt idx="12">
                  <c:v>3.7147955885185451</c:v>
                </c:pt>
                <c:pt idx="13">
                  <c:v>3.4368643595494688</c:v>
                </c:pt>
                <c:pt idx="14">
                  <c:v>3.1514462955227178</c:v>
                </c:pt>
                <c:pt idx="15">
                  <c:v>2.8582276829593831</c:v>
                </c:pt>
                <c:pt idx="16">
                  <c:v>2.557121777056472</c:v>
                </c:pt>
                <c:pt idx="17">
                  <c:v>2.2483953998660047</c:v>
                </c:pt>
                <c:pt idx="18">
                  <c:v>1.9328491348288646</c:v>
                </c:pt>
                <c:pt idx="19">
                  <c:v>14.2270600724927</c:v>
                </c:pt>
                <c:pt idx="20">
                  <c:v>13.734344477094226</c:v>
                </c:pt>
                <c:pt idx="21">
                  <c:v>13.278169964601194</c:v>
                </c:pt>
                <c:pt idx="22">
                  <c:v>12.853398742942863</c:v>
                </c:pt>
                <c:pt idx="23">
                  <c:v>12.455790435810322</c:v>
                </c:pt>
                <c:pt idx="24">
                  <c:v>15.965096804568523</c:v>
                </c:pt>
                <c:pt idx="25">
                  <c:v>15.292390580488144</c:v>
                </c:pt>
                <c:pt idx="26">
                  <c:v>14.688579250661283</c:v>
                </c:pt>
                <c:pt idx="27">
                  <c:v>17.4399555206328</c:v>
                </c:pt>
                <c:pt idx="28">
                  <c:v>16.524003134345165</c:v>
                </c:pt>
                <c:pt idx="29">
                  <c:v>15.732596082120953</c:v>
                </c:pt>
                <c:pt idx="30">
                  <c:v>17.063427085323134</c:v>
                </c:pt>
                <c:pt idx="31">
                  <c:v>17.685436960810065</c:v>
                </c:pt>
                <c:pt idx="32">
                  <c:v>16.420278977106545</c:v>
                </c:pt>
                <c:pt idx="33">
                  <c:v>15.526540062104509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25-4AA5-AE66-8F2F95F4D8B4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10.604103067182621</c:v>
                </c:pt>
                <c:pt idx="1">
                  <c:v>10.356897363645604</c:v>
                </c:pt>
                <c:pt idx="2">
                  <c:v>10.121205261660462</c:v>
                </c:pt>
                <c:pt idx="3">
                  <c:v>9.8960686640662701</c:v>
                </c:pt>
                <c:pt idx="4">
                  <c:v>9.6806345056257133</c:v>
                </c:pt>
                <c:pt idx="5">
                  <c:v>9.4741389365421966</c:v>
                </c:pt>
                <c:pt idx="6">
                  <c:v>9.2758939858070484</c:v>
                </c:pt>
                <c:pt idx="7">
                  <c:v>9.0852761913461002</c:v>
                </c:pt>
                <c:pt idx="8">
                  <c:v>8.9017167867155571</c:v>
                </c:pt>
                <c:pt idx="9">
                  <c:v>8.7246931105694205</c:v>
                </c:pt>
                <c:pt idx="10">
                  <c:v>8.5537209616123384</c:v>
                </c:pt>
                <c:pt idx="11">
                  <c:v>8.3883476627133859</c:v>
                </c:pt>
                <c:pt idx="12">
                  <c:v>8.2281456263805168</c:v>
                </c:pt>
                <c:pt idx="13">
                  <c:v>8.0727062319772465</c:v>
                </c:pt>
                <c:pt idx="14">
                  <c:v>7.9216338342374906</c:v>
                </c:pt>
                <c:pt idx="15">
                  <c:v>7.7745397235364475</c:v>
                </c:pt>
                <c:pt idx="16">
                  <c:v>7.6310358512509708</c:v>
                </c:pt>
                <c:pt idx="17">
                  <c:v>7.490728118226694</c:v>
                </c:pt>
                <c:pt idx="18">
                  <c:v>7.3532090003497954</c:v>
                </c:pt>
                <c:pt idx="19">
                  <c:v>7.2180492517251169</c:v>
                </c:pt>
                <c:pt idx="20">
                  <c:v>7.0847883820666171</c:v>
                </c:pt>
                <c:pt idx="21">
                  <c:v>6.9529235497583342</c:v>
                </c:pt>
                <c:pt idx="22">
                  <c:v>6.8218964452294717</c:v>
                </c:pt>
                <c:pt idx="23">
                  <c:v>6.6910776614845879</c:v>
                </c:pt>
                <c:pt idx="24">
                  <c:v>6.5597479627030326</c:v>
                </c:pt>
                <c:pt idx="25">
                  <c:v>6.4270757745968297</c:v>
                </c:pt>
                <c:pt idx="26">
                  <c:v>6.2920901452209224</c:v>
                </c:pt>
                <c:pt idx="27">
                  <c:v>6.1536483863624767</c:v>
                </c:pt>
                <c:pt idx="28">
                  <c:v>6.0103976435086697</c:v>
                </c:pt>
                <c:pt idx="29">
                  <c:v>5.860729817769573</c:v>
                </c:pt>
                <c:pt idx="30">
                  <c:v>5.7027296596362786</c:v>
                </c:pt>
                <c:pt idx="31">
                  <c:v>5.5341165656210318</c:v>
                </c:pt>
                <c:pt idx="32">
                  <c:v>5.3521816863771612</c:v>
                </c:pt>
                <c:pt idx="33">
                  <c:v>13.782634451043767</c:v>
                </c:pt>
                <c:pt idx="34">
                  <c:v>13.339565076290301</c:v>
                </c:pt>
                <c:pt idx="35">
                  <c:v>12.92740933961192</c:v>
                </c:pt>
                <c:pt idx="36">
                  <c:v>12.542487246700899</c:v>
                </c:pt>
                <c:pt idx="37">
                  <c:v>12.181711761613974</c:v>
                </c:pt>
                <c:pt idx="38">
                  <c:v>17.156091811892285</c:v>
                </c:pt>
                <c:pt idx="39">
                  <c:v>16.435708280602896</c:v>
                </c:pt>
                <c:pt idx="40">
                  <c:v>15.78391645043472</c:v>
                </c:pt>
                <c:pt idx="41">
                  <c:v>20.657823617299126</c:v>
                </c:pt>
                <c:pt idx="42">
                  <c:v>19.578220028452474</c:v>
                </c:pt>
                <c:pt idx="43">
                  <c:v>24.357810514320189</c:v>
                </c:pt>
                <c:pt idx="44">
                  <c:v>29.693689785891916</c:v>
                </c:pt>
                <c:pt idx="45">
                  <c:v>27.323663967351624</c:v>
                </c:pt>
                <c:pt idx="46">
                  <c:v>34.079794476565503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10.451968261487929</c:v>
                </c:pt>
                <c:pt idx="1">
                  <c:v>10.152344111715614</c:v>
                </c:pt>
                <c:pt idx="2">
                  <c:v>9.862212537452228</c:v>
                </c:pt>
                <c:pt idx="3">
                  <c:v>9.5804862225080267</c:v>
                </c:pt>
                <c:pt idx="4">
                  <c:v>9.3061835412725937</c:v>
                </c:pt>
                <c:pt idx="5">
                  <c:v>9.0384121080287141</c:v>
                </c:pt>
                <c:pt idx="6">
                  <c:v>8.7763549372689909</c:v>
                </c:pt>
                <c:pt idx="7">
                  <c:v>8.519258698730134</c:v>
                </c:pt>
                <c:pt idx="8">
                  <c:v>8.2664236619797649</c:v>
                </c:pt>
                <c:pt idx="9">
                  <c:v>8.0171950105934044</c:v>
                </c:pt>
                <c:pt idx="10">
                  <c:v>7.7709552722198181</c:v>
                </c:pt>
                <c:pt idx="11">
                  <c:v>7.5271176633001415</c:v>
                </c:pt>
                <c:pt idx="12">
                  <c:v>7.2851201898011118</c:v>
                </c:pt>
                <c:pt idx="13">
                  <c:v>7.0444203811565913</c:v>
                </c:pt>
                <c:pt idx="14">
                  <c:v>6.8044905663099984</c:v>
                </c:pt>
                <c:pt idx="15">
                  <c:v>6.5648136307181604</c:v>
                </c:pt>
                <c:pt idx="16">
                  <c:v>6.3248792238365565</c:v>
                </c:pt>
                <c:pt idx="17">
                  <c:v>6.084180420643241</c:v>
                </c:pt>
                <c:pt idx="18">
                  <c:v>5.8422108814025471</c:v>
                </c:pt>
                <c:pt idx="19">
                  <c:v>5.5984626052234985</c:v>
                </c:pt>
                <c:pt idx="20">
                  <c:v>5.3524244404464696</c:v>
                </c:pt>
                <c:pt idx="21">
                  <c:v>5.1035816057626917</c:v>
                </c:pt>
                <c:pt idx="22">
                  <c:v>4.8514166000640984</c:v>
                </c:pt>
                <c:pt idx="23">
                  <c:v>4.5954120495826194</c:v>
                </c:pt>
                <c:pt idx="24">
                  <c:v>4.3350562755624109</c:v>
                </c:pt>
                <c:pt idx="25">
                  <c:v>4.0698526875374661</c:v>
                </c:pt>
                <c:pt idx="26">
                  <c:v>3.7993345452255021</c:v>
                </c:pt>
                <c:pt idx="27">
                  <c:v>3.5230872203915982</c:v>
                </c:pt>
                <c:pt idx="28">
                  <c:v>3.2407808650517755</c:v>
                </c:pt>
                <c:pt idx="29">
                  <c:v>2.95221738343505</c:v>
                </c:pt>
                <c:pt idx="30">
                  <c:v>2.6573968156846934</c:v>
                </c:pt>
                <c:pt idx="31">
                  <c:v>2.3566096136615111</c:v>
                </c:pt>
                <c:pt idx="32">
                  <c:v>2.0505626470486304</c:v>
                </c:pt>
                <c:pt idx="33">
                  <c:v>13.651440458275703</c:v>
                </c:pt>
                <c:pt idx="34">
                  <c:v>13.20312872103524</c:v>
                </c:pt>
                <c:pt idx="35">
                  <c:v>12.783339080869439</c:v>
                </c:pt>
                <c:pt idx="36">
                  <c:v>12.388383666442401</c:v>
                </c:pt>
                <c:pt idx="37">
                  <c:v>12.01515471971264</c:v>
                </c:pt>
                <c:pt idx="38">
                  <c:v>15.995636274994842</c:v>
                </c:pt>
                <c:pt idx="39">
                  <c:v>15.348848439929418</c:v>
                </c:pt>
                <c:pt idx="40">
                  <c:v>14.762617497664019</c:v>
                </c:pt>
                <c:pt idx="41">
                  <c:v>17.585309517509749</c:v>
                </c:pt>
                <c:pt idx="42">
                  <c:v>16.722391349541159</c:v>
                </c:pt>
                <c:pt idx="43">
                  <c:v>18.518747909940107</c:v>
                </c:pt>
                <c:pt idx="44">
                  <c:v>19.677681321774806</c:v>
                </c:pt>
                <c:pt idx="45">
                  <c:v>18.230665816605846</c:v>
                </c:pt>
                <c:pt idx="46">
                  <c:v>19.317117300762295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25-4AA5-AE66-8F2F95F4D8B4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8.4530972783743099</c:v>
                </c:pt>
                <c:pt idx="1">
                  <c:v>8.3011160947893696</c:v>
                </c:pt>
                <c:pt idx="2">
                  <c:v>8.1529776346823581</c:v>
                </c:pt>
                <c:pt idx="3">
                  <c:v>8.0082469869982198</c:v>
                </c:pt>
                <c:pt idx="4">
                  <c:v>7.866484125891418</c:v>
                </c:pt>
                <c:pt idx="5">
                  <c:v>7.7272366760666804</c:v>
                </c:pt>
                <c:pt idx="6">
                  <c:v>7.590032032924066</c:v>
                </c:pt>
                <c:pt idx="7">
                  <c:v>7.4543686218639786</c:v>
                </c:pt>
                <c:pt idx="8">
                  <c:v>7.319706059624461</c:v>
                </c:pt>
                <c:pt idx="9">
                  <c:v>7.1854539570464038</c:v>
                </c:pt>
                <c:pt idx="10">
                  <c:v>7.0509590799423947</c:v>
                </c:pt>
                <c:pt idx="11">
                  <c:v>6.915490567274758</c:v>
                </c:pt>
                <c:pt idx="12">
                  <c:v>12.40176632103505</c:v>
                </c:pt>
                <c:pt idx="13">
                  <c:v>12.056484466036306</c:v>
                </c:pt>
                <c:pt idx="14">
                  <c:v>11.732081196691567</c:v>
                </c:pt>
                <c:pt idx="15">
                  <c:v>11.426385002463929</c:v>
                </c:pt>
                <c:pt idx="16">
                  <c:v>11.13753048013634</c:v>
                </c:pt>
                <c:pt idx="17">
                  <c:v>10.863904448793077</c:v>
                </c:pt>
                <c:pt idx="18">
                  <c:v>5.1537232623423055</c:v>
                </c:pt>
                <c:pt idx="19">
                  <c:v>15.968729248775666</c:v>
                </c:pt>
                <c:pt idx="20">
                  <c:v>15.346659224030171</c:v>
                </c:pt>
                <c:pt idx="21">
                  <c:v>14.780180292775002</c:v>
                </c:pt>
                <c:pt idx="22">
                  <c:v>14.261045258817658</c:v>
                </c:pt>
                <c:pt idx="23">
                  <c:v>18.862645648737129</c:v>
                </c:pt>
                <c:pt idx="24">
                  <c:v>17.958986475177742</c:v>
                </c:pt>
                <c:pt idx="25">
                  <c:v>23.365324448455816</c:v>
                </c:pt>
                <c:pt idx="26">
                  <c:v>21.903454230595123</c:v>
                </c:pt>
                <c:pt idx="27">
                  <c:v>26.195786062181366</c:v>
                </c:pt>
                <c:pt idx="28">
                  <c:v>32.720816687288234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7.022855760380776</c:v>
                </c:pt>
                <c:pt idx="1">
                  <c:v>6.7737667508622934</c:v>
                </c:pt>
                <c:pt idx="2">
                  <c:v>6.5255137850675933</c:v>
                </c:pt>
                <c:pt idx="3">
                  <c:v>6.2775971608684058</c:v>
                </c:pt>
                <c:pt idx="4">
                  <c:v>6.0295300692753235</c:v>
                </c:pt>
                <c:pt idx="5">
                  <c:v>5.7808366595312624</c:v>
                </c:pt>
                <c:pt idx="6">
                  <c:v>5.5310509240821633</c:v>
                </c:pt>
                <c:pt idx="7">
                  <c:v>5.2797165635841772</c:v>
                </c:pt>
                <c:pt idx="8">
                  <c:v>5.0263880679919408</c:v>
                </c:pt>
                <c:pt idx="9">
                  <c:v>4.7706333464886539</c:v>
                </c:pt>
                <c:pt idx="10">
                  <c:v>4.512038363067175</c:v>
                </c:pt>
                <c:pt idx="11">
                  <c:v>4.2502143935807561</c:v>
                </c:pt>
                <c:pt idx="12">
                  <c:v>12.529254898798746</c:v>
                </c:pt>
                <c:pt idx="13">
                  <c:v>12.140808321602909</c:v>
                </c:pt>
                <c:pt idx="14">
                  <c:v>11.772065751994658</c:v>
                </c:pt>
                <c:pt idx="15">
                  <c:v>11.420698954280143</c:v>
                </c:pt>
                <c:pt idx="16">
                  <c:v>11.084694485849289</c:v>
                </c:pt>
                <c:pt idx="17">
                  <c:v>10.762297718189265</c:v>
                </c:pt>
                <c:pt idx="18">
                  <c:v>1.7405477497331741</c:v>
                </c:pt>
                <c:pt idx="19">
                  <c:v>15.834119530188561</c:v>
                </c:pt>
                <c:pt idx="20">
                  <c:v>15.216666670402203</c:v>
                </c:pt>
                <c:pt idx="21">
                  <c:v>14.652246881138742</c:v>
                </c:pt>
                <c:pt idx="22">
                  <c:v>14.1326944756894</c:v>
                </c:pt>
                <c:pt idx="23">
                  <c:v>17.525571918196704</c:v>
                </c:pt>
                <c:pt idx="24">
                  <c:v>16.715670742273904</c:v>
                </c:pt>
                <c:pt idx="25">
                  <c:v>19.75622865381526</c:v>
                </c:pt>
                <c:pt idx="26">
                  <c:v>18.582831990074709</c:v>
                </c:pt>
                <c:pt idx="27">
                  <c:v>19.817178944086237</c:v>
                </c:pt>
                <c:pt idx="28">
                  <c:v>21.539070724922979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025-4AA5-AE66-8F2F95F4D8B4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25-4AA5-AE66-8F2F95F4D8B4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025-4AA5-AE66-8F2F95F4D8B4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025-4AA5-AE66-8F2F95F4D8B4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25-4AA5-AE66-8F2F95F4D8B4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25-4AA5-AE66-8F2F95F4D8B4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025-4AA5-AE66-8F2F95F4D8B4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25-4AA5-AE66-8F2F95F4D8B4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25-4AA5-AE66-8F2F95F4D8B4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18.854470724057514</c:v>
                </c:pt>
                <c:pt idx="1">
                  <c:v>18.884653131022837</c:v>
                </c:pt>
                <c:pt idx="2">
                  <c:v>19.273991437275885</c:v>
                </c:pt>
                <c:pt idx="3">
                  <c:v>19.891560344473152</c:v>
                </c:pt>
                <c:pt idx="4">
                  <c:v>20.657823617299126</c:v>
                </c:pt>
                <c:pt idx="5">
                  <c:v>21.516182464512887</c:v>
                </c:pt>
                <c:pt idx="6">
                  <c:v>22.420270645823273</c:v>
                </c:pt>
                <c:pt idx="7">
                  <c:v>23.328321284308537</c:v>
                </c:pt>
                <c:pt idx="8">
                  <c:v>24.613146124762014</c:v>
                </c:pt>
                <c:pt idx="9">
                  <c:v>26.274380247285983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19.506350790081644</c:v>
                </c:pt>
                <c:pt idx="1">
                  <c:v>19.477131810177035</c:v>
                </c:pt>
                <c:pt idx="2">
                  <c:v>19.091936557245219</c:v>
                </c:pt>
                <c:pt idx="3">
                  <c:v>18.447618125173879</c:v>
                </c:pt>
                <c:pt idx="4">
                  <c:v>17.585309517509749</c:v>
                </c:pt>
                <c:pt idx="5">
                  <c:v>16.524003134345165</c:v>
                </c:pt>
                <c:pt idx="6">
                  <c:v>15.27482411021796</c:v>
                </c:pt>
                <c:pt idx="7">
                  <c:v>13.848401116596028</c:v>
                </c:pt>
                <c:pt idx="8">
                  <c:v>11.409725030480505</c:v>
                </c:pt>
                <c:pt idx="9">
                  <c:v>6.7561623760156095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D2-4EE0-BCA9-C79E9C263FAB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12.862573144283591</c:v>
                </c:pt>
                <c:pt idx="1">
                  <c:v>12.770472812835173</c:v>
                </c:pt>
                <c:pt idx="2">
                  <c:v>12.92740933961192</c:v>
                </c:pt>
                <c:pt idx="3">
                  <c:v>13.243298490540242</c:v>
                </c:pt>
                <c:pt idx="4">
                  <c:v>13.664152335017954</c:v>
                </c:pt>
                <c:pt idx="5">
                  <c:v>14.153255048338506</c:v>
                </c:pt>
                <c:pt idx="6">
                  <c:v>14.682436846046821</c:v>
                </c:pt>
                <c:pt idx="7">
                  <c:v>15.227911826365252</c:v>
                </c:pt>
                <c:pt idx="8">
                  <c:v>16.030687645342951</c:v>
                </c:pt>
                <c:pt idx="9">
                  <c:v>17.17808481171642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12.84857511159599</c:v>
                </c:pt>
                <c:pt idx="1">
                  <c:v>12.940119567724523</c:v>
                </c:pt>
                <c:pt idx="2">
                  <c:v>12.783339080869439</c:v>
                </c:pt>
                <c:pt idx="3">
                  <c:v>12.455790435810322</c:v>
                </c:pt>
                <c:pt idx="4">
                  <c:v>11.992606524679811</c:v>
                </c:pt>
                <c:pt idx="5">
                  <c:v>11.41126819538696</c:v>
                </c:pt>
                <c:pt idx="6">
                  <c:v>10.721833730860411</c:v>
                </c:pt>
                <c:pt idx="7">
                  <c:v>9.9318866132681283</c:v>
                </c:pt>
                <c:pt idx="8">
                  <c:v>8.57605526496992</c:v>
                </c:pt>
                <c:pt idx="9">
                  <c:v>5.9535764454525193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D2-4EE0-BCA9-C79E9C263FAB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10.0716675706453</c:v>
                </c:pt>
                <c:pt idx="1">
                  <c:v>9.8960686640662701</c:v>
                </c:pt>
                <c:pt idx="2">
                  <c:v>9.9173295032120201</c:v>
                </c:pt>
                <c:pt idx="3">
                  <c:v>10.065721233612964</c:v>
                </c:pt>
                <c:pt idx="4">
                  <c:v>10.299053914891648</c:v>
                </c:pt>
                <c:pt idx="5">
                  <c:v>10.589371517716959</c:v>
                </c:pt>
                <c:pt idx="6">
                  <c:v>10.916368089019263</c:v>
                </c:pt>
                <c:pt idx="7">
                  <c:v>11.264042610593282</c:v>
                </c:pt>
                <c:pt idx="8">
                  <c:v>11.795506363436536</c:v>
                </c:pt>
                <c:pt idx="9">
                  <c:v>12.618541131392101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9.3957119799402253</c:v>
                </c:pt>
                <c:pt idx="1">
                  <c:v>9.5804862225080267</c:v>
                </c:pt>
                <c:pt idx="2">
                  <c:v>9.5584761750135101</c:v>
                </c:pt>
                <c:pt idx="3">
                  <c:v>9.4020820731779189</c:v>
                </c:pt>
                <c:pt idx="4">
                  <c:v>9.1458941455570919</c:v>
                </c:pt>
                <c:pt idx="5">
                  <c:v>8.8081270496823176</c:v>
                </c:pt>
                <c:pt idx="6">
                  <c:v>8.3994523040864042</c:v>
                </c:pt>
                <c:pt idx="7">
                  <c:v>7.9271202419491091</c:v>
                </c:pt>
                <c:pt idx="8">
                  <c:v>7.1122374042004992</c:v>
                </c:pt>
                <c:pt idx="9">
                  <c:v>5.5218032361671696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D2-4EE0-BCA9-C79E9C263FAB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8.3011160947893696</c:v>
                </c:pt>
                <c:pt idx="1">
                  <c:v>8.0727062319772465</c:v>
                </c:pt>
                <c:pt idx="2">
                  <c:v>8.0015713458388777</c:v>
                </c:pt>
                <c:pt idx="3">
                  <c:v>8.0354529734272493</c:v>
                </c:pt>
                <c:pt idx="4">
                  <c:v>8.1408902060951558</c:v>
                </c:pt>
                <c:pt idx="5">
                  <c:v>8.2954438592602067</c:v>
                </c:pt>
                <c:pt idx="6">
                  <c:v>8.4831690115257228</c:v>
                </c:pt>
                <c:pt idx="7">
                  <c:v>8.6920758755344867</c:v>
                </c:pt>
                <c:pt idx="8">
                  <c:v>9.0249455836297088</c:v>
                </c:pt>
                <c:pt idx="9">
                  <c:v>9.5738496223976259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6.7737667508622934</c:v>
                </c:pt>
                <c:pt idx="1">
                  <c:v>7.0444203811565913</c:v>
                </c:pt>
                <c:pt idx="2">
                  <c:v>7.1251175717814519</c:v>
                </c:pt>
                <c:pt idx="3">
                  <c:v>7.0868850651113151</c:v>
                </c:pt>
                <c:pt idx="4">
                  <c:v>6.9655115437821644</c:v>
                </c:pt>
                <c:pt idx="5">
                  <c:v>6.7807120269276107</c:v>
                </c:pt>
                <c:pt idx="6">
                  <c:v>6.544332505011365</c:v>
                </c:pt>
                <c:pt idx="7">
                  <c:v>6.26420476901977</c:v>
                </c:pt>
                <c:pt idx="8">
                  <c:v>5.7743226119417042</c:v>
                </c:pt>
                <c:pt idx="9">
                  <c:v>4.8097658801625132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D2-4EE0-BCA9-C79E9C263FAB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6.915490567274758</c:v>
                </c:pt>
                <c:pt idx="1">
                  <c:v>6.6910776614845879</c:v>
                </c:pt>
                <c:pt idx="2">
                  <c:v>6.5737660345121114</c:v>
                </c:pt>
                <c:pt idx="3">
                  <c:v>6.5352192385421031</c:v>
                </c:pt>
                <c:pt idx="4">
                  <c:v>6.5533071011336235</c:v>
                </c:pt>
                <c:pt idx="5">
                  <c:v>6.6116621374978628</c:v>
                </c:pt>
                <c:pt idx="6">
                  <c:v>6.6981513907940036</c:v>
                </c:pt>
                <c:pt idx="7">
                  <c:v>6.8036094305943227</c:v>
                </c:pt>
                <c:pt idx="8">
                  <c:v>6.9823130595994627</c:v>
                </c:pt>
                <c:pt idx="9">
                  <c:v>7.2942420999381508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4.2502143935807561</c:v>
                </c:pt>
                <c:pt idx="1">
                  <c:v>4.5954120495826194</c:v>
                </c:pt>
                <c:pt idx="2">
                  <c:v>4.7617152687830995</c:v>
                </c:pt>
                <c:pt idx="3">
                  <c:v>4.8144824936493826</c:v>
                </c:pt>
                <c:pt idx="4">
                  <c:v>4.7898327962152107</c:v>
                </c:pt>
                <c:pt idx="5">
                  <c:v>4.7089548688689282</c:v>
                </c:pt>
                <c:pt idx="6">
                  <c:v>4.5850954323188882</c:v>
                </c:pt>
                <c:pt idx="7">
                  <c:v>4.4271018616466451</c:v>
                </c:pt>
                <c:pt idx="8">
                  <c:v>4.1395212905859031</c:v>
                </c:pt>
                <c:pt idx="9">
                  <c:v>3.5612307373936138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D2-4EE0-BCA9-C79E9C263FAB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5.2489609221479991</c:v>
                </c:pt>
                <c:pt idx="1">
                  <c:v>5.1537232623423055</c:v>
                </c:pt>
                <c:pt idx="2">
                  <c:v>5.0847285233236139</c:v>
                </c:pt>
                <c:pt idx="3">
                  <c:v>5.0440074018607186</c:v>
                </c:pt>
                <c:pt idx="4">
                  <c:v>5.0281021437906608</c:v>
                </c:pt>
                <c:pt idx="5">
                  <c:v>5.0319351654540787</c:v>
                </c:pt>
                <c:pt idx="6">
                  <c:v>5.0504422170927619</c:v>
                </c:pt>
                <c:pt idx="7">
                  <c:v>5.0791633951632944</c:v>
                </c:pt>
                <c:pt idx="8">
                  <c:v>5.1334897579670304</c:v>
                </c:pt>
                <c:pt idx="9">
                  <c:v>5.2324769338968204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1.4278582463510354</c:v>
                </c:pt>
                <c:pt idx="1">
                  <c:v>1.7405477497331741</c:v>
                </c:pt>
                <c:pt idx="2">
                  <c:v>1.9328491348288646</c:v>
                </c:pt>
                <c:pt idx="3">
                  <c:v>2.0367521360940595</c:v>
                </c:pt>
                <c:pt idx="4">
                  <c:v>2.0757068110687467</c:v>
                </c:pt>
                <c:pt idx="5">
                  <c:v>2.0663974507766083</c:v>
                </c:pt>
                <c:pt idx="6">
                  <c:v>2.0207432656615683</c:v>
                </c:pt>
                <c:pt idx="7">
                  <c:v>1.9474262859329756</c:v>
                </c:pt>
                <c:pt idx="8">
                  <c:v>1.7993478926425075</c:v>
                </c:pt>
                <c:pt idx="9">
                  <c:v>1.4871298094474334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D2-4EE0-BCA9-C79E9C263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(round)'!$G$2:$G$561</c:f>
              <c:numCache>
                <c:formatCode>General</c:formatCode>
                <c:ptCount val="560"/>
                <c:pt idx="0">
                  <c:v>8.3861264044959487</c:v>
                </c:pt>
                <c:pt idx="1">
                  <c:v>8.2080074307204054</c:v>
                </c:pt>
                <c:pt idx="2">
                  <c:v>8.0354529734272493</c:v>
                </c:pt>
                <c:pt idx="3">
                  <c:v>7.8680869519604126</c:v>
                </c:pt>
                <c:pt idx="4">
                  <c:v>12.834204248786506</c:v>
                </c:pt>
                <c:pt idx="5">
                  <c:v>12.455855005829614</c:v>
                </c:pt>
                <c:pt idx="6">
                  <c:v>12.098575267082261</c:v>
                </c:pt>
                <c:pt idx="7">
                  <c:v>11.760300816072519</c:v>
                </c:pt>
                <c:pt idx="8">
                  <c:v>11.43924910385471</c:v>
                </c:pt>
                <c:pt idx="9">
                  <c:v>11.133871578049565</c:v>
                </c:pt>
                <c:pt idx="10">
                  <c:v>6.5533071011336235</c:v>
                </c:pt>
                <c:pt idx="11">
                  <c:v>6.4105818868467113</c:v>
                </c:pt>
                <c:pt idx="12">
                  <c:v>6.2687412455416816</c:v>
                </c:pt>
                <c:pt idx="13">
                  <c:v>6.1270210677799311</c:v>
                </c:pt>
                <c:pt idx="14">
                  <c:v>5.9845050664539645</c:v>
                </c:pt>
                <c:pt idx="15">
                  <c:v>5.8400802993790712</c:v>
                </c:pt>
                <c:pt idx="16">
                  <c:v>5.692380571070097</c:v>
                </c:pt>
                <c:pt idx="17">
                  <c:v>16.319473700977689</c:v>
                </c:pt>
                <c:pt idx="18">
                  <c:v>15.714289849769715</c:v>
                </c:pt>
                <c:pt idx="19">
                  <c:v>15.155406714262668</c:v>
                </c:pt>
                <c:pt idx="20">
                  <c:v>5.3901663180573713</c:v>
                </c:pt>
                <c:pt idx="21">
                  <c:v>5.2171979424472203</c:v>
                </c:pt>
                <c:pt idx="22">
                  <c:v>5.0319351654540787</c:v>
                </c:pt>
                <c:pt idx="23">
                  <c:v>19.25278774205459</c:v>
                </c:pt>
                <c:pt idx="24">
                  <c:v>18.415491684071597</c:v>
                </c:pt>
                <c:pt idx="25">
                  <c:v>23.328321284308537</c:v>
                </c:pt>
                <c:pt idx="26">
                  <c:v>22.085286929622296</c:v>
                </c:pt>
                <c:pt idx="27">
                  <c:v>27.899247743626063</c:v>
                </c:pt>
                <c:pt idx="28">
                  <c:v>34.74904184339227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(round)'!$H$2:$H$561</c:f>
              <c:numCache>
                <c:formatCode>General</c:formatCode>
                <c:ptCount val="560"/>
                <c:pt idx="0">
                  <c:v>7.5295923366095945</c:v>
                </c:pt>
                <c:pt idx="1">
                  <c:v>7.3078020393283252</c:v>
                </c:pt>
                <c:pt idx="2">
                  <c:v>7.0868850651113151</c:v>
                </c:pt>
                <c:pt idx="3">
                  <c:v>6.8663368827292643</c:v>
                </c:pt>
                <c:pt idx="4">
                  <c:v>11.315531171010381</c:v>
                </c:pt>
                <c:pt idx="5">
                  <c:v>11.003405715904451</c:v>
                </c:pt>
                <c:pt idx="6">
                  <c:v>10.706031726815196</c:v>
                </c:pt>
                <c:pt idx="7">
                  <c:v>10.421629515390945</c:v>
                </c:pt>
                <c:pt idx="8">
                  <c:v>10.148647791080693</c:v>
                </c:pt>
                <c:pt idx="9">
                  <c:v>9.8857243579862661</c:v>
                </c:pt>
                <c:pt idx="10">
                  <c:v>4.7898327962152107</c:v>
                </c:pt>
                <c:pt idx="11">
                  <c:v>4.5527405063887061</c:v>
                </c:pt>
                <c:pt idx="12">
                  <c:v>4.3097432762416261</c:v>
                </c:pt>
                <c:pt idx="13">
                  <c:v>4.0601667720810424</c:v>
                </c:pt>
                <c:pt idx="14">
                  <c:v>3.8033184372406863</c:v>
                </c:pt>
                <c:pt idx="15">
                  <c:v>3.5385028677655139</c:v>
                </c:pt>
                <c:pt idx="16">
                  <c:v>3.2650489904522328</c:v>
                </c:pt>
                <c:pt idx="17">
                  <c:v>12.915759608937922</c:v>
                </c:pt>
                <c:pt idx="18">
                  <c:v>12.496861987501177</c:v>
                </c:pt>
                <c:pt idx="19">
                  <c:v>12.109355322321141</c:v>
                </c:pt>
                <c:pt idx="20">
                  <c:v>2.669487234800501</c:v>
                </c:pt>
                <c:pt idx="21">
                  <c:v>2.3730785075059466</c:v>
                </c:pt>
                <c:pt idx="22">
                  <c:v>2.0663974507766083</c:v>
                </c:pt>
                <c:pt idx="23">
                  <c:v>13.398583143728331</c:v>
                </c:pt>
                <c:pt idx="24">
                  <c:v>12.906948560790505</c:v>
                </c:pt>
                <c:pt idx="25">
                  <c:v>13.848401116596028</c:v>
                </c:pt>
                <c:pt idx="26">
                  <c:v>13.235753592673186</c:v>
                </c:pt>
                <c:pt idx="27">
                  <c:v>12.564988362239507</c:v>
                </c:pt>
                <c:pt idx="28">
                  <c:v>7.8377577321756942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9-497B-9044-BFA8591A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601968"/>
        <c:axId val="446256208"/>
      </c:scatterChart>
      <c:valAx>
        <c:axId val="317601968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56208"/>
        <c:crosses val="autoZero"/>
        <c:crossBetween val="midCat"/>
      </c:valAx>
      <c:valAx>
        <c:axId val="446256208"/>
        <c:scaling>
          <c:orientation val="minMax"/>
          <c:max val="35"/>
          <c:min val="-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01968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'Clk0.4'!$I$24:$I$27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5B-4608-A792-12C0D67EE5A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'Clk0.4'!$E$7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5B-4608-A792-12C0D67EE5AD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'Clk0.4'!$U$4:$U$17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'Clk0.4'!$V$4:$V$17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5B-4608-A792-12C0D67EE5AD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'Clk0.4'!$W$4:$W$17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'Clk0.4'!$X$4:$X$17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5B-4608-A792-12C0D67EE5A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'Clk0.4'!$Y$4:$Y$17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'Clk0.4'!$Z$4:$Z$17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5B-4608-A792-12C0D67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6C-4B19-AFE6-BA6DD83B6A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C-4234-9D01-596CDA923BB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7C-4234-9D01-596CDA923BB5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7C-4234-9D01-596CDA923BB5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7C-4234-9D01-596CDA923BB5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A7C-4234-9D01-596CDA92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60-4FB0-B86C-E120676FDF2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4FB0-B86C-E120676FD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'Clk0.6'!$I$24:$I$27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5-4AED-9C4E-E1E10A587E5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'Clk0.6'!$E$6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'Clk0.6'!$E$7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5-4AED-9C4E-E1E10A587E5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'Clk0.6'!$U$4:$U$17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'Clk0.6'!$V$4:$V$17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05-4AED-9C4E-E1E10A587E5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'Clk0.6'!$X$4:$X$17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05-4AED-9C4E-E1E10A587E5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'Clk0.6'!$Y$4:$Y$17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'Clk0.6'!$Z$4:$Z$17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05-4AED-9C4E-E1E10A587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C-4F96-9A26-864A20183C7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4C-4F96-9A26-864A20183C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C-4F96-9A26-864A20183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'Clk0.7'!$I$24:$I$27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6-43A3-8906-78FCF478E33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'Clk0.7'!$E$6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'Clk0.7'!$E$7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46-43A3-8906-78FCF478E336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'Clk0.7'!$U$4:$U$17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'Clk0.7'!$V$4:$V$17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46-43A3-8906-78FCF478E336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'Clk0.7'!$W$4:$W$17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'Clk0.7'!$X$4:$X$17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46-43A3-8906-78FCF478E336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'Clk0.7'!$Z$4:$Z$17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46-43A3-8906-78FCF478E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B1-4292-996E-1F04CA70F58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1-4292-996E-1F04CA70F58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B1-4292-996E-1F04CA70F58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B1-4292-996E-1F04CA70F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'Clk0.8'!$I$24:$I$27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C2-4D61-903D-85AEF52C23A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'Clk0.8'!$E$6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'Clk0.8'!$E$7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C2-4D61-903D-85AEF52C23A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'Clk0.8'!$U$4:$U$17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'Clk0.8'!$V$4:$V$17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C2-4D61-903D-85AEF52C23A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'Clk0.8'!$W$4:$W$17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'Clk0.8'!$X$4:$X$17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C2-4D61-903D-85AEF52C23A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'Clk0.8'!$Y$4:$Y$17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'Clk0.8'!$Z$4:$Z$17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DC2-4D61-903D-85AEF52C2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0-41F3-B80D-E162202F1A5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0-41F3-B80D-E162202F1A56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0-41F3-B80D-E162202F1A56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0-41F3-B80D-E162202F1A56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0-41F3-B80D-E162202F1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'Clk0.9'!$I$24:$I$27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76-4B63-B2DE-67A9FC60272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'Clk0.9'!$E$6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'Clk0.9'!$E$7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76-4B63-B2DE-67A9FC60272B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'Clk0.9'!$U$4:$U$17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'Clk0.9'!$V$4:$V$17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76-4B63-B2DE-67A9FC60272B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'Clk0.9'!$W$4:$W$17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'Clk0.9'!$X$4:$X$17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D76-4B63-B2DE-67A9FC60272B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'Clk0.9'!$Y$4:$Y$17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'Clk0.9'!$Z$4:$Z$17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D76-4B63-B2DE-67A9FC6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E-4B26-8CFC-EF7511A382A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E-4B26-8CFC-EF7511A382A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E-4B26-8CFC-EF7511A382A0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2E-4B26-8CFC-EF7511A382A0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2E-4B26-8CFC-EF7511A382A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2E-4B26-8CFC-EF7511A38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D9-49FF-993E-0914CC9B74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D9-49FF-993E-0914CC9B749A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D9-49FF-993E-0914CC9B749A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D9-49FF-993E-0914CC9B749A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D9-49FF-993E-0914CC9B7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BE-460B-8182-B8E831F8E1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E-460B-8182-B8E831F8E1F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BE-460B-8182-B8E831F8E1F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BE-460B-8182-B8E831F8E1F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BE-460B-8182-B8E831F8E1F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BE-460B-8182-B8E831F8E1F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BE-460B-8182-B8E831F8E1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'Clk1.1'!$I$24:$I$27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88-46D9-B2FF-40B2DBF26B3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'Clk1.1'!$E$6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'Clk1.1'!$E$7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88-46D9-B2FF-40B2DBF26B39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'Clk1.1'!$U$4:$U$17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'Clk1.1'!$V$4:$V$17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88-46D9-B2FF-40B2DBF26B39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'Clk1.1'!$W$4:$W$17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'Clk1.1'!$X$4:$X$17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88-46D9-B2FF-40B2DBF26B39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'Clk1.1'!$Y$4:$Y$17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'Clk1.1'!$Z$4:$Z$17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88-46D9-B2FF-40B2DBF26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34.079794476565503</c:v>
                </c:pt>
                <c:pt idx="1">
                  <c:v>30.92170232712488</c:v>
                </c:pt>
                <c:pt idx="2">
                  <c:v>28.448448587427457</c:v>
                </c:pt>
                <c:pt idx="3">
                  <c:v>26.43886466267212</c:v>
                </c:pt>
                <c:pt idx="4">
                  <c:v>24.760444915461619</c:v>
                </c:pt>
                <c:pt idx="5">
                  <c:v>23.328321284308537</c:v>
                </c:pt>
                <c:pt idx="6">
                  <c:v>22.085286929622296</c:v>
                </c:pt>
                <c:pt idx="7">
                  <c:v>20.991190164080233</c:v>
                </c:pt>
                <c:pt idx="8">
                  <c:v>20.0169106605526</c:v>
                </c:pt>
                <c:pt idx="9">
                  <c:v>19.14074788002597</c:v>
                </c:pt>
                <c:pt idx="10">
                  <c:v>18.346157220007424</c:v>
                </c:pt>
                <c:pt idx="11">
                  <c:v>17.620277080244289</c:v>
                </c:pt>
                <c:pt idx="12">
                  <c:v>16.952939670996436</c:v>
                </c:pt>
                <c:pt idx="13">
                  <c:v>16.335988311849057</c:v>
                </c:pt>
                <c:pt idx="14">
                  <c:v>15.762794926191033</c:v>
                </c:pt>
                <c:pt idx="15">
                  <c:v>15.227911826365252</c:v>
                </c:pt>
                <c:pt idx="16">
                  <c:v>14.726815716376127</c:v>
                </c:pt>
                <c:pt idx="17">
                  <c:v>14.255716351476721</c:v>
                </c:pt>
                <c:pt idx="18">
                  <c:v>13.811411381420747</c:v>
                </c:pt>
                <c:pt idx="19">
                  <c:v>13.391174737931394</c:v>
                </c:pt>
                <c:pt idx="20">
                  <c:v>12.992669756490619</c:v>
                </c:pt>
                <c:pt idx="21">
                  <c:v>12.613880787560358</c:v>
                </c:pt>
                <c:pt idx="22">
                  <c:v>12.253058801996575</c:v>
                </c:pt>
                <c:pt idx="23">
                  <c:v>11.908677708845206</c:v>
                </c:pt>
                <c:pt idx="24">
                  <c:v>11.579398958064742</c:v>
                </c:pt>
                <c:pt idx="25">
                  <c:v>11.264042610593282</c:v>
                </c:pt>
                <c:pt idx="26">
                  <c:v>10.961563499000627</c:v>
                </c:pt>
                <c:pt idx="27">
                  <c:v>10.671031424195748</c:v>
                </c:pt>
                <c:pt idx="28">
                  <c:v>10.391614571538449</c:v>
                </c:pt>
                <c:pt idx="29">
                  <c:v>10.122565506775624</c:v>
                </c:pt>
                <c:pt idx="30">
                  <c:v>9.863209244860899</c:v>
                </c:pt>
                <c:pt idx="31">
                  <c:v>9.6129329844108948</c:v>
                </c:pt>
                <c:pt idx="32">
                  <c:v>9.3711771754125319</c:v>
                </c:pt>
                <c:pt idx="33">
                  <c:v>9.1374276435545756</c:v>
                </c:pt>
                <c:pt idx="34">
                  <c:v>8.9112085352250947</c:v>
                </c:pt>
                <c:pt idx="35">
                  <c:v>8.6920758755344867</c:v>
                </c:pt>
                <c:pt idx="36">
                  <c:v>8.4796115494396744</c:v>
                </c:pt>
                <c:pt idx="37">
                  <c:v>8.2734175240967698</c:v>
                </c:pt>
                <c:pt idx="38">
                  <c:v>8.0731101291687679</c:v>
                </c:pt>
                <c:pt idx="39">
                  <c:v>7.8783142004699869</c:v>
                </c:pt>
                <c:pt idx="40">
                  <c:v>7.6886568697981268</c:v>
                </c:pt>
                <c:pt idx="41">
                  <c:v>7.5037607479899506</c:v>
                </c:pt>
                <c:pt idx="42">
                  <c:v>7.3232361960115391</c:v>
                </c:pt>
                <c:pt idx="43">
                  <c:v>7.1466723058713688</c:v>
                </c:pt>
                <c:pt idx="44">
                  <c:v>6.973626113389999</c:v>
                </c:pt>
                <c:pt idx="45">
                  <c:v>6.8036094305943227</c:v>
                </c:pt>
                <c:pt idx="46">
                  <c:v>6.6360725068827042</c:v>
                </c:pt>
                <c:pt idx="47">
                  <c:v>6.4703834933140625</c:v>
                </c:pt>
                <c:pt idx="48">
                  <c:v>6.3058023804657823</c:v>
                </c:pt>
                <c:pt idx="49">
                  <c:v>6.1414476957460868</c:v>
                </c:pt>
                <c:pt idx="50">
                  <c:v>5.9762537766254704</c:v>
                </c:pt>
                <c:pt idx="51">
                  <c:v>5.808915897456461</c:v>
                </c:pt>
                <c:pt idx="52">
                  <c:v>5.6378199783350569</c:v>
                </c:pt>
                <c:pt idx="53">
                  <c:v>5.4609531891457621</c:v>
                </c:pt>
                <c:pt idx="54">
                  <c:v>5.2757917752838503</c:v>
                </c:pt>
                <c:pt idx="55">
                  <c:v>5.0791633951632944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19.317117300762295</c:v>
                </c:pt>
                <c:pt idx="1">
                  <c:v>17.685436960810065</c:v>
                </c:pt>
                <c:pt idx="2">
                  <c:v>16.420278977106545</c:v>
                </c:pt>
                <c:pt idx="3">
                  <c:v>15.402382690750988</c:v>
                </c:pt>
                <c:pt idx="4">
                  <c:v>14.560333773355268</c:v>
                </c:pt>
                <c:pt idx="5">
                  <c:v>13.848401116596028</c:v>
                </c:pt>
                <c:pt idx="6">
                  <c:v>13.235753592673186</c:v>
                </c:pt>
                <c:pt idx="7">
                  <c:v>12.700739312148338</c:v>
                </c:pt>
                <c:pt idx="8">
                  <c:v>12.227638926115869</c:v>
                </c:pt>
                <c:pt idx="9">
                  <c:v>11.804720484208159</c:v>
                </c:pt>
                <c:pt idx="10">
                  <c:v>11.423021017025622</c:v>
                </c:pt>
                <c:pt idx="11">
                  <c:v>11.075554332320902</c:v>
                </c:pt>
                <c:pt idx="12">
                  <c:v>10.756779328813183</c:v>
                </c:pt>
                <c:pt idx="13">
                  <c:v>10.46223326408259</c:v>
                </c:pt>
                <c:pt idx="14">
                  <c:v>10.188272697746942</c:v>
                </c:pt>
                <c:pt idx="15">
                  <c:v>9.9318866132681283</c:v>
                </c:pt>
                <c:pt idx="16">
                  <c:v>9.6905590683163734</c:v>
                </c:pt>
                <c:pt idx="17">
                  <c:v>9.4621665430236668</c:v>
                </c:pt>
                <c:pt idx="18">
                  <c:v>9.2449000496603997</c:v>
                </c:pt>
                <c:pt idx="19">
                  <c:v>9.0372052077517946</c:v>
                </c:pt>
                <c:pt idx="20">
                  <c:v>8.8377355492998113</c:v>
                </c:pt>
                <c:pt idx="21">
                  <c:v>8.6453156983804522</c:v>
                </c:pt>
                <c:pt idx="22">
                  <c:v>8.4589120100280688</c:v>
                </c:pt>
                <c:pt idx="23">
                  <c:v>8.2776089053922632</c:v>
                </c:pt>
                <c:pt idx="24">
                  <c:v>8.1005895990670034</c:v>
                </c:pt>
                <c:pt idx="25">
                  <c:v>7.9271202419491091</c:v>
                </c:pt>
                <c:pt idx="26">
                  <c:v>7.7565367395984959</c:v>
                </c:pt>
                <c:pt idx="27">
                  <c:v>7.5882336790119895</c:v>
                </c:pt>
                <c:pt idx="28">
                  <c:v>7.4216549244388164</c:v>
                </c:pt>
                <c:pt idx="29">
                  <c:v>7.2562855380673739</c:v>
                </c:pt>
                <c:pt idx="30">
                  <c:v>7.0916447529697217</c:v>
                </c:pt>
                <c:pt idx="31">
                  <c:v>6.9272797798794272</c:v>
                </c:pt>
                <c:pt idx="32">
                  <c:v>6.7627602707026737</c:v>
                </c:pt>
                <c:pt idx="33">
                  <c:v>6.5976732934056992</c:v>
                </c:pt>
                <c:pt idx="34">
                  <c:v>6.4316186975367282</c:v>
                </c:pt>
                <c:pt idx="35">
                  <c:v>6.26420476901977</c:v>
                </c:pt>
                <c:pt idx="36">
                  <c:v>6.0950440885482688</c:v>
                </c:pt>
                <c:pt idx="37">
                  <c:v>5.9237495212810627</c:v>
                </c:pt>
                <c:pt idx="38">
                  <c:v>5.7499302779694297</c:v>
                </c:pt>
                <c:pt idx="39">
                  <c:v>5.5731880006692371</c:v>
                </c:pt>
                <c:pt idx="40">
                  <c:v>5.3931128417741885</c:v>
                </c:pt>
                <c:pt idx="41">
                  <c:v>5.2092795259364513</c:v>
                </c:pt>
                <c:pt idx="42">
                  <c:v>5.0212434144125346</c:v>
                </c:pt>
                <c:pt idx="43">
                  <c:v>4.828536636285838</c:v>
                </c:pt>
                <c:pt idx="44">
                  <c:v>4.6306644196548197</c:v>
                </c:pt>
                <c:pt idx="45">
                  <c:v>4.4271018616466451</c:v>
                </c:pt>
                <c:pt idx="46">
                  <c:v>4.21729153958736</c:v>
                </c:pt>
                <c:pt idx="47">
                  <c:v>4.000642618394485</c:v>
                </c:pt>
                <c:pt idx="48">
                  <c:v>3.7765324996141874</c:v>
                </c:pt>
                <c:pt idx="49">
                  <c:v>3.544312659160191</c:v>
                </c:pt>
                <c:pt idx="50">
                  <c:v>3.3033212447096489</c:v>
                </c:pt>
                <c:pt idx="51">
                  <c:v>3.052906413931987</c:v>
                </c:pt>
                <c:pt idx="52">
                  <c:v>2.7924665259932033</c:v>
                </c:pt>
                <c:pt idx="53">
                  <c:v>2.5215164681281994</c:v>
                </c:pt>
                <c:pt idx="54">
                  <c:v>2.2397939899261825</c:v>
                </c:pt>
                <c:pt idx="55">
                  <c:v>1.9474262859329756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8B-4A21-A209-94E07458321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B-4A21-A209-94E07458321D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8B-4A21-A209-94E07458321D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B-4A21-A209-94E07458321D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8B-4A21-A209-94E07458321D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8B-4A21-A209-94E07458321D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8B-4A21-A209-94E07458321D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8B-4A21-A209-94E07458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'Clk1.25'!$I$24:$I$27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35-437B-880B-CC3943C1C5E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'Clk1.25'!$E$6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'Clk1.25'!$E$7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35-437B-880B-CC3943C1C5EF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'Clk1.25'!$U$4:$U$17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'Clk1.25'!$V$4:$V$17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35-437B-880B-CC3943C1C5EF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'Clk1.25'!$W$4:$W$17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'Clk1.25'!$X$4:$X$17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35-437B-880B-CC3943C1C5EF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'Clk1.25'!$Y$4:$Y$17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'Clk1.25'!$Z$4:$Z$17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35-437B-880B-CC3943C1C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35.965399567865475</c:v>
                </c:pt>
                <c:pt idx="1">
                  <c:v>32.632166338716225</c:v>
                </c:pt>
                <c:pt idx="2">
                  <c:v>30.021234941399683</c:v>
                </c:pt>
                <c:pt idx="3">
                  <c:v>27.899247743626063</c:v>
                </c:pt>
                <c:pt idx="4">
                  <c:v>26.126398717928751</c:v>
                </c:pt>
                <c:pt idx="5">
                  <c:v>24.613146124762014</c:v>
                </c:pt>
                <c:pt idx="6">
                  <c:v>23.299134913744915</c:v>
                </c:pt>
                <c:pt idx="7">
                  <c:v>22.142006040315806</c:v>
                </c:pt>
                <c:pt idx="8">
                  <c:v>21.111040668853725</c:v>
                </c:pt>
                <c:pt idx="9">
                  <c:v>20.183349554888942</c:v>
                </c:pt>
                <c:pt idx="10">
                  <c:v>19.341484420062756</c:v>
                </c:pt>
                <c:pt idx="11">
                  <c:v>18.571883822977714</c:v>
                </c:pt>
                <c:pt idx="12">
                  <c:v>17.863829420219595</c:v>
                </c:pt>
                <c:pt idx="13">
                  <c:v>17.20872559701527</c:v>
                </c:pt>
                <c:pt idx="14">
                  <c:v>16.599590315575522</c:v>
                </c:pt>
                <c:pt idx="15">
                  <c:v>16.030687645342951</c:v>
                </c:pt>
                <c:pt idx="16">
                  <c:v>15.497257584764967</c:v>
                </c:pt>
                <c:pt idx="17">
                  <c:v>14.995314096464956</c:v>
                </c:pt>
                <c:pt idx="18">
                  <c:v>14.521491865945427</c:v>
                </c:pt>
                <c:pt idx="19">
                  <c:v>14.072928449189789</c:v>
                </c:pt>
                <c:pt idx="20">
                  <c:v>13.647172515086147</c:v>
                </c:pt>
                <c:pt idx="21">
                  <c:v>13.242111594916528</c:v>
                </c:pt>
                <c:pt idx="22">
                  <c:v>12.855914597177822</c:v>
                </c:pt>
                <c:pt idx="23">
                  <c:v>12.486985626251832</c:v>
                </c:pt>
                <c:pt idx="24">
                  <c:v>12.13392654483031</c:v>
                </c:pt>
                <c:pt idx="25">
                  <c:v>11.795506363436536</c:v>
                </c:pt>
                <c:pt idx="26">
                  <c:v>11.47063600546012</c:v>
                </c:pt>
                <c:pt idx="27">
                  <c:v>11.15834733607759</c:v>
                </c:pt>
                <c:pt idx="28">
                  <c:v>10.857775594404631</c:v>
                </c:pt>
                <c:pt idx="29">
                  <c:v>10.568144555065444</c:v>
                </c:pt>
                <c:pt idx="30">
                  <c:v>10.288753885357037</c:v>
                </c:pt>
                <c:pt idx="31">
                  <c:v>10.018968269467159</c:v>
                </c:pt>
                <c:pt idx="32">
                  <c:v>9.7582079503496981</c:v>
                </c:pt>
                <c:pt idx="33">
                  <c:v>9.5059403989398046</c:v>
                </c:pt>
                <c:pt idx="34">
                  <c:v>9.2616728636668402</c:v>
                </c:pt>
                <c:pt idx="35">
                  <c:v>9.0249455836297088</c:v>
                </c:pt>
                <c:pt idx="36">
                  <c:v>8.7953254682360722</c:v>
                </c:pt>
                <c:pt idx="37">
                  <c:v>8.5724000556423547</c:v>
                </c:pt>
                <c:pt idx="38">
                  <c:v>8.3557715622947875</c:v>
                </c:pt>
                <c:pt idx="39">
                  <c:v>8.1450508258922749</c:v>
                </c:pt>
                <c:pt idx="40">
                  <c:v>7.9398509230656993</c:v>
                </c:pt>
                <c:pt idx="41">
                  <c:v>7.7397802090696386</c:v>
                </c:pt>
                <c:pt idx="42">
                  <c:v>7.5444344769158604</c:v>
                </c:pt>
                <c:pt idx="43">
                  <c:v>7.3533878635807719</c:v>
                </c:pt>
                <c:pt idx="44">
                  <c:v>7.1661820357186725</c:v>
                </c:pt>
                <c:pt idx="45">
                  <c:v>6.9823130595994627</c:v>
                </c:pt>
                <c:pt idx="46">
                  <c:v>6.8012151908881036</c:v>
                </c:pt>
                <c:pt idx="47">
                  <c:v>6.6222405989647148</c:v>
                </c:pt>
                <c:pt idx="48">
                  <c:v>6.4446337567610659</c:v>
                </c:pt>
                <c:pt idx="49">
                  <c:v>6.2674988716803801</c:v>
                </c:pt>
                <c:pt idx="50">
                  <c:v>6.0897583052478534</c:v>
                </c:pt>
                <c:pt idx="51">
                  <c:v>5.9100994479689497</c:v>
                </c:pt>
                <c:pt idx="52">
                  <c:v>5.7269070432610372</c:v>
                </c:pt>
                <c:pt idx="53">
                  <c:v>5.5381776329632926</c:v>
                </c:pt>
                <c:pt idx="54">
                  <c:v>5.3414129070439795</c:v>
                </c:pt>
                <c:pt idx="55">
                  <c:v>5.1334897579670304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15.526540062104509</c:v>
                </c:pt>
                <c:pt idx="1">
                  <c:v>14.285239772032627</c:v>
                </c:pt>
                <c:pt idx="2">
                  <c:v>13.329112547757758</c:v>
                </c:pt>
                <c:pt idx="3">
                  <c:v>12.564988362239507</c:v>
                </c:pt>
                <c:pt idx="4">
                  <c:v>11.937095209259672</c:v>
                </c:pt>
                <c:pt idx="5">
                  <c:v>11.409725030480505</c:v>
                </c:pt>
                <c:pt idx="6">
                  <c:v>10.958803958499271</c:v>
                </c:pt>
                <c:pt idx="7">
                  <c:v>10.567422206496124</c:v>
                </c:pt>
                <c:pt idx="8">
                  <c:v>10.223298292528318</c:v>
                </c:pt>
                <c:pt idx="9">
                  <c:v>9.9172605018808806</c:v>
                </c:pt>
                <c:pt idx="10">
                  <c:v>9.6422961127062123</c:v>
                </c:pt>
                <c:pt idx="11">
                  <c:v>9.3929334831347173</c:v>
                </c:pt>
                <c:pt idx="12">
                  <c:v>9.1648275195185285</c:v>
                </c:pt>
                <c:pt idx="13">
                  <c:v>8.9544738719579016</c:v>
                </c:pt>
                <c:pt idx="14">
                  <c:v>8.7590071243184244</c:v>
                </c:pt>
                <c:pt idx="15">
                  <c:v>8.57605526496992</c:v>
                </c:pt>
                <c:pt idx="16">
                  <c:v>8.4036327592343252</c:v>
                </c:pt>
                <c:pt idx="17">
                  <c:v>8.2400606508712428</c:v>
                </c:pt>
                <c:pt idx="18">
                  <c:v>8.0839059409625857</c:v>
                </c:pt>
                <c:pt idx="19">
                  <c:v>7.9339349438228224</c:v>
                </c:pt>
                <c:pt idx="20">
                  <c:v>7.7890769275993739</c:v>
                </c:pt>
                <c:pt idx="21">
                  <c:v>7.6483954235659848</c:v>
                </c:pt>
                <c:pt idx="22">
                  <c:v>7.5110653218204062</c:v>
                </c:pt>
                <c:pt idx="23">
                  <c:v>7.3763543796075934</c:v>
                </c:pt>
                <c:pt idx="24">
                  <c:v>7.2436081262866345</c:v>
                </c:pt>
                <c:pt idx="25">
                  <c:v>7.1122374042004992</c:v>
                </c:pt>
                <c:pt idx="26">
                  <c:v>6.9817079690865036</c:v>
                </c:pt>
                <c:pt idx="27">
                  <c:v>6.8515317083784337</c:v>
                </c:pt>
                <c:pt idx="28">
                  <c:v>6.7212591351924802</c:v>
                </c:pt>
                <c:pt idx="29">
                  <c:v>6.59047288987444</c:v>
                </c:pt>
                <c:pt idx="30">
                  <c:v>6.4587820366368547</c:v>
                </c:pt>
                <c:pt idx="31">
                  <c:v>6.3258169849365373</c:v>
                </c:pt>
                <c:pt idx="32">
                  <c:v>6.1912248973607173</c:v>
                </c:pt>
                <c:pt idx="33">
                  <c:v>6.0546654704878815</c:v>
                </c:pt>
                <c:pt idx="34">
                  <c:v>5.9158069944167293</c:v>
                </c:pt>
                <c:pt idx="35">
                  <c:v>5.7743226119417042</c:v>
                </c:pt>
                <c:pt idx="36">
                  <c:v>5.6298867109859208</c:v>
                </c:pt>
                <c:pt idx="37">
                  <c:v>5.4821713950707611</c:v>
                </c:pt>
                <c:pt idx="38">
                  <c:v>5.3308429875529715</c:v>
                </c:pt>
                <c:pt idx="39">
                  <c:v>5.1755585375650206</c:v>
                </c:pt>
                <c:pt idx="40">
                  <c:v>5.0159623109724771</c:v>
                </c:pt>
                <c:pt idx="41">
                  <c:v>4.8516822708942247</c:v>
                </c:pt>
                <c:pt idx="42">
                  <c:v>4.6823265833213865</c:v>
                </c:pt>
                <c:pt idx="43">
                  <c:v>4.5074802299296159</c:v>
                </c:pt>
                <c:pt idx="44">
                  <c:v>4.3267018810815925</c:v>
                </c:pt>
                <c:pt idx="45">
                  <c:v>4.1395212905859031</c:v>
                </c:pt>
                <c:pt idx="46">
                  <c:v>3.9454376403274365</c:v>
                </c:pt>
                <c:pt idx="47">
                  <c:v>3.7439195183776093</c:v>
                </c:pt>
                <c:pt idx="48">
                  <c:v>3.5344076057163898</c:v>
                </c:pt>
                <c:pt idx="49">
                  <c:v>3.3163217453910083</c:v>
                </c:pt>
                <c:pt idx="50">
                  <c:v>3.089074979997263</c:v>
                </c:pt>
                <c:pt idx="51">
                  <c:v>2.8520985240812742</c:v>
                </c:pt>
                <c:pt idx="52">
                  <c:v>2.6048837065699457</c:v>
                </c:pt>
                <c:pt idx="53">
                  <c:v>2.3470499651324181</c:v>
                </c:pt>
                <c:pt idx="54">
                  <c:v>2.0784523400660757</c:v>
                </c:pt>
                <c:pt idx="55">
                  <c:v>1.7993478926425075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4-42C8-BDFF-29D59017CB3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4-42C8-BDFF-29D59017CB3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4-42C8-BDFF-29D59017CB3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B4-42C8-BDFF-29D59017CB3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B4-42C8-BDFF-29D59017CB3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4-42C8-BDFF-29D59017CB3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FB4-42C8-BDFF-29D59017CB3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FB4-42C8-BDFF-29D59017CB3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34.079794476565503</c:v>
                </c:pt>
                <c:pt idx="1">
                  <c:v>30.92170232712488</c:v>
                </c:pt>
                <c:pt idx="2">
                  <c:v>28.448448587427457</c:v>
                </c:pt>
                <c:pt idx="3">
                  <c:v>26.43886466267212</c:v>
                </c:pt>
                <c:pt idx="4">
                  <c:v>24.760444915461619</c:v>
                </c:pt>
                <c:pt idx="5">
                  <c:v>23.328321284308537</c:v>
                </c:pt>
                <c:pt idx="6">
                  <c:v>22.085286929622296</c:v>
                </c:pt>
                <c:pt idx="7">
                  <c:v>20.991190164080233</c:v>
                </c:pt>
                <c:pt idx="8">
                  <c:v>20.0169106605526</c:v>
                </c:pt>
                <c:pt idx="9">
                  <c:v>19.14074788002597</c:v>
                </c:pt>
                <c:pt idx="10">
                  <c:v>18.346157220007424</c:v>
                </c:pt>
                <c:pt idx="11">
                  <c:v>17.620277080244289</c:v>
                </c:pt>
                <c:pt idx="12">
                  <c:v>16.952939670996436</c:v>
                </c:pt>
                <c:pt idx="13">
                  <c:v>16.335988311849057</c:v>
                </c:pt>
                <c:pt idx="14">
                  <c:v>15.762794926191033</c:v>
                </c:pt>
                <c:pt idx="15">
                  <c:v>15.227911826365252</c:v>
                </c:pt>
                <c:pt idx="16">
                  <c:v>14.726815716376127</c:v>
                </c:pt>
                <c:pt idx="17">
                  <c:v>14.255716351476721</c:v>
                </c:pt>
                <c:pt idx="18">
                  <c:v>13.811411381420747</c:v>
                </c:pt>
                <c:pt idx="19">
                  <c:v>13.391174737931394</c:v>
                </c:pt>
                <c:pt idx="20">
                  <c:v>12.992669756490619</c:v>
                </c:pt>
                <c:pt idx="21">
                  <c:v>12.613880787560358</c:v>
                </c:pt>
                <c:pt idx="22">
                  <c:v>12.253058801996575</c:v>
                </c:pt>
                <c:pt idx="23">
                  <c:v>11.908677708845206</c:v>
                </c:pt>
                <c:pt idx="24">
                  <c:v>11.579398958064742</c:v>
                </c:pt>
                <c:pt idx="25">
                  <c:v>11.264042610593282</c:v>
                </c:pt>
                <c:pt idx="26">
                  <c:v>10.961563499000627</c:v>
                </c:pt>
                <c:pt idx="27">
                  <c:v>10.671031424195748</c:v>
                </c:pt>
                <c:pt idx="28">
                  <c:v>10.391614571538449</c:v>
                </c:pt>
                <c:pt idx="29">
                  <c:v>10.122565506775624</c:v>
                </c:pt>
                <c:pt idx="30">
                  <c:v>9.863209244860899</c:v>
                </c:pt>
                <c:pt idx="31">
                  <c:v>9.6129329844108948</c:v>
                </c:pt>
                <c:pt idx="32">
                  <c:v>9.3711771754125319</c:v>
                </c:pt>
                <c:pt idx="33">
                  <c:v>9.1374276435545756</c:v>
                </c:pt>
                <c:pt idx="34">
                  <c:v>8.9112085352250947</c:v>
                </c:pt>
                <c:pt idx="35">
                  <c:v>8.6920758755344867</c:v>
                </c:pt>
                <c:pt idx="36">
                  <c:v>8.4796115494396744</c:v>
                </c:pt>
                <c:pt idx="37">
                  <c:v>8.2734175240967698</c:v>
                </c:pt>
                <c:pt idx="38">
                  <c:v>8.0731101291687679</c:v>
                </c:pt>
                <c:pt idx="39">
                  <c:v>7.8783142004699869</c:v>
                </c:pt>
                <c:pt idx="40">
                  <c:v>7.6886568697981268</c:v>
                </c:pt>
                <c:pt idx="41">
                  <c:v>7.5037607479899506</c:v>
                </c:pt>
                <c:pt idx="42">
                  <c:v>7.3232361960115391</c:v>
                </c:pt>
                <c:pt idx="43">
                  <c:v>7.1466723058713688</c:v>
                </c:pt>
                <c:pt idx="44">
                  <c:v>6.973626113389999</c:v>
                </c:pt>
                <c:pt idx="45">
                  <c:v>6.8036094305943227</c:v>
                </c:pt>
                <c:pt idx="46">
                  <c:v>6.6360725068827042</c:v>
                </c:pt>
                <c:pt idx="47">
                  <c:v>6.4703834933140625</c:v>
                </c:pt>
                <c:pt idx="48">
                  <c:v>6.3058023804657823</c:v>
                </c:pt>
                <c:pt idx="49">
                  <c:v>6.1414476957460868</c:v>
                </c:pt>
                <c:pt idx="50">
                  <c:v>5.9762537766254704</c:v>
                </c:pt>
                <c:pt idx="51">
                  <c:v>5.808915897456461</c:v>
                </c:pt>
                <c:pt idx="52">
                  <c:v>5.6378199783350569</c:v>
                </c:pt>
                <c:pt idx="53">
                  <c:v>5.4609531891457621</c:v>
                </c:pt>
                <c:pt idx="54">
                  <c:v>5.2757917752838503</c:v>
                </c:pt>
                <c:pt idx="55">
                  <c:v>5.0791633951632944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19.317117300762295</c:v>
                </c:pt>
                <c:pt idx="1">
                  <c:v>17.685436960810065</c:v>
                </c:pt>
                <c:pt idx="2">
                  <c:v>16.420278977106545</c:v>
                </c:pt>
                <c:pt idx="3">
                  <c:v>15.402382690750988</c:v>
                </c:pt>
                <c:pt idx="4">
                  <c:v>14.560333773355268</c:v>
                </c:pt>
                <c:pt idx="5">
                  <c:v>13.848401116596028</c:v>
                </c:pt>
                <c:pt idx="6">
                  <c:v>13.235753592673186</c:v>
                </c:pt>
                <c:pt idx="7">
                  <c:v>12.700739312148338</c:v>
                </c:pt>
                <c:pt idx="8">
                  <c:v>12.227638926115869</c:v>
                </c:pt>
                <c:pt idx="9">
                  <c:v>11.804720484208159</c:v>
                </c:pt>
                <c:pt idx="10">
                  <c:v>11.423021017025622</c:v>
                </c:pt>
                <c:pt idx="11">
                  <c:v>11.075554332320902</c:v>
                </c:pt>
                <c:pt idx="12">
                  <c:v>10.756779328813183</c:v>
                </c:pt>
                <c:pt idx="13">
                  <c:v>10.46223326408259</c:v>
                </c:pt>
                <c:pt idx="14">
                  <c:v>10.188272697746942</c:v>
                </c:pt>
                <c:pt idx="15">
                  <c:v>9.9318866132681283</c:v>
                </c:pt>
                <c:pt idx="16">
                  <c:v>9.6905590683163734</c:v>
                </c:pt>
                <c:pt idx="17">
                  <c:v>9.4621665430236668</c:v>
                </c:pt>
                <c:pt idx="18">
                  <c:v>9.2449000496603997</c:v>
                </c:pt>
                <c:pt idx="19">
                  <c:v>9.0372052077517946</c:v>
                </c:pt>
                <c:pt idx="20">
                  <c:v>8.8377355492998113</c:v>
                </c:pt>
                <c:pt idx="21">
                  <c:v>8.6453156983804522</c:v>
                </c:pt>
                <c:pt idx="22">
                  <c:v>8.4589120100280688</c:v>
                </c:pt>
                <c:pt idx="23">
                  <c:v>8.2776089053922632</c:v>
                </c:pt>
                <c:pt idx="24">
                  <c:v>8.1005895990670034</c:v>
                </c:pt>
                <c:pt idx="25">
                  <c:v>7.9271202419491091</c:v>
                </c:pt>
                <c:pt idx="26">
                  <c:v>7.7565367395984959</c:v>
                </c:pt>
                <c:pt idx="27">
                  <c:v>7.5882336790119895</c:v>
                </c:pt>
                <c:pt idx="28">
                  <c:v>7.4216549244388164</c:v>
                </c:pt>
                <c:pt idx="29">
                  <c:v>7.2562855380673739</c:v>
                </c:pt>
                <c:pt idx="30">
                  <c:v>7.0916447529697217</c:v>
                </c:pt>
                <c:pt idx="31">
                  <c:v>6.9272797798794272</c:v>
                </c:pt>
                <c:pt idx="32">
                  <c:v>6.7627602707026737</c:v>
                </c:pt>
                <c:pt idx="33">
                  <c:v>6.5976732934056992</c:v>
                </c:pt>
                <c:pt idx="34">
                  <c:v>6.4316186975367282</c:v>
                </c:pt>
                <c:pt idx="35">
                  <c:v>6.26420476901977</c:v>
                </c:pt>
                <c:pt idx="36">
                  <c:v>6.0950440885482688</c:v>
                </c:pt>
                <c:pt idx="37">
                  <c:v>5.9237495212810627</c:v>
                </c:pt>
                <c:pt idx="38">
                  <c:v>5.7499302779694297</c:v>
                </c:pt>
                <c:pt idx="39">
                  <c:v>5.5731880006692371</c:v>
                </c:pt>
                <c:pt idx="40">
                  <c:v>5.3931128417741885</c:v>
                </c:pt>
                <c:pt idx="41">
                  <c:v>5.2092795259364513</c:v>
                </c:pt>
                <c:pt idx="42">
                  <c:v>5.0212434144125346</c:v>
                </c:pt>
                <c:pt idx="43">
                  <c:v>4.828536636285838</c:v>
                </c:pt>
                <c:pt idx="44">
                  <c:v>4.6306644196548197</c:v>
                </c:pt>
                <c:pt idx="45">
                  <c:v>4.4271018616466451</c:v>
                </c:pt>
                <c:pt idx="46">
                  <c:v>4.21729153958736</c:v>
                </c:pt>
                <c:pt idx="47">
                  <c:v>4.000642618394485</c:v>
                </c:pt>
                <c:pt idx="48">
                  <c:v>3.7765324996141874</c:v>
                </c:pt>
                <c:pt idx="49">
                  <c:v>3.544312659160191</c:v>
                </c:pt>
                <c:pt idx="50">
                  <c:v>3.3033212447096489</c:v>
                </c:pt>
                <c:pt idx="51">
                  <c:v>3.052906413931987</c:v>
                </c:pt>
                <c:pt idx="52">
                  <c:v>2.7924665259932033</c:v>
                </c:pt>
                <c:pt idx="53">
                  <c:v>2.5215164681281994</c:v>
                </c:pt>
                <c:pt idx="54">
                  <c:v>2.2397939899261825</c:v>
                </c:pt>
                <c:pt idx="55">
                  <c:v>1.9474262859329756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4-42C8-BDFF-29D59017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'Clk1.5'!$H$24:$H$27</c:f>
              <c:numCache>
                <c:formatCode>0.0</c:formatCode>
                <c:ptCount val="4"/>
                <c:pt idx="0">
                  <c:v>39.066472068017049</c:v>
                </c:pt>
                <c:pt idx="1">
                  <c:v>38.976307179167257</c:v>
                </c:pt>
                <c:pt idx="2">
                  <c:v>38.882856913837671</c:v>
                </c:pt>
                <c:pt idx="3">
                  <c:v>38.786149737884372</c:v>
                </c:pt>
              </c:numCache>
            </c:numRef>
          </c:xVal>
          <c:yVal>
            <c:numRef>
              <c:f>'Clk1.5'!$I$24:$I$27</c:f>
              <c:numCache>
                <c:formatCode>0.0</c:formatCode>
                <c:ptCount val="4"/>
                <c:pt idx="0">
                  <c:v>15.332023440658455</c:v>
                </c:pt>
                <c:pt idx="1">
                  <c:v>15.521058061238991</c:v>
                </c:pt>
                <c:pt idx="2">
                  <c:v>15.708490296644623</c:v>
                </c:pt>
                <c:pt idx="3">
                  <c:v>15.894263053200753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E-40F2-ABAC-91A1592B1A0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'Clk1.5'!$E$6</c:f>
              <c:numCache>
                <c:formatCode>General</c:formatCode>
                <c:ptCount val="1"/>
                <c:pt idx="0">
                  <c:v>28.190778623577252</c:v>
                </c:pt>
              </c:numCache>
            </c:numRef>
          </c:xVal>
          <c:yVal>
            <c:numRef>
              <c:f>'Clk1.5'!$E$7</c:f>
              <c:numCache>
                <c:formatCode>General</c:formatCode>
                <c:ptCount val="1"/>
                <c:pt idx="0">
                  <c:v>10.260604299770062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EE-40F2-ABAC-91A1592B1A0C}"/>
            </c:ext>
          </c:extLst>
        </c:ser>
        <c:ser>
          <c:idx val="2"/>
          <c:order val="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'Clk1.5'!$U$4:$U$17</c:f>
              <c:numCache>
                <c:formatCode>0</c:formatCode>
                <c:ptCount val="14"/>
                <c:pt idx="0">
                  <c:v>28.190778623577252</c:v>
                </c:pt>
                <c:pt idx="13" formatCode="0.0">
                  <c:v>-48.496709704523902</c:v>
                </c:pt>
              </c:numCache>
            </c:numRef>
          </c:xVal>
          <c:yVal>
            <c:numRef>
              <c:f>'Clk1.5'!$V$4:$V$17</c:f>
              <c:numCache>
                <c:formatCode>0</c:formatCode>
                <c:ptCount val="14"/>
                <c:pt idx="0">
                  <c:v>10.260604299770062</c:v>
                </c:pt>
                <c:pt idx="13" formatCode="0.0">
                  <c:v>-17.651358792295571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EE-40F2-ABAC-91A1592B1A0C}"/>
            </c:ext>
          </c:extLst>
        </c:ser>
        <c:ser>
          <c:idx val="3"/>
          <c:order val="3"/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'Clk1.5'!$W$4:$W$17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104.8782669516784</c:v>
                </c:pt>
              </c:numCache>
            </c:numRef>
          </c:xVal>
          <c:yVal>
            <c:numRef>
              <c:f>'Clk1.5'!$X$4:$X$17</c:f>
              <c:numCache>
                <c:formatCode>0</c:formatCode>
                <c:ptCount val="14"/>
                <c:pt idx="0">
                  <c:v>10.260604299770062</c:v>
                </c:pt>
                <c:pt idx="13">
                  <c:v>46.020567391835698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EE-40F2-ABAC-91A1592B1A0C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'Clk1.5'!$Y$4:$Y$17</c:f>
              <c:numCache>
                <c:formatCode>0</c:formatCode>
                <c:ptCount val="14"/>
                <c:pt idx="0">
                  <c:v>28.190778623577252</c:v>
                </c:pt>
                <c:pt idx="13">
                  <c:v>28.190778623577252</c:v>
                </c:pt>
              </c:numCache>
            </c:numRef>
          </c:xVal>
          <c:yVal>
            <c:numRef>
              <c:f>'Clk1.5'!$Z$4:$Z$17</c:f>
              <c:numCache>
                <c:formatCode>0</c:formatCode>
                <c:ptCount val="14"/>
                <c:pt idx="0">
                  <c:v>10.260604299770062</c:v>
                </c:pt>
                <c:pt idx="13" formatCode="0.00">
                  <c:v>18.108604299770064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EE-40F2-ABAC-91A1592B1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203504"/>
        <c:axId val="1549203920"/>
      </c:scatterChart>
      <c:valAx>
        <c:axId val="154920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920"/>
        <c:crosses val="autoZero"/>
        <c:crossBetween val="midCat"/>
      </c:valAx>
      <c:valAx>
        <c:axId val="1549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0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'Clk1.5'!$S$24:$S$79</c:f>
              <c:numCache>
                <c:formatCode>0.0</c:formatCode>
                <c:ptCount val="56"/>
                <c:pt idx="0">
                  <c:v>38.273427301185635</c:v>
                </c:pt>
                <c:pt idx="1">
                  <c:v>34.74904184339227</c:v>
                </c:pt>
                <c:pt idx="2">
                  <c:v>31.98928900478673</c:v>
                </c:pt>
                <c:pt idx="3">
                  <c:v>29.746829751909985</c:v>
                </c:pt>
                <c:pt idx="4">
                  <c:v>27.873491598982518</c:v>
                </c:pt>
                <c:pt idx="5">
                  <c:v>26.274380247285983</c:v>
                </c:pt>
                <c:pt idx="6">
                  <c:v>24.885537088995996</c:v>
                </c:pt>
                <c:pt idx="7">
                  <c:v>23.662077792055776</c:v>
                </c:pt>
                <c:pt idx="8">
                  <c:v>22.571456018588652</c:v>
                </c:pt>
                <c:pt idx="9">
                  <c:v>21.589424947085256</c:v>
                </c:pt>
                <c:pt idx="10">
                  <c:v>20.697505961300202</c:v>
                </c:pt>
                <c:pt idx="11">
                  <c:v>19.881341757928215</c:v>
                </c:pt>
                <c:pt idx="12">
                  <c:v>19.1295903366447</c:v>
                </c:pt>
                <c:pt idx="13">
                  <c:v>18.43316164927889</c:v>
                </c:pt>
                <c:pt idx="14">
                  <c:v>17.784678044084583</c:v>
                </c:pt>
                <c:pt idx="15">
                  <c:v>17.17808481171642</c:v>
                </c:pt>
                <c:pt idx="16">
                  <c:v>16.60836379128196</c:v>
                </c:pt>
                <c:pt idx="17">
                  <c:v>16.071319223910198</c:v>
                </c:pt>
                <c:pt idx="18">
                  <c:v>15.563415203372427</c:v>
                </c:pt>
                <c:pt idx="19">
                  <c:v>15.081650596757244</c:v>
                </c:pt>
                <c:pt idx="20">
                  <c:v>14.623461590395566</c:v>
                </c:pt>
                <c:pt idx="21">
                  <c:v>14.186644884336848</c:v>
                </c:pt>
                <c:pt idx="22">
                  <c:v>13.769296514999422</c:v>
                </c:pt>
                <c:pt idx="23">
                  <c:v>13.369762642302119</c:v>
                </c:pt>
                <c:pt idx="24">
                  <c:v>12.986599592715967</c:v>
                </c:pt>
                <c:pt idx="25">
                  <c:v>12.618541131392101</c:v>
                </c:pt>
                <c:pt idx="26">
                  <c:v>12.264471429177728</c:v>
                </c:pt>
                <c:pt idx="27">
                  <c:v>11.923402550353467</c:v>
                </c:pt>
                <c:pt idx="28">
                  <c:v>11.594455552618085</c:v>
                </c:pt>
                <c:pt idx="29">
                  <c:v>11.276844488556288</c:v>
                </c:pt>
                <c:pt idx="30">
                  <c:v>10.969862745888202</c:v>
                </c:pt>
                <c:pt idx="31">
                  <c:v>10.672871275098034</c:v>
                </c:pt>
                <c:pt idx="32">
                  <c:v>10.385288336691202</c:v>
                </c:pt>
                <c:pt idx="33">
                  <c:v>10.106580462800922</c:v>
                </c:pt>
                <c:pt idx="34">
                  <c:v>9.8362543737256711</c:v>
                </c:pt>
                <c:pt idx="35">
                  <c:v>9.5738496223976259</c:v>
                </c:pt>
                <c:pt idx="36">
                  <c:v>9.3189317608616022</c:v>
                </c:pt>
                <c:pt idx="37">
                  <c:v>9.0710858338338305</c:v>
                </c:pt>
                <c:pt idx="38">
                  <c:v>8.8299100058274984</c:v>
                </c:pt>
                <c:pt idx="39">
                  <c:v>8.5950091200228727</c:v>
                </c:pt>
                <c:pt idx="40">
                  <c:v>8.3659879681950056</c:v>
                </c:pt>
                <c:pt idx="41">
                  <c:v>8.1424440200430421</c:v>
                </c:pt>
                <c:pt idx="42">
                  <c:v>7.9239593148374858</c:v>
                </c:pt>
                <c:pt idx="43">
                  <c:v>7.710091155143953</c:v>
                </c:pt>
                <c:pt idx="44">
                  <c:v>7.500361157198669</c:v>
                </c:pt>
                <c:pt idx="45">
                  <c:v>7.2942420999381508</c:v>
                </c:pt>
                <c:pt idx="46">
                  <c:v>7.0911418684366136</c:v>
                </c:pt>
                <c:pt idx="47">
                  <c:v>6.8903836009384358</c:v>
                </c:pt>
                <c:pt idx="48">
                  <c:v>6.6911809162411089</c:v>
                </c:pt>
                <c:pt idx="49">
                  <c:v>6.4926068185480021</c:v>
                </c:pt>
                <c:pt idx="50">
                  <c:v>6.2935545590797437</c:v>
                </c:pt>
                <c:pt idx="51">
                  <c:v>6.0926884082984376</c:v>
                </c:pt>
                <c:pt idx="52">
                  <c:v>5.8883820307052064</c:v>
                </c:pt>
                <c:pt idx="53">
                  <c:v>5.6786420959490185</c:v>
                </c:pt>
                <c:pt idx="54">
                  <c:v>5.4610151474141526</c:v>
                </c:pt>
                <c:pt idx="55">
                  <c:v>5.2324769338968204</c:v>
                </c:pt>
              </c:numCache>
            </c:numRef>
          </c:xVal>
          <c:yVal>
            <c:numRef>
              <c:f>'Clk1.5'!$T$24:$T$79</c:f>
              <c:numCache>
                <c:formatCode>0.0</c:formatCode>
                <c:ptCount val="56"/>
                <c:pt idx="0">
                  <c:v>8.3503398132778148</c:v>
                </c:pt>
                <c:pt idx="1">
                  <c:v>7.8377577321756942</c:v>
                </c:pt>
                <c:pt idx="2">
                  <c:v>7.4582288571578026</c:v>
                </c:pt>
                <c:pt idx="3">
                  <c:v>7.1675014415290592</c:v>
                </c:pt>
                <c:pt idx="4">
                  <c:v>6.939122284883747</c:v>
                </c:pt>
                <c:pt idx="5">
                  <c:v>6.7561623760156095</c:v>
                </c:pt>
                <c:pt idx="6">
                  <c:v>6.6072018072638992</c:v>
                </c:pt>
                <c:pt idx="7">
                  <c:v>6.4842052822554841</c:v>
                </c:pt>
                <c:pt idx="8">
                  <c:v>6.3813195579696886</c:v>
                </c:pt>
                <c:pt idx="9">
                  <c:v>6.2941548734659394</c:v>
                </c:pt>
                <c:pt idx="10">
                  <c:v>6.2193360480506428</c:v>
                </c:pt>
                <c:pt idx="11">
                  <c:v>6.1542114082337438</c:v>
                </c:pt>
                <c:pt idx="12">
                  <c:v>6.0966579836314434</c:v>
                </c:pt>
                <c:pt idx="13">
                  <c:v>6.0449475273569737</c:v>
                </c:pt>
                <c:pt idx="14">
                  <c:v>5.9976521503889622</c:v>
                </c:pt>
                <c:pt idx="15">
                  <c:v>5.9535764454525193</c:v>
                </c:pt>
                <c:pt idx="16">
                  <c:v>5.911707737791672</c:v>
                </c:pt>
                <c:pt idx="17">
                  <c:v>5.8711789944483668</c:v>
                </c:pt>
                <c:pt idx="18">
                  <c:v>5.8312407326816285</c:v>
                </c:pt>
                <c:pt idx="19">
                  <c:v>5.7912394274593755</c:v>
                </c:pt>
                <c:pt idx="20">
                  <c:v>5.7506006777387393</c:v>
                </c:pt>
                <c:pt idx="21">
                  <c:v>5.7088158993934064</c:v>
                </c:pt>
                <c:pt idx="22">
                  <c:v>5.6654316588065612</c:v>
                </c:pt>
                <c:pt idx="23">
                  <c:v>5.6200410009428436</c:v>
                </c:pt>
                <c:pt idx="24">
                  <c:v>5.5722762943892912</c:v>
                </c:pt>
                <c:pt idx="25">
                  <c:v>5.5218032361671696</c:v>
                </c:pt>
                <c:pt idx="26">
                  <c:v>5.4683157460270451</c:v>
                </c:pt>
                <c:pt idx="27">
                  <c:v>5.4115315434439974</c:v>
                </c:pt>
                <c:pt idx="28">
                  <c:v>5.35118824741018</c:v>
                </c:pt>
                <c:pt idx="29">
                  <c:v>5.2870398740549573</c:v>
                </c:pt>
                <c:pt idx="30">
                  <c:v>5.2188536333764564</c:v>
                </c:pt>
                <c:pt idx="31">
                  <c:v>5.1464069462770388</c:v>
                </c:pt>
                <c:pt idx="32">
                  <c:v>5.0694846183564808</c:v>
                </c:pt>
                <c:pt idx="33">
                  <c:v>4.9878761188149809</c:v>
                </c:pt>
                <c:pt idx="34">
                  <c:v>4.9013729223693261</c:v>
                </c:pt>
                <c:pt idx="35">
                  <c:v>4.8097658801625132</c:v>
                </c:pt>
                <c:pt idx="36">
                  <c:v>4.7128425930793387</c:v>
                </c:pt>
                <c:pt idx="37">
                  <c:v>4.6103847685554777</c:v>
                </c:pt>
                <c:pt idx="38">
                  <c:v>4.5021655509526077</c:v>
                </c:pt>
                <c:pt idx="39">
                  <c:v>4.3879468272592179</c:v>
                </c:pt>
                <c:pt idx="40">
                  <c:v>4.267476526194371</c:v>
                </c:pt>
                <c:pt idx="41">
                  <c:v>4.1404859525037256</c:v>
                </c:pt>
                <c:pt idx="42">
                  <c:v>4.0066872333830927</c:v>
                </c:pt>
                <c:pt idx="43">
                  <c:v>3.8657710065178867</c:v>
                </c:pt>
                <c:pt idx="44">
                  <c:v>3.7174045580750894</c:v>
                </c:pt>
                <c:pt idx="45">
                  <c:v>3.5612307373936138</c:v>
                </c:pt>
                <c:pt idx="46">
                  <c:v>3.396868152899803</c:v>
                </c:pt>
                <c:pt idx="47">
                  <c:v>3.2239134204541005</c:v>
                </c:pt>
                <c:pt idx="48">
                  <c:v>3.0419466346832769</c:v>
                </c:pt>
                <c:pt idx="49">
                  <c:v>2.8505418301109171</c:v>
                </c:pt>
                <c:pt idx="50">
                  <c:v>2.6492850847477456</c:v>
                </c:pt>
                <c:pt idx="51">
                  <c:v>2.4378042241606104</c:v>
                </c:pt>
                <c:pt idx="52">
                  <c:v>2.2158159822906063</c:v>
                </c:pt>
                <c:pt idx="53">
                  <c:v>1.9831991778938187</c:v>
                </c:pt>
                <c:pt idx="54">
                  <c:v>1.7401061844540815</c:v>
                </c:pt>
                <c:pt idx="55">
                  <c:v>1.4871298094474334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86-45F4-97AB-9D480C4E8BF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'Clk0.4'!$S$24:$S$79</c:f>
              <c:numCache>
                <c:formatCode>0.0</c:formatCode>
                <c:ptCount val="56"/>
                <c:pt idx="0">
                  <c:v>27.081143487439913</c:v>
                </c:pt>
                <c:pt idx="1">
                  <c:v>24.648361417694062</c:v>
                </c:pt>
                <c:pt idx="2">
                  <c:v>22.750784459862736</c:v>
                </c:pt>
                <c:pt idx="3">
                  <c:v>21.215462921174694</c:v>
                </c:pt>
                <c:pt idx="4">
                  <c:v>19.938804416920132</c:v>
                </c:pt>
                <c:pt idx="5">
                  <c:v>18.854470724057514</c:v>
                </c:pt>
                <c:pt idx="6">
                  <c:v>17.917749531189472</c:v>
                </c:pt>
                <c:pt idx="7">
                  <c:v>17.097258778329358</c:v>
                </c:pt>
                <c:pt idx="8">
                  <c:v>16.370236107441016</c:v>
                </c:pt>
                <c:pt idx="9">
                  <c:v>15.719715247640673</c:v>
                </c:pt>
                <c:pt idx="10">
                  <c:v>15.132756448212788</c:v>
                </c:pt>
                <c:pt idx="11">
                  <c:v>14.599295374050842</c:v>
                </c:pt>
                <c:pt idx="12">
                  <c:v>14.111370198585647</c:v>
                </c:pt>
                <c:pt idx="13">
                  <c:v>13.662588272287957</c:v>
                </c:pt>
                <c:pt idx="14">
                  <c:v>13.247749249290811</c:v>
                </c:pt>
                <c:pt idx="15">
                  <c:v>12.862573144283591</c:v>
                </c:pt>
                <c:pt idx="16">
                  <c:v>12.503500428555073</c:v>
                </c:pt>
                <c:pt idx="17">
                  <c:v>12.167542621305671</c:v>
                </c:pt>
                <c:pt idx="18">
                  <c:v>11.85216893676856</c:v>
                </c:pt>
                <c:pt idx="19">
                  <c:v>11.555219107690645</c:v>
                </c:pt>
                <c:pt idx="20">
                  <c:v>11.274835498580002</c:v>
                </c:pt>
                <c:pt idx="21">
                  <c:v>11.009409626283402</c:v>
                </c:pt>
                <c:pt idx="22">
                  <c:v>10.757539572147357</c:v>
                </c:pt>
                <c:pt idx="23">
                  <c:v>10.517995717483585</c:v>
                </c:pt>
                <c:pt idx="24">
                  <c:v>10.28969290078143</c:v>
                </c:pt>
                <c:pt idx="25">
                  <c:v>10.0716675706453</c:v>
                </c:pt>
                <c:pt idx="26">
                  <c:v>9.8630588517255742</c:v>
                </c:pt>
                <c:pt idx="27">
                  <c:v>9.6630926913673925</c:v>
                </c:pt>
                <c:pt idx="28">
                  <c:v>9.4710684390590938</c:v>
                </c:pt>
                <c:pt idx="29">
                  <c:v>9.2863473473940115</c:v>
                </c:pt>
                <c:pt idx="30">
                  <c:v>9.1083425849354462</c:v>
                </c:pt>
                <c:pt idx="31">
                  <c:v>8.9365104270552322</c:v>
                </c:pt>
                <c:pt idx="32">
                  <c:v>8.770342346832896</c:v>
                </c:pt>
                <c:pt idx="33">
                  <c:v>8.6093577689493177</c:v>
                </c:pt>
                <c:pt idx="34">
                  <c:v>8.4530972783743099</c:v>
                </c:pt>
                <c:pt idx="35">
                  <c:v>8.3011160947893696</c:v>
                </c:pt>
                <c:pt idx="36">
                  <c:v>8.1529776346823581</c:v>
                </c:pt>
                <c:pt idx="37">
                  <c:v>8.0082469869982198</c:v>
                </c:pt>
                <c:pt idx="38">
                  <c:v>7.866484125891418</c:v>
                </c:pt>
                <c:pt idx="39">
                  <c:v>7.7272366760666804</c:v>
                </c:pt>
                <c:pt idx="40">
                  <c:v>7.590032032924066</c:v>
                </c:pt>
                <c:pt idx="41">
                  <c:v>7.4543686218639786</c:v>
                </c:pt>
                <c:pt idx="42">
                  <c:v>7.319706059624461</c:v>
                </c:pt>
                <c:pt idx="43">
                  <c:v>7.1854539570464038</c:v>
                </c:pt>
                <c:pt idx="44">
                  <c:v>7.0509590799423947</c:v>
                </c:pt>
                <c:pt idx="45">
                  <c:v>6.915490567274758</c:v>
                </c:pt>
                <c:pt idx="46">
                  <c:v>6.7782229006837209</c:v>
                </c:pt>
                <c:pt idx="47">
                  <c:v>6.6382163371357343</c:v>
                </c:pt>
                <c:pt idx="48">
                  <c:v>6.4943945721155618</c:v>
                </c:pt>
                <c:pt idx="49">
                  <c:v>6.3455195141333229</c:v>
                </c:pt>
                <c:pt idx="50">
                  <c:v>6.1901632451960165</c:v>
                </c:pt>
                <c:pt idx="51">
                  <c:v>6.0266775357455691</c:v>
                </c:pt>
                <c:pt idx="52">
                  <c:v>5.8531616754612923</c:v>
                </c:pt>
                <c:pt idx="53">
                  <c:v>5.6674298134625296</c:v>
                </c:pt>
                <c:pt idx="54">
                  <c:v>5.4669792735442764</c:v>
                </c:pt>
                <c:pt idx="55">
                  <c:v>5.2489609221479991</c:v>
                </c:pt>
              </c:numCache>
            </c:numRef>
          </c:xVal>
          <c:yVal>
            <c:numRef>
              <c:f>'Clk0.4'!$T$24:$T$79</c:f>
              <c:numCache>
                <c:formatCode>0.0</c:formatCode>
                <c:ptCount val="56"/>
                <c:pt idx="0">
                  <c:v>28.305389589070231</c:v>
                </c:pt>
                <c:pt idx="1">
                  <c:v>25.717399454937851</c:v>
                </c:pt>
                <c:pt idx="2">
                  <c:v>23.692648547141761</c:v>
                </c:pt>
                <c:pt idx="3">
                  <c:v>22.048834215071327</c:v>
                </c:pt>
                <c:pt idx="4">
                  <c:v>20.676726782228503</c:v>
                </c:pt>
                <c:pt idx="5">
                  <c:v>19.506350790081644</c:v>
                </c:pt>
                <c:pt idx="6">
                  <c:v>18.490519832261775</c:v>
                </c:pt>
                <c:pt idx="7">
                  <c:v>17.596095755779707</c:v>
                </c:pt>
                <c:pt idx="8">
                  <c:v>16.799024849277497</c:v>
                </c:pt>
                <c:pt idx="9">
                  <c:v>16.081362120482691</c:v>
                </c:pt>
                <c:pt idx="10">
                  <c:v>15.429406215914916</c:v>
                </c:pt>
                <c:pt idx="11">
                  <c:v>14.832486060468497</c:v>
                </c:pt>
                <c:pt idx="12">
                  <c:v>14.282146061978787</c:v>
                </c:pt>
                <c:pt idx="13">
                  <c:v>13.771583812288435</c:v>
                </c:pt>
                <c:pt idx="14">
                  <c:v>13.295252696986406</c:v>
                </c:pt>
                <c:pt idx="15">
                  <c:v>12.84857511159599</c:v>
                </c:pt>
                <c:pt idx="16">
                  <c:v>12.427731620603765</c:v>
                </c:pt>
                <c:pt idx="17">
                  <c:v>12.029503353854102</c:v>
                </c:pt>
                <c:pt idx="18">
                  <c:v>11.651152422372123</c:v>
                </c:pt>
                <c:pt idx="19">
                  <c:v>11.290329942126986</c:v>
                </c:pt>
                <c:pt idx="20">
                  <c:v>10.945004409343282</c:v>
                </c:pt>
                <c:pt idx="21">
                  <c:v>10.613405284268861</c:v>
                </c:pt>
                <c:pt idx="22">
                  <c:v>10.29397808197912</c:v>
                </c:pt>
                <c:pt idx="23">
                  <c:v>9.9853482688774022</c:v>
                </c:pt>
                <c:pt idx="24">
                  <c:v>9.6862919680418251</c:v>
                </c:pt>
                <c:pt idx="25">
                  <c:v>9.3957119799402253</c:v>
                </c:pt>
                <c:pt idx="26">
                  <c:v>9.112617989511131</c:v>
                </c:pt>
                <c:pt idx="27">
                  <c:v>8.8361100978602014</c:v>
                </c:pt>
                <c:pt idx="28">
                  <c:v>8.5653650151943861</c:v>
                </c:pt>
                <c:pt idx="29">
                  <c:v>8.2996244006869109</c:v>
                </c:pt>
                <c:pt idx="30">
                  <c:v>8.0381849484621792</c:v>
                </c:pt>
                <c:pt idx="31">
                  <c:v>7.7803899065942961</c:v>
                </c:pt>
                <c:pt idx="32">
                  <c:v>7.5256217850299212</c:v>
                </c:pt>
                <c:pt idx="33">
                  <c:v>7.2732960639551942</c:v>
                </c:pt>
                <c:pt idx="34">
                  <c:v>7.022855760380776</c:v>
                </c:pt>
                <c:pt idx="35">
                  <c:v>6.7737667508622934</c:v>
                </c:pt>
                <c:pt idx="36">
                  <c:v>6.5255137850675933</c:v>
                </c:pt>
                <c:pt idx="37">
                  <c:v>6.2775971608684058</c:v>
                </c:pt>
                <c:pt idx="38">
                  <c:v>6.0295300692753235</c:v>
                </c:pt>
                <c:pt idx="39">
                  <c:v>5.7808366595312624</c:v>
                </c:pt>
                <c:pt idx="40">
                  <c:v>5.5310509240821633</c:v>
                </c:pt>
                <c:pt idx="41">
                  <c:v>5.2797165635841772</c:v>
                </c:pt>
                <c:pt idx="42">
                  <c:v>5.0263880679919408</c:v>
                </c:pt>
                <c:pt idx="43">
                  <c:v>4.7706333464886539</c:v>
                </c:pt>
                <c:pt idx="44">
                  <c:v>4.512038363067175</c:v>
                </c:pt>
                <c:pt idx="45">
                  <c:v>4.2502143935807561</c:v>
                </c:pt>
                <c:pt idx="46">
                  <c:v>3.9848087225268896</c:v>
                </c:pt>
                <c:pt idx="47">
                  <c:v>3.7155198521942543</c:v>
                </c:pt>
                <c:pt idx="48">
                  <c:v>3.4421186097817782</c:v>
                </c:pt>
                <c:pt idx="49">
                  <c:v>3.164476911153137</c:v>
                </c:pt>
                <c:pt idx="50">
                  <c:v>2.8826063633809986</c:v>
                </c:pt>
                <c:pt idx="51">
                  <c:v>2.5967093322297705</c:v>
                </c:pt>
                <c:pt idx="52">
                  <c:v>2.3072455022857032</c:v>
                </c:pt>
                <c:pt idx="53">
                  <c:v>2.0150172065168741</c:v>
                </c:pt>
                <c:pt idx="54">
                  <c:v>1.7212767343165536</c:v>
                </c:pt>
                <c:pt idx="55">
                  <c:v>1.4278582463510354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86-45F4-97AB-9D480C4E8BF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'Clk0.5'!$S$24:$S$79</c:f>
              <c:numCache>
                <c:formatCode>0.0</c:formatCode>
                <c:ptCount val="56"/>
                <c:pt idx="0">
                  <c:v>27.221406098201406</c:v>
                </c:pt>
                <c:pt idx="1">
                  <c:v>24.75954022625363</c:v>
                </c:pt>
                <c:pt idx="2">
                  <c:v>22.837647463477023</c:v>
                </c:pt>
                <c:pt idx="3">
                  <c:v>21.281272369426794</c:v>
                </c:pt>
                <c:pt idx="4">
                  <c:v>19.985914972995285</c:v>
                </c:pt>
                <c:pt idx="5">
                  <c:v>18.884653131022837</c:v>
                </c:pt>
                <c:pt idx="6">
                  <c:v>17.932379843178165</c:v>
                </c:pt>
                <c:pt idx="7">
                  <c:v>17.097435821918506</c:v>
                </c:pt>
                <c:pt idx="8">
                  <c:v>16.356857968299032</c:v>
                </c:pt>
                <c:pt idx="9">
                  <c:v>15.693531071358178</c:v>
                </c:pt>
                <c:pt idx="10">
                  <c:v>15.094402698951946</c:v>
                </c:pt>
                <c:pt idx="11">
                  <c:v>14.549321942245074</c:v>
                </c:pt>
                <c:pt idx="12">
                  <c:v>14.050259670832084</c:v>
                </c:pt>
                <c:pt idx="13">
                  <c:v>13.590770473024881</c:v>
                </c:pt>
                <c:pt idx="14">
                  <c:v>13.165612439617156</c:v>
                </c:pt>
                <c:pt idx="15">
                  <c:v>12.770472812835173</c:v>
                </c:pt>
                <c:pt idx="16">
                  <c:v>12.40176632103505</c:v>
                </c:pt>
                <c:pt idx="17">
                  <c:v>12.056484466036306</c:v>
                </c:pt>
                <c:pt idx="18">
                  <c:v>11.732081196691567</c:v>
                </c:pt>
                <c:pt idx="19">
                  <c:v>11.426385002463929</c:v>
                </c:pt>
                <c:pt idx="20">
                  <c:v>11.13753048013634</c:v>
                </c:pt>
                <c:pt idx="21">
                  <c:v>10.863904448793077</c:v>
                </c:pt>
                <c:pt idx="22">
                  <c:v>10.604103067182621</c:v>
                </c:pt>
                <c:pt idx="23">
                  <c:v>10.356897363645604</c:v>
                </c:pt>
                <c:pt idx="24">
                  <c:v>10.121205261660462</c:v>
                </c:pt>
                <c:pt idx="25">
                  <c:v>9.8960686640662701</c:v>
                </c:pt>
                <c:pt idx="26">
                  <c:v>9.6806345056257133</c:v>
                </c:pt>
                <c:pt idx="27">
                  <c:v>9.4741389365421966</c:v>
                </c:pt>
                <c:pt idx="28">
                  <c:v>9.2758939858070484</c:v>
                </c:pt>
                <c:pt idx="29">
                  <c:v>9.0852761913461002</c:v>
                </c:pt>
                <c:pt idx="30">
                  <c:v>8.9017167867155571</c:v>
                </c:pt>
                <c:pt idx="31">
                  <c:v>8.7246931105694205</c:v>
                </c:pt>
                <c:pt idx="32">
                  <c:v>8.5537209616123384</c:v>
                </c:pt>
                <c:pt idx="33">
                  <c:v>8.3883476627133859</c:v>
                </c:pt>
                <c:pt idx="34">
                  <c:v>8.2281456263805168</c:v>
                </c:pt>
                <c:pt idx="35">
                  <c:v>8.0727062319772465</c:v>
                </c:pt>
                <c:pt idx="36">
                  <c:v>7.9216338342374906</c:v>
                </c:pt>
                <c:pt idx="37">
                  <c:v>7.7745397235364475</c:v>
                </c:pt>
                <c:pt idx="38">
                  <c:v>7.6310358512509708</c:v>
                </c:pt>
                <c:pt idx="39">
                  <c:v>7.490728118226694</c:v>
                </c:pt>
                <c:pt idx="40">
                  <c:v>7.3532090003497954</c:v>
                </c:pt>
                <c:pt idx="41">
                  <c:v>7.2180492517251169</c:v>
                </c:pt>
                <c:pt idx="42">
                  <c:v>7.0847883820666171</c:v>
                </c:pt>
                <c:pt idx="43">
                  <c:v>6.9529235497583342</c:v>
                </c:pt>
                <c:pt idx="44">
                  <c:v>6.8218964452294717</c:v>
                </c:pt>
                <c:pt idx="45">
                  <c:v>6.6910776614845879</c:v>
                </c:pt>
                <c:pt idx="46">
                  <c:v>6.5597479627030326</c:v>
                </c:pt>
                <c:pt idx="47">
                  <c:v>6.4270757745968297</c:v>
                </c:pt>
                <c:pt idx="48">
                  <c:v>6.2920901452209224</c:v>
                </c:pt>
                <c:pt idx="49">
                  <c:v>6.1536483863624767</c:v>
                </c:pt>
                <c:pt idx="50">
                  <c:v>6.0103976435086697</c:v>
                </c:pt>
                <c:pt idx="51">
                  <c:v>5.860729817769573</c:v>
                </c:pt>
                <c:pt idx="52">
                  <c:v>5.7027296596362786</c:v>
                </c:pt>
                <c:pt idx="53">
                  <c:v>5.5341165656210318</c:v>
                </c:pt>
                <c:pt idx="54">
                  <c:v>5.3521816863771612</c:v>
                </c:pt>
                <c:pt idx="55">
                  <c:v>5.1537232623423055</c:v>
                </c:pt>
              </c:numCache>
            </c:numRef>
          </c:xVal>
          <c:yVal>
            <c:numRef>
              <c:f>'Clk0.5'!$T$24:$T$79</c:f>
              <c:numCache>
                <c:formatCode>0.0</c:formatCode>
                <c:ptCount val="56"/>
                <c:pt idx="0">
                  <c:v>28.170524709581787</c:v>
                </c:pt>
                <c:pt idx="1">
                  <c:v>25.610379206224877</c:v>
                </c:pt>
                <c:pt idx="2">
                  <c:v>23.608931510160559</c:v>
                </c:pt>
                <c:pt idx="3">
                  <c:v>21.985322457078261</c:v>
                </c:pt>
                <c:pt idx="4">
                  <c:v>20.631193729285812</c:v>
                </c:pt>
                <c:pt idx="5">
                  <c:v>19.477131810177035</c:v>
                </c:pt>
                <c:pt idx="6">
                  <c:v>18.476331483540886</c:v>
                </c:pt>
                <c:pt idx="7">
                  <c:v>17.595923729520621</c:v>
                </c:pt>
                <c:pt idx="8">
                  <c:v>16.81205113913531</c:v>
                </c:pt>
                <c:pt idx="9">
                  <c:v>16.106915832316183</c:v>
                </c:pt>
                <c:pt idx="10">
                  <c:v>15.466929270495546</c:v>
                </c:pt>
                <c:pt idx="11">
                  <c:v>14.881508632315494</c:v>
                </c:pt>
                <c:pt idx="12">
                  <c:v>14.342268586225009</c:v>
                </c:pt>
                <c:pt idx="13">
                  <c:v>13.842463543260656</c:v>
                </c:pt>
                <c:pt idx="14">
                  <c:v>13.376593495303933</c:v>
                </c:pt>
                <c:pt idx="15">
                  <c:v>12.940119567724523</c:v>
                </c:pt>
                <c:pt idx="16">
                  <c:v>12.529254898798746</c:v>
                </c:pt>
                <c:pt idx="17">
                  <c:v>12.140808321602909</c:v>
                </c:pt>
                <c:pt idx="18">
                  <c:v>11.772065751994658</c:v>
                </c:pt>
                <c:pt idx="19">
                  <c:v>11.420698954280143</c:v>
                </c:pt>
                <c:pt idx="20">
                  <c:v>11.084694485849289</c:v>
                </c:pt>
                <c:pt idx="21">
                  <c:v>10.762297718189265</c:v>
                </c:pt>
                <c:pt idx="22">
                  <c:v>10.451968261487929</c:v>
                </c:pt>
                <c:pt idx="23">
                  <c:v>10.152344111715614</c:v>
                </c:pt>
                <c:pt idx="24">
                  <c:v>9.862212537452228</c:v>
                </c:pt>
                <c:pt idx="25">
                  <c:v>9.5804862225080267</c:v>
                </c:pt>
                <c:pt idx="26">
                  <c:v>9.3061835412725937</c:v>
                </c:pt>
                <c:pt idx="27">
                  <c:v>9.0384121080287141</c:v>
                </c:pt>
                <c:pt idx="28">
                  <c:v>8.7763549372689909</c:v>
                </c:pt>
                <c:pt idx="29">
                  <c:v>8.519258698730134</c:v>
                </c:pt>
                <c:pt idx="30">
                  <c:v>8.2664236619797649</c:v>
                </c:pt>
                <c:pt idx="31">
                  <c:v>8.0171950105934044</c:v>
                </c:pt>
                <c:pt idx="32">
                  <c:v>7.7709552722198181</c:v>
                </c:pt>
                <c:pt idx="33">
                  <c:v>7.5271176633001415</c:v>
                </c:pt>
                <c:pt idx="34">
                  <c:v>7.2851201898011118</c:v>
                </c:pt>
                <c:pt idx="35">
                  <c:v>7.0444203811565913</c:v>
                </c:pt>
                <c:pt idx="36">
                  <c:v>6.8044905663099984</c:v>
                </c:pt>
                <c:pt idx="37">
                  <c:v>6.5648136307181604</c:v>
                </c:pt>
                <c:pt idx="38">
                  <c:v>6.3248792238365565</c:v>
                </c:pt>
                <c:pt idx="39">
                  <c:v>6.084180420643241</c:v>
                </c:pt>
                <c:pt idx="40">
                  <c:v>5.8422108814025471</c:v>
                </c:pt>
                <c:pt idx="41">
                  <c:v>5.5984626052234985</c:v>
                </c:pt>
                <c:pt idx="42">
                  <c:v>5.3524244404464696</c:v>
                </c:pt>
                <c:pt idx="43">
                  <c:v>5.1035816057626917</c:v>
                </c:pt>
                <c:pt idx="44">
                  <c:v>4.8514166000640984</c:v>
                </c:pt>
                <c:pt idx="45">
                  <c:v>4.5954120495826194</c:v>
                </c:pt>
                <c:pt idx="46">
                  <c:v>4.3350562755624109</c:v>
                </c:pt>
                <c:pt idx="47">
                  <c:v>4.0698526875374661</c:v>
                </c:pt>
                <c:pt idx="48">
                  <c:v>3.7993345452255021</c:v>
                </c:pt>
                <c:pt idx="49">
                  <c:v>3.5230872203915982</c:v>
                </c:pt>
                <c:pt idx="50">
                  <c:v>3.2407808650517755</c:v>
                </c:pt>
                <c:pt idx="51">
                  <c:v>2.95221738343505</c:v>
                </c:pt>
                <c:pt idx="52">
                  <c:v>2.6573968156846934</c:v>
                </c:pt>
                <c:pt idx="53">
                  <c:v>2.3566096136615111</c:v>
                </c:pt>
                <c:pt idx="54">
                  <c:v>2.0505626470486304</c:v>
                </c:pt>
                <c:pt idx="55">
                  <c:v>1.7405477497331741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86-45F4-97AB-9D480C4E8BF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'Clk0.6'!$S$24:$S$79</c:f>
              <c:numCache>
                <c:formatCode>0.0</c:formatCode>
                <c:ptCount val="56"/>
                <c:pt idx="0">
                  <c:v>27.873762018466874</c:v>
                </c:pt>
                <c:pt idx="1">
                  <c:v>25.337455107597904</c:v>
                </c:pt>
                <c:pt idx="2">
                  <c:v>23.355930241404302</c:v>
                </c:pt>
                <c:pt idx="3">
                  <c:v>21.749979414403843</c:v>
                </c:pt>
                <c:pt idx="4">
                  <c:v>20.41225032766355</c:v>
                </c:pt>
                <c:pt idx="5">
                  <c:v>19.273991437275885</c:v>
                </c:pt>
                <c:pt idx="6">
                  <c:v>18.288861402745859</c:v>
                </c:pt>
                <c:pt idx="7">
                  <c:v>17.424334141903454</c:v>
                </c:pt>
                <c:pt idx="8">
                  <c:v>16.656817898838646</c:v>
                </c:pt>
                <c:pt idx="9">
                  <c:v>15.968729248775666</c:v>
                </c:pt>
                <c:pt idx="10">
                  <c:v>15.346659224030171</c:v>
                </c:pt>
                <c:pt idx="11">
                  <c:v>14.780180292775002</c:v>
                </c:pt>
                <c:pt idx="12">
                  <c:v>14.261045258817658</c:v>
                </c:pt>
                <c:pt idx="13">
                  <c:v>13.782634451043767</c:v>
                </c:pt>
                <c:pt idx="14">
                  <c:v>13.339565076290301</c:v>
                </c:pt>
                <c:pt idx="15">
                  <c:v>12.92740933961192</c:v>
                </c:pt>
                <c:pt idx="16">
                  <c:v>12.542487246700899</c:v>
                </c:pt>
                <c:pt idx="17">
                  <c:v>12.181711761613974</c:v>
                </c:pt>
                <c:pt idx="18">
                  <c:v>11.842471355283351</c:v>
                </c:pt>
                <c:pt idx="19">
                  <c:v>11.522539706186999</c:v>
                </c:pt>
                <c:pt idx="20">
                  <c:v>11.2200054165531</c:v>
                </c:pt>
                <c:pt idx="21">
                  <c:v>10.933216684941476</c:v>
                </c:pt>
                <c:pt idx="22">
                  <c:v>10.660737292929998</c:v>
                </c:pt>
                <c:pt idx="23">
                  <c:v>10.401311246089843</c:v>
                </c:pt>
                <c:pt idx="24">
                  <c:v>10.153834100966829</c:v>
                </c:pt>
                <c:pt idx="25">
                  <c:v>9.9173295032120201</c:v>
                </c:pt>
                <c:pt idx="26">
                  <c:v>9.6909298184106802</c:v>
                </c:pt>
                <c:pt idx="27">
                  <c:v>9.4738599973888871</c:v>
                </c:pt>
                <c:pt idx="28">
                  <c:v>9.2654240095370444</c:v>
                </c:pt>
                <c:pt idx="29">
                  <c:v>9.0649933200121815</c:v>
                </c:pt>
                <c:pt idx="30">
                  <c:v>8.871996992777909</c:v>
                </c:pt>
                <c:pt idx="31">
                  <c:v>8.6859130805620257</c:v>
                </c:pt>
                <c:pt idx="32">
                  <c:v>8.5062610214564387</c:v>
                </c:pt>
                <c:pt idx="33">
                  <c:v>8.332594804607826</c:v>
                </c:pt>
                <c:pt idx="34">
                  <c:v>8.1644966974028428</c:v>
                </c:pt>
                <c:pt idx="35">
                  <c:v>8.0015713458388777</c:v>
                </c:pt>
                <c:pt idx="36">
                  <c:v>7.8434400696760544</c:v>
                </c:pt>
                <c:pt idx="37">
                  <c:v>7.689735175102121</c:v>
                </c:pt>
                <c:pt idx="38">
                  <c:v>7.5400941000368897</c:v>
                </c:pt>
                <c:pt idx="39">
                  <c:v>7.3941531903317452</c:v>
                </c:pt>
                <c:pt idx="40">
                  <c:v>7.2515408779156356</c:v>
                </c:pt>
                <c:pt idx="41">
                  <c:v>7.1118699927731894</c:v>
                </c:pt>
                <c:pt idx="42">
                  <c:v>6.9747288873212181</c:v>
                </c:pt>
                <c:pt idx="43">
                  <c:v>6.8396709815439163</c:v>
                </c:pt>
                <c:pt idx="44">
                  <c:v>6.706202247018326</c:v>
                </c:pt>
                <c:pt idx="45">
                  <c:v>6.5737660345121114</c:v>
                </c:pt>
                <c:pt idx="46">
                  <c:v>6.4417245106618548</c:v>
                </c:pt>
                <c:pt idx="47">
                  <c:v>6.3093358040279641</c:v>
                </c:pt>
                <c:pt idx="48">
                  <c:v>6.1757257742099858</c:v>
                </c:pt>
                <c:pt idx="49">
                  <c:v>6.0398531241240683</c:v>
                </c:pt>
                <c:pt idx="50">
                  <c:v>5.9004664071951911</c:v>
                </c:pt>
                <c:pt idx="51">
                  <c:v>5.7560514002556999</c:v>
                </c:pt>
                <c:pt idx="52">
                  <c:v>5.6047674277592545</c:v>
                </c:pt>
                <c:pt idx="53">
                  <c:v>5.4443717039146522</c:v>
                </c:pt>
                <c:pt idx="54">
                  <c:v>5.272131836299577</c:v>
                </c:pt>
                <c:pt idx="55">
                  <c:v>5.0847285233236139</c:v>
                </c:pt>
              </c:numCache>
            </c:numRef>
          </c:xVal>
          <c:yVal>
            <c:numRef>
              <c:f>'Clk0.6'!$T$24:$T$79</c:f>
              <c:numCache>
                <c:formatCode>0.0</c:formatCode>
                <c:ptCount val="56"/>
                <c:pt idx="0">
                  <c:v>27.52520305673017</c:v>
                </c:pt>
                <c:pt idx="1">
                  <c:v>25.038764425837147</c:v>
                </c:pt>
                <c:pt idx="2">
                  <c:v>23.096326791855162</c:v>
                </c:pt>
                <c:pt idx="3">
                  <c:v>21.52174139507413</c:v>
                </c:pt>
                <c:pt idx="4">
                  <c:v>20.209477691516881</c:v>
                </c:pt>
                <c:pt idx="5">
                  <c:v>19.091936557245219</c:v>
                </c:pt>
                <c:pt idx="6">
                  <c:v>18.123537748487724</c:v>
                </c:pt>
                <c:pt idx="7">
                  <c:v>17.272273251978927</c:v>
                </c:pt>
                <c:pt idx="8">
                  <c:v>16.514910946927234</c:v>
                </c:pt>
                <c:pt idx="9">
                  <c:v>15.834119530188561</c:v>
                </c:pt>
                <c:pt idx="10">
                  <c:v>15.216666670402203</c:v>
                </c:pt>
                <c:pt idx="11">
                  <c:v>14.652246881138742</c:v>
                </c:pt>
                <c:pt idx="12">
                  <c:v>14.1326944756894</c:v>
                </c:pt>
                <c:pt idx="13">
                  <c:v>13.651440458275703</c:v>
                </c:pt>
                <c:pt idx="14">
                  <c:v>13.20312872103524</c:v>
                </c:pt>
                <c:pt idx="15">
                  <c:v>12.783339080869439</c:v>
                </c:pt>
                <c:pt idx="16">
                  <c:v>12.388383666442401</c:v>
                </c:pt>
                <c:pt idx="17">
                  <c:v>12.01515471971264</c:v>
                </c:pt>
                <c:pt idx="18">
                  <c:v>11.661009110464786</c:v>
                </c:pt>
                <c:pt idx="19">
                  <c:v>11.323679505715983</c:v>
                </c:pt>
                <c:pt idx="20">
                  <c:v>11.001205183665231</c:v>
                </c:pt>
                <c:pt idx="21">
                  <c:v>10.691877523034256</c:v>
                </c:pt>
                <c:pt idx="22">
                  <c:v>10.394196590872932</c:v>
                </c:pt>
                <c:pt idx="23">
                  <c:v>10.106836217419422</c:v>
                </c:pt>
                <c:pt idx="24">
                  <c:v>9.8286156264545479</c:v>
                </c:pt>
                <c:pt idx="25">
                  <c:v>9.5584761750135101</c:v>
                </c:pt>
                <c:pt idx="26">
                  <c:v>9.2954621073942771</c:v>
                </c:pt>
                <c:pt idx="27">
                  <c:v>9.0387044853418903</c:v>
                </c:pt>
                <c:pt idx="28">
                  <c:v>8.7874076464194868</c:v>
                </c:pt>
                <c:pt idx="29">
                  <c:v>8.540837684739353</c:v>
                </c:pt>
                <c:pt idx="30">
                  <c:v>8.2983125555966009</c:v>
                </c:pt>
                <c:pt idx="31">
                  <c:v>8.059193487466521</c:v>
                </c:pt>
                <c:pt idx="32">
                  <c:v>7.8228774480250012</c:v>
                </c:pt>
                <c:pt idx="33">
                  <c:v>7.5887904602734135</c:v>
                </c:pt>
                <c:pt idx="34">
                  <c:v>7.3563816042175718</c:v>
                </c:pt>
                <c:pt idx="35">
                  <c:v>7.1251175717814519</c:v>
                </c:pt>
                <c:pt idx="36">
                  <c:v>6.8944776701457249</c:v>
                </c:pt>
                <c:pt idx="37">
                  <c:v>6.6639491936618391</c:v>
                </c:pt>
                <c:pt idx="38">
                  <c:v>6.4330231090666734</c:v>
                </c:pt>
                <c:pt idx="39">
                  <c:v>6.2011900253126795</c:v>
                </c:pt>
                <c:pt idx="40">
                  <c:v>5.967936450861564</c:v>
                </c:pt>
                <c:pt idx="41">
                  <c:v>5.7327413815998778</c:v>
                </c:pt>
                <c:pt idx="42">
                  <c:v>5.4950733168650041</c:v>
                </c:pt>
                <c:pt idx="43">
                  <c:v>5.2543878767835013</c:v>
                </c:pt>
                <c:pt idx="44">
                  <c:v>5.0101263016912423</c:v>
                </c:pt>
                <c:pt idx="45">
                  <c:v>4.7617152687830995</c:v>
                </c:pt>
                <c:pt idx="46">
                  <c:v>4.5085686836531522</c:v>
                </c:pt>
                <c:pt idx="47">
                  <c:v>4.2500924251922081</c:v>
                </c:pt>
                <c:pt idx="48">
                  <c:v>3.9856934834340416</c:v>
                </c:pt>
                <c:pt idx="49">
                  <c:v>3.7147955885185451</c:v>
                </c:pt>
                <c:pt idx="50">
                  <c:v>3.4368643595494688</c:v>
                </c:pt>
                <c:pt idx="51">
                  <c:v>3.1514462955227178</c:v>
                </c:pt>
                <c:pt idx="52">
                  <c:v>2.8582276829593831</c:v>
                </c:pt>
                <c:pt idx="53">
                  <c:v>2.557121777056472</c:v>
                </c:pt>
                <c:pt idx="54">
                  <c:v>2.2483953998660047</c:v>
                </c:pt>
                <c:pt idx="55">
                  <c:v>1.9328491348288646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786-45F4-97AB-9D480C4E8BF8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'Clk0.7'!$S$24:$S$79</c:f>
              <c:numCache>
                <c:formatCode>0.0</c:formatCode>
                <c:ptCount val="56"/>
                <c:pt idx="0">
                  <c:v>28.85107130798858</c:v>
                </c:pt>
                <c:pt idx="1">
                  <c:v>26.211621838877278</c:v>
                </c:pt>
                <c:pt idx="2">
                  <c:v>24.148124253386523</c:v>
                </c:pt>
                <c:pt idx="3">
                  <c:v>22.474561249526808</c:v>
                </c:pt>
                <c:pt idx="4">
                  <c:v>21.079496480688796</c:v>
                </c:pt>
                <c:pt idx="5">
                  <c:v>19.891560344473152</c:v>
                </c:pt>
                <c:pt idx="6">
                  <c:v>18.862645648737129</c:v>
                </c:pt>
                <c:pt idx="7">
                  <c:v>17.958986475177742</c:v>
                </c:pt>
                <c:pt idx="8">
                  <c:v>17.156091811892285</c:v>
                </c:pt>
                <c:pt idx="9">
                  <c:v>16.435708280602896</c:v>
                </c:pt>
                <c:pt idx="10">
                  <c:v>15.78391645043472</c:v>
                </c:pt>
                <c:pt idx="11">
                  <c:v>15.189892357961547</c:v>
                </c:pt>
                <c:pt idx="12">
                  <c:v>14.645075855103606</c:v>
                </c:pt>
                <c:pt idx="13">
                  <c:v>14.142596698913112</c:v>
                </c:pt>
                <c:pt idx="14">
                  <c:v>13.676868983935041</c:v>
                </c:pt>
                <c:pt idx="15">
                  <c:v>13.243298490540242</c:v>
                </c:pt>
                <c:pt idx="16">
                  <c:v>12.838067567002575</c:v>
                </c:pt>
                <c:pt idx="17">
                  <c:v>12.457974368470216</c:v>
                </c:pt>
                <c:pt idx="18">
                  <c:v>12.100310918380481</c:v>
                </c:pt>
                <c:pt idx="19">
                  <c:v>11.762769363686591</c:v>
                </c:pt>
                <c:pt idx="20">
                  <c:v>11.443369015469417</c:v>
                </c:pt>
                <c:pt idx="21">
                  <c:v>11.140398923225206</c:v>
                </c:pt>
                <c:pt idx="22">
                  <c:v>10.852372202135824</c:v>
                </c:pt>
                <c:pt idx="23">
                  <c:v>10.577989352693443</c:v>
                </c:pt>
                <c:pt idx="24">
                  <c:v>10.316108530136592</c:v>
                </c:pt>
                <c:pt idx="25">
                  <c:v>10.065721233612964</c:v>
                </c:pt>
                <c:pt idx="26">
                  <c:v>9.8259322552329866</c:v>
                </c:pt>
                <c:pt idx="27">
                  <c:v>9.5959429996262369</c:v>
                </c:pt>
                <c:pt idx="28">
                  <c:v>9.3750374840304236</c:v>
                </c:pt>
                <c:pt idx="29">
                  <c:v>9.162570477096228</c:v>
                </c:pt>
                <c:pt idx="30">
                  <c:v>8.9579573452101169</c:v>
                </c:pt>
                <c:pt idx="31">
                  <c:v>8.7606652578362265</c:v>
                </c:pt>
                <c:pt idx="32">
                  <c:v>8.5702054649169099</c:v>
                </c:pt>
                <c:pt idx="33">
                  <c:v>8.3861264044959487</c:v>
                </c:pt>
                <c:pt idx="34">
                  <c:v>8.2080074307204054</c:v>
                </c:pt>
                <c:pt idx="35">
                  <c:v>8.0354529734272493</c:v>
                </c:pt>
                <c:pt idx="36">
                  <c:v>7.8680869519604126</c:v>
                </c:pt>
                <c:pt idx="37">
                  <c:v>7.7055472683101733</c:v>
                </c:pt>
                <c:pt idx="38">
                  <c:v>7.5474801980965625</c:v>
                </c:pt>
                <c:pt idx="39">
                  <c:v>7.3935344816790698</c:v>
                </c:pt>
                <c:pt idx="40">
                  <c:v>7.2433548904615996</c:v>
                </c:pt>
                <c:pt idx="41">
                  <c:v>7.0965750032372412</c:v>
                </c:pt>
                <c:pt idx="42">
                  <c:v>6.9528088713258613</c:v>
                </c:pt>
                <c:pt idx="43">
                  <c:v>6.8116411755034809</c:v>
                </c:pt>
                <c:pt idx="44">
                  <c:v>6.6726153775142611</c:v>
                </c:pt>
                <c:pt idx="45">
                  <c:v>6.5352192385421031</c:v>
                </c:pt>
                <c:pt idx="46">
                  <c:v>6.3988669100401676</c:v>
                </c:pt>
                <c:pt idx="47">
                  <c:v>6.2628765927519883</c:v>
                </c:pt>
                <c:pt idx="48">
                  <c:v>6.1264425040676906</c:v>
                </c:pt>
                <c:pt idx="49">
                  <c:v>5.9885995953034028</c:v>
                </c:pt>
                <c:pt idx="50">
                  <c:v>5.8481791372514245</c:v>
                </c:pt>
                <c:pt idx="51">
                  <c:v>5.7037529917837766</c:v>
                </c:pt>
                <c:pt idx="52">
                  <c:v>5.553564209084751</c:v>
                </c:pt>
                <c:pt idx="53">
                  <c:v>5.3954417191851585</c:v>
                </c:pt>
                <c:pt idx="54">
                  <c:v>5.2266976277017196</c:v>
                </c:pt>
                <c:pt idx="55">
                  <c:v>5.0440074018607186</c:v>
                </c:pt>
              </c:numCache>
            </c:numRef>
          </c:xVal>
          <c:yVal>
            <c:numRef>
              <c:f>'Clk0.7'!$T$24:$T$79</c:f>
              <c:numCache>
                <c:formatCode>0.0</c:formatCode>
                <c:ptCount val="56"/>
                <c:pt idx="0">
                  <c:v>26.499039544061077</c:v>
                </c:pt>
                <c:pt idx="1">
                  <c:v>24.122131661148828</c:v>
                </c:pt>
                <c:pt idx="2">
                  <c:v>22.266743896684044</c:v>
                </c:pt>
                <c:pt idx="3">
                  <c:v>20.763936376436583</c:v>
                </c:pt>
                <c:pt idx="4">
                  <c:v>19.512503174214935</c:v>
                </c:pt>
                <c:pt idx="5">
                  <c:v>18.447618125173879</c:v>
                </c:pt>
                <c:pt idx="6">
                  <c:v>17.525571918196704</c:v>
                </c:pt>
                <c:pt idx="7">
                  <c:v>16.715670742273904</c:v>
                </c:pt>
                <c:pt idx="8">
                  <c:v>15.995636274994842</c:v>
                </c:pt>
                <c:pt idx="9">
                  <c:v>15.348848439929418</c:v>
                </c:pt>
                <c:pt idx="10">
                  <c:v>14.762617497664019</c:v>
                </c:pt>
                <c:pt idx="11">
                  <c:v>14.2270600724927</c:v>
                </c:pt>
                <c:pt idx="12">
                  <c:v>13.734344477094226</c:v>
                </c:pt>
                <c:pt idx="13">
                  <c:v>13.278169964601194</c:v>
                </c:pt>
                <c:pt idx="14">
                  <c:v>12.853398742942863</c:v>
                </c:pt>
                <c:pt idx="15">
                  <c:v>12.455790435810322</c:v>
                </c:pt>
                <c:pt idx="16">
                  <c:v>12.081806874210008</c:v>
                </c:pt>
                <c:pt idx="17">
                  <c:v>11.728466183445144</c:v>
                </c:pt>
                <c:pt idx="18">
                  <c:v>11.393232067923988</c:v>
                </c:pt>
                <c:pt idx="19">
                  <c:v>11.073928649108424</c:v>
                </c:pt>
                <c:pt idx="20">
                  <c:v>10.768674134561699</c:v>
                </c:pt>
                <c:pt idx="21">
                  <c:v>10.475828553334123</c:v>
                </c:pt>
                <c:pt idx="22">
                  <c:v>10.193952127849753</c:v>
                </c:pt>
                <c:pt idx="23">
                  <c:v>9.9217717781694681</c:v>
                </c:pt>
                <c:pt idx="24">
                  <c:v>9.6581539062590203</c:v>
                </c:pt>
                <c:pt idx="25">
                  <c:v>9.4020820731779189</c:v>
                </c:pt>
                <c:pt idx="26">
                  <c:v>9.15263851853312</c:v>
                </c:pt>
                <c:pt idx="27">
                  <c:v>8.9089887176597742</c:v>
                </c:pt>
                <c:pt idx="28">
                  <c:v>8.6703683539906002</c:v>
                </c:pt>
                <c:pt idx="29">
                  <c:v>8.4360722200070075</c:v>
                </c:pt>
                <c:pt idx="30">
                  <c:v>8.2054446626388629</c:v>
                </c:pt>
                <c:pt idx="31">
                  <c:v>7.9778712669259484</c:v>
                </c:pt>
                <c:pt idx="32">
                  <c:v>7.7527715315927912</c:v>
                </c:pt>
                <c:pt idx="33">
                  <c:v>7.5295923366095945</c:v>
                </c:pt>
                <c:pt idx="34">
                  <c:v>7.3078020393283252</c:v>
                </c:pt>
                <c:pt idx="35">
                  <c:v>7.0868850651113151</c:v>
                </c:pt>
                <c:pt idx="36">
                  <c:v>6.8663368827292643</c:v>
                </c:pt>
                <c:pt idx="37">
                  <c:v>6.6456592761551336</c:v>
                </c:pt>
                <c:pt idx="38">
                  <c:v>6.4243558446382201</c:v>
                </c:pt>
                <c:pt idx="39">
                  <c:v>6.2019276842247368</c:v>
                </c:pt>
                <c:pt idx="40">
                  <c:v>5.9778692287829118</c:v>
                </c:pt>
                <c:pt idx="41">
                  <c:v>5.7516642605287505</c:v>
                </c:pt>
                <c:pt idx="42">
                  <c:v>5.5227821438263538</c:v>
                </c:pt>
                <c:pt idx="43">
                  <c:v>5.2906743985666793</c:v>
                </c:pt>
                <c:pt idx="44">
                  <c:v>5.0547718208216121</c:v>
                </c:pt>
                <c:pt idx="45">
                  <c:v>4.8144824936493826</c:v>
                </c:pt>
                <c:pt idx="46">
                  <c:v>4.569191231943857</c:v>
                </c:pt>
                <c:pt idx="47">
                  <c:v>4.3182613045790355</c:v>
                </c:pt>
                <c:pt idx="48">
                  <c:v>4.0610397223473358</c:v>
                </c:pt>
                <c:pt idx="49">
                  <c:v>3.796868039924489</c:v>
                </c:pt>
                <c:pt idx="50">
                  <c:v>3.5251015910179784</c:v>
                </c:pt>
                <c:pt idx="51">
                  <c:v>3.245141489159924</c:v>
                </c:pt>
                <c:pt idx="52">
                  <c:v>2.9564857487360419</c:v>
                </c:pt>
                <c:pt idx="53">
                  <c:v>2.6588086971347322</c:v>
                </c:pt>
                <c:pt idx="54">
                  <c:v>2.3520816061606737</c:v>
                </c:pt>
                <c:pt idx="55">
                  <c:v>2.0367521360940595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86-45F4-97AB-9D480C4E8BF8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'Clk0.8'!$S$24:$S$79</c:f>
              <c:numCache>
                <c:formatCode>0.0</c:formatCode>
                <c:ptCount val="56"/>
                <c:pt idx="0">
                  <c:v>30.038388771371718</c:v>
                </c:pt>
                <c:pt idx="1">
                  <c:v>27.277566735095284</c:v>
                </c:pt>
                <c:pt idx="2">
                  <c:v>25.117925977578047</c:v>
                </c:pt>
                <c:pt idx="3">
                  <c:v>23.365324448455816</c:v>
                </c:pt>
                <c:pt idx="4">
                  <c:v>21.903454230595123</c:v>
                </c:pt>
                <c:pt idx="5">
                  <c:v>20.657823617299126</c:v>
                </c:pt>
                <c:pt idx="6">
                  <c:v>19.578220028452474</c:v>
                </c:pt>
                <c:pt idx="7">
                  <c:v>18.629399550186392</c:v>
                </c:pt>
                <c:pt idx="8">
                  <c:v>17.785799291395534</c:v>
                </c:pt>
                <c:pt idx="9">
                  <c:v>17.028367353156472</c:v>
                </c:pt>
                <c:pt idx="10">
                  <c:v>16.342575869753265</c:v>
                </c:pt>
                <c:pt idx="11">
                  <c:v>15.717128313533872</c:v>
                </c:pt>
                <c:pt idx="12">
                  <c:v>15.143091410157526</c:v>
                </c:pt>
                <c:pt idx="13">
                  <c:v>14.613296068956618</c:v>
                </c:pt>
                <c:pt idx="14">
                  <c:v>14.121914023748623</c:v>
                </c:pt>
                <c:pt idx="15">
                  <c:v>13.664152335017954</c:v>
                </c:pt>
                <c:pt idx="16">
                  <c:v>13.236028824115436</c:v>
                </c:pt>
                <c:pt idx="17">
                  <c:v>12.834204248786506</c:v>
                </c:pt>
                <c:pt idx="18">
                  <c:v>12.455855005829614</c:v>
                </c:pt>
                <c:pt idx="19">
                  <c:v>12.098575267082261</c:v>
                </c:pt>
                <c:pt idx="20">
                  <c:v>11.760300816072519</c:v>
                </c:pt>
                <c:pt idx="21">
                  <c:v>11.43924910385471</c:v>
                </c:pt>
                <c:pt idx="22">
                  <c:v>11.133871578049565</c:v>
                </c:pt>
                <c:pt idx="23">
                  <c:v>10.842815403953546</c:v>
                </c:pt>
                <c:pt idx="24">
                  <c:v>10.564892446246985</c:v>
                </c:pt>
                <c:pt idx="25">
                  <c:v>10.299053914891648</c:v>
                </c:pt>
                <c:pt idx="26">
                  <c:v>10.044369465460186</c:v>
                </c:pt>
                <c:pt idx="27">
                  <c:v>9.800009826655625</c:v>
                </c:pt>
                <c:pt idx="28">
                  <c:v>9.5652322361943511</c:v>
                </c:pt>
                <c:pt idx="29">
                  <c:v>9.3393681211853092</c:v>
                </c:pt>
                <c:pt idx="30">
                  <c:v>9.1218125749830783</c:v>
                </c:pt>
                <c:pt idx="31">
                  <c:v>8.9120152692739296</c:v>
                </c:pt>
                <c:pt idx="32">
                  <c:v>8.7094725049471275</c:v>
                </c:pt>
                <c:pt idx="33">
                  <c:v>8.5137201530823283</c:v>
                </c:pt>
                <c:pt idx="34">
                  <c:v>8.3243272716006782</c:v>
                </c:pt>
                <c:pt idx="35">
                  <c:v>8.1408902060951558</c:v>
                </c:pt>
                <c:pt idx="36">
                  <c:v>7.9630269964968265</c:v>
                </c:pt>
                <c:pt idx="37">
                  <c:v>7.7903719152231421</c:v>
                </c:pt>
                <c:pt idx="38">
                  <c:v>7.6225699572949166</c:v>
                </c:pt>
                <c:pt idx="39">
                  <c:v>7.459271087933427</c:v>
                </c:pt>
                <c:pt idx="40">
                  <c:v>7.3001240269817558</c:v>
                </c:pt>
                <c:pt idx="41">
                  <c:v>7.1447693099401768</c:v>
                </c:pt>
                <c:pt idx="42">
                  <c:v>6.9928313093103416</c:v>
                </c:pt>
                <c:pt idx="43">
                  <c:v>6.8439088229991452</c:v>
                </c:pt>
                <c:pt idx="44">
                  <c:v>6.6975637330849453</c:v>
                </c:pt>
                <c:pt idx="45">
                  <c:v>6.5533071011336235</c:v>
                </c:pt>
                <c:pt idx="46">
                  <c:v>6.4105818868467113</c:v>
                </c:pt>
                <c:pt idx="47">
                  <c:v>6.2687412455416816</c:v>
                </c:pt>
                <c:pt idx="48">
                  <c:v>6.1270210677799311</c:v>
                </c:pt>
                <c:pt idx="49">
                  <c:v>5.9845050664539645</c:v>
                </c:pt>
                <c:pt idx="50">
                  <c:v>5.8400802993790712</c:v>
                </c:pt>
                <c:pt idx="51">
                  <c:v>5.692380571070097</c:v>
                </c:pt>
                <c:pt idx="52">
                  <c:v>5.5397147688472375</c:v>
                </c:pt>
                <c:pt idx="53">
                  <c:v>5.379977030093543</c:v>
                </c:pt>
                <c:pt idx="54">
                  <c:v>5.2105360307381936</c:v>
                </c:pt>
                <c:pt idx="55">
                  <c:v>5.0281021437906608</c:v>
                </c:pt>
              </c:numCache>
            </c:numRef>
          </c:xVal>
          <c:yVal>
            <c:numRef>
              <c:f>'Clk0.8'!$T$24:$T$79</c:f>
              <c:numCache>
                <c:formatCode>0.0</c:formatCode>
                <c:ptCount val="56"/>
                <c:pt idx="0">
                  <c:v>25.145150872410451</c:v>
                </c:pt>
                <c:pt idx="1">
                  <c:v>22.909838679365034</c:v>
                </c:pt>
                <c:pt idx="2">
                  <c:v>21.166709316812103</c:v>
                </c:pt>
                <c:pt idx="3">
                  <c:v>19.75622865381526</c:v>
                </c:pt>
                <c:pt idx="4">
                  <c:v>18.582831990074709</c:v>
                </c:pt>
                <c:pt idx="5">
                  <c:v>17.585309517509749</c:v>
                </c:pt>
                <c:pt idx="6">
                  <c:v>16.722391349541159</c:v>
                </c:pt>
                <c:pt idx="7">
                  <c:v>15.965096804568523</c:v>
                </c:pt>
                <c:pt idx="8">
                  <c:v>15.292390580488144</c:v>
                </c:pt>
                <c:pt idx="9">
                  <c:v>14.688579250661283</c:v>
                </c:pt>
                <c:pt idx="10">
                  <c:v>14.141679809626506</c:v>
                </c:pt>
                <c:pt idx="11">
                  <c:v>13.642358510488076</c:v>
                </c:pt>
                <c:pt idx="12">
                  <c:v>13.183218406779153</c:v>
                </c:pt>
                <c:pt idx="13">
                  <c:v>12.758307763883201</c:v>
                </c:pt>
                <c:pt idx="14">
                  <c:v>12.362772696877569</c:v>
                </c:pt>
                <c:pt idx="15">
                  <c:v>11.992606524679811</c:v>
                </c:pt>
                <c:pt idx="16">
                  <c:v>11.644465516622775</c:v>
                </c:pt>
                <c:pt idx="17">
                  <c:v>11.315531171010381</c:v>
                </c:pt>
                <c:pt idx="18">
                  <c:v>11.003405715904451</c:v>
                </c:pt>
                <c:pt idx="19">
                  <c:v>10.706031726815196</c:v>
                </c:pt>
                <c:pt idx="20">
                  <c:v>10.421629515390945</c:v>
                </c:pt>
                <c:pt idx="21">
                  <c:v>10.148647791080693</c:v>
                </c:pt>
                <c:pt idx="22">
                  <c:v>9.8857243579862661</c:v>
                </c:pt>
                <c:pt idx="23">
                  <c:v>9.6316544829828494</c:v>
                </c:pt>
                <c:pt idx="24">
                  <c:v>9.3853651863833605</c:v>
                </c:pt>
                <c:pt idx="25">
                  <c:v>9.1458941455570919</c:v>
                </c:pt>
                <c:pt idx="26">
                  <c:v>8.9123722193754453</c:v>
                </c:pt>
                <c:pt idx="27">
                  <c:v>8.684008833535243</c:v>
                </c:pt>
                <c:pt idx="28">
                  <c:v>8.4600796384269099</c:v>
                </c:pt>
                <c:pt idx="29">
                  <c:v>8.2399159792996031</c:v>
                </c:pt>
                <c:pt idx="30">
                  <c:v>8.0228958149232525</c:v>
                </c:pt>
                <c:pt idx="31">
                  <c:v>7.808435794173481</c:v>
                </c:pt>
                <c:pt idx="32">
                  <c:v>7.5959842560090456</c:v>
                </c:pt>
                <c:pt idx="33">
                  <c:v>7.3850149615768501</c:v>
                </c:pt>
                <c:pt idx="34">
                  <c:v>7.175021400947724</c:v>
                </c:pt>
                <c:pt idx="35">
                  <c:v>6.9655115437821644</c:v>
                </c:pt>
                <c:pt idx="36">
                  <c:v>6.7560029250882252</c:v>
                </c:pt>
                <c:pt idx="37">
                  <c:v>6.5460179759462669</c:v>
                </c:pt>
                <c:pt idx="38">
                  <c:v>6.3350795263628639</c:v>
                </c:pt>
                <c:pt idx="39">
                  <c:v>6.1227064251727006</c:v>
                </c:pt>
                <c:pt idx="40">
                  <c:v>5.9084092424515813</c:v>
                </c:pt>
                <c:pt idx="41">
                  <c:v>5.6916860463444729</c:v>
                </c:pt>
                <c:pt idx="42">
                  <c:v>5.4720182829449531</c:v>
                </c:pt>
                <c:pt idx="43">
                  <c:v>5.2488668413227808</c:v>
                </c:pt>
                <c:pt idx="44">
                  <c:v>5.0216684655677204</c:v>
                </c:pt>
                <c:pt idx="45">
                  <c:v>4.7898327962152107</c:v>
                </c:pt>
                <c:pt idx="46">
                  <c:v>4.5527405063887061</c:v>
                </c:pt>
                <c:pt idx="47">
                  <c:v>4.3097432762416261</c:v>
                </c:pt>
                <c:pt idx="48">
                  <c:v>4.0601667720810424</c:v>
                </c:pt>
                <c:pt idx="49">
                  <c:v>3.8033184372406863</c:v>
                </c:pt>
                <c:pt idx="50">
                  <c:v>3.5385028677655139</c:v>
                </c:pt>
                <c:pt idx="51">
                  <c:v>3.2650489904522328</c:v>
                </c:pt>
                <c:pt idx="52">
                  <c:v>2.9823553924242909</c:v>
                </c:pt>
                <c:pt idx="53">
                  <c:v>2.6899632318581692</c:v>
                </c:pt>
                <c:pt idx="54">
                  <c:v>2.3876704642477851</c:v>
                </c:pt>
                <c:pt idx="55">
                  <c:v>2.0757068110687467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786-45F4-97AB-9D480C4E8BF8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'Clk0.9'!$S$24:$S$79</c:f>
              <c:numCache>
                <c:formatCode>0.0</c:formatCode>
                <c:ptCount val="56"/>
                <c:pt idx="0">
                  <c:v>31.351893325421912</c:v>
                </c:pt>
                <c:pt idx="1">
                  <c:v>28.459471417131862</c:v>
                </c:pt>
                <c:pt idx="2">
                  <c:v>26.195786062181366</c:v>
                </c:pt>
                <c:pt idx="3">
                  <c:v>24.357810514320189</c:v>
                </c:pt>
                <c:pt idx="4">
                  <c:v>22.823910783243715</c:v>
                </c:pt>
                <c:pt idx="5">
                  <c:v>21.516182464512887</c:v>
                </c:pt>
                <c:pt idx="6">
                  <c:v>20.382112070306629</c:v>
                </c:pt>
                <c:pt idx="7">
                  <c:v>19.384840739157699</c:v>
                </c:pt>
                <c:pt idx="8">
                  <c:v>18.49763460384759</c:v>
                </c:pt>
                <c:pt idx="9">
                  <c:v>17.700569595908348</c:v>
                </c:pt>
                <c:pt idx="10">
                  <c:v>16.978453442295184</c:v>
                </c:pt>
                <c:pt idx="11">
                  <c:v>16.319473700977689</c:v>
                </c:pt>
                <c:pt idx="12">
                  <c:v>15.714289849769715</c:v>
                </c:pt>
                <c:pt idx="13">
                  <c:v>15.155406714262668</c:v>
                </c:pt>
                <c:pt idx="14">
                  <c:v>14.636731659610833</c:v>
                </c:pt>
                <c:pt idx="15">
                  <c:v>14.153255048338506</c:v>
                </c:pt>
                <c:pt idx="16">
                  <c:v>13.700815343351037</c:v>
                </c:pt>
                <c:pt idx="17">
                  <c:v>13.275923557133456</c:v>
                </c:pt>
                <c:pt idx="18">
                  <c:v>12.875630089889547</c:v>
                </c:pt>
                <c:pt idx="19">
                  <c:v>12.497422354348458</c:v>
                </c:pt>
                <c:pt idx="20">
                  <c:v>12.139145100157068</c:v>
                </c:pt>
                <c:pt idx="21">
                  <c:v>11.798937705183455</c:v>
                </c:pt>
                <c:pt idx="22">
                  <c:v>11.475184307015645</c:v>
                </c:pt>
                <c:pt idx="23">
                  <c:v>11.166473761682516</c:v>
                </c:pt>
                <c:pt idx="24">
                  <c:v>10.871567200757951</c:v>
                </c:pt>
                <c:pt idx="25">
                  <c:v>10.589371517716959</c:v>
                </c:pt>
                <c:pt idx="26">
                  <c:v>10.318917518927536</c:v>
                </c:pt>
                <c:pt idx="27">
                  <c:v>10.05934177029083</c:v>
                </c:pt>
                <c:pt idx="28">
                  <c:v>9.8098713887067657</c:v>
                </c:pt>
                <c:pt idx="29">
                  <c:v>9.5698111898393599</c:v>
                </c:pt>
                <c:pt idx="30">
                  <c:v>9.3385327250989345</c:v>
                </c:pt>
                <c:pt idx="31">
                  <c:v>9.115464831871261</c:v>
                </c:pt>
                <c:pt idx="32">
                  <c:v>8.9000853892247438</c:v>
                </c:pt>
                <c:pt idx="33">
                  <c:v>8.6919140218390982</c:v>
                </c:pt>
                <c:pt idx="34">
                  <c:v>8.4905055313613342</c:v>
                </c:pt>
                <c:pt idx="35">
                  <c:v>8.2954438592602067</c:v>
                </c:pt>
                <c:pt idx="36">
                  <c:v>8.1063364000468354</c:v>
                </c:pt>
                <c:pt idx="37">
                  <c:v>7.9228084892138879</c:v>
                </c:pt>
                <c:pt idx="38">
                  <c:v>7.7444978864795422</c:v>
                </c:pt>
                <c:pt idx="39">
                  <c:v>7.5710490612781181</c:v>
                </c:pt>
                <c:pt idx="40">
                  <c:v>7.4021070625491694</c:v>
                </c:pt>
                <c:pt idx="41">
                  <c:v>7.2373107165184161</c:v>
                </c:pt>
                <c:pt idx="42">
                  <c:v>7.0762848410923249</c:v>
                </c:pt>
                <c:pt idx="43">
                  <c:v>6.918631089201206</c:v>
                </c:pt>
                <c:pt idx="44">
                  <c:v>6.7639169299032993</c:v>
                </c:pt>
                <c:pt idx="45">
                  <c:v>6.6116621374978628</c:v>
                </c:pt>
                <c:pt idx="46">
                  <c:v>6.4613219755588727</c:v>
                </c:pt>
                <c:pt idx="47">
                  <c:v>6.3122660232648631</c:v>
                </c:pt>
                <c:pt idx="48">
                  <c:v>6.1637512836389678</c:v>
                </c:pt>
                <c:pt idx="49">
                  <c:v>6.0148878276575344</c:v>
                </c:pt>
                <c:pt idx="50">
                  <c:v>5.8645947639380056</c:v>
                </c:pt>
                <c:pt idx="51">
                  <c:v>5.7115438025683183</c:v>
                </c:pt>
                <c:pt idx="52">
                  <c:v>5.5540871728257732</c:v>
                </c:pt>
                <c:pt idx="53">
                  <c:v>5.3901663180573713</c:v>
                </c:pt>
                <c:pt idx="54">
                  <c:v>5.2171979424472203</c:v>
                </c:pt>
                <c:pt idx="55">
                  <c:v>5.0319351654540787</c:v>
                </c:pt>
              </c:numCache>
            </c:numRef>
          </c:xVal>
          <c:yVal>
            <c:numRef>
              <c:f>'Clk0.9'!$T$24:$T$79</c:f>
              <c:numCache>
                <c:formatCode>0.0</c:formatCode>
                <c:ptCount val="56"/>
                <c:pt idx="0">
                  <c:v>23.487064467227903</c:v>
                </c:pt>
                <c:pt idx="1">
                  <c:v>21.42393152433889</c:v>
                </c:pt>
                <c:pt idx="2">
                  <c:v>19.817178944086237</c:v>
                </c:pt>
                <c:pt idx="3">
                  <c:v>18.518747909940107</c:v>
                </c:pt>
                <c:pt idx="4">
                  <c:v>17.4399555206328</c:v>
                </c:pt>
                <c:pt idx="5">
                  <c:v>16.524003134345165</c:v>
                </c:pt>
                <c:pt idx="6">
                  <c:v>15.732596082120953</c:v>
                </c:pt>
                <c:pt idx="7">
                  <c:v>15.038842811108205</c:v>
                </c:pt>
                <c:pt idx="8">
                  <c:v>14.423223639760588</c:v>
                </c:pt>
                <c:pt idx="9">
                  <c:v>13.871174827584261</c:v>
                </c:pt>
                <c:pt idx="10">
                  <c:v>13.371574798970181</c:v>
                </c:pt>
                <c:pt idx="11">
                  <c:v>12.915759608937922</c:v>
                </c:pt>
                <c:pt idx="12">
                  <c:v>12.496861987501177</c:v>
                </c:pt>
                <c:pt idx="13">
                  <c:v>12.109355322321141</c:v>
                </c:pt>
                <c:pt idx="14">
                  <c:v>11.748731453793443</c:v>
                </c:pt>
                <c:pt idx="15">
                  <c:v>11.41126819538696</c:v>
                </c:pt>
                <c:pt idx="16">
                  <c:v>11.093858441860002</c:v>
                </c:pt>
                <c:pt idx="17">
                  <c:v>10.793882438067691</c:v>
                </c:pt>
                <c:pt idx="18">
                  <c:v>10.50911085979115</c:v>
                </c:pt>
                <c:pt idx="19">
                  <c:v>10.237630259286549</c:v>
                </c:pt>
                <c:pt idx="20">
                  <c:v>9.977784988559149</c:v>
                </c:pt>
                <c:pt idx="21">
                  <c:v>9.7281314278050353</c:v>
                </c:pt>
                <c:pt idx="22">
                  <c:v>9.4874015156208458</c:v>
                </c:pt>
                <c:pt idx="23">
                  <c:v>9.2544733882286305</c:v>
                </c:pt>
                <c:pt idx="24">
                  <c:v>9.0283475056040707</c:v>
                </c:pt>
                <c:pt idx="25">
                  <c:v>8.8081270496823176</c:v>
                </c:pt>
                <c:pt idx="26">
                  <c:v>8.5930016742075939</c:v>
                </c:pt>
                <c:pt idx="27">
                  <c:v>8.3822339010520981</c:v>
                </c:pt>
                <c:pt idx="28">
                  <c:v>8.1751476168867789</c:v>
                </c:pt>
                <c:pt idx="29">
                  <c:v>7.9711182427407712</c:v>
                </c:pt>
                <c:pt idx="30">
                  <c:v>7.7695642382625776</c:v>
                </c:pt>
                <c:pt idx="31">
                  <c:v>7.5699396701968213</c:v>
                </c:pt>
                <c:pt idx="32">
                  <c:v>7.371727626308199</c:v>
                </c:pt>
                <c:pt idx="33">
                  <c:v>7.1744342957944056</c:v>
                </c:pt>
                <c:pt idx="34">
                  <c:v>6.97758356816278</c:v>
                </c:pt>
                <c:pt idx="35">
                  <c:v>6.7807120269276107</c:v>
                </c:pt>
                <c:pt idx="36">
                  <c:v>6.5833642341901184</c:v>
                </c:pt>
                <c:pt idx="37">
                  <c:v>6.3850882188227827</c:v>
                </c:pt>
                <c:pt idx="38">
                  <c:v>6.1854310961735619</c:v>
                </c:pt>
                <c:pt idx="39">
                  <c:v>5.9839347626666459</c:v>
                </c:pt>
                <c:pt idx="40">
                  <c:v>5.7801316265430573</c:v>
                </c:pt>
                <c:pt idx="41">
                  <c:v>5.5735403591418526</c:v>
                </c:pt>
                <c:pt idx="42">
                  <c:v>5.363661683689771</c:v>
                </c:pt>
                <c:pt idx="43">
                  <c:v>5.1499742666349189</c:v>
                </c:pt>
                <c:pt idx="44">
                  <c:v>4.9319308492901159</c:v>
                </c:pt>
                <c:pt idx="45">
                  <c:v>4.7089548688689282</c:v>
                </c:pt>
                <c:pt idx="46">
                  <c:v>4.4804379891523558</c:v>
                </c:pt>
                <c:pt idx="47">
                  <c:v>4.2457392244697933</c:v>
                </c:pt>
                <c:pt idx="48">
                  <c:v>4.0041867458410447</c:v>
                </c:pt>
                <c:pt idx="49">
                  <c:v>3.7550840797730927</c:v>
                </c:pt>
                <c:pt idx="50">
                  <c:v>3.4977233600116571</c:v>
                </c:pt>
                <c:pt idx="51">
                  <c:v>3.2314097337374124</c:v>
                </c:pt>
                <c:pt idx="52">
                  <c:v>2.955503186186518</c:v>
                </c:pt>
                <c:pt idx="53">
                  <c:v>2.669487234800501</c:v>
                </c:pt>
                <c:pt idx="54">
                  <c:v>2.3730785075059466</c:v>
                </c:pt>
                <c:pt idx="55">
                  <c:v>2.0663974507766083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86-45F4-97AB-9D480C4E8BF8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'Clk1'!$S$24:$S$79</c:f>
              <c:numCache>
                <c:formatCode>0.0</c:formatCode>
                <c:ptCount val="56"/>
                <c:pt idx="0">
                  <c:v>32.720816687288234</c:v>
                </c:pt>
                <c:pt idx="1">
                  <c:v>29.693689785891916</c:v>
                </c:pt>
                <c:pt idx="2">
                  <c:v>27.323663967351624</c:v>
                </c:pt>
                <c:pt idx="3">
                  <c:v>25.398551401749256</c:v>
                </c:pt>
                <c:pt idx="4">
                  <c:v>23.791227541505769</c:v>
                </c:pt>
                <c:pt idx="5">
                  <c:v>22.420270645823273</c:v>
                </c:pt>
                <c:pt idx="6">
                  <c:v>21.230796296788291</c:v>
                </c:pt>
                <c:pt idx="7">
                  <c:v>20.184281944091786</c:v>
                </c:pt>
                <c:pt idx="8">
                  <c:v>19.25278774205459</c:v>
                </c:pt>
                <c:pt idx="9">
                  <c:v>18.415491684071597</c:v>
                </c:pt>
                <c:pt idx="10">
                  <c:v>17.656517739708047</c:v>
                </c:pt>
                <c:pt idx="11">
                  <c:v>16.963522793430524</c:v>
                </c:pt>
                <c:pt idx="12">
                  <c:v>16.326747680922285</c:v>
                </c:pt>
                <c:pt idx="13">
                  <c:v>15.738362267925886</c:v>
                </c:pt>
                <c:pt idx="14">
                  <c:v>15.192002593062551</c:v>
                </c:pt>
                <c:pt idx="15">
                  <c:v>14.682436846046821</c:v>
                </c:pt>
                <c:pt idx="16">
                  <c:v>14.205319816848725</c:v>
                </c:pt>
                <c:pt idx="17">
                  <c:v>13.757009374410199</c:v>
                </c:pt>
                <c:pt idx="18">
                  <c:v>13.334427251877653</c:v>
                </c:pt>
                <c:pt idx="19">
                  <c:v>12.934952012099442</c:v>
                </c:pt>
                <c:pt idx="20">
                  <c:v>12.556335741106045</c:v>
                </c:pt>
                <c:pt idx="21">
                  <c:v>12.196638478078095</c:v>
                </c:pt>
                <c:pt idx="22">
                  <c:v>11.854176068855221</c:v>
                </c:pt>
                <c:pt idx="23">
                  <c:v>11.527478294148537</c:v>
                </c:pt>
                <c:pt idx="24">
                  <c:v>11.215254943240142</c:v>
                </c:pt>
                <c:pt idx="25">
                  <c:v>10.916368089019263</c:v>
                </c:pt>
                <c:pt idx="26">
                  <c:v>10.629809243081002</c:v>
                </c:pt>
                <c:pt idx="27">
                  <c:v>10.354680378702973</c:v>
                </c:pt>
                <c:pt idx="28">
                  <c:v>10.090178037663492</c:v>
                </c:pt>
                <c:pt idx="29">
                  <c:v>9.835579906654619</c:v>
                </c:pt>
                <c:pt idx="30">
                  <c:v>9.5902333761736056</c:v>
                </c:pt>
                <c:pt idx="31">
                  <c:v>9.3535456902603737</c:v>
                </c:pt>
                <c:pt idx="32">
                  <c:v>9.1249753670545068</c:v>
                </c:pt>
                <c:pt idx="33">
                  <c:v>8.9040246233534894</c:v>
                </c:pt>
                <c:pt idx="34">
                  <c:v>8.6902325749916898</c:v>
                </c:pt>
                <c:pt idx="35">
                  <c:v>8.4831690115257228</c:v>
                </c:pt>
                <c:pt idx="36">
                  <c:v>8.2824285600448082</c:v>
                </c:pt>
                <c:pt idx="37">
                  <c:v>8.0876250597715416</c:v>
                </c:pt>
                <c:pt idx="38">
                  <c:v>7.8983859666135228</c:v>
                </c:pt>
                <c:pt idx="39">
                  <c:v>7.7143465944034242</c:v>
                </c:pt>
                <c:pt idx="40">
                  <c:v>7.5351439759086096</c:v>
                </c:pt>
                <c:pt idx="41">
                  <c:v>7.3604100896210811</c:v>
                </c:pt>
                <c:pt idx="42">
                  <c:v>7.1897641446318348</c:v>
                </c:pt>
                <c:pt idx="43">
                  <c:v>7.0228035410471703</c:v>
                </c:pt>
                <c:pt idx="44">
                  <c:v>6.8590930213404508</c:v>
                </c:pt>
                <c:pt idx="45">
                  <c:v>6.6981513907940036</c:v>
                </c:pt>
                <c:pt idx="46">
                  <c:v>6.5394350027206007</c:v>
                </c:pt>
                <c:pt idx="47">
                  <c:v>6.3823169644157005</c:v>
                </c:pt>
                <c:pt idx="48">
                  <c:v>6.2260607096287757</c:v>
                </c:pt>
                <c:pt idx="49">
                  <c:v>6.0697861911269078</c:v>
                </c:pt>
                <c:pt idx="50">
                  <c:v>5.91242646867956</c:v>
                </c:pt>
                <c:pt idx="51">
                  <c:v>5.7526719199783178</c:v>
                </c:pt>
                <c:pt idx="52">
                  <c:v>5.5888987460407309</c:v>
                </c:pt>
                <c:pt idx="53">
                  <c:v>5.4190780281333284</c:v>
                </c:pt>
                <c:pt idx="54">
                  <c:v>5.2406616250677844</c:v>
                </c:pt>
                <c:pt idx="55">
                  <c:v>5.0504422170927619</c:v>
                </c:pt>
              </c:numCache>
            </c:numRef>
          </c:xVal>
          <c:yVal>
            <c:numRef>
              <c:f>'Clk1'!$T$24:$T$79</c:f>
              <c:numCache>
                <c:formatCode>0.0</c:formatCode>
                <c:ptCount val="56"/>
                <c:pt idx="0">
                  <c:v>21.539070724922979</c:v>
                </c:pt>
                <c:pt idx="1">
                  <c:v>19.677681321774806</c:v>
                </c:pt>
                <c:pt idx="2">
                  <c:v>18.230665816605846</c:v>
                </c:pt>
                <c:pt idx="3">
                  <c:v>17.063427085323134</c:v>
                </c:pt>
                <c:pt idx="4">
                  <c:v>16.095354735805504</c:v>
                </c:pt>
                <c:pt idx="5">
                  <c:v>15.27482411021796</c:v>
                </c:pt>
                <c:pt idx="6">
                  <c:v>14.56702991463899</c:v>
                </c:pt>
                <c:pt idx="7">
                  <c:v>13.947530461739069</c:v>
                </c:pt>
                <c:pt idx="8">
                  <c:v>13.398583143728331</c:v>
                </c:pt>
                <c:pt idx="9">
                  <c:v>12.906948560790505</c:v>
                </c:pt>
                <c:pt idx="10">
                  <c:v>12.462514802559504</c:v>
                </c:pt>
                <c:pt idx="11">
                  <c:v>12.057402812775958</c:v>
                </c:pt>
                <c:pt idx="12">
                  <c:v>11.685365855664346</c:v>
                </c:pt>
                <c:pt idx="13">
                  <c:v>11.341375230564946</c:v>
                </c:pt>
                <c:pt idx="14">
                  <c:v>11.021327581611491</c:v>
                </c:pt>
                <c:pt idx="15">
                  <c:v>10.721833730860411</c:v>
                </c:pt>
                <c:pt idx="16">
                  <c:v>10.440063462531084</c:v>
                </c:pt>
                <c:pt idx="17">
                  <c:v>10.173629512325828</c:v>
                </c:pt>
                <c:pt idx="18">
                  <c:v>9.9204995408211154</c:v>
                </c:pt>
                <c:pt idx="19">
                  <c:v>9.6789284155588593</c:v>
                </c:pt>
                <c:pt idx="20">
                  <c:v>9.447405453202828</c:v>
                </c:pt>
                <c:pt idx="21">
                  <c:v>9.2246128310359286</c:v>
                </c:pt>
                <c:pt idx="22">
                  <c:v>9.0093924394025073</c:v>
                </c:pt>
                <c:pt idx="23">
                  <c:v>8.8007191832094218</c:v>
                </c:pt>
                <c:pt idx="24">
                  <c:v>8.5976792590018665</c:v>
                </c:pt>
                <c:pt idx="25">
                  <c:v>8.3994523040864042</c:v>
                </c:pt>
                <c:pt idx="26">
                  <c:v>8.205296581542548</c:v>
                </c:pt>
                <c:pt idx="27">
                  <c:v>8.0145365604237266</c:v>
                </c:pt>
                <c:pt idx="28">
                  <c:v>7.826552394835832</c:v>
                </c:pt>
                <c:pt idx="29">
                  <c:v>7.6407709132483008</c:v>
                </c:pt>
                <c:pt idx="30">
                  <c:v>7.4566578103570142</c:v>
                </c:pt>
                <c:pt idx="31">
                  <c:v>7.273710795165897</c:v>
                </c:pt>
                <c:pt idx="32">
                  <c:v>7.0914534957662791</c:v>
                </c:pt>
                <c:pt idx="33">
                  <c:v>6.9094299572706328</c:v>
                </c:pt>
                <c:pt idx="34">
                  <c:v>6.7271995972563436</c:v>
                </c:pt>
                <c:pt idx="35">
                  <c:v>6.544332505011365</c:v>
                </c:pt>
                <c:pt idx="36">
                  <c:v>6.3604049885594547</c:v>
                </c:pt>
                <c:pt idx="37">
                  <c:v>6.1749952883758956</c:v>
                </c:pt>
                <c:pt idx="38">
                  <c:v>5.987679390348112</c:v>
                </c:pt>
                <c:pt idx="39">
                  <c:v>5.7980268845139813</c:v>
                </c:pt>
                <c:pt idx="40">
                  <c:v>5.605596832446281</c:v>
                </c:pt>
                <c:pt idx="41">
                  <c:v>5.4099336275983632</c:v>
                </c:pt>
                <c:pt idx="42">
                  <c:v>5.2105628634458752</c:v>
                </c:pt>
                <c:pt idx="43">
                  <c:v>5.0069872697380271</c:v>
                </c:pt>
                <c:pt idx="44">
                  <c:v>4.7986828465122322</c:v>
                </c:pt>
                <c:pt idx="45">
                  <c:v>4.5850954323188882</c:v>
                </c:pt>
                <c:pt idx="46">
                  <c:v>4.3656381081890236</c:v>
                </c:pt>
                <c:pt idx="47">
                  <c:v>4.1396900942458164</c:v>
                </c:pt>
                <c:pt idx="48">
                  <c:v>3.9065981905165201</c:v>
                </c:pt>
                <c:pt idx="49">
                  <c:v>3.6656824220700299</c:v>
                </c:pt>
                <c:pt idx="50">
                  <c:v>3.4162484834738884</c:v>
                </c:pt>
                <c:pt idx="51">
                  <c:v>3.1576110047063177</c:v>
                </c:pt>
                <c:pt idx="52">
                  <c:v>2.8891338171519165</c:v>
                </c:pt>
                <c:pt idx="53">
                  <c:v>2.6102966034697244</c:v>
                </c:pt>
                <c:pt idx="54">
                  <c:v>2.320801952990398</c:v>
                </c:pt>
                <c:pt idx="55">
                  <c:v>2.0207432656615683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786-45F4-97AB-9D480C4E8BF8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'Clk1.1'!$S$24:$S$79</c:f>
              <c:numCache>
                <c:formatCode>0.0</c:formatCode>
                <c:ptCount val="56"/>
                <c:pt idx="0">
                  <c:v>34.079794476565503</c:v>
                </c:pt>
                <c:pt idx="1">
                  <c:v>30.92170232712488</c:v>
                </c:pt>
                <c:pt idx="2">
                  <c:v>28.448448587427457</c:v>
                </c:pt>
                <c:pt idx="3">
                  <c:v>26.43886466267212</c:v>
                </c:pt>
                <c:pt idx="4">
                  <c:v>24.760444915461619</c:v>
                </c:pt>
                <c:pt idx="5">
                  <c:v>23.328321284308537</c:v>
                </c:pt>
                <c:pt idx="6">
                  <c:v>22.085286929622296</c:v>
                </c:pt>
                <c:pt idx="7">
                  <c:v>20.991190164080233</c:v>
                </c:pt>
                <c:pt idx="8">
                  <c:v>20.0169106605526</c:v>
                </c:pt>
                <c:pt idx="9">
                  <c:v>19.14074788002597</c:v>
                </c:pt>
                <c:pt idx="10">
                  <c:v>18.346157220007424</c:v>
                </c:pt>
                <c:pt idx="11">
                  <c:v>17.620277080244289</c:v>
                </c:pt>
                <c:pt idx="12">
                  <c:v>16.952939670996436</c:v>
                </c:pt>
                <c:pt idx="13">
                  <c:v>16.335988311849057</c:v>
                </c:pt>
                <c:pt idx="14">
                  <c:v>15.762794926191033</c:v>
                </c:pt>
                <c:pt idx="15">
                  <c:v>15.227911826365252</c:v>
                </c:pt>
                <c:pt idx="16">
                  <c:v>14.726815716376127</c:v>
                </c:pt>
                <c:pt idx="17">
                  <c:v>14.255716351476721</c:v>
                </c:pt>
                <c:pt idx="18">
                  <c:v>13.811411381420747</c:v>
                </c:pt>
                <c:pt idx="19">
                  <c:v>13.391174737931394</c:v>
                </c:pt>
                <c:pt idx="20">
                  <c:v>12.992669756490619</c:v>
                </c:pt>
                <c:pt idx="21">
                  <c:v>12.613880787560358</c:v>
                </c:pt>
                <c:pt idx="22">
                  <c:v>12.253058801996575</c:v>
                </c:pt>
                <c:pt idx="23">
                  <c:v>11.908677708845206</c:v>
                </c:pt>
                <c:pt idx="24">
                  <c:v>11.579398958064742</c:v>
                </c:pt>
                <c:pt idx="25">
                  <c:v>11.264042610593282</c:v>
                </c:pt>
                <c:pt idx="26">
                  <c:v>10.961563499000627</c:v>
                </c:pt>
                <c:pt idx="27">
                  <c:v>10.671031424195748</c:v>
                </c:pt>
                <c:pt idx="28">
                  <c:v>10.391614571538449</c:v>
                </c:pt>
                <c:pt idx="29">
                  <c:v>10.122565506775624</c:v>
                </c:pt>
                <c:pt idx="30">
                  <c:v>9.863209244860899</c:v>
                </c:pt>
                <c:pt idx="31">
                  <c:v>9.6129329844108948</c:v>
                </c:pt>
                <c:pt idx="32">
                  <c:v>9.3711771754125319</c:v>
                </c:pt>
                <c:pt idx="33">
                  <c:v>9.1374276435545756</c:v>
                </c:pt>
                <c:pt idx="34">
                  <c:v>8.9112085352250947</c:v>
                </c:pt>
                <c:pt idx="35">
                  <c:v>8.6920758755344867</c:v>
                </c:pt>
                <c:pt idx="36">
                  <c:v>8.4796115494396744</c:v>
                </c:pt>
                <c:pt idx="37">
                  <c:v>8.2734175240967698</c:v>
                </c:pt>
                <c:pt idx="38">
                  <c:v>8.0731101291687679</c:v>
                </c:pt>
                <c:pt idx="39">
                  <c:v>7.8783142004699869</c:v>
                </c:pt>
                <c:pt idx="40">
                  <c:v>7.6886568697981268</c:v>
                </c:pt>
                <c:pt idx="41">
                  <c:v>7.5037607479899506</c:v>
                </c:pt>
                <c:pt idx="42">
                  <c:v>7.3232361960115391</c:v>
                </c:pt>
                <c:pt idx="43">
                  <c:v>7.1466723058713688</c:v>
                </c:pt>
                <c:pt idx="44">
                  <c:v>6.973626113389999</c:v>
                </c:pt>
                <c:pt idx="45">
                  <c:v>6.8036094305943227</c:v>
                </c:pt>
                <c:pt idx="46">
                  <c:v>6.6360725068827042</c:v>
                </c:pt>
                <c:pt idx="47">
                  <c:v>6.4703834933140625</c:v>
                </c:pt>
                <c:pt idx="48">
                  <c:v>6.3058023804657823</c:v>
                </c:pt>
                <c:pt idx="49">
                  <c:v>6.1414476957460868</c:v>
                </c:pt>
                <c:pt idx="50">
                  <c:v>5.9762537766254704</c:v>
                </c:pt>
                <c:pt idx="51">
                  <c:v>5.808915897456461</c:v>
                </c:pt>
                <c:pt idx="52">
                  <c:v>5.6378199783350569</c:v>
                </c:pt>
                <c:pt idx="53">
                  <c:v>5.4609531891457621</c:v>
                </c:pt>
                <c:pt idx="54">
                  <c:v>5.2757917752838503</c:v>
                </c:pt>
                <c:pt idx="55">
                  <c:v>5.0791633951632944</c:v>
                </c:pt>
              </c:numCache>
            </c:numRef>
          </c:xVal>
          <c:yVal>
            <c:numRef>
              <c:f>'Clk1.1'!$T$24:$T$79</c:f>
              <c:numCache>
                <c:formatCode>0.0</c:formatCode>
                <c:ptCount val="56"/>
                <c:pt idx="0">
                  <c:v>19.317117300762295</c:v>
                </c:pt>
                <c:pt idx="1">
                  <c:v>17.685436960810065</c:v>
                </c:pt>
                <c:pt idx="2">
                  <c:v>16.420278977106545</c:v>
                </c:pt>
                <c:pt idx="3">
                  <c:v>15.402382690750988</c:v>
                </c:pt>
                <c:pt idx="4">
                  <c:v>14.560333773355268</c:v>
                </c:pt>
                <c:pt idx="5">
                  <c:v>13.848401116596028</c:v>
                </c:pt>
                <c:pt idx="6">
                  <c:v>13.235753592673186</c:v>
                </c:pt>
                <c:pt idx="7">
                  <c:v>12.700739312148338</c:v>
                </c:pt>
                <c:pt idx="8">
                  <c:v>12.227638926115869</c:v>
                </c:pt>
                <c:pt idx="9">
                  <c:v>11.804720484208159</c:v>
                </c:pt>
                <c:pt idx="10">
                  <c:v>11.423021017025622</c:v>
                </c:pt>
                <c:pt idx="11">
                  <c:v>11.075554332320902</c:v>
                </c:pt>
                <c:pt idx="12">
                  <c:v>10.756779328813183</c:v>
                </c:pt>
                <c:pt idx="13">
                  <c:v>10.46223326408259</c:v>
                </c:pt>
                <c:pt idx="14">
                  <c:v>10.188272697746942</c:v>
                </c:pt>
                <c:pt idx="15">
                  <c:v>9.9318866132681283</c:v>
                </c:pt>
                <c:pt idx="16">
                  <c:v>9.6905590683163734</c:v>
                </c:pt>
                <c:pt idx="17">
                  <c:v>9.4621665430236668</c:v>
                </c:pt>
                <c:pt idx="18">
                  <c:v>9.2449000496603997</c:v>
                </c:pt>
                <c:pt idx="19">
                  <c:v>9.0372052077517946</c:v>
                </c:pt>
                <c:pt idx="20">
                  <c:v>8.8377355492998113</c:v>
                </c:pt>
                <c:pt idx="21">
                  <c:v>8.6453156983804522</c:v>
                </c:pt>
                <c:pt idx="22">
                  <c:v>8.4589120100280688</c:v>
                </c:pt>
                <c:pt idx="23">
                  <c:v>8.2776089053922632</c:v>
                </c:pt>
                <c:pt idx="24">
                  <c:v>8.1005895990670034</c:v>
                </c:pt>
                <c:pt idx="25">
                  <c:v>7.9271202419491091</c:v>
                </c:pt>
                <c:pt idx="26">
                  <c:v>7.7565367395984959</c:v>
                </c:pt>
                <c:pt idx="27">
                  <c:v>7.5882336790119895</c:v>
                </c:pt>
                <c:pt idx="28">
                  <c:v>7.4216549244388164</c:v>
                </c:pt>
                <c:pt idx="29">
                  <c:v>7.2562855380673739</c:v>
                </c:pt>
                <c:pt idx="30">
                  <c:v>7.0916447529697217</c:v>
                </c:pt>
                <c:pt idx="31">
                  <c:v>6.9272797798794272</c:v>
                </c:pt>
                <c:pt idx="32">
                  <c:v>6.7627602707026737</c:v>
                </c:pt>
                <c:pt idx="33">
                  <c:v>6.5976732934056992</c:v>
                </c:pt>
                <c:pt idx="34">
                  <c:v>6.4316186975367282</c:v>
                </c:pt>
                <c:pt idx="35">
                  <c:v>6.26420476901977</c:v>
                </c:pt>
                <c:pt idx="36">
                  <c:v>6.0950440885482688</c:v>
                </c:pt>
                <c:pt idx="37">
                  <c:v>5.9237495212810627</c:v>
                </c:pt>
                <c:pt idx="38">
                  <c:v>5.7499302779694297</c:v>
                </c:pt>
                <c:pt idx="39">
                  <c:v>5.5731880006692371</c:v>
                </c:pt>
                <c:pt idx="40">
                  <c:v>5.3931128417741885</c:v>
                </c:pt>
                <c:pt idx="41">
                  <c:v>5.2092795259364513</c:v>
                </c:pt>
                <c:pt idx="42">
                  <c:v>5.0212434144125346</c:v>
                </c:pt>
                <c:pt idx="43">
                  <c:v>4.828536636285838</c:v>
                </c:pt>
                <c:pt idx="44">
                  <c:v>4.6306644196548197</c:v>
                </c:pt>
                <c:pt idx="45">
                  <c:v>4.4271018616466451</c:v>
                </c:pt>
                <c:pt idx="46">
                  <c:v>4.21729153958736</c:v>
                </c:pt>
                <c:pt idx="47">
                  <c:v>4.000642618394485</c:v>
                </c:pt>
                <c:pt idx="48">
                  <c:v>3.7765324996141874</c:v>
                </c:pt>
                <c:pt idx="49">
                  <c:v>3.544312659160191</c:v>
                </c:pt>
                <c:pt idx="50">
                  <c:v>3.3033212447096489</c:v>
                </c:pt>
                <c:pt idx="51">
                  <c:v>3.052906413931987</c:v>
                </c:pt>
                <c:pt idx="52">
                  <c:v>2.7924665259932033</c:v>
                </c:pt>
                <c:pt idx="53">
                  <c:v>2.5215164681281994</c:v>
                </c:pt>
                <c:pt idx="54">
                  <c:v>2.2397939899261825</c:v>
                </c:pt>
                <c:pt idx="55">
                  <c:v>1.9474262859329756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786-45F4-97AB-9D480C4E8BF8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'Clk1.25'!$S$24:$S$79</c:f>
              <c:numCache>
                <c:formatCode>0.0</c:formatCode>
                <c:ptCount val="56"/>
                <c:pt idx="0">
                  <c:v>35.965399567865475</c:v>
                </c:pt>
                <c:pt idx="1">
                  <c:v>32.632166338716225</c:v>
                </c:pt>
                <c:pt idx="2">
                  <c:v>30.021234941399683</c:v>
                </c:pt>
                <c:pt idx="3">
                  <c:v>27.899247743626063</c:v>
                </c:pt>
                <c:pt idx="4">
                  <c:v>26.126398717928751</c:v>
                </c:pt>
                <c:pt idx="5">
                  <c:v>24.613146124762014</c:v>
                </c:pt>
                <c:pt idx="6">
                  <c:v>23.299134913744915</c:v>
                </c:pt>
                <c:pt idx="7">
                  <c:v>22.142006040315806</c:v>
                </c:pt>
                <c:pt idx="8">
                  <c:v>21.111040668853725</c:v>
                </c:pt>
                <c:pt idx="9">
                  <c:v>20.183349554888942</c:v>
                </c:pt>
                <c:pt idx="10">
                  <c:v>19.341484420062756</c:v>
                </c:pt>
                <c:pt idx="11">
                  <c:v>18.571883822977714</c:v>
                </c:pt>
                <c:pt idx="12">
                  <c:v>17.863829420219595</c:v>
                </c:pt>
                <c:pt idx="13">
                  <c:v>17.20872559701527</c:v>
                </c:pt>
                <c:pt idx="14">
                  <c:v>16.599590315575522</c:v>
                </c:pt>
                <c:pt idx="15">
                  <c:v>16.030687645342951</c:v>
                </c:pt>
                <c:pt idx="16">
                  <c:v>15.497257584764967</c:v>
                </c:pt>
                <c:pt idx="17">
                  <c:v>14.995314096464956</c:v>
                </c:pt>
                <c:pt idx="18">
                  <c:v>14.521491865945427</c:v>
                </c:pt>
                <c:pt idx="19">
                  <c:v>14.072928449189789</c:v>
                </c:pt>
                <c:pt idx="20">
                  <c:v>13.647172515086147</c:v>
                </c:pt>
                <c:pt idx="21">
                  <c:v>13.242111594916528</c:v>
                </c:pt>
                <c:pt idx="22">
                  <c:v>12.855914597177822</c:v>
                </c:pt>
                <c:pt idx="23">
                  <c:v>12.486985626251832</c:v>
                </c:pt>
                <c:pt idx="24">
                  <c:v>12.13392654483031</c:v>
                </c:pt>
                <c:pt idx="25">
                  <c:v>11.795506363436536</c:v>
                </c:pt>
                <c:pt idx="26">
                  <c:v>11.47063600546012</c:v>
                </c:pt>
                <c:pt idx="27">
                  <c:v>11.15834733607759</c:v>
                </c:pt>
                <c:pt idx="28">
                  <c:v>10.857775594404631</c:v>
                </c:pt>
                <c:pt idx="29">
                  <c:v>10.568144555065444</c:v>
                </c:pt>
                <c:pt idx="30">
                  <c:v>10.288753885357037</c:v>
                </c:pt>
                <c:pt idx="31">
                  <c:v>10.018968269467159</c:v>
                </c:pt>
                <c:pt idx="32">
                  <c:v>9.7582079503496981</c:v>
                </c:pt>
                <c:pt idx="33">
                  <c:v>9.5059403989398046</c:v>
                </c:pt>
                <c:pt idx="34">
                  <c:v>9.2616728636668402</c:v>
                </c:pt>
                <c:pt idx="35">
                  <c:v>9.0249455836297088</c:v>
                </c:pt>
                <c:pt idx="36">
                  <c:v>8.7953254682360722</c:v>
                </c:pt>
                <c:pt idx="37">
                  <c:v>8.5724000556423547</c:v>
                </c:pt>
                <c:pt idx="38">
                  <c:v>8.3557715622947875</c:v>
                </c:pt>
                <c:pt idx="39">
                  <c:v>8.1450508258922749</c:v>
                </c:pt>
                <c:pt idx="40">
                  <c:v>7.9398509230656993</c:v>
                </c:pt>
                <c:pt idx="41">
                  <c:v>7.7397802090696386</c:v>
                </c:pt>
                <c:pt idx="42">
                  <c:v>7.5444344769158604</c:v>
                </c:pt>
                <c:pt idx="43">
                  <c:v>7.3533878635807719</c:v>
                </c:pt>
                <c:pt idx="44">
                  <c:v>7.1661820357186725</c:v>
                </c:pt>
                <c:pt idx="45">
                  <c:v>6.9823130595994627</c:v>
                </c:pt>
                <c:pt idx="46">
                  <c:v>6.8012151908881036</c:v>
                </c:pt>
                <c:pt idx="47">
                  <c:v>6.6222405989647148</c:v>
                </c:pt>
                <c:pt idx="48">
                  <c:v>6.4446337567610659</c:v>
                </c:pt>
                <c:pt idx="49">
                  <c:v>6.2674988716803801</c:v>
                </c:pt>
                <c:pt idx="50">
                  <c:v>6.0897583052478534</c:v>
                </c:pt>
                <c:pt idx="51">
                  <c:v>5.9100994479689497</c:v>
                </c:pt>
                <c:pt idx="52">
                  <c:v>5.7269070432610372</c:v>
                </c:pt>
                <c:pt idx="53">
                  <c:v>5.5381776329632926</c:v>
                </c:pt>
                <c:pt idx="54">
                  <c:v>5.3414129070439795</c:v>
                </c:pt>
                <c:pt idx="55">
                  <c:v>5.1334897579670304</c:v>
                </c:pt>
              </c:numCache>
            </c:numRef>
          </c:xVal>
          <c:yVal>
            <c:numRef>
              <c:f>'Clk1.25'!$T$24:$T$79</c:f>
              <c:numCache>
                <c:formatCode>0.0</c:formatCode>
                <c:ptCount val="56"/>
                <c:pt idx="0">
                  <c:v>15.526540062104509</c:v>
                </c:pt>
                <c:pt idx="1">
                  <c:v>14.285239772032627</c:v>
                </c:pt>
                <c:pt idx="2">
                  <c:v>13.329112547757758</c:v>
                </c:pt>
                <c:pt idx="3">
                  <c:v>12.564988362239507</c:v>
                </c:pt>
                <c:pt idx="4">
                  <c:v>11.937095209259672</c:v>
                </c:pt>
                <c:pt idx="5">
                  <c:v>11.409725030480505</c:v>
                </c:pt>
                <c:pt idx="6">
                  <c:v>10.958803958499271</c:v>
                </c:pt>
                <c:pt idx="7">
                  <c:v>10.567422206496124</c:v>
                </c:pt>
                <c:pt idx="8">
                  <c:v>10.223298292528318</c:v>
                </c:pt>
                <c:pt idx="9">
                  <c:v>9.9172605018808806</c:v>
                </c:pt>
                <c:pt idx="10">
                  <c:v>9.6422961127062123</c:v>
                </c:pt>
                <c:pt idx="11">
                  <c:v>9.3929334831347173</c:v>
                </c:pt>
                <c:pt idx="12">
                  <c:v>9.1648275195185285</c:v>
                </c:pt>
                <c:pt idx="13">
                  <c:v>8.9544738719579016</c:v>
                </c:pt>
                <c:pt idx="14">
                  <c:v>8.7590071243184244</c:v>
                </c:pt>
                <c:pt idx="15">
                  <c:v>8.57605526496992</c:v>
                </c:pt>
                <c:pt idx="16">
                  <c:v>8.4036327592343252</c:v>
                </c:pt>
                <c:pt idx="17">
                  <c:v>8.2400606508712428</c:v>
                </c:pt>
                <c:pt idx="18">
                  <c:v>8.0839059409625857</c:v>
                </c:pt>
                <c:pt idx="19">
                  <c:v>7.9339349438228224</c:v>
                </c:pt>
                <c:pt idx="20">
                  <c:v>7.7890769275993739</c:v>
                </c:pt>
                <c:pt idx="21">
                  <c:v>7.6483954235659848</c:v>
                </c:pt>
                <c:pt idx="22">
                  <c:v>7.5110653218204062</c:v>
                </c:pt>
                <c:pt idx="23">
                  <c:v>7.3763543796075934</c:v>
                </c:pt>
                <c:pt idx="24">
                  <c:v>7.2436081262866345</c:v>
                </c:pt>
                <c:pt idx="25">
                  <c:v>7.1122374042004992</c:v>
                </c:pt>
                <c:pt idx="26">
                  <c:v>6.9817079690865036</c:v>
                </c:pt>
                <c:pt idx="27">
                  <c:v>6.8515317083784337</c:v>
                </c:pt>
                <c:pt idx="28">
                  <c:v>6.7212591351924802</c:v>
                </c:pt>
                <c:pt idx="29">
                  <c:v>6.59047288987444</c:v>
                </c:pt>
                <c:pt idx="30">
                  <c:v>6.4587820366368547</c:v>
                </c:pt>
                <c:pt idx="31">
                  <c:v>6.3258169849365373</c:v>
                </c:pt>
                <c:pt idx="32">
                  <c:v>6.1912248973607173</c:v>
                </c:pt>
                <c:pt idx="33">
                  <c:v>6.0546654704878815</c:v>
                </c:pt>
                <c:pt idx="34">
                  <c:v>5.9158069944167293</c:v>
                </c:pt>
                <c:pt idx="35">
                  <c:v>5.7743226119417042</c:v>
                </c:pt>
                <c:pt idx="36">
                  <c:v>5.6298867109859208</c:v>
                </c:pt>
                <c:pt idx="37">
                  <c:v>5.4821713950707611</c:v>
                </c:pt>
                <c:pt idx="38">
                  <c:v>5.3308429875529715</c:v>
                </c:pt>
                <c:pt idx="39">
                  <c:v>5.1755585375650206</c:v>
                </c:pt>
                <c:pt idx="40">
                  <c:v>5.0159623109724771</c:v>
                </c:pt>
                <c:pt idx="41">
                  <c:v>4.8516822708942247</c:v>
                </c:pt>
                <c:pt idx="42">
                  <c:v>4.6823265833213865</c:v>
                </c:pt>
                <c:pt idx="43">
                  <c:v>4.5074802299296159</c:v>
                </c:pt>
                <c:pt idx="44">
                  <c:v>4.3267018810815925</c:v>
                </c:pt>
                <c:pt idx="45">
                  <c:v>4.1395212905859031</c:v>
                </c:pt>
                <c:pt idx="46">
                  <c:v>3.9454376403274365</c:v>
                </c:pt>
                <c:pt idx="47">
                  <c:v>3.7439195183776093</c:v>
                </c:pt>
                <c:pt idx="48">
                  <c:v>3.5344076057163898</c:v>
                </c:pt>
                <c:pt idx="49">
                  <c:v>3.3163217453910083</c:v>
                </c:pt>
                <c:pt idx="50">
                  <c:v>3.089074979997263</c:v>
                </c:pt>
                <c:pt idx="51">
                  <c:v>2.8520985240812742</c:v>
                </c:pt>
                <c:pt idx="52">
                  <c:v>2.6048837065699457</c:v>
                </c:pt>
                <c:pt idx="53">
                  <c:v>2.3470499651324181</c:v>
                </c:pt>
                <c:pt idx="54">
                  <c:v>2.0784523400660757</c:v>
                </c:pt>
                <c:pt idx="55">
                  <c:v>1.7993478926425075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786-45F4-97AB-9D480C4E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814640"/>
        <c:axId val="296621536"/>
      </c:scatterChart>
      <c:valAx>
        <c:axId val="6838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21536"/>
        <c:crosses val="autoZero"/>
        <c:crossBetween val="midCat"/>
        <c:majorUnit val="5"/>
      </c:valAx>
      <c:valAx>
        <c:axId val="2966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8146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622550037132879E-2"/>
          <c:y val="1.680672268907563E-2"/>
          <c:w val="0.90091582137470072"/>
          <c:h val="0.92952581462076589"/>
        </c:manualLayout>
      </c:layout>
      <c:scatterChart>
        <c:scatterStyle val="lineMarker"/>
        <c:varyColors val="0"/>
        <c:ser>
          <c:idx val="3"/>
          <c:order val="0"/>
          <c:tx>
            <c:strRef>
              <c:f>'Polar Wind (pair)'!$H$1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'Polar Wind (pair)'!$G$2:$G$562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(pair)'!$H$2:$H$562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1-4B68-A31B-881358EEE490}"/>
            </c:ext>
          </c:extLst>
        </c:ser>
        <c:ser>
          <c:idx val="0"/>
          <c:order val="1"/>
          <c:tx>
            <c:strRef>
              <c:f>'Polar Wind (pair)'!$K$1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'Polar Wind (pair)'!$J$2:$J$562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(pair)'!$K$2:$K$562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11-4B68-A31B-881358EEE490}"/>
            </c:ext>
          </c:extLst>
        </c:ser>
        <c:ser>
          <c:idx val="1"/>
          <c:order val="2"/>
          <c:tx>
            <c:strRef>
              <c:f>'Polar Wind (pair)'!$N$1</c:f>
              <c:strCache>
                <c:ptCount val="1"/>
                <c:pt idx="0">
                  <c:v>10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'Polar Wind (pair)'!$M$2:$M$562</c:f>
              <c:numCache>
                <c:formatCode>General</c:formatCode>
                <c:ptCount val="561"/>
                <c:pt idx="0">
                  <c:v>14.521491865945427</c:v>
                </c:pt>
                <c:pt idx="1">
                  <c:v>14.072928449189789</c:v>
                </c:pt>
                <c:pt idx="2">
                  <c:v>13.647172515086147</c:v>
                </c:pt>
                <c:pt idx="3">
                  <c:v>13.242111594916528</c:v>
                </c:pt>
                <c:pt idx="4">
                  <c:v>12.855914597177822</c:v>
                </c:pt>
                <c:pt idx="5">
                  <c:v>12.486985626251832</c:v>
                </c:pt>
                <c:pt idx="6">
                  <c:v>12.13392654483031</c:v>
                </c:pt>
                <c:pt idx="7">
                  <c:v>11.795506363436536</c:v>
                </c:pt>
                <c:pt idx="8">
                  <c:v>11.47063600546012</c:v>
                </c:pt>
                <c:pt idx="9">
                  <c:v>11.15834733607759</c:v>
                </c:pt>
                <c:pt idx="10">
                  <c:v>10.857775594404631</c:v>
                </c:pt>
                <c:pt idx="11">
                  <c:v>10.568144555065444</c:v>
                </c:pt>
                <c:pt idx="12">
                  <c:v>10.288753885357037</c:v>
                </c:pt>
                <c:pt idx="13">
                  <c:v>10.018968269467159</c:v>
                </c:pt>
                <c:pt idx="14">
                  <c:v>9.7582079503496981</c:v>
                </c:pt>
                <c:pt idx="15">
                  <c:v>9.5059403989398046</c:v>
                </c:pt>
                <c:pt idx="16">
                  <c:v>9.2616728636668402</c:v>
                </c:pt>
                <c:pt idx="17">
                  <c:v>9.0249455836297088</c:v>
                </c:pt>
                <c:pt idx="18">
                  <c:v>8.7953254682360722</c:v>
                </c:pt>
                <c:pt idx="19">
                  <c:v>8.5724000556423547</c:v>
                </c:pt>
                <c:pt idx="20">
                  <c:v>8.3557715622947875</c:v>
                </c:pt>
                <c:pt idx="21">
                  <c:v>8.1450508258922749</c:v>
                </c:pt>
                <c:pt idx="22">
                  <c:v>7.9398509230656993</c:v>
                </c:pt>
                <c:pt idx="23">
                  <c:v>7.7397802090696386</c:v>
                </c:pt>
                <c:pt idx="24">
                  <c:v>20.697505961300202</c:v>
                </c:pt>
                <c:pt idx="25">
                  <c:v>19.881341757928215</c:v>
                </c:pt>
                <c:pt idx="26">
                  <c:v>19.1295903366447</c:v>
                </c:pt>
                <c:pt idx="27">
                  <c:v>18.43316164927889</c:v>
                </c:pt>
                <c:pt idx="28">
                  <c:v>17.784678044084583</c:v>
                </c:pt>
                <c:pt idx="29">
                  <c:v>17.17808481171642</c:v>
                </c:pt>
                <c:pt idx="30">
                  <c:v>16.60836379128196</c:v>
                </c:pt>
                <c:pt idx="31">
                  <c:v>16.071319223910198</c:v>
                </c:pt>
                <c:pt idx="32">
                  <c:v>15.563415203372427</c:v>
                </c:pt>
                <c:pt idx="33">
                  <c:v>15.081650596757244</c:v>
                </c:pt>
                <c:pt idx="34">
                  <c:v>14.623461590395566</c:v>
                </c:pt>
                <c:pt idx="35">
                  <c:v>14.186644884336848</c:v>
                </c:pt>
                <c:pt idx="36">
                  <c:v>13.769296514999422</c:v>
                </c:pt>
                <c:pt idx="37">
                  <c:v>13.369762642302119</c:v>
                </c:pt>
                <c:pt idx="38">
                  <c:v>12.986599592715967</c:v>
                </c:pt>
                <c:pt idx="39">
                  <c:v>12.618541131392101</c:v>
                </c:pt>
                <c:pt idx="40">
                  <c:v>12.264471429177728</c:v>
                </c:pt>
                <c:pt idx="41">
                  <c:v>11.923402550353467</c:v>
                </c:pt>
                <c:pt idx="42">
                  <c:v>11.594455552618085</c:v>
                </c:pt>
                <c:pt idx="43">
                  <c:v>11.276844488556288</c:v>
                </c:pt>
                <c:pt idx="44">
                  <c:v>10.969862745888202</c:v>
                </c:pt>
                <c:pt idx="45">
                  <c:v>10.672871275098034</c:v>
                </c:pt>
                <c:pt idx="46">
                  <c:v>10.385288336691202</c:v>
                </c:pt>
                <c:pt idx="47">
                  <c:v>10.106580462800922</c:v>
                </c:pt>
                <c:pt idx="48">
                  <c:v>9.8362543737256711</c:v>
                </c:pt>
                <c:pt idx="49">
                  <c:v>9.5738496223976259</c:v>
                </c:pt>
                <c:pt idx="50">
                  <c:v>9.3189317608616022</c:v>
                </c:pt>
                <c:pt idx="51">
                  <c:v>9.0710858338338305</c:v>
                </c:pt>
                <c:pt idx="52">
                  <c:v>8.8299100058274984</c:v>
                </c:pt>
                <c:pt idx="53">
                  <c:v>8.5950091200228727</c:v>
                </c:pt>
                <c:pt idx="54">
                  <c:v>8.3659879681950056</c:v>
                </c:pt>
                <c:pt idx="55">
                  <c:v>8.1424440200430421</c:v>
                </c:pt>
                <c:pt idx="56">
                  <c:v>7.9239593148374858</c:v>
                </c:pt>
                <c:pt idx="57">
                  <c:v>7.710091155143953</c:v>
                </c:pt>
                <c:pt idx="58">
                  <c:v>7.500361157198669</c:v>
                </c:pt>
                <c:pt idx="59">
                  <c:v>7.2942420999381508</c:v>
                </c:pt>
                <c:pt idx="60">
                  <c:v>7.0911418684366136</c:v>
                </c:pt>
                <c:pt idx="61">
                  <c:v>6.8903836009384358</c:v>
                </c:pt>
                <c:pt idx="62">
                  <c:v>6.6911809162411089</c:v>
                </c:pt>
                <c:pt idx="63">
                  <c:v>6.4926068185480021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(pair)'!$N$2:$N$562</c:f>
              <c:numCache>
                <c:formatCode>General</c:formatCode>
                <c:ptCount val="561"/>
                <c:pt idx="0">
                  <c:v>8.0839059409625857</c:v>
                </c:pt>
                <c:pt idx="1">
                  <c:v>7.9339349438228224</c:v>
                </c:pt>
                <c:pt idx="2">
                  <c:v>7.7890769275993739</c:v>
                </c:pt>
                <c:pt idx="3">
                  <c:v>7.6483954235659848</c:v>
                </c:pt>
                <c:pt idx="4">
                  <c:v>7.5110653218204062</c:v>
                </c:pt>
                <c:pt idx="5">
                  <c:v>7.3763543796075934</c:v>
                </c:pt>
                <c:pt idx="6">
                  <c:v>7.2436081262866345</c:v>
                </c:pt>
                <c:pt idx="7">
                  <c:v>7.1122374042004992</c:v>
                </c:pt>
                <c:pt idx="8">
                  <c:v>6.9817079690865036</c:v>
                </c:pt>
                <c:pt idx="9">
                  <c:v>6.8515317083784337</c:v>
                </c:pt>
                <c:pt idx="10">
                  <c:v>6.7212591351924802</c:v>
                </c:pt>
                <c:pt idx="11">
                  <c:v>6.59047288987444</c:v>
                </c:pt>
                <c:pt idx="12">
                  <c:v>6.4587820366368547</c:v>
                </c:pt>
                <c:pt idx="13">
                  <c:v>6.3258169849365373</c:v>
                </c:pt>
                <c:pt idx="14">
                  <c:v>6.1912248973607173</c:v>
                </c:pt>
                <c:pt idx="15">
                  <c:v>6.0546654704878815</c:v>
                </c:pt>
                <c:pt idx="16">
                  <c:v>5.9158069944167293</c:v>
                </c:pt>
                <c:pt idx="17">
                  <c:v>5.7743226119417042</c:v>
                </c:pt>
                <c:pt idx="18">
                  <c:v>5.6298867109859208</c:v>
                </c:pt>
                <c:pt idx="19">
                  <c:v>5.4821713950707611</c:v>
                </c:pt>
                <c:pt idx="20">
                  <c:v>5.3308429875529715</c:v>
                </c:pt>
                <c:pt idx="21">
                  <c:v>5.1755585375650206</c:v>
                </c:pt>
                <c:pt idx="22">
                  <c:v>5.0159623109724771</c:v>
                </c:pt>
                <c:pt idx="23">
                  <c:v>4.8516822708942247</c:v>
                </c:pt>
                <c:pt idx="24">
                  <c:v>6.2193360480506428</c:v>
                </c:pt>
                <c:pt idx="25">
                  <c:v>6.1542114082337438</c:v>
                </c:pt>
                <c:pt idx="26">
                  <c:v>6.0966579836314434</c:v>
                </c:pt>
                <c:pt idx="27">
                  <c:v>6.0449475273569737</c:v>
                </c:pt>
                <c:pt idx="28">
                  <c:v>5.9976521503889622</c:v>
                </c:pt>
                <c:pt idx="29">
                  <c:v>5.9535764454525193</c:v>
                </c:pt>
                <c:pt idx="30">
                  <c:v>5.911707737791672</c:v>
                </c:pt>
                <c:pt idx="31">
                  <c:v>5.8711789944483668</c:v>
                </c:pt>
                <c:pt idx="32">
                  <c:v>5.8312407326816285</c:v>
                </c:pt>
                <c:pt idx="33">
                  <c:v>5.7912394274593755</c:v>
                </c:pt>
                <c:pt idx="34">
                  <c:v>5.7506006777387393</c:v>
                </c:pt>
                <c:pt idx="35">
                  <c:v>5.7088158993934064</c:v>
                </c:pt>
                <c:pt idx="36">
                  <c:v>5.6654316588065612</c:v>
                </c:pt>
                <c:pt idx="37">
                  <c:v>5.6200410009428436</c:v>
                </c:pt>
                <c:pt idx="38">
                  <c:v>5.5722762943892912</c:v>
                </c:pt>
                <c:pt idx="39">
                  <c:v>5.5218032361671696</c:v>
                </c:pt>
                <c:pt idx="40">
                  <c:v>5.4683157460270451</c:v>
                </c:pt>
                <c:pt idx="41">
                  <c:v>5.4115315434439974</c:v>
                </c:pt>
                <c:pt idx="42">
                  <c:v>5.35118824741018</c:v>
                </c:pt>
                <c:pt idx="43">
                  <c:v>5.2870398740549573</c:v>
                </c:pt>
                <c:pt idx="44">
                  <c:v>5.2188536333764564</c:v>
                </c:pt>
                <c:pt idx="45">
                  <c:v>5.1464069462770388</c:v>
                </c:pt>
                <c:pt idx="46">
                  <c:v>5.0694846183564808</c:v>
                </c:pt>
                <c:pt idx="47">
                  <c:v>4.9878761188149809</c:v>
                </c:pt>
                <c:pt idx="48">
                  <c:v>4.9013729223693261</c:v>
                </c:pt>
                <c:pt idx="49">
                  <c:v>4.8097658801625132</c:v>
                </c:pt>
                <c:pt idx="50">
                  <c:v>4.7128425930793387</c:v>
                </c:pt>
                <c:pt idx="51">
                  <c:v>4.6103847685554777</c:v>
                </c:pt>
                <c:pt idx="52">
                  <c:v>4.5021655509526077</c:v>
                </c:pt>
                <c:pt idx="53">
                  <c:v>4.3879468272592179</c:v>
                </c:pt>
                <c:pt idx="54">
                  <c:v>4.267476526194371</c:v>
                </c:pt>
                <c:pt idx="55">
                  <c:v>4.1404859525037256</c:v>
                </c:pt>
                <c:pt idx="56">
                  <c:v>4.0066872333830927</c:v>
                </c:pt>
                <c:pt idx="57">
                  <c:v>3.8657710065178867</c:v>
                </c:pt>
                <c:pt idx="58">
                  <c:v>3.7174045580750894</c:v>
                </c:pt>
                <c:pt idx="59">
                  <c:v>3.5612307373936138</c:v>
                </c:pt>
                <c:pt idx="60">
                  <c:v>3.396868152899803</c:v>
                </c:pt>
                <c:pt idx="61">
                  <c:v>3.2239134204541005</c:v>
                </c:pt>
                <c:pt idx="62">
                  <c:v>3.0419466346832769</c:v>
                </c:pt>
                <c:pt idx="63">
                  <c:v>2.8505418301109171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11-4B68-A31B-881358EEE490}"/>
            </c:ext>
          </c:extLst>
        </c:ser>
        <c:ser>
          <c:idx val="2"/>
          <c:order val="3"/>
          <c:tx>
            <c:strRef>
              <c:f>'Polar Wind (pair)'!$Q$1</c:f>
              <c:strCache>
                <c:ptCount val="1"/>
                <c:pt idx="0">
                  <c:v>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'Polar Wind (pair)'!$P$2:$P$562</c:f>
              <c:numCache>
                <c:formatCode>General</c:formatCode>
                <c:ptCount val="561"/>
                <c:pt idx="0">
                  <c:v>12.556335741106045</c:v>
                </c:pt>
                <c:pt idx="1">
                  <c:v>12.196638478078095</c:v>
                </c:pt>
                <c:pt idx="2">
                  <c:v>11.854176068855221</c:v>
                </c:pt>
                <c:pt idx="3">
                  <c:v>11.527478294148537</c:v>
                </c:pt>
                <c:pt idx="4">
                  <c:v>11.215254943240142</c:v>
                </c:pt>
                <c:pt idx="5">
                  <c:v>10.916368089019263</c:v>
                </c:pt>
                <c:pt idx="6">
                  <c:v>10.629809243081002</c:v>
                </c:pt>
                <c:pt idx="7">
                  <c:v>10.354680378702973</c:v>
                </c:pt>
                <c:pt idx="8">
                  <c:v>10.090178037663492</c:v>
                </c:pt>
                <c:pt idx="9">
                  <c:v>9.835579906654619</c:v>
                </c:pt>
                <c:pt idx="10">
                  <c:v>9.5902333761736056</c:v>
                </c:pt>
                <c:pt idx="11">
                  <c:v>9.3535456902603737</c:v>
                </c:pt>
                <c:pt idx="12">
                  <c:v>9.1249753670545068</c:v>
                </c:pt>
                <c:pt idx="13">
                  <c:v>8.9040246233534894</c:v>
                </c:pt>
                <c:pt idx="14">
                  <c:v>8.6902325749916898</c:v>
                </c:pt>
                <c:pt idx="15">
                  <c:v>8.4831690115257228</c:v>
                </c:pt>
                <c:pt idx="16">
                  <c:v>8.2824285600448082</c:v>
                </c:pt>
                <c:pt idx="17">
                  <c:v>8.0876250597715416</c:v>
                </c:pt>
                <c:pt idx="18">
                  <c:v>7.8983859666135228</c:v>
                </c:pt>
                <c:pt idx="19">
                  <c:v>7.7143465944034242</c:v>
                </c:pt>
                <c:pt idx="20">
                  <c:v>7.5351439759086096</c:v>
                </c:pt>
                <c:pt idx="21">
                  <c:v>7.3604100896210811</c:v>
                </c:pt>
                <c:pt idx="22">
                  <c:v>7.1897641446318348</c:v>
                </c:pt>
                <c:pt idx="23">
                  <c:v>15.762794926191033</c:v>
                </c:pt>
                <c:pt idx="24">
                  <c:v>15.227911826365252</c:v>
                </c:pt>
                <c:pt idx="25">
                  <c:v>14.726815716376127</c:v>
                </c:pt>
                <c:pt idx="26">
                  <c:v>14.255716351476721</c:v>
                </c:pt>
                <c:pt idx="27">
                  <c:v>13.811411381420747</c:v>
                </c:pt>
                <c:pt idx="28">
                  <c:v>13.391174737931394</c:v>
                </c:pt>
                <c:pt idx="29">
                  <c:v>12.992669756490619</c:v>
                </c:pt>
                <c:pt idx="30">
                  <c:v>12.613880787560358</c:v>
                </c:pt>
                <c:pt idx="31">
                  <c:v>12.253058801996575</c:v>
                </c:pt>
                <c:pt idx="32">
                  <c:v>11.908677708845206</c:v>
                </c:pt>
                <c:pt idx="33">
                  <c:v>11.579398958064742</c:v>
                </c:pt>
                <c:pt idx="34">
                  <c:v>11.264042610593282</c:v>
                </c:pt>
                <c:pt idx="35">
                  <c:v>10.961563499000627</c:v>
                </c:pt>
                <c:pt idx="36">
                  <c:v>10.671031424195748</c:v>
                </c:pt>
                <c:pt idx="37">
                  <c:v>10.391614571538449</c:v>
                </c:pt>
                <c:pt idx="38">
                  <c:v>10.122565506775624</c:v>
                </c:pt>
                <c:pt idx="39">
                  <c:v>9.863209244860899</c:v>
                </c:pt>
                <c:pt idx="40">
                  <c:v>9.6129329844108948</c:v>
                </c:pt>
                <c:pt idx="41">
                  <c:v>9.3711771754125319</c:v>
                </c:pt>
                <c:pt idx="42">
                  <c:v>9.1374276435545756</c:v>
                </c:pt>
                <c:pt idx="43">
                  <c:v>8.9112085352250947</c:v>
                </c:pt>
                <c:pt idx="44">
                  <c:v>8.6920758755344867</c:v>
                </c:pt>
                <c:pt idx="45">
                  <c:v>8.4796115494396744</c:v>
                </c:pt>
                <c:pt idx="46">
                  <c:v>8.2734175240967698</c:v>
                </c:pt>
                <c:pt idx="47">
                  <c:v>8.0731101291687679</c:v>
                </c:pt>
                <c:pt idx="48">
                  <c:v>7.8783142004699869</c:v>
                </c:pt>
                <c:pt idx="49">
                  <c:v>7.6886568697981268</c:v>
                </c:pt>
                <c:pt idx="50">
                  <c:v>7.5037607479899506</c:v>
                </c:pt>
                <c:pt idx="51">
                  <c:v>7.3232361960115391</c:v>
                </c:pt>
                <c:pt idx="52">
                  <c:v>7.1466723058713688</c:v>
                </c:pt>
                <c:pt idx="53">
                  <c:v>6.973626113389999</c:v>
                </c:pt>
                <c:pt idx="54">
                  <c:v>6.8036094305943227</c:v>
                </c:pt>
                <c:pt idx="55">
                  <c:v>6.6360725068827042</c:v>
                </c:pt>
                <c:pt idx="56">
                  <c:v>6.4703834933140625</c:v>
                </c:pt>
                <c:pt idx="57">
                  <c:v>6.3058023804657823</c:v>
                </c:pt>
                <c:pt idx="58">
                  <c:v>20.183349554888942</c:v>
                </c:pt>
                <c:pt idx="59">
                  <c:v>19.341484420062756</c:v>
                </c:pt>
                <c:pt idx="60">
                  <c:v>18.571883822977714</c:v>
                </c:pt>
                <c:pt idx="61">
                  <c:v>17.863829420219595</c:v>
                </c:pt>
                <c:pt idx="62">
                  <c:v>17.20872559701527</c:v>
                </c:pt>
                <c:pt idx="63">
                  <c:v>16.599590315575522</c:v>
                </c:pt>
                <c:pt idx="64">
                  <c:v>16.030687645342951</c:v>
                </c:pt>
                <c:pt idx="65">
                  <c:v>15.497257584764967</c:v>
                </c:pt>
                <c:pt idx="66">
                  <c:v>14.995314096464956</c:v>
                </c:pt>
                <c:pt idx="67">
                  <c:v>7.5444344769158604</c:v>
                </c:pt>
                <c:pt idx="68">
                  <c:v>7.3533878635807719</c:v>
                </c:pt>
                <c:pt idx="69">
                  <c:v>7.1661820357186725</c:v>
                </c:pt>
                <c:pt idx="70">
                  <c:v>6.9823130595994627</c:v>
                </c:pt>
                <c:pt idx="71">
                  <c:v>6.8012151908881036</c:v>
                </c:pt>
                <c:pt idx="72">
                  <c:v>6.6222405989647148</c:v>
                </c:pt>
                <c:pt idx="73">
                  <c:v>6.4446337567610659</c:v>
                </c:pt>
                <c:pt idx="74">
                  <c:v>6.2674988716803801</c:v>
                </c:pt>
                <c:pt idx="75">
                  <c:v>6.0897583052478534</c:v>
                </c:pt>
                <c:pt idx="76">
                  <c:v>5.9100994479689497</c:v>
                </c:pt>
                <c:pt idx="77">
                  <c:v>5.7269070432610372</c:v>
                </c:pt>
                <c:pt idx="78">
                  <c:v>5.5381776329632926</c:v>
                </c:pt>
                <c:pt idx="79">
                  <c:v>26.274380247285983</c:v>
                </c:pt>
                <c:pt idx="80">
                  <c:v>24.885537088995996</c:v>
                </c:pt>
                <c:pt idx="81">
                  <c:v>23.662077792055776</c:v>
                </c:pt>
                <c:pt idx="82">
                  <c:v>22.571456018588652</c:v>
                </c:pt>
                <c:pt idx="83">
                  <c:v>21.589424947085256</c:v>
                </c:pt>
                <c:pt idx="84">
                  <c:v>6.2935545590797437</c:v>
                </c:pt>
                <c:pt idx="85">
                  <c:v>6.0926884082984376</c:v>
                </c:pt>
                <c:pt idx="86">
                  <c:v>5.8883820307052064</c:v>
                </c:pt>
                <c:pt idx="87">
                  <c:v>5.6786420959490185</c:v>
                </c:pt>
                <c:pt idx="88">
                  <c:v>5.4610151474141526</c:v>
                </c:pt>
                <c:pt idx="89">
                  <c:v>5.2324769338968204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(pair)'!$Q$2:$Q$562</c:f>
              <c:numCache>
                <c:formatCode>General</c:formatCode>
                <c:ptCount val="561"/>
                <c:pt idx="0">
                  <c:v>9.447405453202828</c:v>
                </c:pt>
                <c:pt idx="1">
                  <c:v>9.2246128310359286</c:v>
                </c:pt>
                <c:pt idx="2">
                  <c:v>9.0093924394025073</c:v>
                </c:pt>
                <c:pt idx="3">
                  <c:v>8.8007191832094218</c:v>
                </c:pt>
                <c:pt idx="4">
                  <c:v>8.5976792590018665</c:v>
                </c:pt>
                <c:pt idx="5">
                  <c:v>8.3994523040864042</c:v>
                </c:pt>
                <c:pt idx="6">
                  <c:v>8.205296581542548</c:v>
                </c:pt>
                <c:pt idx="7">
                  <c:v>8.0145365604237266</c:v>
                </c:pt>
                <c:pt idx="8">
                  <c:v>7.826552394835832</c:v>
                </c:pt>
                <c:pt idx="9">
                  <c:v>7.6407709132483008</c:v>
                </c:pt>
                <c:pt idx="10">
                  <c:v>7.4566578103570142</c:v>
                </c:pt>
                <c:pt idx="11">
                  <c:v>7.273710795165897</c:v>
                </c:pt>
                <c:pt idx="12">
                  <c:v>7.0914534957662791</c:v>
                </c:pt>
                <c:pt idx="13">
                  <c:v>6.9094299572706328</c:v>
                </c:pt>
                <c:pt idx="14">
                  <c:v>6.7271995972563436</c:v>
                </c:pt>
                <c:pt idx="15">
                  <c:v>6.544332505011365</c:v>
                </c:pt>
                <c:pt idx="16">
                  <c:v>6.3604049885594547</c:v>
                </c:pt>
                <c:pt idx="17">
                  <c:v>6.1749952883758956</c:v>
                </c:pt>
                <c:pt idx="18">
                  <c:v>5.987679390348112</c:v>
                </c:pt>
                <c:pt idx="19">
                  <c:v>5.7980268845139813</c:v>
                </c:pt>
                <c:pt idx="20">
                  <c:v>5.605596832446281</c:v>
                </c:pt>
                <c:pt idx="21">
                  <c:v>5.4099336275983632</c:v>
                </c:pt>
                <c:pt idx="22">
                  <c:v>5.2105628634458752</c:v>
                </c:pt>
                <c:pt idx="23">
                  <c:v>10.188272697746942</c:v>
                </c:pt>
                <c:pt idx="24">
                  <c:v>9.9318866132681283</c:v>
                </c:pt>
                <c:pt idx="25">
                  <c:v>9.6905590683163734</c:v>
                </c:pt>
                <c:pt idx="26">
                  <c:v>9.4621665430236668</c:v>
                </c:pt>
                <c:pt idx="27">
                  <c:v>9.2449000496603997</c:v>
                </c:pt>
                <c:pt idx="28">
                  <c:v>9.0372052077517946</c:v>
                </c:pt>
                <c:pt idx="29">
                  <c:v>8.8377355492998113</c:v>
                </c:pt>
                <c:pt idx="30">
                  <c:v>8.6453156983804522</c:v>
                </c:pt>
                <c:pt idx="31">
                  <c:v>8.4589120100280688</c:v>
                </c:pt>
                <c:pt idx="32">
                  <c:v>8.2776089053922632</c:v>
                </c:pt>
                <c:pt idx="33">
                  <c:v>8.1005895990670034</c:v>
                </c:pt>
                <c:pt idx="34">
                  <c:v>7.9271202419491091</c:v>
                </c:pt>
                <c:pt idx="35">
                  <c:v>7.7565367395984959</c:v>
                </c:pt>
                <c:pt idx="36">
                  <c:v>7.5882336790119895</c:v>
                </c:pt>
                <c:pt idx="37">
                  <c:v>7.4216549244388164</c:v>
                </c:pt>
                <c:pt idx="38">
                  <c:v>7.2562855380673739</c:v>
                </c:pt>
                <c:pt idx="39">
                  <c:v>7.0916447529697217</c:v>
                </c:pt>
                <c:pt idx="40">
                  <c:v>6.9272797798794272</c:v>
                </c:pt>
                <c:pt idx="41">
                  <c:v>6.7627602707026737</c:v>
                </c:pt>
                <c:pt idx="42">
                  <c:v>6.5976732934056992</c:v>
                </c:pt>
                <c:pt idx="43">
                  <c:v>6.4316186975367282</c:v>
                </c:pt>
                <c:pt idx="44">
                  <c:v>6.26420476901977</c:v>
                </c:pt>
                <c:pt idx="45">
                  <c:v>6.0950440885482688</c:v>
                </c:pt>
                <c:pt idx="46">
                  <c:v>5.9237495212810627</c:v>
                </c:pt>
                <c:pt idx="47">
                  <c:v>5.7499302779694297</c:v>
                </c:pt>
                <c:pt idx="48">
                  <c:v>5.5731880006692371</c:v>
                </c:pt>
                <c:pt idx="49">
                  <c:v>5.3931128417741885</c:v>
                </c:pt>
                <c:pt idx="50">
                  <c:v>5.2092795259364513</c:v>
                </c:pt>
                <c:pt idx="51">
                  <c:v>5.0212434144125346</c:v>
                </c:pt>
                <c:pt idx="52">
                  <c:v>4.828536636285838</c:v>
                </c:pt>
                <c:pt idx="53">
                  <c:v>4.6306644196548197</c:v>
                </c:pt>
                <c:pt idx="54">
                  <c:v>4.4271018616466451</c:v>
                </c:pt>
                <c:pt idx="55">
                  <c:v>4.21729153958736</c:v>
                </c:pt>
                <c:pt idx="56">
                  <c:v>4.000642618394485</c:v>
                </c:pt>
                <c:pt idx="57">
                  <c:v>3.7765324996141874</c:v>
                </c:pt>
                <c:pt idx="58">
                  <c:v>9.9172605018808806</c:v>
                </c:pt>
                <c:pt idx="59">
                  <c:v>9.6422961127062123</c:v>
                </c:pt>
                <c:pt idx="60">
                  <c:v>9.3929334831347173</c:v>
                </c:pt>
                <c:pt idx="61">
                  <c:v>9.1648275195185285</c:v>
                </c:pt>
                <c:pt idx="62">
                  <c:v>8.9544738719579016</c:v>
                </c:pt>
                <c:pt idx="63">
                  <c:v>8.7590071243184244</c:v>
                </c:pt>
                <c:pt idx="64">
                  <c:v>8.57605526496992</c:v>
                </c:pt>
                <c:pt idx="65">
                  <c:v>8.4036327592343252</c:v>
                </c:pt>
                <c:pt idx="66">
                  <c:v>8.2400606508712428</c:v>
                </c:pt>
                <c:pt idx="67">
                  <c:v>4.6823265833213865</c:v>
                </c:pt>
                <c:pt idx="68">
                  <c:v>4.5074802299296159</c:v>
                </c:pt>
                <c:pt idx="69">
                  <c:v>4.3267018810815925</c:v>
                </c:pt>
                <c:pt idx="70">
                  <c:v>4.1395212905859031</c:v>
                </c:pt>
                <c:pt idx="71">
                  <c:v>3.9454376403274365</c:v>
                </c:pt>
                <c:pt idx="72">
                  <c:v>3.7439195183776093</c:v>
                </c:pt>
                <c:pt idx="73">
                  <c:v>3.5344076057163898</c:v>
                </c:pt>
                <c:pt idx="74">
                  <c:v>3.3163217453910083</c:v>
                </c:pt>
                <c:pt idx="75">
                  <c:v>3.089074979997263</c:v>
                </c:pt>
                <c:pt idx="76">
                  <c:v>2.8520985240812742</c:v>
                </c:pt>
                <c:pt idx="77">
                  <c:v>2.6048837065699457</c:v>
                </c:pt>
                <c:pt idx="78">
                  <c:v>2.3470499651324181</c:v>
                </c:pt>
                <c:pt idx="79">
                  <c:v>6.7561623760156095</c:v>
                </c:pt>
                <c:pt idx="80">
                  <c:v>6.6072018072638992</c:v>
                </c:pt>
                <c:pt idx="81">
                  <c:v>6.4842052822554841</c:v>
                </c:pt>
                <c:pt idx="82">
                  <c:v>6.3813195579696886</c:v>
                </c:pt>
                <c:pt idx="83">
                  <c:v>6.2941548734659394</c:v>
                </c:pt>
                <c:pt idx="84">
                  <c:v>2.6492850847477456</c:v>
                </c:pt>
                <c:pt idx="85">
                  <c:v>2.4378042241606104</c:v>
                </c:pt>
                <c:pt idx="86">
                  <c:v>2.2158159822906063</c:v>
                </c:pt>
                <c:pt idx="87">
                  <c:v>1.9831991778938187</c:v>
                </c:pt>
                <c:pt idx="88">
                  <c:v>1.7401061844540815</c:v>
                </c:pt>
                <c:pt idx="89">
                  <c:v>1.4871298094474334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11-4B68-A31B-881358EEE490}"/>
            </c:ext>
          </c:extLst>
        </c:ser>
        <c:ser>
          <c:idx val="4"/>
          <c:order val="4"/>
          <c:tx>
            <c:strRef>
              <c:f>'Polar Wind (pair)'!$T$1</c:f>
              <c:strCache>
                <c:ptCount val="1"/>
                <c:pt idx="0">
                  <c:v>14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'Polar Wind (pair)'!$S$2:$S$562</c:f>
              <c:numCache>
                <c:formatCode>General</c:formatCode>
                <c:ptCount val="561"/>
                <c:pt idx="0">
                  <c:v>9.5652322361943511</c:v>
                </c:pt>
                <c:pt idx="1">
                  <c:v>9.3393681211853092</c:v>
                </c:pt>
                <c:pt idx="2">
                  <c:v>9.1218125749830783</c:v>
                </c:pt>
                <c:pt idx="3">
                  <c:v>8.9120152692739296</c:v>
                </c:pt>
                <c:pt idx="4">
                  <c:v>8.7094725049471275</c:v>
                </c:pt>
                <c:pt idx="5">
                  <c:v>8.5137201530823283</c:v>
                </c:pt>
                <c:pt idx="6">
                  <c:v>8.3243272716006782</c:v>
                </c:pt>
                <c:pt idx="7">
                  <c:v>8.1408902060951558</c:v>
                </c:pt>
                <c:pt idx="8">
                  <c:v>7.9630269964968265</c:v>
                </c:pt>
                <c:pt idx="9">
                  <c:v>7.7903719152231421</c:v>
                </c:pt>
                <c:pt idx="10">
                  <c:v>7.6225699572949166</c:v>
                </c:pt>
                <c:pt idx="11">
                  <c:v>13.700815343351037</c:v>
                </c:pt>
                <c:pt idx="12">
                  <c:v>13.275923557133456</c:v>
                </c:pt>
                <c:pt idx="13">
                  <c:v>12.875630089889547</c:v>
                </c:pt>
                <c:pt idx="14">
                  <c:v>12.497422354348458</c:v>
                </c:pt>
                <c:pt idx="15">
                  <c:v>12.139145100157068</c:v>
                </c:pt>
                <c:pt idx="16">
                  <c:v>11.798937705183455</c:v>
                </c:pt>
                <c:pt idx="17">
                  <c:v>11.475184307015645</c:v>
                </c:pt>
                <c:pt idx="18">
                  <c:v>11.166473761682516</c:v>
                </c:pt>
                <c:pt idx="19">
                  <c:v>10.871567200757951</c:v>
                </c:pt>
                <c:pt idx="20">
                  <c:v>10.589371517716959</c:v>
                </c:pt>
                <c:pt idx="21">
                  <c:v>10.318917518927536</c:v>
                </c:pt>
                <c:pt idx="22">
                  <c:v>10.05934177029083</c:v>
                </c:pt>
                <c:pt idx="23">
                  <c:v>9.8098713887067657</c:v>
                </c:pt>
                <c:pt idx="24">
                  <c:v>9.5698111898393599</c:v>
                </c:pt>
                <c:pt idx="25">
                  <c:v>9.3385327250989345</c:v>
                </c:pt>
                <c:pt idx="26">
                  <c:v>9.115464831871261</c:v>
                </c:pt>
                <c:pt idx="27">
                  <c:v>8.9000853892247438</c:v>
                </c:pt>
                <c:pt idx="28">
                  <c:v>8.6919140218390982</c:v>
                </c:pt>
                <c:pt idx="29">
                  <c:v>8.4905055313613342</c:v>
                </c:pt>
                <c:pt idx="30">
                  <c:v>8.2954438592602067</c:v>
                </c:pt>
                <c:pt idx="31">
                  <c:v>8.1063364000468354</c:v>
                </c:pt>
                <c:pt idx="32">
                  <c:v>7.9228084892138879</c:v>
                </c:pt>
                <c:pt idx="33">
                  <c:v>7.7444978864795422</c:v>
                </c:pt>
                <c:pt idx="34">
                  <c:v>7.5710490612781181</c:v>
                </c:pt>
                <c:pt idx="35">
                  <c:v>7.4021070625491694</c:v>
                </c:pt>
                <c:pt idx="36">
                  <c:v>7.2373107165184161</c:v>
                </c:pt>
                <c:pt idx="37">
                  <c:v>7.0762848410923249</c:v>
                </c:pt>
                <c:pt idx="38">
                  <c:v>6.918631089201206</c:v>
                </c:pt>
                <c:pt idx="39">
                  <c:v>6.7639169299032993</c:v>
                </c:pt>
                <c:pt idx="40">
                  <c:v>6.6116621374978628</c:v>
                </c:pt>
                <c:pt idx="41">
                  <c:v>6.4613219755588727</c:v>
                </c:pt>
                <c:pt idx="42">
                  <c:v>6.3122660232648631</c:v>
                </c:pt>
                <c:pt idx="43">
                  <c:v>6.1637512836389678</c:v>
                </c:pt>
                <c:pt idx="44">
                  <c:v>6.0148878276575344</c:v>
                </c:pt>
                <c:pt idx="45">
                  <c:v>16.963522793430524</c:v>
                </c:pt>
                <c:pt idx="46">
                  <c:v>16.326747680922285</c:v>
                </c:pt>
                <c:pt idx="47">
                  <c:v>15.738362267925886</c:v>
                </c:pt>
                <c:pt idx="48">
                  <c:v>15.192002593062551</c:v>
                </c:pt>
                <c:pt idx="49">
                  <c:v>14.682436846046821</c:v>
                </c:pt>
                <c:pt idx="50">
                  <c:v>14.205319816848725</c:v>
                </c:pt>
                <c:pt idx="51">
                  <c:v>13.757009374410199</c:v>
                </c:pt>
                <c:pt idx="52">
                  <c:v>13.334427251877653</c:v>
                </c:pt>
                <c:pt idx="53">
                  <c:v>12.934952012099442</c:v>
                </c:pt>
                <c:pt idx="54">
                  <c:v>7.0228035410471703</c:v>
                </c:pt>
                <c:pt idx="55">
                  <c:v>6.8590930213404508</c:v>
                </c:pt>
                <c:pt idx="56">
                  <c:v>6.6981513907940036</c:v>
                </c:pt>
                <c:pt idx="57">
                  <c:v>6.5394350027206007</c:v>
                </c:pt>
                <c:pt idx="58">
                  <c:v>6.3823169644157005</c:v>
                </c:pt>
                <c:pt idx="59">
                  <c:v>6.2260607096287757</c:v>
                </c:pt>
                <c:pt idx="60">
                  <c:v>6.0697861911269078</c:v>
                </c:pt>
                <c:pt idx="61">
                  <c:v>5.91242646867956</c:v>
                </c:pt>
                <c:pt idx="62">
                  <c:v>5.7526719199783178</c:v>
                </c:pt>
                <c:pt idx="63">
                  <c:v>5.5888987460407309</c:v>
                </c:pt>
                <c:pt idx="64">
                  <c:v>5.4190780281333284</c:v>
                </c:pt>
                <c:pt idx="65">
                  <c:v>5.2406616250677844</c:v>
                </c:pt>
                <c:pt idx="66">
                  <c:v>20.0169106605526</c:v>
                </c:pt>
                <c:pt idx="67">
                  <c:v>19.14074788002597</c:v>
                </c:pt>
                <c:pt idx="68">
                  <c:v>18.346157220007424</c:v>
                </c:pt>
                <c:pt idx="69">
                  <c:v>17.620277080244289</c:v>
                </c:pt>
                <c:pt idx="70">
                  <c:v>16.952939670996436</c:v>
                </c:pt>
                <c:pt idx="71">
                  <c:v>16.335988311849057</c:v>
                </c:pt>
                <c:pt idx="72">
                  <c:v>6.1414476957460868</c:v>
                </c:pt>
                <c:pt idx="73">
                  <c:v>5.9762537766254704</c:v>
                </c:pt>
                <c:pt idx="74">
                  <c:v>5.808915897456461</c:v>
                </c:pt>
                <c:pt idx="75">
                  <c:v>5.6378199783350569</c:v>
                </c:pt>
                <c:pt idx="76">
                  <c:v>5.4609531891457621</c:v>
                </c:pt>
                <c:pt idx="77">
                  <c:v>5.2757917752838503</c:v>
                </c:pt>
                <c:pt idx="78">
                  <c:v>5.0791633951632944</c:v>
                </c:pt>
                <c:pt idx="79">
                  <c:v>24.613146124762014</c:v>
                </c:pt>
                <c:pt idx="80">
                  <c:v>23.299134913744915</c:v>
                </c:pt>
                <c:pt idx="81">
                  <c:v>22.142006040315806</c:v>
                </c:pt>
                <c:pt idx="82">
                  <c:v>21.111040668853725</c:v>
                </c:pt>
                <c:pt idx="83">
                  <c:v>5.3414129070439795</c:v>
                </c:pt>
                <c:pt idx="84">
                  <c:v>5.1334897579670304</c:v>
                </c:pt>
                <c:pt idx="85">
                  <c:v>31.98928900478673</c:v>
                </c:pt>
                <c:pt idx="86">
                  <c:v>29.746829751909985</c:v>
                </c:pt>
                <c:pt idx="87">
                  <c:v>27.873491598982518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(pair)'!$T$2:$T$562</c:f>
              <c:numCache>
                <c:formatCode>General</c:formatCode>
                <c:ptCount val="561"/>
                <c:pt idx="0">
                  <c:v>8.4600796384269099</c:v>
                </c:pt>
                <c:pt idx="1">
                  <c:v>8.2399159792996031</c:v>
                </c:pt>
                <c:pt idx="2">
                  <c:v>8.0228958149232525</c:v>
                </c:pt>
                <c:pt idx="3">
                  <c:v>7.808435794173481</c:v>
                </c:pt>
                <c:pt idx="4">
                  <c:v>7.5959842560090456</c:v>
                </c:pt>
                <c:pt idx="5">
                  <c:v>7.3850149615768501</c:v>
                </c:pt>
                <c:pt idx="6">
                  <c:v>7.175021400947724</c:v>
                </c:pt>
                <c:pt idx="7">
                  <c:v>6.9655115437821644</c:v>
                </c:pt>
                <c:pt idx="8">
                  <c:v>6.7560029250882252</c:v>
                </c:pt>
                <c:pt idx="9">
                  <c:v>6.5460179759462669</c:v>
                </c:pt>
                <c:pt idx="10">
                  <c:v>6.3350795263628639</c:v>
                </c:pt>
                <c:pt idx="11">
                  <c:v>11.093858441860002</c:v>
                </c:pt>
                <c:pt idx="12">
                  <c:v>10.793882438067691</c:v>
                </c:pt>
                <c:pt idx="13">
                  <c:v>10.50911085979115</c:v>
                </c:pt>
                <c:pt idx="14">
                  <c:v>10.237630259286549</c:v>
                </c:pt>
                <c:pt idx="15">
                  <c:v>9.977784988559149</c:v>
                </c:pt>
                <c:pt idx="16">
                  <c:v>9.7281314278050353</c:v>
                </c:pt>
                <c:pt idx="17">
                  <c:v>9.4874015156208458</c:v>
                </c:pt>
                <c:pt idx="18">
                  <c:v>9.2544733882286305</c:v>
                </c:pt>
                <c:pt idx="19">
                  <c:v>9.0283475056040707</c:v>
                </c:pt>
                <c:pt idx="20">
                  <c:v>8.8081270496823176</c:v>
                </c:pt>
                <c:pt idx="21">
                  <c:v>8.5930016742075939</c:v>
                </c:pt>
                <c:pt idx="22">
                  <c:v>8.3822339010520981</c:v>
                </c:pt>
                <c:pt idx="23">
                  <c:v>8.1751476168867789</c:v>
                </c:pt>
                <c:pt idx="24">
                  <c:v>7.9711182427407712</c:v>
                </c:pt>
                <c:pt idx="25">
                  <c:v>7.7695642382625776</c:v>
                </c:pt>
                <c:pt idx="26">
                  <c:v>7.5699396701968213</c:v>
                </c:pt>
                <c:pt idx="27">
                  <c:v>7.371727626308199</c:v>
                </c:pt>
                <c:pt idx="28">
                  <c:v>7.1744342957944056</c:v>
                </c:pt>
                <c:pt idx="29">
                  <c:v>6.97758356816278</c:v>
                </c:pt>
                <c:pt idx="30">
                  <c:v>6.7807120269276107</c:v>
                </c:pt>
                <c:pt idx="31">
                  <c:v>6.5833642341901184</c:v>
                </c:pt>
                <c:pt idx="32">
                  <c:v>6.3850882188227827</c:v>
                </c:pt>
                <c:pt idx="33">
                  <c:v>6.1854310961735619</c:v>
                </c:pt>
                <c:pt idx="34">
                  <c:v>5.9839347626666459</c:v>
                </c:pt>
                <c:pt idx="35">
                  <c:v>5.7801316265430573</c:v>
                </c:pt>
                <c:pt idx="36">
                  <c:v>5.5735403591418526</c:v>
                </c:pt>
                <c:pt idx="37">
                  <c:v>5.363661683689771</c:v>
                </c:pt>
                <c:pt idx="38">
                  <c:v>5.1499742666349189</c:v>
                </c:pt>
                <c:pt idx="39">
                  <c:v>4.9319308492901159</c:v>
                </c:pt>
                <c:pt idx="40">
                  <c:v>4.7089548688689282</c:v>
                </c:pt>
                <c:pt idx="41">
                  <c:v>4.4804379891523558</c:v>
                </c:pt>
                <c:pt idx="42">
                  <c:v>4.2457392244697933</c:v>
                </c:pt>
                <c:pt idx="43">
                  <c:v>4.0041867458410447</c:v>
                </c:pt>
                <c:pt idx="44">
                  <c:v>3.7550840797730927</c:v>
                </c:pt>
                <c:pt idx="45">
                  <c:v>12.057402812775958</c:v>
                </c:pt>
                <c:pt idx="46">
                  <c:v>11.685365855664346</c:v>
                </c:pt>
                <c:pt idx="47">
                  <c:v>11.341375230564946</c:v>
                </c:pt>
                <c:pt idx="48">
                  <c:v>11.021327581611491</c:v>
                </c:pt>
                <c:pt idx="49">
                  <c:v>10.721833730860411</c:v>
                </c:pt>
                <c:pt idx="50">
                  <c:v>10.440063462531084</c:v>
                </c:pt>
                <c:pt idx="51">
                  <c:v>10.173629512325828</c:v>
                </c:pt>
                <c:pt idx="52">
                  <c:v>9.9204995408211154</c:v>
                </c:pt>
                <c:pt idx="53">
                  <c:v>9.6789284155588593</c:v>
                </c:pt>
                <c:pt idx="54">
                  <c:v>5.0069872697380271</c:v>
                </c:pt>
                <c:pt idx="55">
                  <c:v>4.7986828465122322</c:v>
                </c:pt>
                <c:pt idx="56">
                  <c:v>4.5850954323188882</c:v>
                </c:pt>
                <c:pt idx="57">
                  <c:v>4.3656381081890236</c:v>
                </c:pt>
                <c:pt idx="58">
                  <c:v>4.1396900942458164</c:v>
                </c:pt>
                <c:pt idx="59">
                  <c:v>3.9065981905165201</c:v>
                </c:pt>
                <c:pt idx="60">
                  <c:v>3.6656824220700299</c:v>
                </c:pt>
                <c:pt idx="61">
                  <c:v>3.4162484834738884</c:v>
                </c:pt>
                <c:pt idx="62">
                  <c:v>3.1576110047063177</c:v>
                </c:pt>
                <c:pt idx="63">
                  <c:v>2.8891338171519165</c:v>
                </c:pt>
                <c:pt idx="64">
                  <c:v>2.6102966034697244</c:v>
                </c:pt>
                <c:pt idx="65">
                  <c:v>2.320801952990398</c:v>
                </c:pt>
                <c:pt idx="66">
                  <c:v>12.227638926115869</c:v>
                </c:pt>
                <c:pt idx="67">
                  <c:v>11.804720484208159</c:v>
                </c:pt>
                <c:pt idx="68">
                  <c:v>11.423021017025622</c:v>
                </c:pt>
                <c:pt idx="69">
                  <c:v>11.075554332320902</c:v>
                </c:pt>
                <c:pt idx="70">
                  <c:v>10.756779328813183</c:v>
                </c:pt>
                <c:pt idx="71">
                  <c:v>10.46223326408259</c:v>
                </c:pt>
                <c:pt idx="72">
                  <c:v>3.544312659160191</c:v>
                </c:pt>
                <c:pt idx="73">
                  <c:v>3.3033212447096489</c:v>
                </c:pt>
                <c:pt idx="74">
                  <c:v>3.052906413931987</c:v>
                </c:pt>
                <c:pt idx="75">
                  <c:v>2.7924665259932033</c:v>
                </c:pt>
                <c:pt idx="76">
                  <c:v>2.5215164681281994</c:v>
                </c:pt>
                <c:pt idx="77">
                  <c:v>2.2397939899261825</c:v>
                </c:pt>
                <c:pt idx="78">
                  <c:v>1.9474262859329756</c:v>
                </c:pt>
                <c:pt idx="79">
                  <c:v>11.409725030480505</c:v>
                </c:pt>
                <c:pt idx="80">
                  <c:v>10.958803958499271</c:v>
                </c:pt>
                <c:pt idx="81">
                  <c:v>10.567422206496124</c:v>
                </c:pt>
                <c:pt idx="82">
                  <c:v>10.223298292528318</c:v>
                </c:pt>
                <c:pt idx="83">
                  <c:v>2.0784523400660757</c:v>
                </c:pt>
                <c:pt idx="84">
                  <c:v>1.7993478926425075</c:v>
                </c:pt>
                <c:pt idx="85">
                  <c:v>7.4582288571578026</c:v>
                </c:pt>
                <c:pt idx="86">
                  <c:v>7.1675014415290592</c:v>
                </c:pt>
                <c:pt idx="87">
                  <c:v>6.939122284883747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11-4B68-A31B-881358EEE490}"/>
            </c:ext>
          </c:extLst>
        </c:ser>
        <c:ser>
          <c:idx val="5"/>
          <c:order val="5"/>
          <c:tx>
            <c:strRef>
              <c:f>'Polar Wind (pair)'!$W$1</c:f>
              <c:strCache>
                <c:ptCount val="1"/>
                <c:pt idx="0">
                  <c:v>16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'Polar Wind (pair)'!$V$2:$V$562</c:f>
              <c:numCache>
                <c:formatCode>General</c:formatCode>
                <c:ptCount val="561"/>
                <c:pt idx="0">
                  <c:v>10.065721233612964</c:v>
                </c:pt>
                <c:pt idx="1">
                  <c:v>9.8259322552329866</c:v>
                </c:pt>
                <c:pt idx="2">
                  <c:v>9.5959429996262369</c:v>
                </c:pt>
                <c:pt idx="3">
                  <c:v>9.3750374840304236</c:v>
                </c:pt>
                <c:pt idx="4">
                  <c:v>9.162570477096228</c:v>
                </c:pt>
                <c:pt idx="5">
                  <c:v>8.9579573452101169</c:v>
                </c:pt>
                <c:pt idx="6">
                  <c:v>8.7606652578362265</c:v>
                </c:pt>
                <c:pt idx="7">
                  <c:v>8.5702054649169099</c:v>
                </c:pt>
                <c:pt idx="8">
                  <c:v>8.3861264044959487</c:v>
                </c:pt>
                <c:pt idx="9">
                  <c:v>8.2080074307204054</c:v>
                </c:pt>
                <c:pt idx="10">
                  <c:v>8.0354529734272493</c:v>
                </c:pt>
                <c:pt idx="11">
                  <c:v>7.8680869519604126</c:v>
                </c:pt>
                <c:pt idx="12">
                  <c:v>7.7055472683101733</c:v>
                </c:pt>
                <c:pt idx="13">
                  <c:v>7.5474801980965625</c:v>
                </c:pt>
                <c:pt idx="14">
                  <c:v>7.3935344816790698</c:v>
                </c:pt>
                <c:pt idx="15">
                  <c:v>7.2433548904615996</c:v>
                </c:pt>
                <c:pt idx="16">
                  <c:v>7.0965750032372412</c:v>
                </c:pt>
                <c:pt idx="17">
                  <c:v>6.9528088713258613</c:v>
                </c:pt>
                <c:pt idx="18">
                  <c:v>6.8116411755034809</c:v>
                </c:pt>
                <c:pt idx="19">
                  <c:v>6.6726153775142611</c:v>
                </c:pt>
                <c:pt idx="20">
                  <c:v>13.664152335017954</c:v>
                </c:pt>
                <c:pt idx="21">
                  <c:v>13.236028824115436</c:v>
                </c:pt>
                <c:pt idx="22">
                  <c:v>12.834204248786506</c:v>
                </c:pt>
                <c:pt idx="23">
                  <c:v>12.455855005829614</c:v>
                </c:pt>
                <c:pt idx="24">
                  <c:v>12.098575267082261</c:v>
                </c:pt>
                <c:pt idx="25">
                  <c:v>11.760300816072519</c:v>
                </c:pt>
                <c:pt idx="26">
                  <c:v>11.43924910385471</c:v>
                </c:pt>
                <c:pt idx="27">
                  <c:v>11.133871578049565</c:v>
                </c:pt>
                <c:pt idx="28">
                  <c:v>10.842815403953546</c:v>
                </c:pt>
                <c:pt idx="29">
                  <c:v>10.564892446246985</c:v>
                </c:pt>
                <c:pt idx="30">
                  <c:v>10.299053914891648</c:v>
                </c:pt>
                <c:pt idx="31">
                  <c:v>10.044369465460186</c:v>
                </c:pt>
                <c:pt idx="32">
                  <c:v>9.800009826655625</c:v>
                </c:pt>
                <c:pt idx="33">
                  <c:v>7.459271087933427</c:v>
                </c:pt>
                <c:pt idx="34">
                  <c:v>7.3001240269817558</c:v>
                </c:pt>
                <c:pt idx="35">
                  <c:v>7.1447693099401768</c:v>
                </c:pt>
                <c:pt idx="36">
                  <c:v>6.9928313093103416</c:v>
                </c:pt>
                <c:pt idx="37">
                  <c:v>6.8439088229991452</c:v>
                </c:pt>
                <c:pt idx="38">
                  <c:v>6.6975637330849453</c:v>
                </c:pt>
                <c:pt idx="39">
                  <c:v>6.5533071011336235</c:v>
                </c:pt>
                <c:pt idx="40">
                  <c:v>6.4105818868467113</c:v>
                </c:pt>
                <c:pt idx="41">
                  <c:v>6.2687412455416816</c:v>
                </c:pt>
                <c:pt idx="42">
                  <c:v>6.1270210677799311</c:v>
                </c:pt>
                <c:pt idx="43">
                  <c:v>5.9845050664539645</c:v>
                </c:pt>
                <c:pt idx="44">
                  <c:v>5.8400802993790712</c:v>
                </c:pt>
                <c:pt idx="45">
                  <c:v>5.692380571070097</c:v>
                </c:pt>
                <c:pt idx="46">
                  <c:v>5.5397147688472375</c:v>
                </c:pt>
                <c:pt idx="47">
                  <c:v>5.379977030093543</c:v>
                </c:pt>
                <c:pt idx="48">
                  <c:v>16.978453442295184</c:v>
                </c:pt>
                <c:pt idx="49">
                  <c:v>16.319473700977689</c:v>
                </c:pt>
                <c:pt idx="50">
                  <c:v>15.714289849769715</c:v>
                </c:pt>
                <c:pt idx="51">
                  <c:v>15.155406714262668</c:v>
                </c:pt>
                <c:pt idx="52">
                  <c:v>14.636731659610833</c:v>
                </c:pt>
                <c:pt idx="53">
                  <c:v>14.153255048338506</c:v>
                </c:pt>
                <c:pt idx="54">
                  <c:v>5.8645947639380056</c:v>
                </c:pt>
                <c:pt idx="55">
                  <c:v>5.7115438025683183</c:v>
                </c:pt>
                <c:pt idx="56">
                  <c:v>5.5540871728257732</c:v>
                </c:pt>
                <c:pt idx="57">
                  <c:v>5.3901663180573713</c:v>
                </c:pt>
                <c:pt idx="58">
                  <c:v>5.2171979424472203</c:v>
                </c:pt>
                <c:pt idx="59">
                  <c:v>5.0319351654540787</c:v>
                </c:pt>
                <c:pt idx="60">
                  <c:v>20.184281944091786</c:v>
                </c:pt>
                <c:pt idx="61">
                  <c:v>19.25278774205459</c:v>
                </c:pt>
                <c:pt idx="62">
                  <c:v>18.415491684071597</c:v>
                </c:pt>
                <c:pt idx="63">
                  <c:v>17.656517739708047</c:v>
                </c:pt>
                <c:pt idx="64">
                  <c:v>5.0504422170927619</c:v>
                </c:pt>
                <c:pt idx="65">
                  <c:v>23.328321284308537</c:v>
                </c:pt>
                <c:pt idx="66">
                  <c:v>22.085286929622296</c:v>
                </c:pt>
                <c:pt idx="67">
                  <c:v>20.991190164080233</c:v>
                </c:pt>
                <c:pt idx="68">
                  <c:v>27.899247743626063</c:v>
                </c:pt>
                <c:pt idx="69">
                  <c:v>26.126398717928751</c:v>
                </c:pt>
                <c:pt idx="70">
                  <c:v>34.74904184339227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(pair)'!$W$2:$W$562</c:f>
              <c:numCache>
                <c:formatCode>General</c:formatCode>
                <c:ptCount val="561"/>
                <c:pt idx="0">
                  <c:v>9.4020820731779189</c:v>
                </c:pt>
                <c:pt idx="1">
                  <c:v>9.15263851853312</c:v>
                </c:pt>
                <c:pt idx="2">
                  <c:v>8.9089887176597742</c:v>
                </c:pt>
                <c:pt idx="3">
                  <c:v>8.6703683539906002</c:v>
                </c:pt>
                <c:pt idx="4">
                  <c:v>8.4360722200070075</c:v>
                </c:pt>
                <c:pt idx="5">
                  <c:v>8.2054446626388629</c:v>
                </c:pt>
                <c:pt idx="6">
                  <c:v>7.9778712669259484</c:v>
                </c:pt>
                <c:pt idx="7">
                  <c:v>7.7527715315927912</c:v>
                </c:pt>
                <c:pt idx="8">
                  <c:v>7.5295923366095945</c:v>
                </c:pt>
                <c:pt idx="9">
                  <c:v>7.3078020393283252</c:v>
                </c:pt>
                <c:pt idx="10">
                  <c:v>7.0868850651113151</c:v>
                </c:pt>
                <c:pt idx="11">
                  <c:v>6.8663368827292643</c:v>
                </c:pt>
                <c:pt idx="12">
                  <c:v>6.6456592761551336</c:v>
                </c:pt>
                <c:pt idx="13">
                  <c:v>6.4243558446382201</c:v>
                </c:pt>
                <c:pt idx="14">
                  <c:v>6.2019276842247368</c:v>
                </c:pt>
                <c:pt idx="15">
                  <c:v>5.9778692287829118</c:v>
                </c:pt>
                <c:pt idx="16">
                  <c:v>5.7516642605287505</c:v>
                </c:pt>
                <c:pt idx="17">
                  <c:v>5.5227821438263538</c:v>
                </c:pt>
                <c:pt idx="18">
                  <c:v>5.2906743985666793</c:v>
                </c:pt>
                <c:pt idx="19">
                  <c:v>5.0547718208216121</c:v>
                </c:pt>
                <c:pt idx="20">
                  <c:v>11.992606524679811</c:v>
                </c:pt>
                <c:pt idx="21">
                  <c:v>11.644465516622775</c:v>
                </c:pt>
                <c:pt idx="22">
                  <c:v>11.315531171010381</c:v>
                </c:pt>
                <c:pt idx="23">
                  <c:v>11.003405715904451</c:v>
                </c:pt>
                <c:pt idx="24">
                  <c:v>10.706031726815196</c:v>
                </c:pt>
                <c:pt idx="25">
                  <c:v>10.421629515390945</c:v>
                </c:pt>
                <c:pt idx="26">
                  <c:v>10.148647791080693</c:v>
                </c:pt>
                <c:pt idx="27">
                  <c:v>9.8857243579862661</c:v>
                </c:pt>
                <c:pt idx="28">
                  <c:v>9.6316544829828494</c:v>
                </c:pt>
                <c:pt idx="29">
                  <c:v>9.3853651863833605</c:v>
                </c:pt>
                <c:pt idx="30">
                  <c:v>9.1458941455570919</c:v>
                </c:pt>
                <c:pt idx="31">
                  <c:v>8.9123722193754453</c:v>
                </c:pt>
                <c:pt idx="32">
                  <c:v>8.684008833535243</c:v>
                </c:pt>
                <c:pt idx="33">
                  <c:v>6.1227064251727006</c:v>
                </c:pt>
                <c:pt idx="34">
                  <c:v>5.9084092424515813</c:v>
                </c:pt>
                <c:pt idx="35">
                  <c:v>5.6916860463444729</c:v>
                </c:pt>
                <c:pt idx="36">
                  <c:v>5.4720182829449531</c:v>
                </c:pt>
                <c:pt idx="37">
                  <c:v>5.2488668413227808</c:v>
                </c:pt>
                <c:pt idx="38">
                  <c:v>5.0216684655677204</c:v>
                </c:pt>
                <c:pt idx="39">
                  <c:v>4.7898327962152107</c:v>
                </c:pt>
                <c:pt idx="40">
                  <c:v>4.5527405063887061</c:v>
                </c:pt>
                <c:pt idx="41">
                  <c:v>4.3097432762416261</c:v>
                </c:pt>
                <c:pt idx="42">
                  <c:v>4.0601667720810424</c:v>
                </c:pt>
                <c:pt idx="43">
                  <c:v>3.8033184372406863</c:v>
                </c:pt>
                <c:pt idx="44">
                  <c:v>3.5385028677655139</c:v>
                </c:pt>
                <c:pt idx="45">
                  <c:v>3.2650489904522328</c:v>
                </c:pt>
                <c:pt idx="46">
                  <c:v>2.9823553924242909</c:v>
                </c:pt>
                <c:pt idx="47">
                  <c:v>2.6899632318581692</c:v>
                </c:pt>
                <c:pt idx="48">
                  <c:v>13.371574798970181</c:v>
                </c:pt>
                <c:pt idx="49">
                  <c:v>12.915759608937922</c:v>
                </c:pt>
                <c:pt idx="50">
                  <c:v>12.496861987501177</c:v>
                </c:pt>
                <c:pt idx="51">
                  <c:v>12.109355322321141</c:v>
                </c:pt>
                <c:pt idx="52">
                  <c:v>11.748731453793443</c:v>
                </c:pt>
                <c:pt idx="53">
                  <c:v>11.41126819538696</c:v>
                </c:pt>
                <c:pt idx="54">
                  <c:v>3.4977233600116571</c:v>
                </c:pt>
                <c:pt idx="55">
                  <c:v>3.2314097337374124</c:v>
                </c:pt>
                <c:pt idx="56">
                  <c:v>2.955503186186518</c:v>
                </c:pt>
                <c:pt idx="57">
                  <c:v>2.669487234800501</c:v>
                </c:pt>
                <c:pt idx="58">
                  <c:v>2.3730785075059466</c:v>
                </c:pt>
                <c:pt idx="59">
                  <c:v>2.0663974507766083</c:v>
                </c:pt>
                <c:pt idx="60">
                  <c:v>13.947530461739069</c:v>
                </c:pt>
                <c:pt idx="61">
                  <c:v>13.398583143728331</c:v>
                </c:pt>
                <c:pt idx="62">
                  <c:v>12.906948560790505</c:v>
                </c:pt>
                <c:pt idx="63">
                  <c:v>12.462514802559504</c:v>
                </c:pt>
                <c:pt idx="64">
                  <c:v>2.0207432656615683</c:v>
                </c:pt>
                <c:pt idx="65">
                  <c:v>13.848401116596028</c:v>
                </c:pt>
                <c:pt idx="66">
                  <c:v>13.235753592673186</c:v>
                </c:pt>
                <c:pt idx="67">
                  <c:v>12.700739312148338</c:v>
                </c:pt>
                <c:pt idx="68">
                  <c:v>12.564988362239507</c:v>
                </c:pt>
                <c:pt idx="69">
                  <c:v>11.937095209259672</c:v>
                </c:pt>
                <c:pt idx="70">
                  <c:v>7.8377577321756942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11-4B68-A31B-881358EEE490}"/>
            </c:ext>
          </c:extLst>
        </c:ser>
        <c:ser>
          <c:idx val="6"/>
          <c:order val="6"/>
          <c:tx>
            <c:strRef>
              <c:f>'Polar Wind (pair)'!$Z$1</c:f>
              <c:strCache>
                <c:ptCount val="1"/>
                <c:pt idx="0">
                  <c:v>18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(pair)'!$Y$2:$Y$562</c:f>
              <c:numCache>
                <c:formatCode>General</c:formatCode>
                <c:ptCount val="561"/>
                <c:pt idx="0">
                  <c:v>9.4738599973888871</c:v>
                </c:pt>
                <c:pt idx="1">
                  <c:v>9.2654240095370444</c:v>
                </c:pt>
                <c:pt idx="2">
                  <c:v>9.0649933200121815</c:v>
                </c:pt>
                <c:pt idx="3">
                  <c:v>8.871996992777909</c:v>
                </c:pt>
                <c:pt idx="4">
                  <c:v>8.6859130805620257</c:v>
                </c:pt>
                <c:pt idx="5">
                  <c:v>8.5062610214564387</c:v>
                </c:pt>
                <c:pt idx="6">
                  <c:v>8.332594804607826</c:v>
                </c:pt>
                <c:pt idx="7">
                  <c:v>8.1644966974028428</c:v>
                </c:pt>
                <c:pt idx="8">
                  <c:v>8.0015713458388777</c:v>
                </c:pt>
                <c:pt idx="9">
                  <c:v>7.8434400696760544</c:v>
                </c:pt>
                <c:pt idx="10">
                  <c:v>7.689735175102121</c:v>
                </c:pt>
                <c:pt idx="11">
                  <c:v>7.5400941000368897</c:v>
                </c:pt>
                <c:pt idx="12">
                  <c:v>7.3941531903317452</c:v>
                </c:pt>
                <c:pt idx="13">
                  <c:v>7.2515408779156356</c:v>
                </c:pt>
                <c:pt idx="14">
                  <c:v>7.1118699927731894</c:v>
                </c:pt>
                <c:pt idx="15">
                  <c:v>6.9747288873212181</c:v>
                </c:pt>
                <c:pt idx="16">
                  <c:v>6.8396709815439163</c:v>
                </c:pt>
                <c:pt idx="17">
                  <c:v>6.706202247018326</c:v>
                </c:pt>
                <c:pt idx="18">
                  <c:v>6.5737660345121114</c:v>
                </c:pt>
                <c:pt idx="19">
                  <c:v>12.838067567002575</c:v>
                </c:pt>
                <c:pt idx="20">
                  <c:v>12.457974368470216</c:v>
                </c:pt>
                <c:pt idx="21">
                  <c:v>12.100310918380481</c:v>
                </c:pt>
                <c:pt idx="22">
                  <c:v>11.762769363686591</c:v>
                </c:pt>
                <c:pt idx="23">
                  <c:v>11.443369015469417</c:v>
                </c:pt>
                <c:pt idx="24">
                  <c:v>11.140398923225206</c:v>
                </c:pt>
                <c:pt idx="25">
                  <c:v>10.852372202135824</c:v>
                </c:pt>
                <c:pt idx="26">
                  <c:v>10.577989352693443</c:v>
                </c:pt>
                <c:pt idx="27">
                  <c:v>10.316108530136592</c:v>
                </c:pt>
                <c:pt idx="28">
                  <c:v>6.5352192385421031</c:v>
                </c:pt>
                <c:pt idx="29">
                  <c:v>6.3988669100401676</c:v>
                </c:pt>
                <c:pt idx="30">
                  <c:v>6.2628765927519883</c:v>
                </c:pt>
                <c:pt idx="31">
                  <c:v>6.1264425040676906</c:v>
                </c:pt>
                <c:pt idx="32">
                  <c:v>5.9885995953034028</c:v>
                </c:pt>
                <c:pt idx="33">
                  <c:v>5.8481791372514245</c:v>
                </c:pt>
                <c:pt idx="34">
                  <c:v>5.7037529917837766</c:v>
                </c:pt>
                <c:pt idx="35">
                  <c:v>5.553564209084751</c:v>
                </c:pt>
                <c:pt idx="36">
                  <c:v>5.3954417191851585</c:v>
                </c:pt>
                <c:pt idx="37">
                  <c:v>5.2266976277017196</c:v>
                </c:pt>
                <c:pt idx="38">
                  <c:v>5.0440074018607186</c:v>
                </c:pt>
                <c:pt idx="39">
                  <c:v>16.342575869753265</c:v>
                </c:pt>
                <c:pt idx="40">
                  <c:v>15.717128313533872</c:v>
                </c:pt>
                <c:pt idx="41">
                  <c:v>15.143091410157526</c:v>
                </c:pt>
                <c:pt idx="42">
                  <c:v>14.613296068956618</c:v>
                </c:pt>
                <c:pt idx="43">
                  <c:v>14.121914023748623</c:v>
                </c:pt>
                <c:pt idx="44">
                  <c:v>5.2105360307381936</c:v>
                </c:pt>
                <c:pt idx="45">
                  <c:v>5.0281021437906608</c:v>
                </c:pt>
                <c:pt idx="46">
                  <c:v>19.384840739157699</c:v>
                </c:pt>
                <c:pt idx="47">
                  <c:v>18.49763460384759</c:v>
                </c:pt>
                <c:pt idx="48">
                  <c:v>17.700569595908348</c:v>
                </c:pt>
                <c:pt idx="49">
                  <c:v>23.791227541505769</c:v>
                </c:pt>
                <c:pt idx="50">
                  <c:v>22.420270645823273</c:v>
                </c:pt>
                <c:pt idx="51">
                  <c:v>21.230796296788291</c:v>
                </c:pt>
                <c:pt idx="52">
                  <c:v>26.43886466267212</c:v>
                </c:pt>
                <c:pt idx="53">
                  <c:v>24.760444915461619</c:v>
                </c:pt>
                <c:pt idx="54">
                  <c:v>32.632166338716225</c:v>
                </c:pt>
                <c:pt idx="55">
                  <c:v>30.021234941399683</c:v>
                </c:pt>
                <c:pt idx="56">
                  <c:v>38.273427301185635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(pair)'!$Z$2:$Z$562</c:f>
              <c:numCache>
                <c:formatCode>General</c:formatCode>
                <c:ptCount val="561"/>
                <c:pt idx="0">
                  <c:v>9.0387044853418903</c:v>
                </c:pt>
                <c:pt idx="1">
                  <c:v>8.7874076464194868</c:v>
                </c:pt>
                <c:pt idx="2">
                  <c:v>8.540837684739353</c:v>
                </c:pt>
                <c:pt idx="3">
                  <c:v>8.2983125555966009</c:v>
                </c:pt>
                <c:pt idx="4">
                  <c:v>8.059193487466521</c:v>
                </c:pt>
                <c:pt idx="5">
                  <c:v>7.8228774480250012</c:v>
                </c:pt>
                <c:pt idx="6">
                  <c:v>7.5887904602734135</c:v>
                </c:pt>
                <c:pt idx="7">
                  <c:v>7.3563816042175718</c:v>
                </c:pt>
                <c:pt idx="8">
                  <c:v>7.1251175717814519</c:v>
                </c:pt>
                <c:pt idx="9">
                  <c:v>6.8944776701457249</c:v>
                </c:pt>
                <c:pt idx="10">
                  <c:v>6.6639491936618391</c:v>
                </c:pt>
                <c:pt idx="11">
                  <c:v>6.4330231090666734</c:v>
                </c:pt>
                <c:pt idx="12">
                  <c:v>6.2011900253126795</c:v>
                </c:pt>
                <c:pt idx="13">
                  <c:v>5.967936450861564</c:v>
                </c:pt>
                <c:pt idx="14">
                  <c:v>5.7327413815998778</c:v>
                </c:pt>
                <c:pt idx="15">
                  <c:v>5.4950733168650041</c:v>
                </c:pt>
                <c:pt idx="16">
                  <c:v>5.2543878767835013</c:v>
                </c:pt>
                <c:pt idx="17">
                  <c:v>5.0101263016912423</c:v>
                </c:pt>
                <c:pt idx="18">
                  <c:v>4.7617152687830995</c:v>
                </c:pt>
                <c:pt idx="19">
                  <c:v>12.081806874210008</c:v>
                </c:pt>
                <c:pt idx="20">
                  <c:v>11.728466183445144</c:v>
                </c:pt>
                <c:pt idx="21">
                  <c:v>11.393232067923988</c:v>
                </c:pt>
                <c:pt idx="22">
                  <c:v>11.073928649108424</c:v>
                </c:pt>
                <c:pt idx="23">
                  <c:v>10.768674134561699</c:v>
                </c:pt>
                <c:pt idx="24">
                  <c:v>10.475828553334123</c:v>
                </c:pt>
                <c:pt idx="25">
                  <c:v>10.193952127849753</c:v>
                </c:pt>
                <c:pt idx="26">
                  <c:v>9.9217717781694681</c:v>
                </c:pt>
                <c:pt idx="27">
                  <c:v>9.6581539062590203</c:v>
                </c:pt>
                <c:pt idx="28">
                  <c:v>4.8144824936493826</c:v>
                </c:pt>
                <c:pt idx="29">
                  <c:v>4.569191231943857</c:v>
                </c:pt>
                <c:pt idx="30">
                  <c:v>4.3182613045790355</c:v>
                </c:pt>
                <c:pt idx="31">
                  <c:v>4.0610397223473358</c:v>
                </c:pt>
                <c:pt idx="32">
                  <c:v>3.796868039924489</c:v>
                </c:pt>
                <c:pt idx="33">
                  <c:v>3.5251015910179784</c:v>
                </c:pt>
                <c:pt idx="34">
                  <c:v>3.245141489159924</c:v>
                </c:pt>
                <c:pt idx="35">
                  <c:v>2.9564857487360419</c:v>
                </c:pt>
                <c:pt idx="36">
                  <c:v>2.6588086971347322</c:v>
                </c:pt>
                <c:pt idx="37">
                  <c:v>2.3520816061606737</c:v>
                </c:pt>
                <c:pt idx="38">
                  <c:v>2.0367521360940595</c:v>
                </c:pt>
                <c:pt idx="39">
                  <c:v>14.141679809626506</c:v>
                </c:pt>
                <c:pt idx="40">
                  <c:v>13.642358510488076</c:v>
                </c:pt>
                <c:pt idx="41">
                  <c:v>13.183218406779153</c:v>
                </c:pt>
                <c:pt idx="42">
                  <c:v>12.758307763883201</c:v>
                </c:pt>
                <c:pt idx="43">
                  <c:v>12.362772696877569</c:v>
                </c:pt>
                <c:pt idx="44">
                  <c:v>2.3876704642477851</c:v>
                </c:pt>
                <c:pt idx="45">
                  <c:v>2.0757068110687467</c:v>
                </c:pt>
                <c:pt idx="46">
                  <c:v>15.038842811108205</c:v>
                </c:pt>
                <c:pt idx="47">
                  <c:v>14.423223639760588</c:v>
                </c:pt>
                <c:pt idx="48">
                  <c:v>13.871174827584261</c:v>
                </c:pt>
                <c:pt idx="49">
                  <c:v>16.095354735805504</c:v>
                </c:pt>
                <c:pt idx="50">
                  <c:v>15.27482411021796</c:v>
                </c:pt>
                <c:pt idx="51">
                  <c:v>14.56702991463899</c:v>
                </c:pt>
                <c:pt idx="52">
                  <c:v>15.402382690750988</c:v>
                </c:pt>
                <c:pt idx="53">
                  <c:v>14.560333773355268</c:v>
                </c:pt>
                <c:pt idx="54">
                  <c:v>14.285239772032627</c:v>
                </c:pt>
                <c:pt idx="55">
                  <c:v>13.329112547757758</c:v>
                </c:pt>
                <c:pt idx="56">
                  <c:v>8.3503398132778148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711-4B68-A31B-881358EEE490}"/>
            </c:ext>
          </c:extLst>
        </c:ser>
        <c:ser>
          <c:idx val="7"/>
          <c:order val="7"/>
          <c:tx>
            <c:strRef>
              <c:f>'Polar Wind (pair)'!$AC$1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(pair)'!$AB$2:$AB$562</c:f>
              <c:numCache>
                <c:formatCode>General</c:formatCode>
                <c:ptCount val="561"/>
                <c:pt idx="0">
                  <c:v>11.842471355283351</c:v>
                </c:pt>
                <c:pt idx="1">
                  <c:v>11.522539706186999</c:v>
                </c:pt>
                <c:pt idx="2">
                  <c:v>11.2200054165531</c:v>
                </c:pt>
                <c:pt idx="3">
                  <c:v>10.933216684941476</c:v>
                </c:pt>
                <c:pt idx="4">
                  <c:v>10.660737292929998</c:v>
                </c:pt>
                <c:pt idx="5">
                  <c:v>10.401311246089843</c:v>
                </c:pt>
                <c:pt idx="6">
                  <c:v>10.153834100966829</c:v>
                </c:pt>
                <c:pt idx="7">
                  <c:v>9.9173295032120201</c:v>
                </c:pt>
                <c:pt idx="8">
                  <c:v>9.6909298184106802</c:v>
                </c:pt>
                <c:pt idx="9">
                  <c:v>6.4417245106618548</c:v>
                </c:pt>
                <c:pt idx="10">
                  <c:v>6.3093358040279641</c:v>
                </c:pt>
                <c:pt idx="11">
                  <c:v>6.1757257742099858</c:v>
                </c:pt>
                <c:pt idx="12">
                  <c:v>6.0398531241240683</c:v>
                </c:pt>
                <c:pt idx="13">
                  <c:v>5.9004664071951911</c:v>
                </c:pt>
                <c:pt idx="14">
                  <c:v>5.7560514002556999</c:v>
                </c:pt>
                <c:pt idx="15">
                  <c:v>5.6047674277592545</c:v>
                </c:pt>
                <c:pt idx="16">
                  <c:v>5.4443717039146522</c:v>
                </c:pt>
                <c:pt idx="17">
                  <c:v>5.272131836299577</c:v>
                </c:pt>
                <c:pt idx="18">
                  <c:v>5.0847285233236139</c:v>
                </c:pt>
                <c:pt idx="19">
                  <c:v>15.189892357961547</c:v>
                </c:pt>
                <c:pt idx="20">
                  <c:v>14.645075855103606</c:v>
                </c:pt>
                <c:pt idx="21">
                  <c:v>14.142596698913112</c:v>
                </c:pt>
                <c:pt idx="22">
                  <c:v>13.676868983935041</c:v>
                </c:pt>
                <c:pt idx="23">
                  <c:v>13.243298490540242</c:v>
                </c:pt>
                <c:pt idx="24">
                  <c:v>18.629399550186392</c:v>
                </c:pt>
                <c:pt idx="25">
                  <c:v>17.785799291395534</c:v>
                </c:pt>
                <c:pt idx="26">
                  <c:v>17.028367353156472</c:v>
                </c:pt>
                <c:pt idx="27">
                  <c:v>22.823910783243715</c:v>
                </c:pt>
                <c:pt idx="28">
                  <c:v>21.516182464512887</c:v>
                </c:pt>
                <c:pt idx="29">
                  <c:v>20.382112070306629</c:v>
                </c:pt>
                <c:pt idx="30">
                  <c:v>25.398551401749256</c:v>
                </c:pt>
                <c:pt idx="31">
                  <c:v>30.92170232712488</c:v>
                </c:pt>
                <c:pt idx="32">
                  <c:v>28.448448587427457</c:v>
                </c:pt>
                <c:pt idx="33">
                  <c:v>35.965399567865475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(pair)'!$AC$2:$AC$562</c:f>
              <c:numCache>
                <c:formatCode>General</c:formatCode>
                <c:ptCount val="561"/>
                <c:pt idx="0">
                  <c:v>11.661009110464786</c:v>
                </c:pt>
                <c:pt idx="1">
                  <c:v>11.323679505715983</c:v>
                </c:pt>
                <c:pt idx="2">
                  <c:v>11.001205183665231</c:v>
                </c:pt>
                <c:pt idx="3">
                  <c:v>10.691877523034256</c:v>
                </c:pt>
                <c:pt idx="4">
                  <c:v>10.394196590872932</c:v>
                </c:pt>
                <c:pt idx="5">
                  <c:v>10.106836217419422</c:v>
                </c:pt>
                <c:pt idx="6">
                  <c:v>9.8286156264545479</c:v>
                </c:pt>
                <c:pt idx="7">
                  <c:v>9.5584761750135101</c:v>
                </c:pt>
                <c:pt idx="8">
                  <c:v>9.2954621073942771</c:v>
                </c:pt>
                <c:pt idx="9">
                  <c:v>4.5085686836531522</c:v>
                </c:pt>
                <c:pt idx="10">
                  <c:v>4.2500924251922081</c:v>
                </c:pt>
                <c:pt idx="11">
                  <c:v>3.9856934834340416</c:v>
                </c:pt>
                <c:pt idx="12">
                  <c:v>3.7147955885185451</c:v>
                </c:pt>
                <c:pt idx="13">
                  <c:v>3.4368643595494688</c:v>
                </c:pt>
                <c:pt idx="14">
                  <c:v>3.1514462955227178</c:v>
                </c:pt>
                <c:pt idx="15">
                  <c:v>2.8582276829593831</c:v>
                </c:pt>
                <c:pt idx="16">
                  <c:v>2.557121777056472</c:v>
                </c:pt>
                <c:pt idx="17">
                  <c:v>2.2483953998660047</c:v>
                </c:pt>
                <c:pt idx="18">
                  <c:v>1.9328491348288646</c:v>
                </c:pt>
                <c:pt idx="19">
                  <c:v>14.2270600724927</c:v>
                </c:pt>
                <c:pt idx="20">
                  <c:v>13.734344477094226</c:v>
                </c:pt>
                <c:pt idx="21">
                  <c:v>13.278169964601194</c:v>
                </c:pt>
                <c:pt idx="22">
                  <c:v>12.853398742942863</c:v>
                </c:pt>
                <c:pt idx="23">
                  <c:v>12.455790435810322</c:v>
                </c:pt>
                <c:pt idx="24">
                  <c:v>15.965096804568523</c:v>
                </c:pt>
                <c:pt idx="25">
                  <c:v>15.292390580488144</c:v>
                </c:pt>
                <c:pt idx="26">
                  <c:v>14.688579250661283</c:v>
                </c:pt>
                <c:pt idx="27">
                  <c:v>17.4399555206328</c:v>
                </c:pt>
                <c:pt idx="28">
                  <c:v>16.524003134345165</c:v>
                </c:pt>
                <c:pt idx="29">
                  <c:v>15.732596082120953</c:v>
                </c:pt>
                <c:pt idx="30">
                  <c:v>17.063427085323134</c:v>
                </c:pt>
                <c:pt idx="31">
                  <c:v>17.685436960810065</c:v>
                </c:pt>
                <c:pt idx="32">
                  <c:v>16.420278977106545</c:v>
                </c:pt>
                <c:pt idx="33">
                  <c:v>15.526540062104509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711-4B68-A31B-881358EEE490}"/>
            </c:ext>
          </c:extLst>
        </c:ser>
        <c:ser>
          <c:idx val="8"/>
          <c:order val="8"/>
          <c:tx>
            <c:strRef>
              <c:f>'Polar Wind (pair)'!$AF$1</c:f>
              <c:strCache>
                <c:ptCount val="1"/>
                <c:pt idx="0">
                  <c:v>22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(pair)'!$AE$2:$AE$562</c:f>
              <c:numCache>
                <c:formatCode>General</c:formatCode>
                <c:ptCount val="561"/>
                <c:pt idx="0">
                  <c:v>10.604103067182621</c:v>
                </c:pt>
                <c:pt idx="1">
                  <c:v>10.356897363645604</c:v>
                </c:pt>
                <c:pt idx="2">
                  <c:v>10.121205261660462</c:v>
                </c:pt>
                <c:pt idx="3">
                  <c:v>9.8960686640662701</c:v>
                </c:pt>
                <c:pt idx="4">
                  <c:v>9.6806345056257133</c:v>
                </c:pt>
                <c:pt idx="5">
                  <c:v>9.4741389365421966</c:v>
                </c:pt>
                <c:pt idx="6">
                  <c:v>9.2758939858070484</c:v>
                </c:pt>
                <c:pt idx="7">
                  <c:v>9.0852761913461002</c:v>
                </c:pt>
                <c:pt idx="8">
                  <c:v>8.9017167867155571</c:v>
                </c:pt>
                <c:pt idx="9">
                  <c:v>8.7246931105694205</c:v>
                </c:pt>
                <c:pt idx="10">
                  <c:v>8.5537209616123384</c:v>
                </c:pt>
                <c:pt idx="11">
                  <c:v>8.3883476627133859</c:v>
                </c:pt>
                <c:pt idx="12">
                  <c:v>8.2281456263805168</c:v>
                </c:pt>
                <c:pt idx="13">
                  <c:v>8.0727062319772465</c:v>
                </c:pt>
                <c:pt idx="14">
                  <c:v>7.9216338342374906</c:v>
                </c:pt>
                <c:pt idx="15">
                  <c:v>7.7745397235364475</c:v>
                </c:pt>
                <c:pt idx="16">
                  <c:v>7.6310358512509708</c:v>
                </c:pt>
                <c:pt idx="17">
                  <c:v>7.490728118226694</c:v>
                </c:pt>
                <c:pt idx="18">
                  <c:v>7.3532090003497954</c:v>
                </c:pt>
                <c:pt idx="19">
                  <c:v>7.2180492517251169</c:v>
                </c:pt>
                <c:pt idx="20">
                  <c:v>7.0847883820666171</c:v>
                </c:pt>
                <c:pt idx="21">
                  <c:v>6.9529235497583342</c:v>
                </c:pt>
                <c:pt idx="22">
                  <c:v>6.8218964452294717</c:v>
                </c:pt>
                <c:pt idx="23">
                  <c:v>6.6910776614845879</c:v>
                </c:pt>
                <c:pt idx="24">
                  <c:v>6.5597479627030326</c:v>
                </c:pt>
                <c:pt idx="25">
                  <c:v>6.4270757745968297</c:v>
                </c:pt>
                <c:pt idx="26">
                  <c:v>6.2920901452209224</c:v>
                </c:pt>
                <c:pt idx="27">
                  <c:v>6.1536483863624767</c:v>
                </c:pt>
                <c:pt idx="28">
                  <c:v>6.0103976435086697</c:v>
                </c:pt>
                <c:pt idx="29">
                  <c:v>5.860729817769573</c:v>
                </c:pt>
                <c:pt idx="30">
                  <c:v>5.7027296596362786</c:v>
                </c:pt>
                <c:pt idx="31">
                  <c:v>5.5341165656210318</c:v>
                </c:pt>
                <c:pt idx="32">
                  <c:v>5.3521816863771612</c:v>
                </c:pt>
                <c:pt idx="33">
                  <c:v>13.782634451043767</c:v>
                </c:pt>
                <c:pt idx="34">
                  <c:v>13.339565076290301</c:v>
                </c:pt>
                <c:pt idx="35">
                  <c:v>12.92740933961192</c:v>
                </c:pt>
                <c:pt idx="36">
                  <c:v>12.542487246700899</c:v>
                </c:pt>
                <c:pt idx="37">
                  <c:v>12.181711761613974</c:v>
                </c:pt>
                <c:pt idx="38">
                  <c:v>17.156091811892285</c:v>
                </c:pt>
                <c:pt idx="39">
                  <c:v>16.435708280602896</c:v>
                </c:pt>
                <c:pt idx="40">
                  <c:v>15.78391645043472</c:v>
                </c:pt>
                <c:pt idx="41">
                  <c:v>20.657823617299126</c:v>
                </c:pt>
                <c:pt idx="42">
                  <c:v>19.578220028452474</c:v>
                </c:pt>
                <c:pt idx="43">
                  <c:v>24.357810514320189</c:v>
                </c:pt>
                <c:pt idx="44">
                  <c:v>29.693689785891916</c:v>
                </c:pt>
                <c:pt idx="45">
                  <c:v>27.323663967351624</c:v>
                </c:pt>
                <c:pt idx="46">
                  <c:v>34.079794476565503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(pair)'!$AF$2:$AF$562</c:f>
              <c:numCache>
                <c:formatCode>General</c:formatCode>
                <c:ptCount val="561"/>
                <c:pt idx="0">
                  <c:v>10.451968261487929</c:v>
                </c:pt>
                <c:pt idx="1">
                  <c:v>10.152344111715614</c:v>
                </c:pt>
                <c:pt idx="2">
                  <c:v>9.862212537452228</c:v>
                </c:pt>
                <c:pt idx="3">
                  <c:v>9.5804862225080267</c:v>
                </c:pt>
                <c:pt idx="4">
                  <c:v>9.3061835412725937</c:v>
                </c:pt>
                <c:pt idx="5">
                  <c:v>9.0384121080287141</c:v>
                </c:pt>
                <c:pt idx="6">
                  <c:v>8.7763549372689909</c:v>
                </c:pt>
                <c:pt idx="7">
                  <c:v>8.519258698730134</c:v>
                </c:pt>
                <c:pt idx="8">
                  <c:v>8.2664236619797649</c:v>
                </c:pt>
                <c:pt idx="9">
                  <c:v>8.0171950105934044</c:v>
                </c:pt>
                <c:pt idx="10">
                  <c:v>7.7709552722198181</c:v>
                </c:pt>
                <c:pt idx="11">
                  <c:v>7.5271176633001415</c:v>
                </c:pt>
                <c:pt idx="12">
                  <c:v>7.2851201898011118</c:v>
                </c:pt>
                <c:pt idx="13">
                  <c:v>7.0444203811565913</c:v>
                </c:pt>
                <c:pt idx="14">
                  <c:v>6.8044905663099984</c:v>
                </c:pt>
                <c:pt idx="15">
                  <c:v>6.5648136307181604</c:v>
                </c:pt>
                <c:pt idx="16">
                  <c:v>6.3248792238365565</c:v>
                </c:pt>
                <c:pt idx="17">
                  <c:v>6.084180420643241</c:v>
                </c:pt>
                <c:pt idx="18">
                  <c:v>5.8422108814025471</c:v>
                </c:pt>
                <c:pt idx="19">
                  <c:v>5.5984626052234985</c:v>
                </c:pt>
                <c:pt idx="20">
                  <c:v>5.3524244404464696</c:v>
                </c:pt>
                <c:pt idx="21">
                  <c:v>5.1035816057626917</c:v>
                </c:pt>
                <c:pt idx="22">
                  <c:v>4.8514166000640984</c:v>
                </c:pt>
                <c:pt idx="23">
                  <c:v>4.5954120495826194</c:v>
                </c:pt>
                <c:pt idx="24">
                  <c:v>4.3350562755624109</c:v>
                </c:pt>
                <c:pt idx="25">
                  <c:v>4.0698526875374661</c:v>
                </c:pt>
                <c:pt idx="26">
                  <c:v>3.7993345452255021</c:v>
                </c:pt>
                <c:pt idx="27">
                  <c:v>3.5230872203915982</c:v>
                </c:pt>
                <c:pt idx="28">
                  <c:v>3.2407808650517755</c:v>
                </c:pt>
                <c:pt idx="29">
                  <c:v>2.95221738343505</c:v>
                </c:pt>
                <c:pt idx="30">
                  <c:v>2.6573968156846934</c:v>
                </c:pt>
                <c:pt idx="31">
                  <c:v>2.3566096136615111</c:v>
                </c:pt>
                <c:pt idx="32">
                  <c:v>2.0505626470486304</c:v>
                </c:pt>
                <c:pt idx="33">
                  <c:v>13.651440458275703</c:v>
                </c:pt>
                <c:pt idx="34">
                  <c:v>13.20312872103524</c:v>
                </c:pt>
                <c:pt idx="35">
                  <c:v>12.783339080869439</c:v>
                </c:pt>
                <c:pt idx="36">
                  <c:v>12.388383666442401</c:v>
                </c:pt>
                <c:pt idx="37">
                  <c:v>12.01515471971264</c:v>
                </c:pt>
                <c:pt idx="38">
                  <c:v>15.995636274994842</c:v>
                </c:pt>
                <c:pt idx="39">
                  <c:v>15.348848439929418</c:v>
                </c:pt>
                <c:pt idx="40">
                  <c:v>14.762617497664019</c:v>
                </c:pt>
                <c:pt idx="41">
                  <c:v>17.585309517509749</c:v>
                </c:pt>
                <c:pt idx="42">
                  <c:v>16.722391349541159</c:v>
                </c:pt>
                <c:pt idx="43">
                  <c:v>18.518747909940107</c:v>
                </c:pt>
                <c:pt idx="44">
                  <c:v>19.677681321774806</c:v>
                </c:pt>
                <c:pt idx="45">
                  <c:v>18.230665816605846</c:v>
                </c:pt>
                <c:pt idx="46">
                  <c:v>19.317117300762295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711-4B68-A31B-881358EEE490}"/>
            </c:ext>
          </c:extLst>
        </c:ser>
        <c:ser>
          <c:idx val="9"/>
          <c:order val="9"/>
          <c:tx>
            <c:strRef>
              <c:f>'Polar Wind (pair)'!$AI$1</c:f>
              <c:strCache>
                <c:ptCount val="1"/>
                <c:pt idx="0">
                  <c:v>24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'Polar Wind (pair)'!$AH$2:$AH$562</c:f>
              <c:numCache>
                <c:formatCode>General</c:formatCode>
                <c:ptCount val="561"/>
                <c:pt idx="0">
                  <c:v>8.4530972783743099</c:v>
                </c:pt>
                <c:pt idx="1">
                  <c:v>8.3011160947893696</c:v>
                </c:pt>
                <c:pt idx="2">
                  <c:v>8.1529776346823581</c:v>
                </c:pt>
                <c:pt idx="3">
                  <c:v>8.0082469869982198</c:v>
                </c:pt>
                <c:pt idx="4">
                  <c:v>7.866484125891418</c:v>
                </c:pt>
                <c:pt idx="5">
                  <c:v>7.7272366760666804</c:v>
                </c:pt>
                <c:pt idx="6">
                  <c:v>7.590032032924066</c:v>
                </c:pt>
                <c:pt idx="7">
                  <c:v>7.4543686218639786</c:v>
                </c:pt>
                <c:pt idx="8">
                  <c:v>7.319706059624461</c:v>
                </c:pt>
                <c:pt idx="9">
                  <c:v>7.1854539570464038</c:v>
                </c:pt>
                <c:pt idx="10">
                  <c:v>7.0509590799423947</c:v>
                </c:pt>
                <c:pt idx="11">
                  <c:v>6.915490567274758</c:v>
                </c:pt>
                <c:pt idx="12">
                  <c:v>12.40176632103505</c:v>
                </c:pt>
                <c:pt idx="13">
                  <c:v>12.056484466036306</c:v>
                </c:pt>
                <c:pt idx="14">
                  <c:v>11.732081196691567</c:v>
                </c:pt>
                <c:pt idx="15">
                  <c:v>11.426385002463929</c:v>
                </c:pt>
                <c:pt idx="16">
                  <c:v>11.13753048013634</c:v>
                </c:pt>
                <c:pt idx="17">
                  <c:v>10.863904448793077</c:v>
                </c:pt>
                <c:pt idx="18">
                  <c:v>5.1537232623423055</c:v>
                </c:pt>
                <c:pt idx="19">
                  <c:v>15.968729248775666</c:v>
                </c:pt>
                <c:pt idx="20">
                  <c:v>15.346659224030171</c:v>
                </c:pt>
                <c:pt idx="21">
                  <c:v>14.780180292775002</c:v>
                </c:pt>
                <c:pt idx="22">
                  <c:v>14.261045258817658</c:v>
                </c:pt>
                <c:pt idx="23">
                  <c:v>18.862645648737129</c:v>
                </c:pt>
                <c:pt idx="24">
                  <c:v>17.958986475177742</c:v>
                </c:pt>
                <c:pt idx="25">
                  <c:v>23.365324448455816</c:v>
                </c:pt>
                <c:pt idx="26">
                  <c:v>21.903454230595123</c:v>
                </c:pt>
                <c:pt idx="27">
                  <c:v>26.195786062181366</c:v>
                </c:pt>
                <c:pt idx="28">
                  <c:v>32.720816687288234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xVal>
          <c:yVal>
            <c:numRef>
              <c:f>'Polar Wind (pair)'!$AI$2:$AI$562</c:f>
              <c:numCache>
                <c:formatCode>General</c:formatCode>
                <c:ptCount val="561"/>
                <c:pt idx="0">
                  <c:v>7.022855760380776</c:v>
                </c:pt>
                <c:pt idx="1">
                  <c:v>6.7737667508622934</c:v>
                </c:pt>
                <c:pt idx="2">
                  <c:v>6.5255137850675933</c:v>
                </c:pt>
                <c:pt idx="3">
                  <c:v>6.2775971608684058</c:v>
                </c:pt>
                <c:pt idx="4">
                  <c:v>6.0295300692753235</c:v>
                </c:pt>
                <c:pt idx="5">
                  <c:v>5.7808366595312624</c:v>
                </c:pt>
                <c:pt idx="6">
                  <c:v>5.5310509240821633</c:v>
                </c:pt>
                <c:pt idx="7">
                  <c:v>5.2797165635841772</c:v>
                </c:pt>
                <c:pt idx="8">
                  <c:v>5.0263880679919408</c:v>
                </c:pt>
                <c:pt idx="9">
                  <c:v>4.7706333464886539</c:v>
                </c:pt>
                <c:pt idx="10">
                  <c:v>4.512038363067175</c:v>
                </c:pt>
                <c:pt idx="11">
                  <c:v>4.2502143935807561</c:v>
                </c:pt>
                <c:pt idx="12">
                  <c:v>12.529254898798746</c:v>
                </c:pt>
                <c:pt idx="13">
                  <c:v>12.140808321602909</c:v>
                </c:pt>
                <c:pt idx="14">
                  <c:v>11.772065751994658</c:v>
                </c:pt>
                <c:pt idx="15">
                  <c:v>11.420698954280143</c:v>
                </c:pt>
                <c:pt idx="16">
                  <c:v>11.084694485849289</c:v>
                </c:pt>
                <c:pt idx="17">
                  <c:v>10.762297718189265</c:v>
                </c:pt>
                <c:pt idx="18">
                  <c:v>1.7405477497331741</c:v>
                </c:pt>
                <c:pt idx="19">
                  <c:v>15.834119530188561</c:v>
                </c:pt>
                <c:pt idx="20">
                  <c:v>15.216666670402203</c:v>
                </c:pt>
                <c:pt idx="21">
                  <c:v>14.652246881138742</c:v>
                </c:pt>
                <c:pt idx="22">
                  <c:v>14.1326944756894</c:v>
                </c:pt>
                <c:pt idx="23">
                  <c:v>17.525571918196704</c:v>
                </c:pt>
                <c:pt idx="24">
                  <c:v>16.715670742273904</c:v>
                </c:pt>
                <c:pt idx="25">
                  <c:v>19.75622865381526</c:v>
                </c:pt>
                <c:pt idx="26">
                  <c:v>18.582831990074709</c:v>
                </c:pt>
                <c:pt idx="27">
                  <c:v>19.817178944086237</c:v>
                </c:pt>
                <c:pt idx="28">
                  <c:v>21.539070724922979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711-4B68-A31B-881358EEE490}"/>
            </c:ext>
          </c:extLst>
        </c:ser>
        <c:ser>
          <c:idx val="10"/>
          <c:order val="10"/>
          <c:spPr>
            <a:ln w="31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speed'!$C$4:$C$22</c:f>
              <c:numCache>
                <c:formatCode>0.0</c:formatCode>
                <c:ptCount val="19"/>
                <c:pt idx="0">
                  <c:v>0</c:v>
                </c:pt>
                <c:pt idx="1">
                  <c:v>0.86824088833465163</c:v>
                </c:pt>
                <c:pt idx="2">
                  <c:v>1.7101007166283435</c:v>
                </c:pt>
                <c:pt idx="3">
                  <c:v>2.4999999999999996</c:v>
                </c:pt>
                <c:pt idx="4">
                  <c:v>3.2139380484326963</c:v>
                </c:pt>
                <c:pt idx="5">
                  <c:v>3.83022221559489</c:v>
                </c:pt>
                <c:pt idx="6">
                  <c:v>4.3301270189221928</c:v>
                </c:pt>
                <c:pt idx="7">
                  <c:v>4.6984631039295417</c:v>
                </c:pt>
                <c:pt idx="8">
                  <c:v>4.9240387650610398</c:v>
                </c:pt>
                <c:pt idx="9">
                  <c:v>5</c:v>
                </c:pt>
                <c:pt idx="10">
                  <c:v>4.9240387650610398</c:v>
                </c:pt>
                <c:pt idx="11">
                  <c:v>4.6984631039295426</c:v>
                </c:pt>
                <c:pt idx="12">
                  <c:v>4.3301270189221936</c:v>
                </c:pt>
                <c:pt idx="13">
                  <c:v>3.83022221559489</c:v>
                </c:pt>
                <c:pt idx="14">
                  <c:v>3.2139380484326976</c:v>
                </c:pt>
                <c:pt idx="15">
                  <c:v>2.4999999999999996</c:v>
                </c:pt>
                <c:pt idx="16">
                  <c:v>1.7101007166283444</c:v>
                </c:pt>
                <c:pt idx="17">
                  <c:v>0.86824088833465141</c:v>
                </c:pt>
                <c:pt idx="18">
                  <c:v>6.1257422745431001E-16</c:v>
                </c:pt>
              </c:numCache>
            </c:numRef>
          </c:xVal>
          <c:yVal>
            <c:numRef>
              <c:f>'Polar speed'!$D$4:$D$22</c:f>
              <c:numCache>
                <c:formatCode>0.0</c:formatCode>
                <c:ptCount val="19"/>
                <c:pt idx="0">
                  <c:v>5</c:v>
                </c:pt>
                <c:pt idx="1">
                  <c:v>4.9240387650610398</c:v>
                </c:pt>
                <c:pt idx="2">
                  <c:v>4.6984631039295426</c:v>
                </c:pt>
                <c:pt idx="3">
                  <c:v>4.3301270189221936</c:v>
                </c:pt>
                <c:pt idx="4">
                  <c:v>3.83022221559489</c:v>
                </c:pt>
                <c:pt idx="5">
                  <c:v>3.2139380484326967</c:v>
                </c:pt>
                <c:pt idx="6">
                  <c:v>2.5000000000000004</c:v>
                </c:pt>
                <c:pt idx="7">
                  <c:v>1.7101007166283442</c:v>
                </c:pt>
                <c:pt idx="8">
                  <c:v>0.86824088833465207</c:v>
                </c:pt>
                <c:pt idx="9">
                  <c:v>3.06287113727155E-16</c:v>
                </c:pt>
                <c:pt idx="10">
                  <c:v>-0.86824088833465152</c:v>
                </c:pt>
                <c:pt idx="11">
                  <c:v>-1.7101007166283435</c:v>
                </c:pt>
                <c:pt idx="12">
                  <c:v>-2.4999999999999991</c:v>
                </c:pt>
                <c:pt idx="13">
                  <c:v>-3.2139380484326967</c:v>
                </c:pt>
                <c:pt idx="14">
                  <c:v>-3.8302222155948895</c:v>
                </c:pt>
                <c:pt idx="15">
                  <c:v>-4.3301270189221936</c:v>
                </c:pt>
                <c:pt idx="16">
                  <c:v>-4.6984631039295417</c:v>
                </c:pt>
                <c:pt idx="17">
                  <c:v>-4.9240387650610398</c:v>
                </c:pt>
                <c:pt idx="18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711-4B68-A31B-881358EEE490}"/>
            </c:ext>
          </c:extLst>
        </c:ser>
        <c:ser>
          <c:idx val="11"/>
          <c:order val="11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speed'!$E$4:$E$22</c:f>
              <c:numCache>
                <c:formatCode>0.0</c:formatCode>
                <c:ptCount val="19"/>
                <c:pt idx="0">
                  <c:v>0</c:v>
                </c:pt>
                <c:pt idx="1">
                  <c:v>1.7364817766693033</c:v>
                </c:pt>
                <c:pt idx="2">
                  <c:v>3.420201433256687</c:v>
                </c:pt>
                <c:pt idx="3">
                  <c:v>4.9999999999999991</c:v>
                </c:pt>
                <c:pt idx="4">
                  <c:v>6.4278760968653925</c:v>
                </c:pt>
                <c:pt idx="5">
                  <c:v>7.6604444311897799</c:v>
                </c:pt>
                <c:pt idx="6">
                  <c:v>8.6602540378443855</c:v>
                </c:pt>
                <c:pt idx="7">
                  <c:v>9.3969262078590834</c:v>
                </c:pt>
                <c:pt idx="8">
                  <c:v>9.8480775301220795</c:v>
                </c:pt>
                <c:pt idx="9">
                  <c:v>10</c:v>
                </c:pt>
                <c:pt idx="10">
                  <c:v>9.8480775301220795</c:v>
                </c:pt>
                <c:pt idx="11">
                  <c:v>9.3969262078590852</c:v>
                </c:pt>
                <c:pt idx="12">
                  <c:v>8.6602540378443873</c:v>
                </c:pt>
                <c:pt idx="13">
                  <c:v>7.6604444311897799</c:v>
                </c:pt>
                <c:pt idx="14">
                  <c:v>6.4278760968653952</c:v>
                </c:pt>
                <c:pt idx="15">
                  <c:v>4.9999999999999991</c:v>
                </c:pt>
                <c:pt idx="16">
                  <c:v>3.4202014332566888</c:v>
                </c:pt>
                <c:pt idx="17">
                  <c:v>1.7364817766693028</c:v>
                </c:pt>
                <c:pt idx="18">
                  <c:v>1.22514845490862E-15</c:v>
                </c:pt>
              </c:numCache>
            </c:numRef>
          </c:xVal>
          <c:yVal>
            <c:numRef>
              <c:f>'Polar speed'!$F$4:$F$22</c:f>
              <c:numCache>
                <c:formatCode>0.0</c:formatCode>
                <c:ptCount val="19"/>
                <c:pt idx="0">
                  <c:v>10</c:v>
                </c:pt>
                <c:pt idx="1">
                  <c:v>9.8480775301220795</c:v>
                </c:pt>
                <c:pt idx="2">
                  <c:v>9.3969262078590852</c:v>
                </c:pt>
                <c:pt idx="3">
                  <c:v>8.6602540378443873</c:v>
                </c:pt>
                <c:pt idx="4">
                  <c:v>7.6604444311897799</c:v>
                </c:pt>
                <c:pt idx="5">
                  <c:v>6.4278760968653934</c:v>
                </c:pt>
                <c:pt idx="6">
                  <c:v>5.0000000000000009</c:v>
                </c:pt>
                <c:pt idx="7">
                  <c:v>3.4202014332566884</c:v>
                </c:pt>
                <c:pt idx="8">
                  <c:v>1.7364817766693041</c:v>
                </c:pt>
                <c:pt idx="9">
                  <c:v>6.1257422745431001E-16</c:v>
                </c:pt>
                <c:pt idx="10">
                  <c:v>-1.736481776669303</c:v>
                </c:pt>
                <c:pt idx="11">
                  <c:v>-3.420201433256687</c:v>
                </c:pt>
                <c:pt idx="12">
                  <c:v>-4.9999999999999982</c:v>
                </c:pt>
                <c:pt idx="13">
                  <c:v>-6.4278760968653934</c:v>
                </c:pt>
                <c:pt idx="14">
                  <c:v>-7.660444431189779</c:v>
                </c:pt>
                <c:pt idx="15">
                  <c:v>-8.6602540378443873</c:v>
                </c:pt>
                <c:pt idx="16">
                  <c:v>-9.3969262078590834</c:v>
                </c:pt>
                <c:pt idx="17">
                  <c:v>-9.8480775301220795</c:v>
                </c:pt>
                <c:pt idx="18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711-4B68-A31B-881358EEE490}"/>
            </c:ext>
          </c:extLst>
        </c:ser>
        <c:ser>
          <c:idx val="12"/>
          <c:order val="12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speed'!$G$4:$G$22</c:f>
              <c:numCache>
                <c:formatCode>0.0</c:formatCode>
                <c:ptCount val="19"/>
                <c:pt idx="0">
                  <c:v>0</c:v>
                </c:pt>
                <c:pt idx="1">
                  <c:v>2.6047226650039548</c:v>
                </c:pt>
                <c:pt idx="2">
                  <c:v>5.130302149885031</c:v>
                </c:pt>
                <c:pt idx="3">
                  <c:v>7.4999999999999991</c:v>
                </c:pt>
                <c:pt idx="4">
                  <c:v>9.6418141452980883</c:v>
                </c:pt>
                <c:pt idx="5">
                  <c:v>11.490666646784669</c:v>
                </c:pt>
                <c:pt idx="6">
                  <c:v>12.990381056766578</c:v>
                </c:pt>
                <c:pt idx="7">
                  <c:v>14.095389311788624</c:v>
                </c:pt>
                <c:pt idx="8">
                  <c:v>14.772116295183121</c:v>
                </c:pt>
                <c:pt idx="9">
                  <c:v>15</c:v>
                </c:pt>
                <c:pt idx="10">
                  <c:v>14.772116295183121</c:v>
                </c:pt>
                <c:pt idx="11">
                  <c:v>14.095389311788626</c:v>
                </c:pt>
                <c:pt idx="12">
                  <c:v>12.99038105676658</c:v>
                </c:pt>
                <c:pt idx="13">
                  <c:v>11.490666646784669</c:v>
                </c:pt>
                <c:pt idx="14">
                  <c:v>9.6418141452980919</c:v>
                </c:pt>
                <c:pt idx="15">
                  <c:v>7.4999999999999991</c:v>
                </c:pt>
                <c:pt idx="16">
                  <c:v>5.1303021498850327</c:v>
                </c:pt>
                <c:pt idx="17">
                  <c:v>2.6047226650039543</c:v>
                </c:pt>
                <c:pt idx="18">
                  <c:v>1.83772268236293E-15</c:v>
                </c:pt>
              </c:numCache>
            </c:numRef>
          </c:xVal>
          <c:yVal>
            <c:numRef>
              <c:f>'Polar speed'!$H$4:$H$22</c:f>
              <c:numCache>
                <c:formatCode>0.0</c:formatCode>
                <c:ptCount val="19"/>
                <c:pt idx="0">
                  <c:v>15</c:v>
                </c:pt>
                <c:pt idx="1">
                  <c:v>14.772116295183121</c:v>
                </c:pt>
                <c:pt idx="2">
                  <c:v>14.095389311788626</c:v>
                </c:pt>
                <c:pt idx="3">
                  <c:v>12.99038105676658</c:v>
                </c:pt>
                <c:pt idx="4">
                  <c:v>11.490666646784669</c:v>
                </c:pt>
                <c:pt idx="5">
                  <c:v>9.6418141452980901</c:v>
                </c:pt>
                <c:pt idx="6">
                  <c:v>7.5000000000000018</c:v>
                </c:pt>
                <c:pt idx="7">
                  <c:v>5.1303021498850327</c:v>
                </c:pt>
                <c:pt idx="8">
                  <c:v>2.6047226650039561</c:v>
                </c:pt>
                <c:pt idx="9">
                  <c:v>9.1886134118146501E-16</c:v>
                </c:pt>
                <c:pt idx="10">
                  <c:v>-2.6047226650039548</c:v>
                </c:pt>
                <c:pt idx="11">
                  <c:v>-5.130302149885031</c:v>
                </c:pt>
                <c:pt idx="12">
                  <c:v>-7.4999999999999964</c:v>
                </c:pt>
                <c:pt idx="13">
                  <c:v>-9.6418141452980901</c:v>
                </c:pt>
                <c:pt idx="14">
                  <c:v>-11.490666646784668</c:v>
                </c:pt>
                <c:pt idx="15">
                  <c:v>-12.99038105676658</c:v>
                </c:pt>
                <c:pt idx="16">
                  <c:v>-14.095389311788624</c:v>
                </c:pt>
                <c:pt idx="17">
                  <c:v>-14.772116295183121</c:v>
                </c:pt>
                <c:pt idx="18">
                  <c:v>-15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711-4B68-A31B-881358EEE490}"/>
            </c:ext>
          </c:extLst>
        </c:ser>
        <c:ser>
          <c:idx val="13"/>
          <c:order val="13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speed'!$I$4:$I$22</c:f>
              <c:numCache>
                <c:formatCode>0.0</c:formatCode>
                <c:ptCount val="19"/>
                <c:pt idx="0">
                  <c:v>0</c:v>
                </c:pt>
                <c:pt idx="1">
                  <c:v>3.4729635533386065</c:v>
                </c:pt>
                <c:pt idx="2">
                  <c:v>6.840402866513374</c:v>
                </c:pt>
                <c:pt idx="3">
                  <c:v>9.9999999999999982</c:v>
                </c:pt>
                <c:pt idx="4">
                  <c:v>12.855752193730785</c:v>
                </c:pt>
                <c:pt idx="5">
                  <c:v>15.32088886237956</c:v>
                </c:pt>
                <c:pt idx="6">
                  <c:v>17.320508075688771</c:v>
                </c:pt>
                <c:pt idx="7">
                  <c:v>18.793852415718167</c:v>
                </c:pt>
                <c:pt idx="8">
                  <c:v>19.696155060244159</c:v>
                </c:pt>
                <c:pt idx="9">
                  <c:v>20</c:v>
                </c:pt>
                <c:pt idx="10">
                  <c:v>19.696155060244159</c:v>
                </c:pt>
                <c:pt idx="11">
                  <c:v>18.79385241571817</c:v>
                </c:pt>
                <c:pt idx="12">
                  <c:v>17.320508075688775</c:v>
                </c:pt>
                <c:pt idx="13">
                  <c:v>15.32088886237956</c:v>
                </c:pt>
                <c:pt idx="14">
                  <c:v>12.85575219373079</c:v>
                </c:pt>
                <c:pt idx="15">
                  <c:v>9.9999999999999982</c:v>
                </c:pt>
                <c:pt idx="16">
                  <c:v>6.8404028665133776</c:v>
                </c:pt>
                <c:pt idx="17">
                  <c:v>3.4729635533386056</c:v>
                </c:pt>
                <c:pt idx="18">
                  <c:v>2.45029690981724E-15</c:v>
                </c:pt>
              </c:numCache>
            </c:numRef>
          </c:xVal>
          <c:yVal>
            <c:numRef>
              <c:f>'Polar speed'!$J$4:$J$22</c:f>
              <c:numCache>
                <c:formatCode>0.0</c:formatCode>
                <c:ptCount val="19"/>
                <c:pt idx="0">
                  <c:v>20</c:v>
                </c:pt>
                <c:pt idx="1">
                  <c:v>19.696155060244159</c:v>
                </c:pt>
                <c:pt idx="2">
                  <c:v>18.79385241571817</c:v>
                </c:pt>
                <c:pt idx="3">
                  <c:v>17.320508075688775</c:v>
                </c:pt>
                <c:pt idx="4">
                  <c:v>15.32088886237956</c:v>
                </c:pt>
                <c:pt idx="5">
                  <c:v>12.855752193730787</c:v>
                </c:pt>
                <c:pt idx="6">
                  <c:v>10.000000000000002</c:v>
                </c:pt>
                <c:pt idx="7">
                  <c:v>6.8404028665133767</c:v>
                </c:pt>
                <c:pt idx="8">
                  <c:v>3.4729635533386083</c:v>
                </c:pt>
                <c:pt idx="9">
                  <c:v>1.22514845490862E-15</c:v>
                </c:pt>
                <c:pt idx="10">
                  <c:v>-3.4729635533386061</c:v>
                </c:pt>
                <c:pt idx="11">
                  <c:v>-6.840402866513374</c:v>
                </c:pt>
                <c:pt idx="12">
                  <c:v>-9.9999999999999964</c:v>
                </c:pt>
                <c:pt idx="13">
                  <c:v>-12.855752193730787</c:v>
                </c:pt>
                <c:pt idx="14">
                  <c:v>-15.320888862379558</c:v>
                </c:pt>
                <c:pt idx="15">
                  <c:v>-17.320508075688775</c:v>
                </c:pt>
                <c:pt idx="16">
                  <c:v>-18.793852415718167</c:v>
                </c:pt>
                <c:pt idx="17">
                  <c:v>-19.696155060244159</c:v>
                </c:pt>
                <c:pt idx="18">
                  <c:v>-20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711-4B68-A31B-881358EEE490}"/>
            </c:ext>
          </c:extLst>
        </c:ser>
        <c:ser>
          <c:idx val="14"/>
          <c:order val="14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speed'!$K$4:$K$22</c:f>
              <c:numCache>
                <c:formatCode>0.0</c:formatCode>
                <c:ptCount val="19"/>
                <c:pt idx="0">
                  <c:v>0</c:v>
                </c:pt>
                <c:pt idx="1">
                  <c:v>4.3412044416732583</c:v>
                </c:pt>
                <c:pt idx="2">
                  <c:v>8.5505035831417171</c:v>
                </c:pt>
                <c:pt idx="3">
                  <c:v>12.499999999999998</c:v>
                </c:pt>
                <c:pt idx="4">
                  <c:v>16.069690242163482</c:v>
                </c:pt>
                <c:pt idx="5">
                  <c:v>19.151111077974452</c:v>
                </c:pt>
                <c:pt idx="6">
                  <c:v>21.650635094610966</c:v>
                </c:pt>
                <c:pt idx="7">
                  <c:v>23.492315519647708</c:v>
                </c:pt>
                <c:pt idx="8">
                  <c:v>24.620193825305201</c:v>
                </c:pt>
                <c:pt idx="9">
                  <c:v>25</c:v>
                </c:pt>
                <c:pt idx="10">
                  <c:v>24.620193825305201</c:v>
                </c:pt>
                <c:pt idx="11">
                  <c:v>23.492315519647711</c:v>
                </c:pt>
                <c:pt idx="12">
                  <c:v>21.650635094610969</c:v>
                </c:pt>
                <c:pt idx="13">
                  <c:v>19.151111077974452</c:v>
                </c:pt>
                <c:pt idx="14">
                  <c:v>16.069690242163485</c:v>
                </c:pt>
                <c:pt idx="15">
                  <c:v>12.499999999999998</c:v>
                </c:pt>
                <c:pt idx="16">
                  <c:v>8.5505035831417224</c:v>
                </c:pt>
                <c:pt idx="17">
                  <c:v>4.3412044416732565</c:v>
                </c:pt>
                <c:pt idx="18">
                  <c:v>3.06287113727155E-15</c:v>
                </c:pt>
              </c:numCache>
            </c:numRef>
          </c:xVal>
          <c:yVal>
            <c:numRef>
              <c:f>'Polar speed'!$L$4:$L$22</c:f>
              <c:numCache>
                <c:formatCode>0.0</c:formatCode>
                <c:ptCount val="19"/>
                <c:pt idx="0">
                  <c:v>25</c:v>
                </c:pt>
                <c:pt idx="1">
                  <c:v>24.620193825305201</c:v>
                </c:pt>
                <c:pt idx="2">
                  <c:v>23.492315519647711</c:v>
                </c:pt>
                <c:pt idx="3">
                  <c:v>21.650635094610969</c:v>
                </c:pt>
                <c:pt idx="4">
                  <c:v>19.151111077974452</c:v>
                </c:pt>
                <c:pt idx="5">
                  <c:v>16.069690242163485</c:v>
                </c:pt>
                <c:pt idx="6">
                  <c:v>12.500000000000004</c:v>
                </c:pt>
                <c:pt idx="7">
                  <c:v>8.5505035831417207</c:v>
                </c:pt>
                <c:pt idx="8">
                  <c:v>4.34120444167326</c:v>
                </c:pt>
                <c:pt idx="9">
                  <c:v>1.531435568635775E-15</c:v>
                </c:pt>
                <c:pt idx="10">
                  <c:v>-4.3412044416732574</c:v>
                </c:pt>
                <c:pt idx="11">
                  <c:v>-8.5505035831417171</c:v>
                </c:pt>
                <c:pt idx="12">
                  <c:v>-12.499999999999995</c:v>
                </c:pt>
                <c:pt idx="13">
                  <c:v>-16.069690242163485</c:v>
                </c:pt>
                <c:pt idx="14">
                  <c:v>-19.151111077974448</c:v>
                </c:pt>
                <c:pt idx="15">
                  <c:v>-21.650635094610969</c:v>
                </c:pt>
                <c:pt idx="16">
                  <c:v>-23.492315519647708</c:v>
                </c:pt>
                <c:pt idx="17">
                  <c:v>-24.620193825305201</c:v>
                </c:pt>
                <c:pt idx="18">
                  <c:v>-25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711-4B68-A31B-881358EEE490}"/>
            </c:ext>
          </c:extLst>
        </c:ser>
        <c:ser>
          <c:idx val="15"/>
          <c:order val="15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speed'!$M$4:$M$22</c:f>
              <c:numCache>
                <c:formatCode>0.0</c:formatCode>
                <c:ptCount val="19"/>
                <c:pt idx="0">
                  <c:v>0</c:v>
                </c:pt>
                <c:pt idx="1">
                  <c:v>5.2094453300079095</c:v>
                </c:pt>
                <c:pt idx="2">
                  <c:v>10.260604299770062</c:v>
                </c:pt>
                <c:pt idx="3">
                  <c:v>14.999999999999998</c:v>
                </c:pt>
                <c:pt idx="4">
                  <c:v>19.283628290596177</c:v>
                </c:pt>
                <c:pt idx="5">
                  <c:v>22.981333293569339</c:v>
                </c:pt>
                <c:pt idx="6">
                  <c:v>25.980762113533157</c:v>
                </c:pt>
                <c:pt idx="7">
                  <c:v>28.190778623577248</c:v>
                </c:pt>
                <c:pt idx="8">
                  <c:v>29.544232590366242</c:v>
                </c:pt>
                <c:pt idx="9">
                  <c:v>30</c:v>
                </c:pt>
                <c:pt idx="10">
                  <c:v>29.544232590366242</c:v>
                </c:pt>
                <c:pt idx="11">
                  <c:v>28.190778623577252</c:v>
                </c:pt>
                <c:pt idx="12">
                  <c:v>25.98076211353316</c:v>
                </c:pt>
                <c:pt idx="13">
                  <c:v>22.981333293569339</c:v>
                </c:pt>
                <c:pt idx="14">
                  <c:v>19.283628290596184</c:v>
                </c:pt>
                <c:pt idx="15">
                  <c:v>14.999999999999998</c:v>
                </c:pt>
                <c:pt idx="16">
                  <c:v>10.260604299770065</c:v>
                </c:pt>
                <c:pt idx="17">
                  <c:v>5.2094453300079087</c:v>
                </c:pt>
                <c:pt idx="18">
                  <c:v>3.67544536472586E-15</c:v>
                </c:pt>
              </c:numCache>
            </c:numRef>
          </c:xVal>
          <c:yVal>
            <c:numRef>
              <c:f>'Polar speed'!$N$4:$N$22</c:f>
              <c:numCache>
                <c:formatCode>0.0</c:formatCode>
                <c:ptCount val="19"/>
                <c:pt idx="0">
                  <c:v>30</c:v>
                </c:pt>
                <c:pt idx="1">
                  <c:v>29.544232590366242</c:v>
                </c:pt>
                <c:pt idx="2">
                  <c:v>28.190778623577252</c:v>
                </c:pt>
                <c:pt idx="3">
                  <c:v>25.98076211353316</c:v>
                </c:pt>
                <c:pt idx="4">
                  <c:v>22.981333293569339</c:v>
                </c:pt>
                <c:pt idx="5">
                  <c:v>19.28362829059618</c:v>
                </c:pt>
                <c:pt idx="6">
                  <c:v>15.000000000000004</c:v>
                </c:pt>
                <c:pt idx="7">
                  <c:v>10.260604299770065</c:v>
                </c:pt>
                <c:pt idx="8">
                  <c:v>5.2094453300079122</c:v>
                </c:pt>
                <c:pt idx="9">
                  <c:v>1.83772268236293E-15</c:v>
                </c:pt>
                <c:pt idx="10">
                  <c:v>-5.2094453300079095</c:v>
                </c:pt>
                <c:pt idx="11">
                  <c:v>-10.260604299770062</c:v>
                </c:pt>
                <c:pt idx="12">
                  <c:v>-14.999999999999993</c:v>
                </c:pt>
                <c:pt idx="13">
                  <c:v>-19.28362829059618</c:v>
                </c:pt>
                <c:pt idx="14">
                  <c:v>-22.981333293569335</c:v>
                </c:pt>
                <c:pt idx="15">
                  <c:v>-25.98076211353316</c:v>
                </c:pt>
                <c:pt idx="16">
                  <c:v>-28.190778623577248</c:v>
                </c:pt>
                <c:pt idx="17">
                  <c:v>-29.544232590366242</c:v>
                </c:pt>
                <c:pt idx="18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711-4B68-A31B-881358EEE490}"/>
            </c:ext>
          </c:extLst>
        </c:ser>
        <c:ser>
          <c:idx val="16"/>
          <c:order val="16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speed'!$O$4:$O$22</c:f>
              <c:numCache>
                <c:formatCode>0.0</c:formatCode>
                <c:ptCount val="19"/>
                <c:pt idx="0">
                  <c:v>0</c:v>
                </c:pt>
                <c:pt idx="1">
                  <c:v>6.0776862183425617</c:v>
                </c:pt>
                <c:pt idx="2">
                  <c:v>11.970705016398405</c:v>
                </c:pt>
                <c:pt idx="3">
                  <c:v>17.499999999999996</c:v>
                </c:pt>
                <c:pt idx="4">
                  <c:v>22.497566339028875</c:v>
                </c:pt>
                <c:pt idx="5">
                  <c:v>26.811555509164229</c:v>
                </c:pt>
                <c:pt idx="6">
                  <c:v>30.310889132455351</c:v>
                </c:pt>
                <c:pt idx="7">
                  <c:v>32.889241727506793</c:v>
                </c:pt>
                <c:pt idx="8">
                  <c:v>34.468271355427284</c:v>
                </c:pt>
                <c:pt idx="9">
                  <c:v>35</c:v>
                </c:pt>
                <c:pt idx="10">
                  <c:v>34.468271355427284</c:v>
                </c:pt>
                <c:pt idx="11">
                  <c:v>32.889241727506793</c:v>
                </c:pt>
                <c:pt idx="12">
                  <c:v>30.310889132455355</c:v>
                </c:pt>
                <c:pt idx="13">
                  <c:v>26.811555509164229</c:v>
                </c:pt>
                <c:pt idx="14">
                  <c:v>22.497566339028882</c:v>
                </c:pt>
                <c:pt idx="15">
                  <c:v>17.499999999999996</c:v>
                </c:pt>
                <c:pt idx="16">
                  <c:v>11.97070501639841</c:v>
                </c:pt>
                <c:pt idx="17">
                  <c:v>6.07768621834256</c:v>
                </c:pt>
                <c:pt idx="18">
                  <c:v>4.28801959218017E-15</c:v>
                </c:pt>
              </c:numCache>
            </c:numRef>
          </c:xVal>
          <c:yVal>
            <c:numRef>
              <c:f>'Polar speed'!$P$4:$P$22</c:f>
              <c:numCache>
                <c:formatCode>0.0</c:formatCode>
                <c:ptCount val="19"/>
                <c:pt idx="0">
                  <c:v>35</c:v>
                </c:pt>
                <c:pt idx="1">
                  <c:v>34.468271355427284</c:v>
                </c:pt>
                <c:pt idx="2">
                  <c:v>32.889241727506793</c:v>
                </c:pt>
                <c:pt idx="3">
                  <c:v>30.310889132455355</c:v>
                </c:pt>
                <c:pt idx="4">
                  <c:v>26.811555509164229</c:v>
                </c:pt>
                <c:pt idx="5">
                  <c:v>22.497566339028879</c:v>
                </c:pt>
                <c:pt idx="6">
                  <c:v>17.500000000000004</c:v>
                </c:pt>
                <c:pt idx="7">
                  <c:v>11.970705016398409</c:v>
                </c:pt>
                <c:pt idx="8">
                  <c:v>6.0776862183425644</c:v>
                </c:pt>
                <c:pt idx="9">
                  <c:v>2.144009796090085E-15</c:v>
                </c:pt>
                <c:pt idx="10">
                  <c:v>-6.0776862183425608</c:v>
                </c:pt>
                <c:pt idx="11">
                  <c:v>-11.970705016398405</c:v>
                </c:pt>
                <c:pt idx="12">
                  <c:v>-17.499999999999993</c:v>
                </c:pt>
                <c:pt idx="13">
                  <c:v>-22.497566339028879</c:v>
                </c:pt>
                <c:pt idx="14">
                  <c:v>-26.811555509164226</c:v>
                </c:pt>
                <c:pt idx="15">
                  <c:v>-30.310889132455355</c:v>
                </c:pt>
                <c:pt idx="16">
                  <c:v>-32.889241727506793</c:v>
                </c:pt>
                <c:pt idx="17">
                  <c:v>-34.468271355427284</c:v>
                </c:pt>
                <c:pt idx="18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711-4B68-A31B-881358EEE490}"/>
            </c:ext>
          </c:extLst>
        </c:ser>
        <c:ser>
          <c:idx val="17"/>
          <c:order val="17"/>
          <c:spPr>
            <a:ln w="1270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'Polar speed'!$Q$4:$Q$22</c:f>
              <c:numCache>
                <c:formatCode>0.0</c:formatCode>
                <c:ptCount val="19"/>
                <c:pt idx="0">
                  <c:v>0</c:v>
                </c:pt>
                <c:pt idx="1">
                  <c:v>6.945927106677213</c:v>
                </c:pt>
                <c:pt idx="2">
                  <c:v>13.680805733026748</c:v>
                </c:pt>
                <c:pt idx="3">
                  <c:v>19.999999999999996</c:v>
                </c:pt>
                <c:pt idx="4">
                  <c:v>25.71150438746157</c:v>
                </c:pt>
                <c:pt idx="5">
                  <c:v>30.64177772475912</c:v>
                </c:pt>
                <c:pt idx="6">
                  <c:v>34.641016151377542</c:v>
                </c:pt>
                <c:pt idx="7">
                  <c:v>37.587704831436334</c:v>
                </c:pt>
                <c:pt idx="8">
                  <c:v>39.392310120488318</c:v>
                </c:pt>
                <c:pt idx="9">
                  <c:v>40</c:v>
                </c:pt>
                <c:pt idx="10">
                  <c:v>39.392310120488318</c:v>
                </c:pt>
                <c:pt idx="11">
                  <c:v>37.587704831436341</c:v>
                </c:pt>
                <c:pt idx="12">
                  <c:v>34.641016151377549</c:v>
                </c:pt>
                <c:pt idx="13">
                  <c:v>30.64177772475912</c:v>
                </c:pt>
                <c:pt idx="14">
                  <c:v>25.711504387461581</c:v>
                </c:pt>
                <c:pt idx="15">
                  <c:v>19.999999999999996</c:v>
                </c:pt>
                <c:pt idx="16">
                  <c:v>13.680805733026755</c:v>
                </c:pt>
                <c:pt idx="17">
                  <c:v>6.9459271066772112</c:v>
                </c:pt>
                <c:pt idx="18">
                  <c:v>4.90059381963448E-15</c:v>
                </c:pt>
              </c:numCache>
            </c:numRef>
          </c:xVal>
          <c:yVal>
            <c:numRef>
              <c:f>'Polar speed'!$R$4:$R$22</c:f>
              <c:numCache>
                <c:formatCode>0.0</c:formatCode>
                <c:ptCount val="19"/>
                <c:pt idx="0">
                  <c:v>40</c:v>
                </c:pt>
                <c:pt idx="1">
                  <c:v>39.392310120488318</c:v>
                </c:pt>
                <c:pt idx="2">
                  <c:v>37.587704831436341</c:v>
                </c:pt>
                <c:pt idx="3">
                  <c:v>34.641016151377549</c:v>
                </c:pt>
                <c:pt idx="4">
                  <c:v>30.64177772475912</c:v>
                </c:pt>
                <c:pt idx="5">
                  <c:v>25.711504387461574</c:v>
                </c:pt>
                <c:pt idx="6">
                  <c:v>20.000000000000004</c:v>
                </c:pt>
                <c:pt idx="7">
                  <c:v>13.680805733026753</c:v>
                </c:pt>
                <c:pt idx="8">
                  <c:v>6.9459271066772166</c:v>
                </c:pt>
                <c:pt idx="9">
                  <c:v>2.45029690981724E-15</c:v>
                </c:pt>
                <c:pt idx="10">
                  <c:v>-6.9459271066772121</c:v>
                </c:pt>
                <c:pt idx="11">
                  <c:v>-13.680805733026748</c:v>
                </c:pt>
                <c:pt idx="12">
                  <c:v>-19.999999999999993</c:v>
                </c:pt>
                <c:pt idx="13">
                  <c:v>-25.711504387461574</c:v>
                </c:pt>
                <c:pt idx="14">
                  <c:v>-30.641777724759116</c:v>
                </c:pt>
                <c:pt idx="15">
                  <c:v>-34.641016151377549</c:v>
                </c:pt>
                <c:pt idx="16">
                  <c:v>-37.587704831436334</c:v>
                </c:pt>
                <c:pt idx="17">
                  <c:v>-39.392310120488318</c:v>
                </c:pt>
                <c:pt idx="18">
                  <c:v>-40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711-4B68-A31B-881358EEE490}"/>
            </c:ext>
          </c:extLst>
        </c:ser>
        <c:ser>
          <c:idx val="18"/>
          <c:order val="18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Sheet1!$F$2:$F$11</c:f>
              <c:numCache>
                <c:formatCode>0.0</c:formatCode>
                <c:ptCount val="10"/>
                <c:pt idx="0">
                  <c:v>18.854470724057514</c:v>
                </c:pt>
                <c:pt idx="1">
                  <c:v>18.884653131022837</c:v>
                </c:pt>
                <c:pt idx="2">
                  <c:v>19.273991437275885</c:v>
                </c:pt>
                <c:pt idx="3">
                  <c:v>19.891560344473152</c:v>
                </c:pt>
                <c:pt idx="4">
                  <c:v>20.657823617299126</c:v>
                </c:pt>
                <c:pt idx="5">
                  <c:v>21.516182464512887</c:v>
                </c:pt>
                <c:pt idx="6">
                  <c:v>22.420270645823273</c:v>
                </c:pt>
                <c:pt idx="7">
                  <c:v>23.328321284308537</c:v>
                </c:pt>
                <c:pt idx="8">
                  <c:v>24.613146124762014</c:v>
                </c:pt>
                <c:pt idx="9">
                  <c:v>26.274380247285983</c:v>
                </c:pt>
              </c:numCache>
            </c:numRef>
          </c:xVal>
          <c:yVal>
            <c:numRef>
              <c:f>Sheet1!$G$2:$G$11</c:f>
              <c:numCache>
                <c:formatCode>0.0</c:formatCode>
                <c:ptCount val="10"/>
                <c:pt idx="0">
                  <c:v>19.506350790081644</c:v>
                </c:pt>
                <c:pt idx="1">
                  <c:v>19.477131810177035</c:v>
                </c:pt>
                <c:pt idx="2">
                  <c:v>19.091936557245219</c:v>
                </c:pt>
                <c:pt idx="3">
                  <c:v>18.447618125173879</c:v>
                </c:pt>
                <c:pt idx="4">
                  <c:v>17.585309517509749</c:v>
                </c:pt>
                <c:pt idx="5">
                  <c:v>16.524003134345165</c:v>
                </c:pt>
                <c:pt idx="6">
                  <c:v>15.27482411021796</c:v>
                </c:pt>
                <c:pt idx="7">
                  <c:v>13.848401116596028</c:v>
                </c:pt>
                <c:pt idx="8">
                  <c:v>11.409725030480505</c:v>
                </c:pt>
                <c:pt idx="9">
                  <c:v>6.7561623760156095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711-4B68-A31B-881358EEE490}"/>
            </c:ext>
          </c:extLst>
        </c:ser>
        <c:ser>
          <c:idx val="19"/>
          <c:order val="19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Sheet1!$F$13:$F$22</c:f>
              <c:numCache>
                <c:formatCode>0.0</c:formatCode>
                <c:ptCount val="10"/>
                <c:pt idx="0">
                  <c:v>12.862573144283591</c:v>
                </c:pt>
                <c:pt idx="1">
                  <c:v>12.770472812835173</c:v>
                </c:pt>
                <c:pt idx="2">
                  <c:v>12.92740933961192</c:v>
                </c:pt>
                <c:pt idx="3">
                  <c:v>13.243298490540242</c:v>
                </c:pt>
                <c:pt idx="4">
                  <c:v>13.664152335017954</c:v>
                </c:pt>
                <c:pt idx="5">
                  <c:v>14.153255048338506</c:v>
                </c:pt>
                <c:pt idx="6">
                  <c:v>14.682436846046821</c:v>
                </c:pt>
                <c:pt idx="7">
                  <c:v>15.227911826365252</c:v>
                </c:pt>
                <c:pt idx="8">
                  <c:v>16.030687645342951</c:v>
                </c:pt>
                <c:pt idx="9">
                  <c:v>17.17808481171642</c:v>
                </c:pt>
              </c:numCache>
            </c:numRef>
          </c:xVal>
          <c:yVal>
            <c:numRef>
              <c:f>Sheet1!$G$13:$G$22</c:f>
              <c:numCache>
                <c:formatCode>0.0</c:formatCode>
                <c:ptCount val="10"/>
                <c:pt idx="0">
                  <c:v>12.84857511159599</c:v>
                </c:pt>
                <c:pt idx="1">
                  <c:v>12.940119567724523</c:v>
                </c:pt>
                <c:pt idx="2">
                  <c:v>12.783339080869439</c:v>
                </c:pt>
                <c:pt idx="3">
                  <c:v>12.455790435810322</c:v>
                </c:pt>
                <c:pt idx="4">
                  <c:v>11.992606524679811</c:v>
                </c:pt>
                <c:pt idx="5">
                  <c:v>11.41126819538696</c:v>
                </c:pt>
                <c:pt idx="6">
                  <c:v>10.721833730860411</c:v>
                </c:pt>
                <c:pt idx="7">
                  <c:v>9.9318866132681283</c:v>
                </c:pt>
                <c:pt idx="8">
                  <c:v>8.57605526496992</c:v>
                </c:pt>
                <c:pt idx="9">
                  <c:v>5.9535764454525193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711-4B68-A31B-881358EEE490}"/>
            </c:ext>
          </c:extLst>
        </c:ser>
        <c:ser>
          <c:idx val="20"/>
          <c:order val="2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Sheet1!$F$24:$F$33</c:f>
              <c:numCache>
                <c:formatCode>0.0</c:formatCode>
                <c:ptCount val="10"/>
                <c:pt idx="0">
                  <c:v>10.0716675706453</c:v>
                </c:pt>
                <c:pt idx="1">
                  <c:v>9.8960686640662701</c:v>
                </c:pt>
                <c:pt idx="2">
                  <c:v>9.9173295032120201</c:v>
                </c:pt>
                <c:pt idx="3">
                  <c:v>10.065721233612964</c:v>
                </c:pt>
                <c:pt idx="4">
                  <c:v>10.299053914891648</c:v>
                </c:pt>
                <c:pt idx="5">
                  <c:v>10.589371517716959</c:v>
                </c:pt>
                <c:pt idx="6">
                  <c:v>10.916368089019263</c:v>
                </c:pt>
                <c:pt idx="7">
                  <c:v>11.264042610593282</c:v>
                </c:pt>
                <c:pt idx="8">
                  <c:v>11.795506363436536</c:v>
                </c:pt>
                <c:pt idx="9">
                  <c:v>12.618541131392101</c:v>
                </c:pt>
              </c:numCache>
            </c:numRef>
          </c:xVal>
          <c:yVal>
            <c:numRef>
              <c:f>Sheet1!$G$24:$G$33</c:f>
              <c:numCache>
                <c:formatCode>0.0</c:formatCode>
                <c:ptCount val="10"/>
                <c:pt idx="0">
                  <c:v>9.3957119799402253</c:v>
                </c:pt>
                <c:pt idx="1">
                  <c:v>9.5804862225080267</c:v>
                </c:pt>
                <c:pt idx="2">
                  <c:v>9.5584761750135101</c:v>
                </c:pt>
                <c:pt idx="3">
                  <c:v>9.4020820731779189</c:v>
                </c:pt>
                <c:pt idx="4">
                  <c:v>9.1458941455570919</c:v>
                </c:pt>
                <c:pt idx="5">
                  <c:v>8.8081270496823176</c:v>
                </c:pt>
                <c:pt idx="6">
                  <c:v>8.3994523040864042</c:v>
                </c:pt>
                <c:pt idx="7">
                  <c:v>7.9271202419491091</c:v>
                </c:pt>
                <c:pt idx="8">
                  <c:v>7.1122374042004992</c:v>
                </c:pt>
                <c:pt idx="9">
                  <c:v>5.5218032361671696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711-4B68-A31B-881358EEE490}"/>
            </c:ext>
          </c:extLst>
        </c:ser>
        <c:ser>
          <c:idx val="21"/>
          <c:order val="21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Sheet1!$F$35:$F$44</c:f>
              <c:numCache>
                <c:formatCode>0.0</c:formatCode>
                <c:ptCount val="10"/>
                <c:pt idx="0">
                  <c:v>8.3011160947893696</c:v>
                </c:pt>
                <c:pt idx="1">
                  <c:v>8.0727062319772465</c:v>
                </c:pt>
                <c:pt idx="2">
                  <c:v>8.0015713458388777</c:v>
                </c:pt>
                <c:pt idx="3">
                  <c:v>8.0354529734272493</c:v>
                </c:pt>
                <c:pt idx="4">
                  <c:v>8.1408902060951558</c:v>
                </c:pt>
                <c:pt idx="5">
                  <c:v>8.2954438592602067</c:v>
                </c:pt>
                <c:pt idx="6">
                  <c:v>8.4831690115257228</c:v>
                </c:pt>
                <c:pt idx="7">
                  <c:v>8.6920758755344867</c:v>
                </c:pt>
                <c:pt idx="8">
                  <c:v>9.0249455836297088</c:v>
                </c:pt>
                <c:pt idx="9">
                  <c:v>9.5738496223976259</c:v>
                </c:pt>
              </c:numCache>
            </c:numRef>
          </c:xVal>
          <c:yVal>
            <c:numRef>
              <c:f>Sheet1!$G$35:$G$44</c:f>
              <c:numCache>
                <c:formatCode>0.0</c:formatCode>
                <c:ptCount val="10"/>
                <c:pt idx="0">
                  <c:v>6.7737667508622934</c:v>
                </c:pt>
                <c:pt idx="1">
                  <c:v>7.0444203811565913</c:v>
                </c:pt>
                <c:pt idx="2">
                  <c:v>7.1251175717814519</c:v>
                </c:pt>
                <c:pt idx="3">
                  <c:v>7.0868850651113151</c:v>
                </c:pt>
                <c:pt idx="4">
                  <c:v>6.9655115437821644</c:v>
                </c:pt>
                <c:pt idx="5">
                  <c:v>6.7807120269276107</c:v>
                </c:pt>
                <c:pt idx="6">
                  <c:v>6.544332505011365</c:v>
                </c:pt>
                <c:pt idx="7">
                  <c:v>6.26420476901977</c:v>
                </c:pt>
                <c:pt idx="8">
                  <c:v>5.7743226119417042</c:v>
                </c:pt>
                <c:pt idx="9">
                  <c:v>4.8097658801625132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711-4B68-A31B-881358EEE490}"/>
            </c:ext>
          </c:extLst>
        </c:ser>
        <c:ser>
          <c:idx val="22"/>
          <c:order val="22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Sheet1!$F$46:$F$55</c:f>
              <c:numCache>
                <c:formatCode>0.0</c:formatCode>
                <c:ptCount val="10"/>
                <c:pt idx="0">
                  <c:v>6.915490567274758</c:v>
                </c:pt>
                <c:pt idx="1">
                  <c:v>6.6910776614845879</c:v>
                </c:pt>
                <c:pt idx="2">
                  <c:v>6.5737660345121114</c:v>
                </c:pt>
                <c:pt idx="3">
                  <c:v>6.5352192385421031</c:v>
                </c:pt>
                <c:pt idx="4">
                  <c:v>6.5533071011336235</c:v>
                </c:pt>
                <c:pt idx="5">
                  <c:v>6.6116621374978628</c:v>
                </c:pt>
                <c:pt idx="6">
                  <c:v>6.6981513907940036</c:v>
                </c:pt>
                <c:pt idx="7">
                  <c:v>6.8036094305943227</c:v>
                </c:pt>
                <c:pt idx="8">
                  <c:v>6.9823130595994627</c:v>
                </c:pt>
                <c:pt idx="9">
                  <c:v>7.2942420999381508</c:v>
                </c:pt>
              </c:numCache>
            </c:numRef>
          </c:xVal>
          <c:yVal>
            <c:numRef>
              <c:f>Sheet1!$G$46:$G$55</c:f>
              <c:numCache>
                <c:formatCode>0.0</c:formatCode>
                <c:ptCount val="10"/>
                <c:pt idx="0">
                  <c:v>4.2502143935807561</c:v>
                </c:pt>
                <c:pt idx="1">
                  <c:v>4.5954120495826194</c:v>
                </c:pt>
                <c:pt idx="2">
                  <c:v>4.7617152687830995</c:v>
                </c:pt>
                <c:pt idx="3">
                  <c:v>4.8144824936493826</c:v>
                </c:pt>
                <c:pt idx="4">
                  <c:v>4.7898327962152107</c:v>
                </c:pt>
                <c:pt idx="5">
                  <c:v>4.7089548688689282</c:v>
                </c:pt>
                <c:pt idx="6">
                  <c:v>4.5850954323188882</c:v>
                </c:pt>
                <c:pt idx="7">
                  <c:v>4.4271018616466451</c:v>
                </c:pt>
                <c:pt idx="8">
                  <c:v>4.1395212905859031</c:v>
                </c:pt>
                <c:pt idx="9">
                  <c:v>3.5612307373936138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711-4B68-A31B-881358EEE490}"/>
            </c:ext>
          </c:extLst>
        </c:ser>
        <c:ser>
          <c:idx val="23"/>
          <c:order val="23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Sheet1!$F$57:$F$66</c:f>
              <c:numCache>
                <c:formatCode>0.0</c:formatCode>
                <c:ptCount val="10"/>
                <c:pt idx="0">
                  <c:v>5.2489609221479991</c:v>
                </c:pt>
                <c:pt idx="1">
                  <c:v>5.1537232623423055</c:v>
                </c:pt>
                <c:pt idx="2">
                  <c:v>5.0847285233236139</c:v>
                </c:pt>
                <c:pt idx="3">
                  <c:v>5.0440074018607186</c:v>
                </c:pt>
                <c:pt idx="4">
                  <c:v>5.0281021437906608</c:v>
                </c:pt>
                <c:pt idx="5">
                  <c:v>5.0319351654540787</c:v>
                </c:pt>
                <c:pt idx="6">
                  <c:v>5.0504422170927619</c:v>
                </c:pt>
                <c:pt idx="7">
                  <c:v>5.0791633951632944</c:v>
                </c:pt>
                <c:pt idx="8">
                  <c:v>5.1334897579670304</c:v>
                </c:pt>
                <c:pt idx="9">
                  <c:v>5.2324769338968204</c:v>
                </c:pt>
              </c:numCache>
            </c:numRef>
          </c:xVal>
          <c:yVal>
            <c:numRef>
              <c:f>Sheet1!$G$57:$G$66</c:f>
              <c:numCache>
                <c:formatCode>0.0</c:formatCode>
                <c:ptCount val="10"/>
                <c:pt idx="0">
                  <c:v>1.4278582463510354</c:v>
                </c:pt>
                <c:pt idx="1">
                  <c:v>1.7405477497331741</c:v>
                </c:pt>
                <c:pt idx="2">
                  <c:v>1.9328491348288646</c:v>
                </c:pt>
                <c:pt idx="3">
                  <c:v>2.0367521360940595</c:v>
                </c:pt>
                <c:pt idx="4">
                  <c:v>2.0757068110687467</c:v>
                </c:pt>
                <c:pt idx="5">
                  <c:v>2.0663974507766083</c:v>
                </c:pt>
                <c:pt idx="6">
                  <c:v>2.0207432656615683</c:v>
                </c:pt>
                <c:pt idx="7">
                  <c:v>1.9474262859329756</c:v>
                </c:pt>
                <c:pt idx="8">
                  <c:v>1.7993478926425075</c:v>
                </c:pt>
                <c:pt idx="9">
                  <c:v>1.4871298094474334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711-4B68-A31B-881358EEE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940720"/>
        <c:axId val="1705947792"/>
      </c:scatterChart>
      <c:valAx>
        <c:axId val="1705940720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7792"/>
        <c:crosses val="autoZero"/>
        <c:crossBetween val="midCat"/>
        <c:majorUnit val="5"/>
        <c:minorUnit val="1"/>
      </c:valAx>
      <c:valAx>
        <c:axId val="1705947792"/>
        <c:scaling>
          <c:orientation val="minMax"/>
          <c:max val="30"/>
          <c:min val="-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94072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225481920208131E-2"/>
          <c:y val="0.80049193969050414"/>
          <c:w val="0.77244398931680125"/>
          <c:h val="0.10679688097240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9665</xdr:colOff>
      <xdr:row>4</xdr:row>
      <xdr:rowOff>88900</xdr:rowOff>
    </xdr:from>
    <xdr:to>
      <xdr:col>19</xdr:col>
      <xdr:colOff>456440</xdr:colOff>
      <xdr:row>15</xdr:row>
      <xdr:rowOff>228457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FDB1D9-C7F2-FD40-0D70-63FC70FD8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1865" y="857250"/>
          <a:ext cx="3355075" cy="226680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50800</xdr:rowOff>
    </xdr:from>
    <xdr:to>
      <xdr:col>6</xdr:col>
      <xdr:colOff>603250</xdr:colOff>
      <xdr:row>24</xdr:row>
      <xdr:rowOff>323850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0</xdr:row>
      <xdr:rowOff>38100</xdr:rowOff>
    </xdr:from>
    <xdr:to>
      <xdr:col>28</xdr:col>
      <xdr:colOff>542925</xdr:colOff>
      <xdr:row>35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0</xdr:row>
      <xdr:rowOff>165100</xdr:rowOff>
    </xdr:from>
    <xdr:to>
      <xdr:col>16</xdr:col>
      <xdr:colOff>422274</xdr:colOff>
      <xdr:row>35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33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377825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73025</xdr:colOff>
      <xdr:row>17</xdr:row>
      <xdr:rowOff>47624</xdr:rowOff>
    </xdr:from>
    <xdr:to>
      <xdr:col>27</xdr:col>
      <xdr:colOff>412750</xdr:colOff>
      <xdr:row>29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333375</xdr:colOff>
      <xdr:row>17</xdr:row>
      <xdr:rowOff>47624</xdr:rowOff>
    </xdr:from>
    <xdr:to>
      <xdr:col>29</xdr:col>
      <xdr:colOff>63500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24</xdr:col>
      <xdr:colOff>485775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161925</xdr:colOff>
      <xdr:row>17</xdr:row>
      <xdr:rowOff>92074</xdr:rowOff>
    </xdr:from>
    <xdr:to>
      <xdr:col>28</xdr:col>
      <xdr:colOff>501650</xdr:colOff>
      <xdr:row>40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AF6D7-D4FB-46EA-AA32-0A41B3CBB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zoomScaleNormal="100" workbookViewId="0">
      <selection activeCell="J21" sqref="J21"/>
    </sheetView>
  </sheetViews>
  <sheetFormatPr defaultRowHeight="14.5" x14ac:dyDescent="0.35"/>
  <cols>
    <col min="1" max="1" width="15.36328125" customWidth="1"/>
    <col min="2" max="2" width="5.81640625" customWidth="1"/>
    <col min="3" max="3" width="5.54296875" customWidth="1"/>
    <col min="4" max="4" width="13.6328125" customWidth="1"/>
    <col min="5" max="5" width="8.08984375" customWidth="1"/>
    <col min="6" max="6" width="7.6328125" customWidth="1"/>
    <col min="7" max="7" width="8.9062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5.90625" customWidth="1"/>
    <col min="20" max="20" width="7.81640625" customWidth="1"/>
  </cols>
  <sheetData>
    <row r="1" spans="1:26" s="8" customFormat="1" ht="23.5" x14ac:dyDescent="0.55000000000000004">
      <c r="A1" s="9" t="s">
        <v>17</v>
      </c>
      <c r="C1" s="88" t="s">
        <v>105</v>
      </c>
      <c r="D1" s="87"/>
      <c r="E1" s="87"/>
      <c r="F1" s="86"/>
      <c r="G1" s="86">
        <v>45023</v>
      </c>
    </row>
    <row r="2" spans="1:26" ht="16" thickBot="1" x14ac:dyDescent="0.4">
      <c r="A2" s="3" t="s">
        <v>11</v>
      </c>
      <c r="I2" s="39" t="s">
        <v>72</v>
      </c>
      <c r="M2" s="39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ht="15" thickBot="1" x14ac:dyDescent="0.4">
      <c r="A3" s="27" t="s">
        <v>15</v>
      </c>
      <c r="B3" s="58">
        <v>9.81</v>
      </c>
      <c r="D3" s="37" t="s">
        <v>0</v>
      </c>
      <c r="E3" s="89">
        <v>20</v>
      </c>
      <c r="F3" s="29" t="s">
        <v>1</v>
      </c>
      <c r="H3" s="6" t="s">
        <v>93</v>
      </c>
      <c r="I3" s="25">
        <f>(I15^2+I7^2)^0.5/I4</f>
        <v>0.61262594260286052</v>
      </c>
      <c r="J3" s="4"/>
      <c r="L3" s="6" t="s">
        <v>96</v>
      </c>
      <c r="M3" s="25">
        <f>(M15^2+M7^2)^0.5/M4</f>
        <v>0.80886598464694559</v>
      </c>
      <c r="N3" s="4"/>
      <c r="P3" s="27" t="s">
        <v>8</v>
      </c>
      <c r="Q3" s="58">
        <v>80</v>
      </c>
      <c r="R3" s="29" t="s">
        <v>9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7" t="s">
        <v>13</v>
      </c>
      <c r="B4" s="58">
        <v>1.29</v>
      </c>
      <c r="D4" s="37" t="s">
        <v>2</v>
      </c>
      <c r="E4" s="58">
        <v>30</v>
      </c>
      <c r="F4" s="29" t="s">
        <v>3</v>
      </c>
      <c r="H4" s="6" t="s">
        <v>53</v>
      </c>
      <c r="I4" s="52">
        <f>I6*I5</f>
        <v>6.4000000000000001E-2</v>
      </c>
      <c r="J4" s="4"/>
      <c r="L4" s="6" t="s">
        <v>54</v>
      </c>
      <c r="M4" s="30">
        <f>M6*M5</f>
        <v>15.299999999999999</v>
      </c>
      <c r="N4" s="4"/>
      <c r="P4" s="6" t="s">
        <v>10</v>
      </c>
      <c r="Q4" s="33">
        <f>Q3*$B$3/10</f>
        <v>78.48</v>
      </c>
      <c r="R4" s="4" t="s">
        <v>12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7" t="s">
        <v>14</v>
      </c>
      <c r="B5" s="58">
        <v>1025</v>
      </c>
      <c r="D5" s="37" t="s">
        <v>4</v>
      </c>
      <c r="E5" s="58">
        <v>12</v>
      </c>
      <c r="F5" s="29" t="s">
        <v>3</v>
      </c>
      <c r="H5" s="27" t="s">
        <v>55</v>
      </c>
      <c r="I5" s="58">
        <v>0.64</v>
      </c>
      <c r="J5" s="29"/>
      <c r="L5" s="27" t="s">
        <v>55</v>
      </c>
      <c r="M5" s="61">
        <v>0.85</v>
      </c>
      <c r="N5" s="29"/>
      <c r="P5" s="10"/>
      <c r="U5" s="2">
        <f>U4-F26*COS(RADIANS(E3))/10</f>
        <v>-8.5886698511427326</v>
      </c>
      <c r="V5" s="2">
        <f>V4-F26*SIN(RADIANS(E3))/10</f>
        <v>-3.1260201777554872</v>
      </c>
      <c r="W5" s="13">
        <f>W4+G26*COS(RADIANS(C26))/10</f>
        <v>64.970227098297229</v>
      </c>
      <c r="X5" s="13">
        <f>X4+G26*SIN(RADIANS(C26))/10</f>
        <v>31.495228777295608</v>
      </c>
      <c r="Y5" s="13">
        <f>Y4</f>
        <v>28.190778623577252</v>
      </c>
      <c r="Z5" s="1">
        <f>Z4+Q4/10</f>
        <v>18.108604299770064</v>
      </c>
    </row>
    <row r="6" spans="1:26" ht="19" thickBot="1" x14ac:dyDescent="0.5">
      <c r="A6" s="10" t="s">
        <v>43</v>
      </c>
      <c r="B6" s="58">
        <v>1.94384</v>
      </c>
      <c r="D6" s="4" t="s">
        <v>22</v>
      </c>
      <c r="E6" s="38">
        <f>E4*COS(RADIANS(E3))</f>
        <v>28.190778623577252</v>
      </c>
      <c r="H6" s="27" t="s">
        <v>56</v>
      </c>
      <c r="I6" s="54">
        <v>0.1</v>
      </c>
      <c r="J6" s="29"/>
      <c r="L6" s="27" t="s">
        <v>56</v>
      </c>
      <c r="M6" s="54">
        <v>18</v>
      </c>
      <c r="N6" s="29"/>
      <c r="P6" s="10"/>
      <c r="U6" s="13"/>
      <c r="V6" s="13"/>
      <c r="W6" s="13"/>
      <c r="X6" s="13"/>
      <c r="Y6" s="13"/>
      <c r="Z6" s="13"/>
    </row>
    <row r="7" spans="1:26" ht="15" thickBot="1" x14ac:dyDescent="0.4">
      <c r="A7" s="4"/>
      <c r="B7" s="33"/>
      <c r="D7" s="34" t="s">
        <v>24</v>
      </c>
      <c r="E7" s="15">
        <f>E4*SIN(RADIANS(E3))</f>
        <v>10.260604299770062</v>
      </c>
      <c r="H7" s="6" t="s">
        <v>68</v>
      </c>
      <c r="I7" s="32">
        <f>I16*I4</f>
        <v>3.8399999999999997E-2</v>
      </c>
      <c r="J7" s="4" t="s">
        <v>92</v>
      </c>
      <c r="L7" s="6" t="s">
        <v>68</v>
      </c>
      <c r="M7" s="32">
        <f>M16*M4</f>
        <v>12.24</v>
      </c>
      <c r="N7" s="4" t="s">
        <v>61</v>
      </c>
      <c r="P7" s="10"/>
      <c r="U7" s="13"/>
      <c r="V7" s="13"/>
      <c r="W7" s="13"/>
      <c r="X7" s="13"/>
      <c r="Y7" s="13"/>
      <c r="Z7" s="13"/>
    </row>
    <row r="8" spans="1:26" ht="15" thickBot="1" x14ac:dyDescent="0.4">
      <c r="A8" s="4"/>
      <c r="B8" s="4"/>
      <c r="D8" s="94" t="s">
        <v>106</v>
      </c>
      <c r="E8" s="95"/>
      <c r="H8" s="27" t="s">
        <v>64</v>
      </c>
      <c r="I8" s="58">
        <v>8.5</v>
      </c>
      <c r="J8" s="29"/>
      <c r="L8" s="27" t="s">
        <v>64</v>
      </c>
      <c r="M8" s="58">
        <v>6</v>
      </c>
      <c r="N8" s="29"/>
      <c r="P8" s="10"/>
      <c r="U8" s="13"/>
      <c r="V8" s="13"/>
      <c r="W8" s="13"/>
      <c r="X8" s="13"/>
      <c r="Y8" s="13"/>
      <c r="Z8" s="13"/>
    </row>
    <row r="9" spans="1:26" x14ac:dyDescent="0.35">
      <c r="A9" s="6"/>
      <c r="B9" s="4"/>
      <c r="D9" s="94" t="s">
        <v>107</v>
      </c>
      <c r="E9" s="95"/>
      <c r="H9" s="4" t="s">
        <v>65</v>
      </c>
      <c r="I9" s="85">
        <f>(I8*I4)^0.5</f>
        <v>0.73756355658343098</v>
      </c>
      <c r="J9" s="4" t="s">
        <v>3</v>
      </c>
      <c r="L9" s="4" t="s">
        <v>65</v>
      </c>
      <c r="M9" s="36">
        <f>(M8*M4)^0.5</f>
        <v>9.5812316536027868</v>
      </c>
      <c r="N9" s="4" t="s">
        <v>3</v>
      </c>
      <c r="P9" s="10"/>
      <c r="U9" s="13"/>
      <c r="V9" s="13"/>
      <c r="W9" s="13"/>
      <c r="X9" s="13"/>
      <c r="Y9" s="13"/>
      <c r="Z9" s="13"/>
    </row>
    <row r="10" spans="1:26" ht="15" thickBot="1" x14ac:dyDescent="0.4">
      <c r="A10" s="6"/>
      <c r="B10" s="4"/>
      <c r="D10" s="94" t="s">
        <v>108</v>
      </c>
      <c r="E10" s="95"/>
      <c r="H10" s="6" t="s">
        <v>73</v>
      </c>
      <c r="I10" s="26">
        <f>I6*0.01</f>
        <v>1E-3</v>
      </c>
      <c r="J10" s="4" t="s">
        <v>58</v>
      </c>
      <c r="L10" s="6" t="s">
        <v>73</v>
      </c>
      <c r="M10" s="53">
        <f>M6*0.013</f>
        <v>0.23399999999999999</v>
      </c>
      <c r="N10" s="4" t="s">
        <v>58</v>
      </c>
      <c r="P10" s="10"/>
      <c r="U10" s="13"/>
      <c r="V10" s="13"/>
      <c r="W10" s="13"/>
      <c r="X10" s="13"/>
      <c r="Y10" s="13"/>
      <c r="Z10" s="13"/>
    </row>
    <row r="11" spans="1:26" ht="15" thickBot="1" x14ac:dyDescent="0.4">
      <c r="A11" s="6"/>
      <c r="B11" s="4"/>
      <c r="D11" s="94" t="s">
        <v>111</v>
      </c>
      <c r="E11" s="17">
        <v>0.5</v>
      </c>
      <c r="H11" s="27" t="s">
        <v>74</v>
      </c>
      <c r="I11" s="59">
        <v>4.0000000000000001E-3</v>
      </c>
      <c r="J11" s="29" t="s">
        <v>91</v>
      </c>
      <c r="L11" s="27" t="s">
        <v>67</v>
      </c>
      <c r="M11" s="60">
        <f>0.4+E4*0.002</f>
        <v>0.46</v>
      </c>
      <c r="N11" s="29" t="s">
        <v>58</v>
      </c>
      <c r="P11" s="10"/>
      <c r="U11" s="13"/>
      <c r="V11" s="13"/>
      <c r="W11" s="13"/>
      <c r="X11" s="13"/>
      <c r="Y11" s="13"/>
      <c r="Z11" s="13"/>
    </row>
    <row r="12" spans="1:26" ht="15" thickBot="1" x14ac:dyDescent="0.4">
      <c r="A12" s="10"/>
      <c r="D12" s="99" t="s">
        <v>112</v>
      </c>
      <c r="E12" t="s">
        <v>113</v>
      </c>
      <c r="H12" s="27" t="s">
        <v>62</v>
      </c>
      <c r="I12" s="59">
        <v>1.5E-3</v>
      </c>
      <c r="J12" s="29" t="s">
        <v>91</v>
      </c>
      <c r="L12" s="27" t="s">
        <v>69</v>
      </c>
      <c r="M12" s="60">
        <v>0.49</v>
      </c>
      <c r="N12" s="29" t="s">
        <v>91</v>
      </c>
      <c r="O12" s="1"/>
      <c r="P12" s="10"/>
      <c r="U12" s="13"/>
      <c r="V12" s="13"/>
      <c r="W12" s="13"/>
      <c r="X12" s="13"/>
      <c r="Y12" s="13"/>
      <c r="Z12" s="13"/>
    </row>
    <row r="13" spans="1:26" x14ac:dyDescent="0.35">
      <c r="A13" s="10"/>
      <c r="D13" s="99" t="s">
        <v>114</v>
      </c>
      <c r="E13" t="s">
        <v>115</v>
      </c>
      <c r="H13" s="73" t="s">
        <v>76</v>
      </c>
      <c r="I13" s="72">
        <f>I12+I11+I10</f>
        <v>6.4999999999999997E-3</v>
      </c>
      <c r="J13" s="75" t="s">
        <v>52</v>
      </c>
      <c r="L13" s="73" t="s">
        <v>76</v>
      </c>
      <c r="M13" s="76">
        <f>M12+M11+M10</f>
        <v>1.1839999999999999</v>
      </c>
      <c r="N13" s="75" t="s">
        <v>52</v>
      </c>
      <c r="P13" s="10"/>
      <c r="U13" s="13"/>
      <c r="V13" s="13"/>
      <c r="W13" s="13"/>
      <c r="X13" s="13"/>
      <c r="Y13" s="13"/>
      <c r="Z13" s="13"/>
    </row>
    <row r="14" spans="1:26" x14ac:dyDescent="0.35">
      <c r="A14" s="10"/>
      <c r="H14" s="73" t="s">
        <v>66</v>
      </c>
      <c r="I14" s="74">
        <f>(I16^2/(PI()*I8*0.95))*I6</f>
        <v>1.4190905142559089E-3</v>
      </c>
      <c r="J14" s="75" t="s">
        <v>57</v>
      </c>
      <c r="L14" s="73" t="s">
        <v>66</v>
      </c>
      <c r="M14" s="77">
        <f>(M16^2/(PI()*M8*0.95))*M6</f>
        <v>0.64332103312934563</v>
      </c>
      <c r="N14" s="75" t="s">
        <v>57</v>
      </c>
      <c r="P14" s="10"/>
      <c r="U14" s="13"/>
      <c r="V14" s="13"/>
      <c r="W14" s="13"/>
      <c r="X14" s="13"/>
      <c r="Y14" s="13"/>
      <c r="Z14" s="13"/>
    </row>
    <row r="15" spans="1:26" ht="15" thickBot="1" x14ac:dyDescent="0.4">
      <c r="A15" s="10"/>
      <c r="H15" s="6" t="s">
        <v>60</v>
      </c>
      <c r="I15" s="31">
        <f>I14+I13</f>
        <v>7.9190905142559088E-3</v>
      </c>
      <c r="J15" s="4" t="s">
        <v>52</v>
      </c>
      <c r="L15" s="6" t="s">
        <v>60</v>
      </c>
      <c r="M15" s="71">
        <f>M14+M13</f>
        <v>1.8273210331293455</v>
      </c>
      <c r="N15" s="4" t="s">
        <v>52</v>
      </c>
      <c r="P15" s="10"/>
      <c r="U15" s="13"/>
      <c r="V15" s="13"/>
      <c r="W15" s="13"/>
      <c r="X15" s="13"/>
      <c r="Y15" s="13"/>
      <c r="Z15" s="13"/>
    </row>
    <row r="16" spans="1:26" ht="19" thickBot="1" x14ac:dyDescent="0.5">
      <c r="A16" s="10"/>
      <c r="H16" s="27" t="s">
        <v>63</v>
      </c>
      <c r="I16" s="54">
        <v>0.6</v>
      </c>
      <c r="J16" s="29"/>
      <c r="L16" s="27" t="s">
        <v>63</v>
      </c>
      <c r="M16" s="82">
        <v>0.8</v>
      </c>
      <c r="N16" s="29"/>
      <c r="P16" s="10"/>
      <c r="U16" s="13"/>
      <c r="V16" s="13"/>
      <c r="W16" s="13"/>
      <c r="X16" s="13"/>
      <c r="Y16" s="13"/>
      <c r="Z16" s="13"/>
    </row>
    <row r="17" spans="1:23" x14ac:dyDescent="0.35">
      <c r="H17" s="6" t="s">
        <v>5</v>
      </c>
      <c r="I17" s="65">
        <f>I7/I15</f>
        <v>4.8490416836216861</v>
      </c>
      <c r="J17" s="4" t="s">
        <v>6</v>
      </c>
      <c r="L17" s="6" t="s">
        <v>7</v>
      </c>
      <c r="M17" s="65">
        <f>M7/M15</f>
        <v>6.6983303853503022</v>
      </c>
      <c r="N17" s="4" t="s">
        <v>6</v>
      </c>
    </row>
    <row r="18" spans="1:23" x14ac:dyDescent="0.35">
      <c r="H18" s="6" t="s">
        <v>5</v>
      </c>
      <c r="I18" s="5">
        <f>DEGREES(ATAN(1/I17))</f>
        <v>11.652538927502649</v>
      </c>
      <c r="J18" s="4" t="s">
        <v>1</v>
      </c>
      <c r="L18" s="6" t="s">
        <v>7</v>
      </c>
      <c r="M18" s="5">
        <f>DEGREES(ATAN(1/M17))</f>
        <v>8.4910289796023211</v>
      </c>
      <c r="N18" s="4" t="s">
        <v>1</v>
      </c>
      <c r="P18" s="6" t="s">
        <v>36</v>
      </c>
      <c r="Q18" s="7">
        <f>$B$4*$M$3*$M$4/($B$5*$I$3*$I$4)</f>
        <v>0.3972450464422283</v>
      </c>
      <c r="R18" t="s">
        <v>37</v>
      </c>
    </row>
    <row r="19" spans="1:23" ht="15" thickBot="1" x14ac:dyDescent="0.4">
      <c r="H19" s="6" t="s">
        <v>27</v>
      </c>
      <c r="I19" s="35">
        <f>DEGREES(ATAN(1/(I17*COS(RADIANS($E$3)))))</f>
        <v>12.377983679201396</v>
      </c>
      <c r="J19" s="4" t="s">
        <v>1</v>
      </c>
      <c r="M19" s="2"/>
      <c r="P19" s="10"/>
      <c r="Q19" s="11"/>
    </row>
    <row r="20" spans="1:23" ht="15" thickBot="1" x14ac:dyDescent="0.4">
      <c r="H20" s="27" t="s">
        <v>23</v>
      </c>
      <c r="I20" s="97">
        <v>0</v>
      </c>
      <c r="J20" s="29"/>
      <c r="L20" s="96" t="s">
        <v>109</v>
      </c>
      <c r="M20" s="2"/>
      <c r="P20" s="10"/>
      <c r="Q20" s="11"/>
    </row>
    <row r="21" spans="1:23" x14ac:dyDescent="0.35">
      <c r="H21" s="92"/>
      <c r="I21" s="98"/>
      <c r="J21" s="93"/>
      <c r="M21" s="2" t="s">
        <v>110</v>
      </c>
      <c r="P21" s="10"/>
      <c r="Q21" s="11"/>
    </row>
    <row r="22" spans="1:23" x14ac:dyDescent="0.35">
      <c r="H22" s="92"/>
      <c r="I22" s="98"/>
      <c r="J22" s="93"/>
      <c r="M22" s="2"/>
      <c r="P22" s="10"/>
      <c r="Q22" s="11"/>
    </row>
    <row r="24" spans="1:23" s="8" customFormat="1" x14ac:dyDescent="0.35">
      <c r="A24" s="9" t="s">
        <v>16</v>
      </c>
    </row>
    <row r="25" spans="1:23" s="12" customFormat="1" ht="133.5" customHeight="1" thickBot="1" x14ac:dyDescent="0.4">
      <c r="B25" s="20" t="s">
        <v>21</v>
      </c>
      <c r="C25" s="12" t="s">
        <v>20</v>
      </c>
      <c r="D25" s="12" t="s">
        <v>19</v>
      </c>
      <c r="E25" s="12" t="s">
        <v>18</v>
      </c>
      <c r="F25" s="12" t="s">
        <v>94</v>
      </c>
      <c r="G25" s="12" t="s">
        <v>95</v>
      </c>
      <c r="H25" s="14" t="s">
        <v>25</v>
      </c>
      <c r="I25" s="14" t="s">
        <v>26</v>
      </c>
      <c r="J25" s="12" t="s">
        <v>38</v>
      </c>
      <c r="K25" s="12" t="s">
        <v>104</v>
      </c>
      <c r="L25" s="12" t="s">
        <v>99</v>
      </c>
      <c r="M25" s="12" t="s">
        <v>100</v>
      </c>
      <c r="N25" s="12" t="s">
        <v>101</v>
      </c>
      <c r="O25" s="12" t="s">
        <v>103</v>
      </c>
      <c r="P25" s="12" t="s">
        <v>102</v>
      </c>
      <c r="Q25" s="12" t="s">
        <v>49</v>
      </c>
      <c r="R25" s="12" t="s">
        <v>46</v>
      </c>
      <c r="S25" s="12" t="s">
        <v>47</v>
      </c>
      <c r="T25" s="12" t="s">
        <v>48</v>
      </c>
    </row>
    <row r="26" spans="1:23" ht="15" thickBot="1" x14ac:dyDescent="0.4">
      <c r="B26" s="61">
        <v>10</v>
      </c>
      <c r="C26">
        <f>B26+$E$3</f>
        <v>30</v>
      </c>
      <c r="D26" s="2">
        <f>DEGREES(ATAN(1/($M$17*COS(RADIANS(C26)))))</f>
        <v>9.7808784822362362</v>
      </c>
      <c r="E26" s="2">
        <f>D26+$I$19</f>
        <v>22.158862161437632</v>
      </c>
      <c r="F26" s="2">
        <f>$Q$4*SIN(RADIANS(90-C26))/SIN(RADIANS(B26))</f>
        <v>391.3987155072009</v>
      </c>
      <c r="G26" s="2">
        <f>$Q$4*SIN(RADIANS(90-$E$3))/SIN(RADIANS(B26))</f>
        <v>424.69248955051097</v>
      </c>
      <c r="H26" s="2">
        <f>$E$6+$E$5*COS(RADIANS(C26))</f>
        <v>38.583083468990516</v>
      </c>
      <c r="I26" s="2">
        <f>$E$7+$E$5*SIN(RADIANS(C26))</f>
        <v>16.260604299770062</v>
      </c>
      <c r="J26" s="1">
        <f>$Q$18*COS(RADIANS(C26))/COS(RADIANS($E$3))</f>
        <v>0.36610301511017024</v>
      </c>
      <c r="K26" s="2">
        <f>(F26*10/($I$3*0.5*$B$5*$I$4))^0.5</f>
        <v>13.956453865188669</v>
      </c>
      <c r="L26" s="2">
        <f>K26*$B$6</f>
        <v>27.129113281308342</v>
      </c>
      <c r="M26" s="2">
        <f>(G26*10/($M$3*0.5*$B$4*$M$4))^0.5</f>
        <v>23.066060749244748</v>
      </c>
      <c r="N26" s="2">
        <f>M26*$B$6</f>
        <v>44.83673152681191</v>
      </c>
      <c r="O26" s="2">
        <f>(K26^2+M26^2-2*K26*M26*COS(RADIANS(E26)))^0.5</f>
        <v>11.42532143928441</v>
      </c>
      <c r="P26" s="2">
        <f>O26*$B$6</f>
        <v>22.208996826538609</v>
      </c>
      <c r="Q26" s="2">
        <f>180-DEGREES(ACOS((K26^2-M26^2+O26^2)/(2*K26*O26)))</f>
        <v>49.593367900330037</v>
      </c>
      <c r="R26" s="2">
        <f>-E26+Q26</f>
        <v>27.434505738892405</v>
      </c>
      <c r="S26" s="2">
        <f>L26*SIN(RADIANS(Q26))</f>
        <v>20.657823617299126</v>
      </c>
      <c r="T26" s="2">
        <f>L26*COS(RADIANS(Q26))</f>
        <v>17.585309517509749</v>
      </c>
      <c r="V26" s="18"/>
      <c r="W26" s="19"/>
    </row>
    <row r="27" spans="1:23" ht="15" thickBot="1" x14ac:dyDescent="0.4">
      <c r="B27" s="58">
        <v>20</v>
      </c>
      <c r="C27">
        <f>B27+$E$3</f>
        <v>40</v>
      </c>
      <c r="D27" s="2">
        <f t="shared" ref="D27:D29" si="0">DEGREES(ATAN(1/($M$17*COS(RADIANS(C27)))))</f>
        <v>11.027887361898701</v>
      </c>
      <c r="E27" s="2">
        <f>D27+$I$19</f>
        <v>23.405871041100099</v>
      </c>
      <c r="F27" s="2">
        <f>$Q$4*SIN(RADIANS(90-C27))/SIN(RADIANS(B27))</f>
        <v>175.77668762840213</v>
      </c>
      <c r="G27" s="2">
        <f>$Q$4*SIN(RADIANS(90-$E$3))/SIN(RADIANS(B27))</f>
        <v>215.62202787879875</v>
      </c>
      <c r="H27" s="2">
        <f>$E$6+$E$5*COS(RADIANS(C27))</f>
        <v>37.38331194100499</v>
      </c>
      <c r="I27" s="2">
        <f>$E$7+$E$5*SIN(RADIANS(C27))</f>
        <v>17.974055616008535</v>
      </c>
      <c r="J27" s="1">
        <f>$Q$18*COS(RADIANS(C27))/COS(RADIANS($E$3))</f>
        <v>0.32383712892105398</v>
      </c>
      <c r="K27" s="2">
        <f>(F27*10/($I$3*0.5*$B$5*$I$4))^0.5</f>
        <v>9.3528942599487959</v>
      </c>
      <c r="L27" s="2">
        <f>K27*$B$6</f>
        <v>18.180529978258868</v>
      </c>
      <c r="M27" s="2">
        <f>(G27*10/($M$3*0.5*$B$4*$M$4))^0.5</f>
        <v>16.435491805849725</v>
      </c>
      <c r="N27" s="2">
        <f>M27*$B$6</f>
        <v>31.947966391882929</v>
      </c>
      <c r="O27" s="2">
        <f t="shared" ref="O27:O29" si="1">(K27^2+M27^2-2*K27*M27*COS(RADIANS(E27)))^0.5</f>
        <v>8.6868361780926655</v>
      </c>
      <c r="P27" s="2">
        <f>O27*$B$6</f>
        <v>16.885819636423648</v>
      </c>
      <c r="Q27" s="2">
        <f t="shared" ref="Q27:Q29" si="2">180-DEGREES(ACOS((K27^2-M27^2+O27^2)/(2*K27*O27)))</f>
        <v>48.727569822997879</v>
      </c>
      <c r="R27" s="2">
        <f t="shared" ref="R27:R29" si="3">-E27+Q27</f>
        <v>25.32169878189778</v>
      </c>
      <c r="S27" s="2">
        <f t="shared" ref="S27:S29" si="4">L27*SIN(RADIANS(Q27))</f>
        <v>13.664152335017954</v>
      </c>
      <c r="T27" s="2">
        <f t="shared" ref="T27:T29" si="5">L27*COS(RADIANS(Q27))</f>
        <v>11.992606524679811</v>
      </c>
    </row>
    <row r="28" spans="1:23" ht="15" thickBot="1" x14ac:dyDescent="0.4">
      <c r="B28" s="58">
        <v>30</v>
      </c>
      <c r="C28" s="84">
        <f>B28+$E$3</f>
        <v>50</v>
      </c>
      <c r="D28" s="90">
        <f t="shared" si="0"/>
        <v>13.075439687503906</v>
      </c>
      <c r="E28" s="90">
        <f>D28+$I$19</f>
        <v>25.453423366705302</v>
      </c>
      <c r="F28" s="90">
        <f>$Q$4*SIN(RADIANS(90-C28))/SIN(RADIANS(B28))</f>
        <v>100.89194321639923</v>
      </c>
      <c r="G28" s="90">
        <f>$Q$4*SIN(RADIANS(90-$E$3))/SIN(RADIANS(B28))</f>
        <v>147.49415375855619</v>
      </c>
      <c r="H28" s="90">
        <f>$E$6+$E$5*COS(RADIANS(C28))</f>
        <v>35.904229939815721</v>
      </c>
      <c r="I28" s="90">
        <f>$E$7+$E$5*SIN(RADIANS(C28))</f>
        <v>19.453137617197797</v>
      </c>
      <c r="J28" s="91">
        <f>$Q$18*COS(RADIANS(C28))/COS(RADIANS($E$3))</f>
        <v>0.27173161543916569</v>
      </c>
      <c r="K28" s="90">
        <f>(F28*10/($I$3*0.5*$B$5*$I$4))^0.5</f>
        <v>7.0858773311341201</v>
      </c>
      <c r="L28" s="90">
        <f>K28*$B$6</f>
        <v>13.773811791351749</v>
      </c>
      <c r="M28" s="90">
        <f>(G28*10/($M$3*0.5*$B$4*$M$4))^0.5</f>
        <v>13.593257513309517</v>
      </c>
      <c r="N28" s="90">
        <f>M28*$B$6</f>
        <v>26.423117684671571</v>
      </c>
      <c r="O28" s="90">
        <f t="shared" si="1"/>
        <v>7.8131067568776054</v>
      </c>
      <c r="P28" s="90">
        <f>O28*$B$6</f>
        <v>15.187429438288964</v>
      </c>
      <c r="Q28" s="90">
        <f t="shared" si="2"/>
        <v>48.393883825587466</v>
      </c>
      <c r="R28" s="90">
        <f t="shared" si="3"/>
        <v>22.940460458882164</v>
      </c>
      <c r="S28" s="90">
        <f t="shared" si="4"/>
        <v>10.299053914891648</v>
      </c>
      <c r="T28" s="90">
        <f t="shared" si="5"/>
        <v>9.1458941455570919</v>
      </c>
    </row>
    <row r="29" spans="1:23" ht="15" thickBot="1" x14ac:dyDescent="0.4">
      <c r="B29" s="64">
        <v>40</v>
      </c>
      <c r="C29" s="84">
        <f>B29+$E$3</f>
        <v>60</v>
      </c>
      <c r="D29" s="90">
        <f t="shared" si="0"/>
        <v>16.624671160809356</v>
      </c>
      <c r="E29" s="90">
        <f>D29+$I$19</f>
        <v>29.002654840010752</v>
      </c>
      <c r="F29" s="90">
        <f>$Q$4*SIN(RADIANS(90-C29))/SIN(RADIANS(B29))</f>
        <v>61.046602966002581</v>
      </c>
      <c r="G29" s="90">
        <f>$Q$4*SIN(RADIANS(90-$E$3))/SIN(RADIANS(B29))</f>
        <v>114.73008466239955</v>
      </c>
      <c r="H29" s="90">
        <f>$E$6+$E$5*COS(RADIANS(C29))</f>
        <v>34.190778623577252</v>
      </c>
      <c r="I29" s="90">
        <f>$E$7+$E$5*SIN(RADIANS(C29))</f>
        <v>20.652909145183326</v>
      </c>
      <c r="J29" s="91">
        <f>$Q$18*COS(RADIANS(C29))/COS(RADIANS($E$3))</f>
        <v>0.21136967432499043</v>
      </c>
      <c r="K29" s="90">
        <f>(F29*10/($I$3*0.5*$B$5*$I$4))^0.5</f>
        <v>5.5118340991277091</v>
      </c>
      <c r="L29" s="90">
        <f>K29*$B$6</f>
        <v>10.714123595248406</v>
      </c>
      <c r="M29" s="90">
        <f>(G29*10/($M$3*0.5*$B$4*$M$4))^0.5</f>
        <v>11.988774682537629</v>
      </c>
      <c r="N29" s="90">
        <f>M29*$B$6</f>
        <v>23.304259778903944</v>
      </c>
      <c r="O29" s="90">
        <f t="shared" si="1"/>
        <v>7.6500994880315485</v>
      </c>
      <c r="P29" s="90">
        <f>O29*$B$6</f>
        <v>14.870569388815245</v>
      </c>
      <c r="Q29" s="90">
        <f t="shared" si="2"/>
        <v>49.449029716065382</v>
      </c>
      <c r="R29" s="90">
        <f t="shared" si="3"/>
        <v>20.44637487605463</v>
      </c>
      <c r="S29" s="90">
        <f t="shared" si="4"/>
        <v>8.1408902060951558</v>
      </c>
      <c r="T29" s="90">
        <f t="shared" si="5"/>
        <v>6.9655115437821644</v>
      </c>
    </row>
    <row r="30" spans="1:23" x14ac:dyDescent="0.35">
      <c r="B30" s="17"/>
    </row>
    <row r="31" spans="1:23" x14ac:dyDescent="0.35">
      <c r="B31" s="17"/>
      <c r="F31" s="2">
        <f>F29/4</f>
        <v>15.261650741500645</v>
      </c>
    </row>
    <row r="32" spans="1:23" x14ac:dyDescent="0.35">
      <c r="B32" s="17"/>
    </row>
    <row r="33" spans="2:2" x14ac:dyDescent="0.35">
      <c r="B33" s="17"/>
    </row>
    <row r="34" spans="2:2" x14ac:dyDescent="0.35">
      <c r="B34" s="17"/>
    </row>
    <row r="35" spans="2:2" x14ac:dyDescent="0.35">
      <c r="B35" s="17"/>
    </row>
    <row r="36" spans="2:2" x14ac:dyDescent="0.35">
      <c r="B36" s="17"/>
    </row>
    <row r="37" spans="2:2" x14ac:dyDescent="0.35">
      <c r="B37" s="17"/>
    </row>
    <row r="38" spans="2:2" x14ac:dyDescent="0.35">
      <c r="B38" s="17"/>
    </row>
    <row r="39" spans="2:2" x14ac:dyDescent="0.35">
      <c r="B39" s="17"/>
    </row>
    <row r="40" spans="2:2" x14ac:dyDescent="0.35">
      <c r="B40" s="17"/>
    </row>
    <row r="41" spans="2:2" x14ac:dyDescent="0.35">
      <c r="B41" s="17"/>
    </row>
    <row r="42" spans="2:2" x14ac:dyDescent="0.35">
      <c r="B42" s="17"/>
    </row>
    <row r="43" spans="2:2" x14ac:dyDescent="0.35">
      <c r="B43" s="17"/>
    </row>
    <row r="44" spans="2:2" x14ac:dyDescent="0.35">
      <c r="B44" s="17"/>
    </row>
    <row r="45" spans="2:2" x14ac:dyDescent="0.35">
      <c r="B45" s="17"/>
    </row>
    <row r="46" spans="2:2" x14ac:dyDescent="0.35">
      <c r="B46" s="17"/>
    </row>
    <row r="47" spans="2:2" x14ac:dyDescent="0.35">
      <c r="B47" s="17"/>
    </row>
    <row r="48" spans="2:2" x14ac:dyDescent="0.35">
      <c r="B48" s="17"/>
    </row>
    <row r="49" spans="2:2" x14ac:dyDescent="0.35">
      <c r="B49" s="17"/>
    </row>
    <row r="50" spans="2:2" x14ac:dyDescent="0.35">
      <c r="B50" s="17"/>
    </row>
    <row r="51" spans="2:2" x14ac:dyDescent="0.35">
      <c r="B51" s="17"/>
    </row>
    <row r="52" spans="2:2" x14ac:dyDescent="0.35">
      <c r="B52" s="17"/>
    </row>
    <row r="53" spans="2:2" x14ac:dyDescent="0.35">
      <c r="B53" s="17"/>
    </row>
    <row r="54" spans="2:2" x14ac:dyDescent="0.35">
      <c r="B54" s="17"/>
    </row>
    <row r="55" spans="2:2" x14ac:dyDescent="0.35">
      <c r="B55" s="17"/>
    </row>
    <row r="56" spans="2:2" x14ac:dyDescent="0.35">
      <c r="B56" s="17"/>
    </row>
    <row r="57" spans="2:2" x14ac:dyDescent="0.35">
      <c r="B57" s="17"/>
    </row>
    <row r="58" spans="2:2" x14ac:dyDescent="0.35">
      <c r="B58" s="17"/>
    </row>
    <row r="59" spans="2:2" x14ac:dyDescent="0.35">
      <c r="B59" s="17"/>
    </row>
    <row r="60" spans="2:2" x14ac:dyDescent="0.35">
      <c r="B60" s="17"/>
    </row>
    <row r="61" spans="2:2" x14ac:dyDescent="0.35">
      <c r="B61" s="17"/>
    </row>
    <row r="62" spans="2:2" x14ac:dyDescent="0.35">
      <c r="B62" s="17"/>
    </row>
    <row r="63" spans="2:2" x14ac:dyDescent="0.35">
      <c r="B63" s="17"/>
    </row>
    <row r="64" spans="2:2" x14ac:dyDescent="0.35">
      <c r="B64" s="17"/>
    </row>
    <row r="65" spans="2:2" x14ac:dyDescent="0.35">
      <c r="B65" s="17"/>
    </row>
    <row r="66" spans="2:2" x14ac:dyDescent="0.35">
      <c r="B66" s="17"/>
    </row>
    <row r="67" spans="2:2" x14ac:dyDescent="0.35">
      <c r="B67" s="17"/>
    </row>
    <row r="68" spans="2:2" x14ac:dyDescent="0.35">
      <c r="B68" s="17"/>
    </row>
    <row r="69" spans="2:2" x14ac:dyDescent="0.35">
      <c r="B69" s="17"/>
    </row>
    <row r="70" spans="2:2" x14ac:dyDescent="0.35">
      <c r="B70" s="17"/>
    </row>
    <row r="71" spans="2:2" x14ac:dyDescent="0.35">
      <c r="B71" s="17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5F9C-005A-4B11-B76C-DA34681496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62"/>
  <sheetViews>
    <sheetView workbookViewId="0">
      <selection activeCell="F10" sqref="F10"/>
    </sheetView>
  </sheetViews>
  <sheetFormatPr defaultRowHeight="14.5" x14ac:dyDescent="0.35"/>
  <sheetData>
    <row r="1" spans="1:8" ht="15" thickBot="1" x14ac:dyDescent="0.4"/>
    <row r="2" spans="1:8" ht="19" thickBot="1" x14ac:dyDescent="0.6">
      <c r="A2">
        <f>ROUND('Clk0.4'!P24,0)</f>
        <v>56</v>
      </c>
      <c r="B2" s="1">
        <f>'Clk0.4'!S24</f>
        <v>27.081143487439913</v>
      </c>
      <c r="C2" s="1">
        <f>'Clk0.4'!T24</f>
        <v>28.305389589070231</v>
      </c>
      <c r="F2" s="83">
        <v>16</v>
      </c>
      <c r="G2" s="21">
        <f t="array" ref="G2">INDEX($B$2:$B$561, SMALL(IF($F$2=$A$2:$A$561, ROW($A$2:$A$561)-ROW($A$2)+1), ROW(1:1)))</f>
        <v>8.3861264044959487</v>
      </c>
      <c r="H2" s="21">
        <f t="array" ref="H2">INDEX($C$2:$C$561, SMALL(IF($F$2=$A$2:$A$561, ROW($A$2:$A$561)-ROW($A$2)+1), ROW(1:1)))</f>
        <v>7.5295923366095945</v>
      </c>
    </row>
    <row r="3" spans="1:8" ht="15" x14ac:dyDescent="0.4">
      <c r="A3">
        <f>ROUND('Clk0.4'!P25,0)</f>
        <v>52</v>
      </c>
      <c r="B3" s="1">
        <f>'Clk0.4'!S25</f>
        <v>24.648361417694062</v>
      </c>
      <c r="C3" s="1">
        <f>'Clk0.4'!T25</f>
        <v>25.717399454937851</v>
      </c>
      <c r="F3" t="s">
        <v>97</v>
      </c>
      <c r="G3" s="21">
        <f t="array" ref="G3">INDEX($B$2:$B$561, SMALL(IF($F$2=$A$2:$A$561, ROW($A$2:$A$561)-ROW($A$2)+1), ROW(2:2)))</f>
        <v>8.2080074307204054</v>
      </c>
      <c r="H3" s="21">
        <f t="array" ref="H3">INDEX($C$2:$C$561, SMALL(IF($F$2=$A$2:$A$561, ROW($A$2:$A$561)-ROW($A$2)+1), ROW(2:2)))</f>
        <v>7.3078020393283252</v>
      </c>
    </row>
    <row r="4" spans="1:8" ht="15" x14ac:dyDescent="0.4">
      <c r="A4">
        <f>ROUND('Clk0.4'!P26,0)</f>
        <v>48</v>
      </c>
      <c r="B4" s="1">
        <f>'Clk0.4'!S26</f>
        <v>22.750784459862736</v>
      </c>
      <c r="C4" s="1">
        <f>'Clk0.4'!T26</f>
        <v>23.692648547141761</v>
      </c>
      <c r="G4" s="21">
        <f t="array" ref="G4">INDEX($B$2:$B$561, SMALL(IF($F$2=$A$2:$A$561, ROW($A$2:$A$561)-ROW($A$2)+1), ROW(3:3)))</f>
        <v>8.0354529734272493</v>
      </c>
      <c r="H4" s="21">
        <f t="array" ref="H4">INDEX($C$2:$C$561, SMALL(IF($F$2=$A$2:$A$561, ROW($A$2:$A$561)-ROW($A$2)+1), ROW(3:3)))</f>
        <v>7.0868850651113151</v>
      </c>
    </row>
    <row r="5" spans="1:8" ht="15" x14ac:dyDescent="0.4">
      <c r="A5">
        <f>ROUND('Clk0.4'!P27,0)</f>
        <v>45</v>
      </c>
      <c r="B5" s="1">
        <f>'Clk0.4'!S27</f>
        <v>21.215462921174694</v>
      </c>
      <c r="C5" s="1">
        <f>'Clk0.4'!T27</f>
        <v>22.048834215071327</v>
      </c>
      <c r="G5" s="21">
        <f t="array" ref="G5">INDEX($B$2:$B$561, SMALL(IF($F$2=$A$2:$A$561, ROW($A$2:$A$561)-ROW($A$2)+1), ROW(4:4)))</f>
        <v>7.8680869519604126</v>
      </c>
      <c r="H5" s="21">
        <f t="array" ref="H5">INDEX($C$2:$C$561, SMALL(IF($F$2=$A$2:$A$561, ROW($A$2:$A$561)-ROW($A$2)+1), ROW(4:4)))</f>
        <v>6.8663368827292643</v>
      </c>
    </row>
    <row r="6" spans="1:8" ht="15" x14ac:dyDescent="0.4">
      <c r="A6">
        <f>ROUND('Clk0.4'!P28,0)</f>
        <v>43</v>
      </c>
      <c r="B6" s="1">
        <f>'Clk0.4'!S28</f>
        <v>19.938804416920132</v>
      </c>
      <c r="C6" s="1">
        <f>'Clk0.4'!T28</f>
        <v>20.676726782228503</v>
      </c>
      <c r="G6" s="21">
        <f t="array" ref="G6">INDEX($B$2:$B$561, SMALL(IF($F$2=$A$2:$A$561, ROW($A$2:$A$561)-ROW($A$2)+1), ROW(5:5)))</f>
        <v>12.834204248786506</v>
      </c>
      <c r="H6" s="21">
        <f t="array" ref="H6">INDEX($C$2:$C$561, SMALL(IF($F$2=$A$2:$A$561, ROW($A$2:$A$561)-ROW($A$2)+1), ROW(5:5)))</f>
        <v>11.315531171010381</v>
      </c>
    </row>
    <row r="7" spans="1:8" ht="15" x14ac:dyDescent="0.4">
      <c r="A7">
        <f>ROUND('Clk0.4'!P29,0)</f>
        <v>41</v>
      </c>
      <c r="B7" s="1">
        <f>'Clk0.4'!S29</f>
        <v>18.854470724057514</v>
      </c>
      <c r="C7" s="1">
        <f>'Clk0.4'!T29</f>
        <v>19.506350790081644</v>
      </c>
      <c r="G7" s="21">
        <f t="array" ref="G7">INDEX($B$2:$B$561, SMALL(IF($F$2=$A$2:$A$561, ROW($A$2:$A$561)-ROW($A$2)+1), ROW(6:6)))</f>
        <v>12.455855005829614</v>
      </c>
      <c r="H7" s="21">
        <f t="array" ref="H7">INDEX($C$2:$C$561, SMALL(IF($F$2=$A$2:$A$561, ROW($A$2:$A$561)-ROW($A$2)+1), ROW(6:6)))</f>
        <v>11.003405715904451</v>
      </c>
    </row>
    <row r="8" spans="1:8" ht="15" x14ac:dyDescent="0.4">
      <c r="A8">
        <f>ROUND('Clk0.4'!P30,0)</f>
        <v>39</v>
      </c>
      <c r="B8" s="1">
        <f>'Clk0.4'!S30</f>
        <v>17.917749531189472</v>
      </c>
      <c r="C8" s="1">
        <f>'Clk0.4'!T30</f>
        <v>18.490519832261775</v>
      </c>
      <c r="G8" s="21">
        <f t="array" ref="G8">INDEX($B$2:$B$561, SMALL(IF($F$2=$A$2:$A$561, ROW($A$2:$A$561)-ROW($A$2)+1), ROW(7:7)))</f>
        <v>12.098575267082261</v>
      </c>
      <c r="H8" s="21">
        <f t="array" ref="H8">INDEX($C$2:$C$561, SMALL(IF($F$2=$A$2:$A$561, ROW($A$2:$A$561)-ROW($A$2)+1), ROW(7:7)))</f>
        <v>10.706031726815196</v>
      </c>
    </row>
    <row r="9" spans="1:8" ht="15" x14ac:dyDescent="0.4">
      <c r="A9">
        <f>ROUND('Clk0.4'!P31,0)</f>
        <v>37</v>
      </c>
      <c r="B9" s="1">
        <f>'Clk0.4'!S31</f>
        <v>17.097258778329358</v>
      </c>
      <c r="C9" s="1">
        <f>'Clk0.4'!T31</f>
        <v>17.596095755779707</v>
      </c>
      <c r="G9" s="21">
        <f t="array" ref="G9">INDEX($B$2:$B$561, SMALL(IF($F$2=$A$2:$A$561, ROW($A$2:$A$561)-ROW($A$2)+1), ROW(8:8)))</f>
        <v>11.760300816072519</v>
      </c>
      <c r="H9" s="21">
        <f t="array" ref="H9">INDEX($C$2:$C$561, SMALL(IF($F$2=$A$2:$A$561, ROW($A$2:$A$561)-ROW($A$2)+1), ROW(8:8)))</f>
        <v>10.421629515390945</v>
      </c>
    </row>
    <row r="10" spans="1:8" ht="15" x14ac:dyDescent="0.4">
      <c r="A10">
        <f>ROUND('Clk0.4'!P32,0)</f>
        <v>36</v>
      </c>
      <c r="B10" s="1">
        <f>'Clk0.4'!S32</f>
        <v>16.370236107441016</v>
      </c>
      <c r="C10" s="1">
        <f>'Clk0.4'!T32</f>
        <v>16.799024849277497</v>
      </c>
      <c r="G10" s="21">
        <f t="array" ref="G10">INDEX($B$2:$B$561, SMALL(IF($F$2=$A$2:$A$561, ROW($A$2:$A$561)-ROW($A$2)+1), ROW(9:9)))</f>
        <v>11.43924910385471</v>
      </c>
      <c r="H10" s="21">
        <f t="array" ref="H10">INDEX($C$2:$C$561, SMALL(IF($F$2=$A$2:$A$561, ROW($A$2:$A$561)-ROW($A$2)+1), ROW(9:9)))</f>
        <v>10.148647791080693</v>
      </c>
    </row>
    <row r="11" spans="1:8" ht="15" x14ac:dyDescent="0.4">
      <c r="A11">
        <f>ROUND('Clk0.4'!P33,0)</f>
        <v>35</v>
      </c>
      <c r="B11" s="1">
        <f>'Clk0.4'!S33</f>
        <v>15.719715247640673</v>
      </c>
      <c r="C11" s="1">
        <f>'Clk0.4'!T33</f>
        <v>16.081362120482691</v>
      </c>
      <c r="G11" s="21">
        <f t="array" ref="G11">INDEX($B$2:$B$561, SMALL(IF($F$2=$A$2:$A$561, ROW($A$2:$A$561)-ROW($A$2)+1), ROW(10:10)))</f>
        <v>11.133871578049565</v>
      </c>
      <c r="H11" s="21">
        <f t="array" ref="H11">INDEX($C$2:$C$561, SMALL(IF($F$2=$A$2:$A$561, ROW($A$2:$A$561)-ROW($A$2)+1), ROW(10:10)))</f>
        <v>9.8857243579862661</v>
      </c>
    </row>
    <row r="12" spans="1:8" ht="15" x14ac:dyDescent="0.4">
      <c r="A12">
        <f>ROUND('Clk0.4'!P34,0)</f>
        <v>34</v>
      </c>
      <c r="B12" s="1">
        <f>'Clk0.4'!S34</f>
        <v>15.132756448212788</v>
      </c>
      <c r="C12" s="1">
        <f>'Clk0.4'!T34</f>
        <v>15.429406215914916</v>
      </c>
      <c r="G12" s="21">
        <f t="array" ref="G12">INDEX($B$2:$B$561, SMALL(IF($F$2=$A$2:$A$561, ROW($A$2:$A$561)-ROW($A$2)+1), ROW(11:11)))</f>
        <v>6.5533071011336235</v>
      </c>
      <c r="H12" s="21">
        <f t="array" ref="H12">INDEX($C$2:$C$561, SMALL(IF($F$2=$A$2:$A$561, ROW($A$2:$A$561)-ROW($A$2)+1), ROW(11:11)))</f>
        <v>4.7898327962152107</v>
      </c>
    </row>
    <row r="13" spans="1:8" ht="15" x14ac:dyDescent="0.4">
      <c r="A13">
        <f>ROUND('Clk0.4'!P35,0)</f>
        <v>33</v>
      </c>
      <c r="B13" s="1">
        <f>'Clk0.4'!S35</f>
        <v>14.599295374050842</v>
      </c>
      <c r="C13" s="1">
        <f>'Clk0.4'!T35</f>
        <v>14.832486060468497</v>
      </c>
      <c r="G13" s="21">
        <f t="array" ref="G13">INDEX($B$2:$B$561, SMALL(IF($F$2=$A$2:$A$561, ROW($A$2:$A$561)-ROW($A$2)+1), ROW(12:12)))</f>
        <v>6.4105818868467113</v>
      </c>
      <c r="H13" s="21">
        <f t="array" ref="H13">INDEX($C$2:$C$561, SMALL(IF($F$2=$A$2:$A$561, ROW($A$2:$A$561)-ROW($A$2)+1), ROW(12:12)))</f>
        <v>4.5527405063887061</v>
      </c>
    </row>
    <row r="14" spans="1:8" ht="15" x14ac:dyDescent="0.4">
      <c r="A14">
        <f>ROUND('Clk0.4'!P36,0)</f>
        <v>32</v>
      </c>
      <c r="B14" s="1">
        <f>'Clk0.4'!S36</f>
        <v>14.111370198585647</v>
      </c>
      <c r="C14" s="1">
        <f>'Clk0.4'!T36</f>
        <v>14.282146061978787</v>
      </c>
      <c r="G14" s="21">
        <f t="array" ref="G14">INDEX($B$2:$B$561, SMALL(IF($F$2=$A$2:$A$561, ROW($A$2:$A$561)-ROW($A$2)+1), ROW(13:13)))</f>
        <v>6.2687412455416816</v>
      </c>
      <c r="H14" s="21">
        <f t="array" ref="H14">INDEX($C$2:$C$561, SMALL(IF($F$2=$A$2:$A$561, ROW($A$2:$A$561)-ROW($A$2)+1), ROW(13:13)))</f>
        <v>4.3097432762416261</v>
      </c>
    </row>
    <row r="15" spans="1:8" ht="15" x14ac:dyDescent="0.4">
      <c r="A15">
        <f>ROUND('Clk0.4'!P37,0)</f>
        <v>31</v>
      </c>
      <c r="B15" s="1">
        <f>'Clk0.4'!S37</f>
        <v>13.662588272287957</v>
      </c>
      <c r="C15" s="1">
        <f>'Clk0.4'!T37</f>
        <v>13.771583812288435</v>
      </c>
      <c r="G15" s="21">
        <f t="array" ref="G15">INDEX($B$2:$B$561, SMALL(IF($F$2=$A$2:$A$561, ROW($A$2:$A$561)-ROW($A$2)+1), ROW(14:14)))</f>
        <v>6.1270210677799311</v>
      </c>
      <c r="H15" s="21">
        <f t="array" ref="H15">INDEX($C$2:$C$561, SMALL(IF($F$2=$A$2:$A$561, ROW($A$2:$A$561)-ROW($A$2)+1), ROW(14:14)))</f>
        <v>4.0601667720810424</v>
      </c>
    </row>
    <row r="16" spans="1:8" ht="15" x14ac:dyDescent="0.4">
      <c r="A16">
        <f>ROUND('Clk0.4'!P38,0)</f>
        <v>31</v>
      </c>
      <c r="B16" s="1">
        <f>'Clk0.4'!S38</f>
        <v>13.247749249290811</v>
      </c>
      <c r="C16" s="1">
        <f>'Clk0.4'!T38</f>
        <v>13.295252696986406</v>
      </c>
      <c r="G16" s="21">
        <f t="array" ref="G16">INDEX($B$2:$B$561, SMALL(IF($F$2=$A$2:$A$561, ROW($A$2:$A$561)-ROW($A$2)+1), ROW(15:15)))</f>
        <v>5.9845050664539645</v>
      </c>
      <c r="H16" s="21">
        <f t="array" ref="H16">INDEX($C$2:$C$561, SMALL(IF($F$2=$A$2:$A$561, ROW($A$2:$A$561)-ROW($A$2)+1), ROW(15:15)))</f>
        <v>3.8033184372406863</v>
      </c>
    </row>
    <row r="17" spans="1:8" ht="15" x14ac:dyDescent="0.4">
      <c r="A17">
        <f>ROUND('Clk0.4'!P39,0)</f>
        <v>30</v>
      </c>
      <c r="B17" s="1">
        <f>'Clk0.4'!S39</f>
        <v>12.862573144283591</v>
      </c>
      <c r="C17" s="1">
        <f>'Clk0.4'!T39</f>
        <v>12.84857511159599</v>
      </c>
      <c r="G17" s="21">
        <f t="array" ref="G17">INDEX($B$2:$B$561, SMALL(IF($F$2=$A$2:$A$561, ROW($A$2:$A$561)-ROW($A$2)+1), ROW(16:16)))</f>
        <v>5.8400802993790712</v>
      </c>
      <c r="H17" s="21">
        <f t="array" ref="H17">INDEX($C$2:$C$561, SMALL(IF($F$2=$A$2:$A$561, ROW($A$2:$A$561)-ROW($A$2)+1), ROW(16:16)))</f>
        <v>3.5385028677655139</v>
      </c>
    </row>
    <row r="18" spans="1:8" ht="15" x14ac:dyDescent="0.4">
      <c r="A18">
        <f>ROUND('Clk0.4'!P40,0)</f>
        <v>30</v>
      </c>
      <c r="B18" s="1">
        <f>'Clk0.4'!S40</f>
        <v>12.503500428555073</v>
      </c>
      <c r="C18" s="1">
        <f>'Clk0.4'!T40</f>
        <v>12.427731620603765</v>
      </c>
      <c r="G18" s="21">
        <f t="array" ref="G18">INDEX($B$2:$B$561, SMALL(IF($F$2=$A$2:$A$561, ROW($A$2:$A$561)-ROW($A$2)+1), ROW(17:17)))</f>
        <v>5.692380571070097</v>
      </c>
      <c r="H18" s="21">
        <f t="array" ref="H18">INDEX($C$2:$C$561, SMALL(IF($F$2=$A$2:$A$561, ROW($A$2:$A$561)-ROW($A$2)+1), ROW(17:17)))</f>
        <v>3.2650489904522328</v>
      </c>
    </row>
    <row r="19" spans="1:8" ht="15" x14ac:dyDescent="0.4">
      <c r="A19">
        <f>ROUND('Clk0.4'!P41,0)</f>
        <v>29</v>
      </c>
      <c r="B19" s="1">
        <f>'Clk0.4'!S41</f>
        <v>12.167542621305671</v>
      </c>
      <c r="C19" s="1">
        <f>'Clk0.4'!T41</f>
        <v>12.029503353854102</v>
      </c>
      <c r="G19" s="21">
        <f t="array" ref="G19">INDEX($B$2:$B$561, SMALL(IF($F$2=$A$2:$A$561, ROW($A$2:$A$561)-ROW($A$2)+1), ROW(18:18)))</f>
        <v>16.319473700977689</v>
      </c>
      <c r="H19" s="21">
        <f t="array" ref="H19">INDEX($C$2:$C$561, SMALL(IF($F$2=$A$2:$A$561, ROW($A$2:$A$561)-ROW($A$2)+1), ROW(18:18)))</f>
        <v>12.915759608937922</v>
      </c>
    </row>
    <row r="20" spans="1:8" ht="15" x14ac:dyDescent="0.4">
      <c r="A20">
        <f>ROUND('Clk0.4'!P42,0)</f>
        <v>29</v>
      </c>
      <c r="B20" s="1">
        <f>'Clk0.4'!S42</f>
        <v>11.85216893676856</v>
      </c>
      <c r="C20" s="1">
        <f>'Clk0.4'!T42</f>
        <v>11.651152422372123</v>
      </c>
      <c r="G20" s="21">
        <f t="array" ref="G20">INDEX($B$2:$B$561, SMALL(IF($F$2=$A$2:$A$561, ROW($A$2:$A$561)-ROW($A$2)+1), ROW(19:19)))</f>
        <v>15.714289849769715</v>
      </c>
      <c r="H20" s="21">
        <f t="array" ref="H20">INDEX($C$2:$C$561, SMALL(IF($F$2=$A$2:$A$561, ROW($A$2:$A$561)-ROW($A$2)+1), ROW(19:19)))</f>
        <v>12.496861987501177</v>
      </c>
    </row>
    <row r="21" spans="1:8" ht="15" x14ac:dyDescent="0.4">
      <c r="A21">
        <f>ROUND('Clk0.4'!P43,0)</f>
        <v>28</v>
      </c>
      <c r="B21" s="1">
        <f>'Clk0.4'!S43</f>
        <v>11.555219107690645</v>
      </c>
      <c r="C21" s="1">
        <f>'Clk0.4'!T43</f>
        <v>11.290329942126986</v>
      </c>
      <c r="G21" s="21">
        <f t="array" ref="G21">INDEX($B$2:$B$561, SMALL(IF($F$2=$A$2:$A$561, ROW($A$2:$A$561)-ROW($A$2)+1), ROW(20:20)))</f>
        <v>15.155406714262668</v>
      </c>
      <c r="H21" s="21">
        <f t="array" ref="H21">INDEX($C$2:$C$561, SMALL(IF($F$2=$A$2:$A$561, ROW($A$2:$A$561)-ROW($A$2)+1), ROW(20:20)))</f>
        <v>12.109355322321141</v>
      </c>
    </row>
    <row r="22" spans="1:8" ht="15" x14ac:dyDescent="0.4">
      <c r="A22">
        <f>ROUND('Clk0.4'!P44,0)</f>
        <v>28</v>
      </c>
      <c r="B22" s="1">
        <f>'Clk0.4'!S44</f>
        <v>11.274835498580002</v>
      </c>
      <c r="C22" s="1">
        <f>'Clk0.4'!T44</f>
        <v>10.945004409343282</v>
      </c>
      <c r="G22" s="21">
        <f t="array" ref="G22">INDEX($B$2:$B$561, SMALL(IF($F$2=$A$2:$A$561, ROW($A$2:$A$561)-ROW($A$2)+1), ROW(21:21)))</f>
        <v>5.3901663180573713</v>
      </c>
      <c r="H22" s="21">
        <f t="array" ref="H22">INDEX($C$2:$C$561, SMALL(IF($F$2=$A$2:$A$561, ROW($A$2:$A$561)-ROW($A$2)+1), ROW(21:21)))</f>
        <v>2.669487234800501</v>
      </c>
    </row>
    <row r="23" spans="1:8" ht="15" x14ac:dyDescent="0.4">
      <c r="A23">
        <f>ROUND('Clk0.4'!P45,0)</f>
        <v>27</v>
      </c>
      <c r="B23" s="1">
        <f>'Clk0.4'!S45</f>
        <v>11.009409626283402</v>
      </c>
      <c r="C23" s="1">
        <f>'Clk0.4'!T45</f>
        <v>10.613405284268861</v>
      </c>
      <c r="G23" s="21">
        <f t="array" ref="G23">INDEX($B$2:$B$561, SMALL(IF($F$2=$A$2:$A$561, ROW($A$2:$A$561)-ROW($A$2)+1), ROW(22:22)))</f>
        <v>5.2171979424472203</v>
      </c>
      <c r="H23" s="21">
        <f t="array" ref="H23">INDEX($C$2:$C$561, SMALL(IF($F$2=$A$2:$A$561, ROW($A$2:$A$561)-ROW($A$2)+1), ROW(22:22)))</f>
        <v>2.3730785075059466</v>
      </c>
    </row>
    <row r="24" spans="1:8" ht="15" x14ac:dyDescent="0.4">
      <c r="A24">
        <f>ROUND('Clk0.4'!P46,0)</f>
        <v>27</v>
      </c>
      <c r="B24" s="1">
        <f>'Clk0.4'!S46</f>
        <v>10.757539572147357</v>
      </c>
      <c r="C24" s="1">
        <f>'Clk0.4'!T46</f>
        <v>10.29397808197912</v>
      </c>
      <c r="G24" s="21">
        <f t="array" ref="G24">INDEX($B$2:$B$561, SMALL(IF($F$2=$A$2:$A$561, ROW($A$2:$A$561)-ROW($A$2)+1), ROW(23:23)))</f>
        <v>5.0319351654540787</v>
      </c>
      <c r="H24" s="21">
        <f t="array" ref="H24">INDEX($C$2:$C$561, SMALL(IF($F$2=$A$2:$A$561, ROW($A$2:$A$561)-ROW($A$2)+1), ROW(23:23)))</f>
        <v>2.0663974507766083</v>
      </c>
    </row>
    <row r="25" spans="1:8" ht="15" x14ac:dyDescent="0.4">
      <c r="A25">
        <f>ROUND('Clk0.4'!P47,0)</f>
        <v>27</v>
      </c>
      <c r="B25" s="1">
        <f>'Clk0.4'!S47</f>
        <v>10.517995717483585</v>
      </c>
      <c r="C25" s="1">
        <f>'Clk0.4'!T47</f>
        <v>9.9853482688774022</v>
      </c>
      <c r="G25" s="21">
        <f t="array" ref="G25">INDEX($B$2:$B$561, SMALL(IF($F$2=$A$2:$A$561, ROW($A$2:$A$561)-ROW($A$2)+1), ROW(24:24)))</f>
        <v>19.25278774205459</v>
      </c>
      <c r="H25" s="21">
        <f t="array" ref="H25">INDEX($C$2:$C$561, SMALL(IF($F$2=$A$2:$A$561, ROW($A$2:$A$561)-ROW($A$2)+1), ROW(24:24)))</f>
        <v>13.398583143728331</v>
      </c>
    </row>
    <row r="26" spans="1:8" ht="15" x14ac:dyDescent="0.4">
      <c r="A26">
        <f>ROUND('Clk0.4'!P48,0)</f>
        <v>27</v>
      </c>
      <c r="B26" s="1">
        <f>'Clk0.4'!S48</f>
        <v>10.28969290078143</v>
      </c>
      <c r="C26" s="1">
        <f>'Clk0.4'!T48</f>
        <v>9.6862919680418251</v>
      </c>
      <c r="G26" s="21">
        <f t="array" ref="G26">INDEX($B$2:$B$561, SMALL(IF($F$2=$A$2:$A$561, ROW($A$2:$A$561)-ROW($A$2)+1), ROW(25:25)))</f>
        <v>18.415491684071597</v>
      </c>
      <c r="H26" s="21">
        <f t="array" ref="H26">INDEX($C$2:$C$561, SMALL(IF($F$2=$A$2:$A$561, ROW($A$2:$A$561)-ROW($A$2)+1), ROW(25:25)))</f>
        <v>12.906948560790505</v>
      </c>
    </row>
    <row r="27" spans="1:8" ht="15" x14ac:dyDescent="0.4">
      <c r="A27">
        <f>ROUND('Clk0.4'!P49,0)</f>
        <v>26</v>
      </c>
      <c r="B27" s="1">
        <f>'Clk0.4'!S49</f>
        <v>10.0716675706453</v>
      </c>
      <c r="C27" s="1">
        <f>'Clk0.4'!T49</f>
        <v>9.3957119799402253</v>
      </c>
      <c r="G27" s="21">
        <f t="array" ref="G27">INDEX($B$2:$B$561, SMALL(IF($F$2=$A$2:$A$561, ROW($A$2:$A$561)-ROW($A$2)+1), ROW(26:26)))</f>
        <v>23.328321284308537</v>
      </c>
      <c r="H27" s="21">
        <f t="array" ref="H27">INDEX($C$2:$C$561, SMALL(IF($F$2=$A$2:$A$561, ROW($A$2:$A$561)-ROW($A$2)+1), ROW(26:26)))</f>
        <v>13.848401116596028</v>
      </c>
    </row>
    <row r="28" spans="1:8" ht="15" x14ac:dyDescent="0.4">
      <c r="A28">
        <f>ROUND('Clk0.4'!P50,0)</f>
        <v>26</v>
      </c>
      <c r="B28" s="1">
        <f>'Clk0.4'!S50</f>
        <v>9.8630588517255742</v>
      </c>
      <c r="C28" s="1">
        <f>'Clk0.4'!T50</f>
        <v>9.112617989511131</v>
      </c>
      <c r="G28" s="21">
        <f t="array" ref="G28">INDEX($B$2:$B$561, SMALL(IF($F$2=$A$2:$A$561, ROW($A$2:$A$561)-ROW($A$2)+1), ROW(27:27)))</f>
        <v>22.085286929622296</v>
      </c>
      <c r="H28" s="21">
        <f t="array" ref="H28">INDEX($C$2:$C$561, SMALL(IF($F$2=$A$2:$A$561, ROW($A$2:$A$561)-ROW($A$2)+1), ROW(27:27)))</f>
        <v>13.235753592673186</v>
      </c>
    </row>
    <row r="29" spans="1:8" ht="15" x14ac:dyDescent="0.4">
      <c r="A29">
        <f>ROUND('Clk0.4'!P51,0)</f>
        <v>26</v>
      </c>
      <c r="B29" s="1">
        <f>'Clk0.4'!S51</f>
        <v>9.6630926913673925</v>
      </c>
      <c r="C29" s="1">
        <f>'Clk0.4'!T51</f>
        <v>8.8361100978602014</v>
      </c>
      <c r="G29" s="21">
        <f t="array" ref="G29">INDEX($B$2:$B$561, SMALL(IF($F$2=$A$2:$A$561, ROW($A$2:$A$561)-ROW($A$2)+1), ROW(28:28)))</f>
        <v>27.899247743626063</v>
      </c>
      <c r="H29" s="21">
        <f t="array" ref="H29">INDEX($C$2:$C$561, SMALL(IF($F$2=$A$2:$A$561, ROW($A$2:$A$561)-ROW($A$2)+1), ROW(28:28)))</f>
        <v>12.564988362239507</v>
      </c>
    </row>
    <row r="30" spans="1:8" ht="15" x14ac:dyDescent="0.4">
      <c r="A30">
        <f>ROUND('Clk0.4'!P52,0)</f>
        <v>26</v>
      </c>
      <c r="B30" s="1">
        <f>'Clk0.4'!S52</f>
        <v>9.4710684390590938</v>
      </c>
      <c r="C30" s="1">
        <f>'Clk0.4'!T52</f>
        <v>8.5653650151943861</v>
      </c>
      <c r="G30" s="21">
        <f t="array" ref="G30">INDEX($B$2:$B$561, SMALL(IF($F$2=$A$2:$A$561, ROW($A$2:$A$561)-ROW($A$2)+1), ROW(29:29)))</f>
        <v>34.74904184339227</v>
      </c>
      <c r="H30" s="21">
        <f t="array" ref="H30">INDEX($C$2:$C$561, SMALL(IF($F$2=$A$2:$A$561, ROW($A$2:$A$561)-ROW($A$2)+1), ROW(29:29)))</f>
        <v>7.8377577321756942</v>
      </c>
    </row>
    <row r="31" spans="1:8" ht="15" x14ac:dyDescent="0.4">
      <c r="A31">
        <f>ROUND('Clk0.4'!P53,0)</f>
        <v>26</v>
      </c>
      <c r="B31" s="1">
        <f>'Clk0.4'!S53</f>
        <v>9.2863473473940115</v>
      </c>
      <c r="C31" s="1">
        <f>'Clk0.4'!T53</f>
        <v>8.2996244006869109</v>
      </c>
      <c r="G31" s="21" t="e">
        <f t="array" ref="G31">INDEX($B$2:$B$561, SMALL(IF($F$2=$A$2:$A$561, ROW($A$2:$A$561)-ROW($A$2)+1), ROW(30:30)))</f>
        <v>#NUM!</v>
      </c>
      <c r="H31" s="21" t="e">
        <f t="array" ref="H31">INDEX($C$2:$C$561, SMALL(IF($F$2=$A$2:$A$561, ROW($A$2:$A$561)-ROW($A$2)+1), ROW(30:30)))</f>
        <v>#NUM!</v>
      </c>
    </row>
    <row r="32" spans="1:8" ht="15" x14ac:dyDescent="0.4">
      <c r="A32">
        <f>ROUND('Clk0.4'!P54,0)</f>
        <v>25</v>
      </c>
      <c r="B32" s="1">
        <f>'Clk0.4'!S54</f>
        <v>9.1083425849354462</v>
      </c>
      <c r="C32" s="1">
        <f>'Clk0.4'!T54</f>
        <v>8.0381849484621792</v>
      </c>
      <c r="G32" s="21" t="e">
        <f t="array" ref="G32">INDEX($B$2:$B$561, SMALL(IF($F$2=$A$2:$A$561, ROW($A$2:$A$561)-ROW($A$2)+1), ROW(31:31)))</f>
        <v>#NUM!</v>
      </c>
      <c r="H32" s="21" t="e">
        <f t="array" ref="H32">INDEX($C$2:$C$561, SMALL(IF($F$2=$A$2:$A$561, ROW($A$2:$A$561)-ROW($A$2)+1), ROW(31:31)))</f>
        <v>#NUM!</v>
      </c>
    </row>
    <row r="33" spans="1:8" ht="15" x14ac:dyDescent="0.4">
      <c r="A33">
        <f>ROUND('Clk0.4'!P55,0)</f>
        <v>25</v>
      </c>
      <c r="B33" s="1">
        <f>'Clk0.4'!S55</f>
        <v>8.9365104270552322</v>
      </c>
      <c r="C33" s="1">
        <f>'Clk0.4'!T55</f>
        <v>7.7803899065942961</v>
      </c>
      <c r="G33" s="21" t="e">
        <f t="array" ref="G33">INDEX($B$2:$B$561, SMALL(IF($F$2=$A$2:$A$561, ROW($A$2:$A$561)-ROW($A$2)+1), ROW(32:32)))</f>
        <v>#NUM!</v>
      </c>
      <c r="H33" s="21" t="e">
        <f t="array" ref="H33">INDEX($C$2:$C$561, SMALL(IF($F$2=$A$2:$A$561, ROW($A$2:$A$561)-ROW($A$2)+1), ROW(32:32)))</f>
        <v>#NUM!</v>
      </c>
    </row>
    <row r="34" spans="1:8" ht="15" x14ac:dyDescent="0.4">
      <c r="A34">
        <f>ROUND('Clk0.4'!P56,0)</f>
        <v>25</v>
      </c>
      <c r="B34" s="1">
        <f>'Clk0.4'!S56</f>
        <v>8.770342346832896</v>
      </c>
      <c r="C34" s="1">
        <f>'Clk0.4'!T56</f>
        <v>7.5256217850299212</v>
      </c>
      <c r="G34" s="21" t="e">
        <f t="array" ref="G34">INDEX($B$2:$B$561, SMALL(IF($F$2=$A$2:$A$561, ROW($A$2:$A$561)-ROW($A$2)+1), ROW(33:33)))</f>
        <v>#NUM!</v>
      </c>
      <c r="H34" s="21" t="e">
        <f t="array" ref="H34">INDEX($C$2:$C$561, SMALL(IF($F$2=$A$2:$A$561, ROW($A$2:$A$561)-ROW($A$2)+1), ROW(33:33)))</f>
        <v>#NUM!</v>
      </c>
    </row>
    <row r="35" spans="1:8" ht="15" x14ac:dyDescent="0.4">
      <c r="A35">
        <f>ROUND('Clk0.4'!P57,0)</f>
        <v>25</v>
      </c>
      <c r="B35" s="1">
        <f>'Clk0.4'!S57</f>
        <v>8.6093577689493177</v>
      </c>
      <c r="C35" s="1">
        <f>'Clk0.4'!T57</f>
        <v>7.2732960639551942</v>
      </c>
      <c r="G35" s="21" t="e">
        <f t="array" ref="G35">INDEX($B$2:$B$561, SMALL(IF($F$2=$A$2:$A$561, ROW($A$2:$A$561)-ROW($A$2)+1), ROW(34:34)))</f>
        <v>#NUM!</v>
      </c>
      <c r="H35" s="21" t="e">
        <f t="array" ref="H35">INDEX($C$2:$C$561, SMALL(IF($F$2=$A$2:$A$561, ROW($A$2:$A$561)-ROW($A$2)+1), ROW(34:34)))</f>
        <v>#NUM!</v>
      </c>
    </row>
    <row r="36" spans="1:8" ht="15" x14ac:dyDescent="0.4">
      <c r="A36">
        <f>ROUND('Clk0.4'!P58,0)</f>
        <v>25</v>
      </c>
      <c r="B36" s="1">
        <f>'Clk0.4'!S58</f>
        <v>8.4530972783743099</v>
      </c>
      <c r="C36" s="1">
        <f>'Clk0.4'!T58</f>
        <v>7.022855760380776</v>
      </c>
      <c r="G36" s="21" t="e">
        <f t="array" ref="G36">INDEX($B$2:$B$561, SMALL(IF($F$2=$A$2:$A$561, ROW($A$2:$A$561)-ROW($A$2)+1), ROW(35:35)))</f>
        <v>#NUM!</v>
      </c>
      <c r="H36" s="21" t="e">
        <f t="array" ref="H36">INDEX($C$2:$C$561, SMALL(IF($F$2=$A$2:$A$561, ROW($A$2:$A$561)-ROW($A$2)+1), ROW(35:35)))</f>
        <v>#NUM!</v>
      </c>
    </row>
    <row r="37" spans="1:8" ht="15" x14ac:dyDescent="0.4">
      <c r="A37">
        <f>ROUND('Clk0.4'!P59,0)</f>
        <v>25</v>
      </c>
      <c r="B37" s="1">
        <f>'Clk0.4'!S59</f>
        <v>8.3011160947893696</v>
      </c>
      <c r="C37" s="1">
        <f>'Clk0.4'!T59</f>
        <v>6.7737667508622934</v>
      </c>
      <c r="G37" s="21" t="e">
        <f t="array" ref="G37">INDEX($B$2:$B$561, SMALL(IF($F$2=$A$2:$A$561, ROW($A$2:$A$561)-ROW($A$2)+1), ROW(36:36)))</f>
        <v>#NUM!</v>
      </c>
      <c r="H37" s="21" t="e">
        <f t="array" ref="H37">INDEX($C$2:$C$561, SMALL(IF($F$2=$A$2:$A$561, ROW($A$2:$A$561)-ROW($A$2)+1), ROW(36:36)))</f>
        <v>#NUM!</v>
      </c>
    </row>
    <row r="38" spans="1:8" ht="15" x14ac:dyDescent="0.4">
      <c r="A38">
        <f>ROUND('Clk0.4'!P60,0)</f>
        <v>25</v>
      </c>
      <c r="B38" s="1">
        <f>'Clk0.4'!S60</f>
        <v>8.1529776346823581</v>
      </c>
      <c r="C38" s="1">
        <f>'Clk0.4'!T60</f>
        <v>6.5255137850675933</v>
      </c>
      <c r="G38" s="21" t="e">
        <f t="array" ref="G38">INDEX($B$2:$B$561, SMALL(IF($F$2=$A$2:$A$561, ROW($A$2:$A$561)-ROW($A$2)+1), ROW(37:37)))</f>
        <v>#NUM!</v>
      </c>
      <c r="H38" s="21" t="e">
        <f t="array" ref="H38">INDEX($C$2:$C$561, SMALL(IF($F$2=$A$2:$A$561, ROW($A$2:$A$561)-ROW($A$2)+1), ROW(37:37)))</f>
        <v>#NUM!</v>
      </c>
    </row>
    <row r="39" spans="1:8" ht="15" x14ac:dyDescent="0.4">
      <c r="A39">
        <f>ROUND('Clk0.4'!P61,0)</f>
        <v>25</v>
      </c>
      <c r="B39" s="1">
        <f>'Clk0.4'!S61</f>
        <v>8.0082469869982198</v>
      </c>
      <c r="C39" s="1">
        <f>'Clk0.4'!T61</f>
        <v>6.2775971608684058</v>
      </c>
      <c r="G39" s="21" t="e">
        <f t="array" ref="G39">INDEX($B$2:$B$561, SMALL(IF($F$2=$A$2:$A$561, ROW($A$2:$A$561)-ROW($A$2)+1), ROW(38:38)))</f>
        <v>#NUM!</v>
      </c>
      <c r="H39" s="21" t="e">
        <f t="array" ref="H39">INDEX($C$2:$C$561, SMALL(IF($F$2=$A$2:$A$561, ROW($A$2:$A$561)-ROW($A$2)+1), ROW(38:38)))</f>
        <v>#NUM!</v>
      </c>
    </row>
    <row r="40" spans="1:8" ht="15" x14ac:dyDescent="0.4">
      <c r="A40">
        <f>ROUND('Clk0.4'!P62,0)</f>
        <v>25</v>
      </c>
      <c r="B40" s="1">
        <f>'Clk0.4'!S62</f>
        <v>7.866484125891418</v>
      </c>
      <c r="C40" s="1">
        <f>'Clk0.4'!T62</f>
        <v>6.0295300692753235</v>
      </c>
      <c r="G40" s="21" t="e">
        <f t="array" ref="G40">INDEX($B$2:$B$561, SMALL(IF($F$2=$A$2:$A$561, ROW($A$2:$A$561)-ROW($A$2)+1), ROW(39:39)))</f>
        <v>#NUM!</v>
      </c>
      <c r="H40" s="21" t="e">
        <f t="array" ref="H40">INDEX($C$2:$C$561, SMALL(IF($F$2=$A$2:$A$561, ROW($A$2:$A$561)-ROW($A$2)+1), ROW(39:39)))</f>
        <v>#NUM!</v>
      </c>
    </row>
    <row r="41" spans="1:8" ht="15" x14ac:dyDescent="0.4">
      <c r="A41">
        <f>ROUND('Clk0.4'!P63,0)</f>
        <v>25</v>
      </c>
      <c r="B41" s="1">
        <f>'Clk0.4'!S63</f>
        <v>7.7272366760666804</v>
      </c>
      <c r="C41" s="1">
        <f>'Clk0.4'!T63</f>
        <v>5.7808366595312624</v>
      </c>
      <c r="G41" s="21" t="e">
        <f t="array" ref="G41">INDEX($B$2:$B$561, SMALL(IF($F$2=$A$2:$A$561, ROW($A$2:$A$561)-ROW($A$2)+1), ROW(40:40)))</f>
        <v>#NUM!</v>
      </c>
      <c r="H41" s="21" t="e">
        <f t="array" ref="H41">INDEX($C$2:$C$561, SMALL(IF($F$2=$A$2:$A$561, ROW($A$2:$A$561)-ROW($A$2)+1), ROW(40:40)))</f>
        <v>#NUM!</v>
      </c>
    </row>
    <row r="42" spans="1:8" ht="15" x14ac:dyDescent="0.4">
      <c r="A42">
        <f>ROUND('Clk0.4'!P64,0)</f>
        <v>25</v>
      </c>
      <c r="B42" s="1">
        <f>'Clk0.4'!S64</f>
        <v>7.590032032924066</v>
      </c>
      <c r="C42" s="1">
        <f>'Clk0.4'!T64</f>
        <v>5.5310509240821633</v>
      </c>
      <c r="G42" s="21" t="e">
        <f t="array" ref="G42">INDEX($B$2:$B$561, SMALL(IF($F$2=$A$2:$A$561, ROW($A$2:$A$561)-ROW($A$2)+1), ROW(41:41)))</f>
        <v>#NUM!</v>
      </c>
      <c r="H42" s="21" t="e">
        <f t="array" ref="H42">INDEX($C$2:$C$561, SMALL(IF($F$2=$A$2:$A$561, ROW($A$2:$A$561)-ROW($A$2)+1), ROW(41:41)))</f>
        <v>#NUM!</v>
      </c>
    </row>
    <row r="43" spans="1:8" ht="15" x14ac:dyDescent="0.4">
      <c r="A43">
        <f>ROUND('Clk0.4'!P65,0)</f>
        <v>25</v>
      </c>
      <c r="B43" s="1">
        <f>'Clk0.4'!S65</f>
        <v>7.4543686218639786</v>
      </c>
      <c r="C43" s="1">
        <f>'Clk0.4'!T65</f>
        <v>5.2797165635841772</v>
      </c>
      <c r="G43" s="21" t="e">
        <f t="array" ref="G43">INDEX($B$2:$B$561, SMALL(IF($F$2=$A$2:$A$561, ROW($A$2:$A$561)-ROW($A$2)+1), ROW(42:42)))</f>
        <v>#NUM!</v>
      </c>
      <c r="H43" s="21" t="e">
        <f t="array" ref="H43">INDEX($C$2:$C$561, SMALL(IF($F$2=$A$2:$A$561, ROW($A$2:$A$561)-ROW($A$2)+1), ROW(42:42)))</f>
        <v>#NUM!</v>
      </c>
    </row>
    <row r="44" spans="1:8" ht="15" x14ac:dyDescent="0.4">
      <c r="A44">
        <f>ROUND('Clk0.4'!P66,0)</f>
        <v>25</v>
      </c>
      <c r="B44" s="1">
        <f>'Clk0.4'!S66</f>
        <v>7.319706059624461</v>
      </c>
      <c r="C44" s="1">
        <f>'Clk0.4'!T66</f>
        <v>5.0263880679919408</v>
      </c>
      <c r="G44" s="21" t="e">
        <f t="array" ref="G44">INDEX($B$2:$B$561, SMALL(IF($F$2=$A$2:$A$561, ROW($A$2:$A$561)-ROW($A$2)+1), ROW(43:43)))</f>
        <v>#NUM!</v>
      </c>
      <c r="H44" s="21" t="e">
        <f t="array" ref="H44">INDEX($C$2:$C$561, SMALL(IF($F$2=$A$2:$A$561, ROW($A$2:$A$561)-ROW($A$2)+1), ROW(43:43)))</f>
        <v>#NUM!</v>
      </c>
    </row>
    <row r="45" spans="1:8" ht="15" x14ac:dyDescent="0.4">
      <c r="A45">
        <f>ROUND('Clk0.4'!P67,0)</f>
        <v>25</v>
      </c>
      <c r="B45" s="1">
        <f>'Clk0.4'!S67</f>
        <v>7.1854539570464038</v>
      </c>
      <c r="C45" s="1">
        <f>'Clk0.4'!T67</f>
        <v>4.7706333464886539</v>
      </c>
      <c r="G45" s="21" t="e">
        <f t="array" ref="G45">INDEX($B$2:$B$561, SMALL(IF($F$2=$A$2:$A$561, ROW($A$2:$A$561)-ROW($A$2)+1), ROW(44:44)))</f>
        <v>#NUM!</v>
      </c>
      <c r="H45" s="21" t="e">
        <f t="array" ref="H45">INDEX($C$2:$C$561, SMALL(IF($F$2=$A$2:$A$561, ROW($A$2:$A$561)-ROW($A$2)+1), ROW(44:44)))</f>
        <v>#NUM!</v>
      </c>
    </row>
    <row r="46" spans="1:8" ht="15" x14ac:dyDescent="0.4">
      <c r="A46">
        <f>ROUND('Clk0.4'!P68,0)</f>
        <v>25</v>
      </c>
      <c r="B46" s="1">
        <f>'Clk0.4'!S68</f>
        <v>7.0509590799423947</v>
      </c>
      <c r="C46" s="1">
        <f>'Clk0.4'!T68</f>
        <v>4.512038363067175</v>
      </c>
      <c r="G46" s="21" t="e">
        <f t="array" ref="G46">INDEX($B$2:$B$561, SMALL(IF($F$2=$A$2:$A$561, ROW($A$2:$A$561)-ROW($A$2)+1), ROW(45:45)))</f>
        <v>#NUM!</v>
      </c>
      <c r="H46" s="21" t="e">
        <f t="array" ref="H46">INDEX($C$2:$C$561, SMALL(IF($F$2=$A$2:$A$561, ROW($A$2:$A$561)-ROW($A$2)+1), ROW(45:45)))</f>
        <v>#NUM!</v>
      </c>
    </row>
    <row r="47" spans="1:8" ht="15" x14ac:dyDescent="0.4">
      <c r="A47">
        <f>ROUND('Clk0.4'!P69,0)</f>
        <v>25</v>
      </c>
      <c r="B47" s="1">
        <f>'Clk0.4'!S69</f>
        <v>6.915490567274758</v>
      </c>
      <c r="C47" s="1">
        <f>'Clk0.4'!T69</f>
        <v>4.2502143935807561</v>
      </c>
      <c r="G47" s="21" t="e">
        <f t="array" ref="G47">INDEX($B$2:$B$561, SMALL(IF($F$2=$A$2:$A$561, ROW($A$2:$A$561)-ROW($A$2)+1), ROW(46:46)))</f>
        <v>#NUM!</v>
      </c>
      <c r="H47" s="21" t="e">
        <f t="array" ref="H47">INDEX($C$2:$C$561, SMALL(IF($F$2=$A$2:$A$561, ROW($A$2:$A$561)-ROW($A$2)+1), ROW(46:46)))</f>
        <v>#NUM!</v>
      </c>
    </row>
    <row r="48" spans="1:8" ht="15" x14ac:dyDescent="0.4">
      <c r="A48">
        <f>ROUND('Clk0.4'!P70,0)</f>
        <v>25</v>
      </c>
      <c r="B48" s="1">
        <f>'Clk0.4'!S70</f>
        <v>6.7782229006837209</v>
      </c>
      <c r="C48" s="1">
        <f>'Clk0.4'!T70</f>
        <v>3.9848087225268896</v>
      </c>
      <c r="G48" s="21" t="e">
        <f t="array" ref="G48">INDEX($B$2:$B$561, SMALL(IF($F$2=$A$2:$A$561, ROW($A$2:$A$561)-ROW($A$2)+1), ROW(47:47)))</f>
        <v>#NUM!</v>
      </c>
      <c r="H48" s="21" t="e">
        <f t="array" ref="H48">INDEX($C$2:$C$561, SMALL(IF($F$2=$A$2:$A$561, ROW($A$2:$A$561)-ROW($A$2)+1), ROW(47:47)))</f>
        <v>#NUM!</v>
      </c>
    </row>
    <row r="49" spans="1:8" ht="15" x14ac:dyDescent="0.4">
      <c r="A49">
        <f>ROUND('Clk0.4'!P71,0)</f>
        <v>25</v>
      </c>
      <c r="B49" s="1">
        <f>'Clk0.4'!S71</f>
        <v>6.6382163371357343</v>
      </c>
      <c r="C49" s="1">
        <f>'Clk0.4'!T71</f>
        <v>3.7155198521942543</v>
      </c>
      <c r="G49" s="21" t="e">
        <f t="array" ref="G49">INDEX($B$2:$B$561, SMALL(IF($F$2=$A$2:$A$561, ROW($A$2:$A$561)-ROW($A$2)+1), ROW(48:48)))</f>
        <v>#NUM!</v>
      </c>
      <c r="H49" s="21" t="e">
        <f t="array" ref="H49">INDEX($C$2:$C$561, SMALL(IF($F$2=$A$2:$A$561, ROW($A$2:$A$561)-ROW($A$2)+1), ROW(48:48)))</f>
        <v>#NUM!</v>
      </c>
    </row>
    <row r="50" spans="1:8" ht="15" x14ac:dyDescent="0.4">
      <c r="A50">
        <f>ROUND('Clk0.4'!P72,0)</f>
        <v>25</v>
      </c>
      <c r="B50" s="1">
        <f>'Clk0.4'!S72</f>
        <v>6.4943945721155618</v>
      </c>
      <c r="C50" s="1">
        <f>'Clk0.4'!T72</f>
        <v>3.4421186097817782</v>
      </c>
      <c r="G50" s="21" t="e">
        <f t="array" ref="G50">INDEX($B$2:$B$561, SMALL(IF($F$2=$A$2:$A$561, ROW($A$2:$A$561)-ROW($A$2)+1), ROW(49:49)))</f>
        <v>#NUM!</v>
      </c>
      <c r="H50" s="21" t="e">
        <f t="array" ref="H50">INDEX($C$2:$C$561, SMALL(IF($F$2=$A$2:$A$561, ROW($A$2:$A$561)-ROW($A$2)+1), ROW(49:49)))</f>
        <v>#NUM!</v>
      </c>
    </row>
    <row r="51" spans="1:8" ht="15" x14ac:dyDescent="0.4">
      <c r="A51">
        <f>ROUND('Clk0.4'!P73,0)</f>
        <v>25</v>
      </c>
      <c r="B51" s="1">
        <f>'Clk0.4'!S73</f>
        <v>6.3455195141333229</v>
      </c>
      <c r="C51" s="1">
        <f>'Clk0.4'!T73</f>
        <v>3.164476911153137</v>
      </c>
      <c r="G51" s="21" t="e">
        <f t="array" ref="G51">INDEX($B$2:$B$561, SMALL(IF($F$2=$A$2:$A$561, ROW($A$2:$A$561)-ROW($A$2)+1), ROW(50:50)))</f>
        <v>#NUM!</v>
      </c>
      <c r="H51" s="21" t="e">
        <f t="array" ref="H51">INDEX($C$2:$C$561, SMALL(IF($F$2=$A$2:$A$561, ROW($A$2:$A$561)-ROW($A$2)+1), ROW(50:50)))</f>
        <v>#NUM!</v>
      </c>
    </row>
    <row r="52" spans="1:8" ht="15" x14ac:dyDescent="0.4">
      <c r="A52">
        <f>ROUND('Clk0.4'!P74,0)</f>
        <v>25</v>
      </c>
      <c r="B52" s="1">
        <f>'Clk0.4'!S74</f>
        <v>6.1901632451960165</v>
      </c>
      <c r="C52" s="1">
        <f>'Clk0.4'!T74</f>
        <v>2.8826063633809986</v>
      </c>
      <c r="G52" s="21" t="e">
        <f t="array" ref="G52">INDEX($B$2:$B$561, SMALL(IF($F$2=$A$2:$A$561, ROW($A$2:$A$561)-ROW($A$2)+1), ROW(51:51)))</f>
        <v>#NUM!</v>
      </c>
      <c r="H52" s="21" t="e">
        <f t="array" ref="H52">INDEX($C$2:$C$561, SMALL(IF($F$2=$A$2:$A$561, ROW($A$2:$A$561)-ROW($A$2)+1), ROW(51:51)))</f>
        <v>#NUM!</v>
      </c>
    </row>
    <row r="53" spans="1:8" ht="15" x14ac:dyDescent="0.4">
      <c r="A53">
        <f>ROUND('Clk0.4'!P75,0)</f>
        <v>26</v>
      </c>
      <c r="B53" s="1">
        <f>'Clk0.4'!S75</f>
        <v>6.0266775357455691</v>
      </c>
      <c r="C53" s="1">
        <f>'Clk0.4'!T75</f>
        <v>2.5967093322297705</v>
      </c>
      <c r="G53" s="21" t="e">
        <f t="array" ref="G53">INDEX($B$2:$B$561, SMALL(IF($F$2=$A$2:$A$561, ROW($A$2:$A$561)-ROW($A$2)+1), ROW(52:52)))</f>
        <v>#NUM!</v>
      </c>
      <c r="H53" s="21" t="e">
        <f t="array" ref="H53">INDEX($C$2:$C$561, SMALL(IF($F$2=$A$2:$A$561, ROW($A$2:$A$561)-ROW($A$2)+1), ROW(52:52)))</f>
        <v>#NUM!</v>
      </c>
    </row>
    <row r="54" spans="1:8" ht="15" x14ac:dyDescent="0.4">
      <c r="A54">
        <f>ROUND('Clk0.4'!P76,0)</f>
        <v>26</v>
      </c>
      <c r="B54" s="1">
        <f>'Clk0.4'!S76</f>
        <v>5.8531616754612923</v>
      </c>
      <c r="C54" s="1">
        <f>'Clk0.4'!T76</f>
        <v>2.3072455022857032</v>
      </c>
      <c r="G54" s="21" t="e">
        <f t="array" ref="G54">INDEX($B$2:$B$561, SMALL(IF($F$2=$A$2:$A$561, ROW($A$2:$A$561)-ROW($A$2)+1), ROW(53:53)))</f>
        <v>#NUM!</v>
      </c>
      <c r="H54" s="21" t="e">
        <f t="array" ref="H54">INDEX($C$2:$C$561, SMALL(IF($F$2=$A$2:$A$561, ROW($A$2:$A$561)-ROW($A$2)+1), ROW(53:53)))</f>
        <v>#NUM!</v>
      </c>
    </row>
    <row r="55" spans="1:8" ht="15" x14ac:dyDescent="0.4">
      <c r="A55">
        <f>ROUND('Clk0.4'!P77,0)</f>
        <v>26</v>
      </c>
      <c r="B55" s="1">
        <f>'Clk0.4'!S77</f>
        <v>5.6674298134625296</v>
      </c>
      <c r="C55" s="1">
        <f>'Clk0.4'!T77</f>
        <v>2.0150172065168741</v>
      </c>
      <c r="G55" s="21" t="e">
        <f t="array" ref="G55">INDEX($B$2:$B$561, SMALL(IF($F$2=$A$2:$A$561, ROW($A$2:$A$561)-ROW($A$2)+1), ROW(54:54)))</f>
        <v>#NUM!</v>
      </c>
      <c r="H55" s="21" t="e">
        <f t="array" ref="H55">INDEX($C$2:$C$561, SMALL(IF($F$2=$A$2:$A$561, ROW($A$2:$A$561)-ROW($A$2)+1), ROW(54:54)))</f>
        <v>#NUM!</v>
      </c>
    </row>
    <row r="56" spans="1:8" ht="15" x14ac:dyDescent="0.4">
      <c r="A56">
        <f>ROUND('Clk0.4'!P78,0)</f>
        <v>26</v>
      </c>
      <c r="B56" s="1">
        <f>'Clk0.4'!S78</f>
        <v>5.4669792735442764</v>
      </c>
      <c r="C56" s="1">
        <f>'Clk0.4'!T78</f>
        <v>1.7212767343165536</v>
      </c>
      <c r="G56" s="21" t="e">
        <f t="array" ref="G56">INDEX($B$2:$B$561, SMALL(IF($F$2=$A$2:$A$561, ROW($A$2:$A$561)-ROW($A$2)+1), ROW(55:55)))</f>
        <v>#NUM!</v>
      </c>
      <c r="H56" s="21" t="e">
        <f t="array" ref="H56">INDEX($C$2:$C$561, SMALL(IF($F$2=$A$2:$A$561, ROW($A$2:$A$561)-ROW($A$2)+1), ROW(55:55)))</f>
        <v>#NUM!</v>
      </c>
    </row>
    <row r="57" spans="1:8" s="22" customFormat="1" ht="15.5" thickBot="1" x14ac:dyDescent="0.45">
      <c r="A57" s="22">
        <f>ROUND('Clk0.4'!P79,0)</f>
        <v>26</v>
      </c>
      <c r="B57" s="1">
        <f>'Clk0.4'!S79</f>
        <v>5.2489609221479991</v>
      </c>
      <c r="C57" s="1">
        <f>'Clk0.4'!T79</f>
        <v>1.4278582463510354</v>
      </c>
      <c r="G57" s="21" t="e">
        <f t="array" ref="G57">INDEX($B$2:$B$561, SMALL(IF($F$2=$A$2:$A$561, ROW($A$2:$A$561)-ROW($A$2)+1), ROW(56:56)))</f>
        <v>#NUM!</v>
      </c>
      <c r="H57" s="21" t="e">
        <f t="array" ref="H57">INDEX($C$2:$C$561, SMALL(IF($F$2=$A$2:$A$561, ROW($A$2:$A$561)-ROW($A$2)+1), ROW(56:56)))</f>
        <v>#NUM!</v>
      </c>
    </row>
    <row r="58" spans="1:8" ht="15" x14ac:dyDescent="0.4">
      <c r="A58">
        <f>ROUND('Clk0.5'!P24,0)</f>
        <v>47</v>
      </c>
      <c r="B58" s="1">
        <f>'Clk0.5'!S24</f>
        <v>27.221406098201406</v>
      </c>
      <c r="C58" s="1">
        <f>'Clk0.5'!T24</f>
        <v>28.170524709581787</v>
      </c>
      <c r="G58" s="21" t="e">
        <f t="array" ref="G58">INDEX($B$2:$B$561, SMALL(IF($F$2=$A$2:$A$561, ROW($A$2:$A$561)-ROW($A$2)+1), ROW(57:57)))</f>
        <v>#NUM!</v>
      </c>
      <c r="H58" s="21" t="e">
        <f t="array" ref="H58">INDEX($C$2:$C$561, SMALL(IF($F$2=$A$2:$A$561, ROW($A$2:$A$561)-ROW($A$2)+1), ROW(57:57)))</f>
        <v>#NUM!</v>
      </c>
    </row>
    <row r="59" spans="1:8" ht="15" x14ac:dyDescent="0.4">
      <c r="A59">
        <f>ROUND('Clk0.5'!P25,0)</f>
        <v>43</v>
      </c>
      <c r="B59" s="1">
        <f>'Clk0.5'!S25</f>
        <v>24.75954022625363</v>
      </c>
      <c r="C59" s="1">
        <f>'Clk0.5'!T25</f>
        <v>25.610379206224877</v>
      </c>
      <c r="G59" s="21" t="e">
        <f t="array" ref="G59">INDEX($B$2:$B$561, SMALL(IF($F$2=$A$2:$A$561, ROW($A$2:$A$561)-ROW($A$2)+1), ROW(58:58)))</f>
        <v>#NUM!</v>
      </c>
      <c r="H59" s="21" t="e">
        <f t="array" ref="H59">INDEX($C$2:$C$561, SMALL(IF($F$2=$A$2:$A$561, ROW($A$2:$A$561)-ROW($A$2)+1), ROW(58:58)))</f>
        <v>#NUM!</v>
      </c>
    </row>
    <row r="60" spans="1:8" ht="15" x14ac:dyDescent="0.4">
      <c r="A60">
        <f>ROUND('Clk0.5'!P26,0)</f>
        <v>40</v>
      </c>
      <c r="B60" s="1">
        <f>'Clk0.5'!S26</f>
        <v>22.837647463477023</v>
      </c>
      <c r="C60" s="1">
        <f>'Clk0.5'!T26</f>
        <v>23.608931510160559</v>
      </c>
      <c r="G60" s="21" t="e">
        <f t="array" ref="G60">INDEX($B$2:$B$561, SMALL(IF($F$2=$A$2:$A$561, ROW($A$2:$A$561)-ROW($A$2)+1), ROW(59:59)))</f>
        <v>#NUM!</v>
      </c>
      <c r="H60" s="21" t="e">
        <f t="array" ref="H60">INDEX($C$2:$C$561, SMALL(IF($F$2=$A$2:$A$561, ROW($A$2:$A$561)-ROW($A$2)+1), ROW(59:59)))</f>
        <v>#NUM!</v>
      </c>
    </row>
    <row r="61" spans="1:8" ht="15" x14ac:dyDescent="0.4">
      <c r="A61">
        <f>ROUND('Clk0.5'!P27,0)</f>
        <v>37</v>
      </c>
      <c r="B61" s="1">
        <f>'Clk0.5'!S27</f>
        <v>21.281272369426794</v>
      </c>
      <c r="C61" s="1">
        <f>'Clk0.5'!T27</f>
        <v>21.985322457078261</v>
      </c>
      <c r="G61" s="21" t="e">
        <f t="array" ref="G61">INDEX($B$2:$B$561, SMALL(IF($F$2=$A$2:$A$561, ROW($A$2:$A$561)-ROW($A$2)+1), ROW(60:60)))</f>
        <v>#NUM!</v>
      </c>
      <c r="H61" s="21" t="e">
        <f t="array" ref="H61">INDEX($C$2:$C$561, SMALL(IF($F$2=$A$2:$A$561, ROW($A$2:$A$561)-ROW($A$2)+1), ROW(60:60)))</f>
        <v>#NUM!</v>
      </c>
    </row>
    <row r="62" spans="1:8" ht="15" x14ac:dyDescent="0.4">
      <c r="A62">
        <f>ROUND('Clk0.5'!P28,0)</f>
        <v>35</v>
      </c>
      <c r="B62" s="1">
        <f>'Clk0.5'!S28</f>
        <v>19.985914972995285</v>
      </c>
      <c r="C62" s="1">
        <f>'Clk0.5'!T28</f>
        <v>20.631193729285812</v>
      </c>
      <c r="G62" s="21" t="e">
        <f t="array" ref="G62">INDEX($B$2:$B$561, SMALL(IF($F$2=$A$2:$A$561, ROW($A$2:$A$561)-ROW($A$2)+1), ROW(61:61)))</f>
        <v>#NUM!</v>
      </c>
      <c r="H62" s="21" t="e">
        <f t="array" ref="H62">INDEX($C$2:$C$561, SMALL(IF($F$2=$A$2:$A$561, ROW($A$2:$A$561)-ROW($A$2)+1), ROW(61:61)))</f>
        <v>#NUM!</v>
      </c>
    </row>
    <row r="63" spans="1:8" ht="15" x14ac:dyDescent="0.4">
      <c r="A63">
        <f>ROUND('Clk0.5'!P29,0)</f>
        <v>34</v>
      </c>
      <c r="B63" s="1">
        <f>'Clk0.5'!S29</f>
        <v>18.884653131022837</v>
      </c>
      <c r="C63" s="1">
        <f>'Clk0.5'!T29</f>
        <v>19.477131810177035</v>
      </c>
      <c r="G63" s="21" t="e">
        <f t="array" ref="G63">INDEX($B$2:$B$561, SMALL(IF($F$2=$A$2:$A$561, ROW($A$2:$A$561)-ROW($A$2)+1), ROW(62:62)))</f>
        <v>#NUM!</v>
      </c>
      <c r="H63" s="21" t="e">
        <f t="array" ref="H63">INDEX($C$2:$C$561, SMALL(IF($F$2=$A$2:$A$561, ROW($A$2:$A$561)-ROW($A$2)+1), ROW(62:62)))</f>
        <v>#NUM!</v>
      </c>
    </row>
    <row r="64" spans="1:8" ht="15" x14ac:dyDescent="0.4">
      <c r="A64">
        <f>ROUND('Clk0.5'!P30,0)</f>
        <v>32</v>
      </c>
      <c r="B64" s="1">
        <f>'Clk0.5'!S30</f>
        <v>17.932379843178165</v>
      </c>
      <c r="C64" s="1">
        <f>'Clk0.5'!T30</f>
        <v>18.476331483540886</v>
      </c>
      <c r="G64" s="21" t="e">
        <f t="array" ref="G64">INDEX($B$2:$B$561, SMALL(IF($F$2=$A$2:$A$561, ROW($A$2:$A$561)-ROW($A$2)+1), ROW(63:63)))</f>
        <v>#NUM!</v>
      </c>
      <c r="H64" s="21" t="e">
        <f t="array" ref="H64">INDEX($C$2:$C$561, SMALL(IF($F$2=$A$2:$A$561, ROW($A$2:$A$561)-ROW($A$2)+1), ROW(63:63)))</f>
        <v>#NUM!</v>
      </c>
    </row>
    <row r="65" spans="1:8" ht="15" x14ac:dyDescent="0.4">
      <c r="A65">
        <f>ROUND('Clk0.5'!P31,0)</f>
        <v>31</v>
      </c>
      <c r="B65" s="1">
        <f>'Clk0.5'!S31</f>
        <v>17.097435821918506</v>
      </c>
      <c r="C65" s="1">
        <f>'Clk0.5'!T31</f>
        <v>17.595923729520621</v>
      </c>
      <c r="G65" s="21" t="e">
        <f t="array" ref="G65">INDEX($B$2:$B$561, SMALL(IF($F$2=$A$2:$A$561, ROW($A$2:$A$561)-ROW($A$2)+1), ROW(64:64)))</f>
        <v>#NUM!</v>
      </c>
      <c r="H65" s="21" t="e">
        <f t="array" ref="H65">INDEX($C$2:$C$561, SMALL(IF($F$2=$A$2:$A$561, ROW($A$2:$A$561)-ROW($A$2)+1), ROW(64:64)))</f>
        <v>#NUM!</v>
      </c>
    </row>
    <row r="66" spans="1:8" ht="15" x14ac:dyDescent="0.4">
      <c r="A66">
        <f>ROUND('Clk0.5'!P32,0)</f>
        <v>30</v>
      </c>
      <c r="B66" s="1">
        <f>'Clk0.5'!S32</f>
        <v>16.356857968299032</v>
      </c>
      <c r="C66" s="1">
        <f>'Clk0.5'!T32</f>
        <v>16.81205113913531</v>
      </c>
      <c r="G66" s="21" t="e">
        <f t="array" ref="G66">INDEX($B$2:$B$561, SMALL(IF($F$2=$A$2:$A$561, ROW($A$2:$A$561)-ROW($A$2)+1), ROW(65:65)))</f>
        <v>#NUM!</v>
      </c>
      <c r="H66" s="21" t="e">
        <f t="array" ref="H66">INDEX($C$2:$C$561, SMALL(IF($F$2=$A$2:$A$561, ROW($A$2:$A$561)-ROW($A$2)+1), ROW(65:65)))</f>
        <v>#NUM!</v>
      </c>
    </row>
    <row r="67" spans="1:8" ht="15" x14ac:dyDescent="0.4">
      <c r="A67">
        <f>ROUND('Clk0.5'!P33,0)</f>
        <v>29</v>
      </c>
      <c r="B67" s="1">
        <f>'Clk0.5'!S33</f>
        <v>15.693531071358178</v>
      </c>
      <c r="C67" s="1">
        <f>'Clk0.5'!T33</f>
        <v>16.106915832316183</v>
      </c>
      <c r="G67" s="21" t="e">
        <f t="array" ref="G67">INDEX($B$2:$B$561, SMALL(IF($F$2=$A$2:$A$561, ROW($A$2:$A$561)-ROW($A$2)+1), ROW(66:66)))</f>
        <v>#NUM!</v>
      </c>
      <c r="H67" s="21" t="e">
        <f t="array" ref="H67">INDEX($C$2:$C$561, SMALL(IF($F$2=$A$2:$A$561, ROW($A$2:$A$561)-ROW($A$2)+1), ROW(66:66)))</f>
        <v>#NUM!</v>
      </c>
    </row>
    <row r="68" spans="1:8" ht="15" x14ac:dyDescent="0.4">
      <c r="A68">
        <f>ROUND('Clk0.5'!P34,0)</f>
        <v>28</v>
      </c>
      <c r="B68" s="1">
        <f>'Clk0.5'!S34</f>
        <v>15.094402698951946</v>
      </c>
      <c r="C68" s="1">
        <f>'Clk0.5'!T34</f>
        <v>15.466929270495546</v>
      </c>
      <c r="G68" s="21" t="e">
        <f t="array" ref="G68">INDEX($B$2:$B$561, SMALL(IF($F$2=$A$2:$A$561, ROW($A$2:$A$561)-ROW($A$2)+1), ROW(67:67)))</f>
        <v>#NUM!</v>
      </c>
      <c r="H68" s="21" t="e">
        <f t="array" ref="H68">INDEX($C$2:$C$561, SMALL(IF($F$2=$A$2:$A$561, ROW($A$2:$A$561)-ROW($A$2)+1), ROW(67:67)))</f>
        <v>#NUM!</v>
      </c>
    </row>
    <row r="69" spans="1:8" ht="15" x14ac:dyDescent="0.4">
      <c r="A69">
        <f>ROUND('Clk0.5'!P35,0)</f>
        <v>28</v>
      </c>
      <c r="B69" s="1">
        <f>'Clk0.5'!S35</f>
        <v>14.549321942245074</v>
      </c>
      <c r="C69" s="1">
        <f>'Clk0.5'!T35</f>
        <v>14.881508632315494</v>
      </c>
      <c r="G69" s="21" t="e">
        <f t="array" ref="G69">INDEX($B$2:$B$561, SMALL(IF($F$2=$A$2:$A$561, ROW($A$2:$A$561)-ROW($A$2)+1), ROW(68:68)))</f>
        <v>#NUM!</v>
      </c>
      <c r="H69" s="21" t="e">
        <f t="array" ref="H69">INDEX($C$2:$C$561, SMALL(IF($F$2=$A$2:$A$561, ROW($A$2:$A$561)-ROW($A$2)+1), ROW(68:68)))</f>
        <v>#NUM!</v>
      </c>
    </row>
    <row r="70" spans="1:8" ht="15" x14ac:dyDescent="0.4">
      <c r="A70">
        <f>ROUND('Clk0.5'!P36,0)</f>
        <v>27</v>
      </c>
      <c r="B70" s="1">
        <f>'Clk0.5'!S36</f>
        <v>14.050259670832084</v>
      </c>
      <c r="C70" s="1">
        <f>'Clk0.5'!T36</f>
        <v>14.342268586225009</v>
      </c>
      <c r="G70" s="21" t="e">
        <f t="array" ref="G70">INDEX($B$2:$B$561, SMALL(IF($F$2=$A$2:$A$561, ROW($A$2:$A$561)-ROW($A$2)+1), ROW(69:69)))</f>
        <v>#NUM!</v>
      </c>
      <c r="H70" s="21" t="e">
        <f t="array" ref="H70">INDEX($C$2:$C$561, SMALL(IF($F$2=$A$2:$A$561, ROW($A$2:$A$561)-ROW($A$2)+1), ROW(69:69)))</f>
        <v>#NUM!</v>
      </c>
    </row>
    <row r="71" spans="1:8" ht="15" x14ac:dyDescent="0.4">
      <c r="A71">
        <f>ROUND('Clk0.5'!P37,0)</f>
        <v>26</v>
      </c>
      <c r="B71" s="1">
        <f>'Clk0.5'!S37</f>
        <v>13.590770473024881</v>
      </c>
      <c r="C71" s="1">
        <f>'Clk0.5'!T37</f>
        <v>13.842463543260656</v>
      </c>
      <c r="G71" s="21" t="e">
        <f t="array" ref="G71">INDEX($B$2:$B$561, SMALL(IF($F$2=$A$2:$A$561, ROW($A$2:$A$561)-ROW($A$2)+1), ROW(70:70)))</f>
        <v>#NUM!</v>
      </c>
      <c r="H71" s="21" t="e">
        <f t="array" ref="H71">INDEX($C$2:$C$561, SMALL(IF($F$2=$A$2:$A$561, ROW($A$2:$A$561)-ROW($A$2)+1), ROW(70:70)))</f>
        <v>#NUM!</v>
      </c>
    </row>
    <row r="72" spans="1:8" ht="15" x14ac:dyDescent="0.4">
      <c r="A72">
        <f>ROUND('Clk0.5'!P38,0)</f>
        <v>26</v>
      </c>
      <c r="B72" s="1">
        <f>'Clk0.5'!S38</f>
        <v>13.165612439617156</v>
      </c>
      <c r="C72" s="1">
        <f>'Clk0.5'!T38</f>
        <v>13.376593495303933</v>
      </c>
      <c r="G72" s="21" t="e">
        <f t="array" ref="G72">INDEX($B$2:$B$561, SMALL(IF($F$2=$A$2:$A$561, ROW($A$2:$A$561)-ROW($A$2)+1), ROW(71:71)))</f>
        <v>#NUM!</v>
      </c>
      <c r="H72" s="21" t="e">
        <f t="array" ref="H72">INDEX($C$2:$C$561, SMALL(IF($F$2=$A$2:$A$561, ROW($A$2:$A$561)-ROW($A$2)+1), ROW(71:71)))</f>
        <v>#NUM!</v>
      </c>
    </row>
    <row r="73" spans="1:8" ht="15" x14ac:dyDescent="0.4">
      <c r="A73">
        <f>ROUND('Clk0.5'!P39,0)</f>
        <v>25</v>
      </c>
      <c r="B73" s="1">
        <f>'Clk0.5'!S39</f>
        <v>12.770472812835173</v>
      </c>
      <c r="C73" s="1">
        <f>'Clk0.5'!T39</f>
        <v>12.940119567724523</v>
      </c>
      <c r="G73" s="21" t="e">
        <f t="array" ref="G73">INDEX($B$2:$B$561, SMALL(IF($F$2=$A$2:$A$561, ROW($A$2:$A$561)-ROW($A$2)+1), ROW(72:72)))</f>
        <v>#NUM!</v>
      </c>
      <c r="H73" s="21" t="e">
        <f t="array" ref="H73">INDEX($C$2:$C$561, SMALL(IF($F$2=$A$2:$A$561, ROW($A$2:$A$561)-ROW($A$2)+1), ROW(72:72)))</f>
        <v>#NUM!</v>
      </c>
    </row>
    <row r="74" spans="1:8" ht="15" x14ac:dyDescent="0.4">
      <c r="A74">
        <f>ROUND('Clk0.5'!P40,0)</f>
        <v>25</v>
      </c>
      <c r="B74" s="1">
        <f>'Clk0.5'!S40</f>
        <v>12.40176632103505</v>
      </c>
      <c r="C74" s="1">
        <f>'Clk0.5'!T40</f>
        <v>12.529254898798746</v>
      </c>
      <c r="G74" s="21" t="e">
        <f t="array" ref="G74">INDEX($B$2:$B$561, SMALL(IF($F$2=$A$2:$A$561, ROW($A$2:$A$561)-ROW($A$2)+1), ROW(73:73)))</f>
        <v>#NUM!</v>
      </c>
      <c r="H74" s="21" t="e">
        <f t="array" ref="H74">INDEX($C$2:$C$561, SMALL(IF($F$2=$A$2:$A$561, ROW($A$2:$A$561)-ROW($A$2)+1), ROW(73:73)))</f>
        <v>#NUM!</v>
      </c>
    </row>
    <row r="75" spans="1:8" ht="15" x14ac:dyDescent="0.4">
      <c r="A75">
        <f>ROUND('Clk0.5'!P41,0)</f>
        <v>24</v>
      </c>
      <c r="B75" s="1">
        <f>'Clk0.5'!S41</f>
        <v>12.056484466036306</v>
      </c>
      <c r="C75" s="1">
        <f>'Clk0.5'!T41</f>
        <v>12.140808321602909</v>
      </c>
      <c r="G75" s="21" t="e">
        <f t="array" ref="G75">INDEX($B$2:$B$561, SMALL(IF($F$2=$A$2:$A$561, ROW($A$2:$A$561)-ROW($A$2)+1), ROW(74:74)))</f>
        <v>#NUM!</v>
      </c>
      <c r="H75" s="21" t="e">
        <f t="array" ref="H75">INDEX($C$2:$C$561, SMALL(IF($F$2=$A$2:$A$561, ROW($A$2:$A$561)-ROW($A$2)+1), ROW(74:74)))</f>
        <v>#NUM!</v>
      </c>
    </row>
    <row r="76" spans="1:8" ht="15" x14ac:dyDescent="0.4">
      <c r="A76">
        <f>ROUND('Clk0.5'!P42,0)</f>
        <v>24</v>
      </c>
      <c r="B76" s="1">
        <f>'Clk0.5'!S42</f>
        <v>11.732081196691567</v>
      </c>
      <c r="C76" s="1">
        <f>'Clk0.5'!T42</f>
        <v>11.772065751994658</v>
      </c>
      <c r="G76" s="21" t="e">
        <f t="array" ref="G76">INDEX($B$2:$B$561, SMALL(IF($F$2=$A$2:$A$561, ROW($A$2:$A$561)-ROW($A$2)+1), ROW(75:75)))</f>
        <v>#NUM!</v>
      </c>
      <c r="H76" s="21" t="e">
        <f t="array" ref="H76">INDEX($C$2:$C$561, SMALL(IF($F$2=$A$2:$A$561, ROW($A$2:$A$561)-ROW($A$2)+1), ROW(75:75)))</f>
        <v>#NUM!</v>
      </c>
    </row>
    <row r="77" spans="1:8" ht="15" x14ac:dyDescent="0.4">
      <c r="A77">
        <f>ROUND('Clk0.5'!P43,0)</f>
        <v>24</v>
      </c>
      <c r="B77" s="1">
        <f>'Clk0.5'!S43</f>
        <v>11.426385002463929</v>
      </c>
      <c r="C77" s="1">
        <f>'Clk0.5'!T43</f>
        <v>11.420698954280143</v>
      </c>
      <c r="G77" s="21" t="e">
        <f t="array" ref="G77">INDEX($B$2:$B$561, SMALL(IF($F$2=$A$2:$A$561, ROW($A$2:$A$561)-ROW($A$2)+1), ROW(76:76)))</f>
        <v>#NUM!</v>
      </c>
      <c r="H77" s="21" t="e">
        <f t="array" ref="H77">INDEX($C$2:$C$561, SMALL(IF($F$2=$A$2:$A$561, ROW($A$2:$A$561)-ROW($A$2)+1), ROW(76:76)))</f>
        <v>#NUM!</v>
      </c>
    </row>
    <row r="78" spans="1:8" ht="15" x14ac:dyDescent="0.4">
      <c r="A78">
        <f>ROUND('Clk0.5'!P44,0)</f>
        <v>23</v>
      </c>
      <c r="B78" s="1">
        <f>'Clk0.5'!S44</f>
        <v>11.13753048013634</v>
      </c>
      <c r="C78" s="1">
        <f>'Clk0.5'!T44</f>
        <v>11.084694485849289</v>
      </c>
      <c r="G78" s="21" t="e">
        <f t="array" ref="G78">INDEX($B$2:$B$561, SMALL(IF($F$2=$A$2:$A$561, ROW($A$2:$A$561)-ROW($A$2)+1), ROW(77:77)))</f>
        <v>#NUM!</v>
      </c>
      <c r="H78" s="21" t="e">
        <f t="array" ref="H78">INDEX($C$2:$C$561, SMALL(IF($F$2=$A$2:$A$561, ROW($A$2:$A$561)-ROW($A$2)+1), ROW(77:77)))</f>
        <v>#NUM!</v>
      </c>
    </row>
    <row r="79" spans="1:8" ht="15" x14ac:dyDescent="0.4">
      <c r="A79">
        <f>ROUND('Clk0.5'!P45,0)</f>
        <v>23</v>
      </c>
      <c r="B79" s="1">
        <f>'Clk0.5'!S45</f>
        <v>10.863904448793077</v>
      </c>
      <c r="C79" s="1">
        <f>'Clk0.5'!T45</f>
        <v>10.762297718189265</v>
      </c>
      <c r="G79" s="21" t="e">
        <f t="array" ref="G79">INDEX($B$2:$B$561, SMALL(IF($F$2=$A$2:$A$561, ROW($A$2:$A$561)-ROW($A$2)+1), ROW(78:78)))</f>
        <v>#NUM!</v>
      </c>
      <c r="H79" s="21" t="e">
        <f t="array" ref="H79">INDEX($C$2:$C$561, SMALL(IF($F$2=$A$2:$A$561, ROW($A$2:$A$561)-ROW($A$2)+1), ROW(78:78)))</f>
        <v>#NUM!</v>
      </c>
    </row>
    <row r="80" spans="1:8" ht="15" x14ac:dyDescent="0.4">
      <c r="A80">
        <f>ROUND('Clk0.5'!P46,0)</f>
        <v>23</v>
      </c>
      <c r="B80" s="1">
        <f>'Clk0.5'!S46</f>
        <v>10.604103067182621</v>
      </c>
      <c r="C80" s="1">
        <f>'Clk0.5'!T46</f>
        <v>10.451968261487929</v>
      </c>
      <c r="G80" s="21" t="e">
        <f t="array" ref="G80">INDEX($B$2:$B$561, SMALL(IF($F$2=$A$2:$A$561, ROW($A$2:$A$561)-ROW($A$2)+1), ROW(79:79)))</f>
        <v>#NUM!</v>
      </c>
      <c r="H80" s="21" t="e">
        <f t="array" ref="H80">INDEX($C$2:$C$561, SMALL(IF($F$2=$A$2:$A$561, ROW($A$2:$A$561)-ROW($A$2)+1), ROW(79:79)))</f>
        <v>#NUM!</v>
      </c>
    </row>
    <row r="81" spans="1:8" ht="15" x14ac:dyDescent="0.4">
      <c r="A81">
        <f>ROUND('Clk0.5'!P47,0)</f>
        <v>23</v>
      </c>
      <c r="B81" s="1">
        <f>'Clk0.5'!S47</f>
        <v>10.356897363645604</v>
      </c>
      <c r="C81" s="1">
        <f>'Clk0.5'!T47</f>
        <v>10.152344111715614</v>
      </c>
      <c r="G81" s="21" t="e">
        <f t="array" ref="G81">INDEX($B$2:$B$561, SMALL(IF($F$2=$A$2:$A$561, ROW($A$2:$A$561)-ROW($A$2)+1), ROW(80:80)))</f>
        <v>#NUM!</v>
      </c>
      <c r="H81" s="21" t="e">
        <f t="array" ref="H81">INDEX($C$2:$C$561, SMALL(IF($F$2=$A$2:$A$561, ROW($A$2:$A$561)-ROW($A$2)+1), ROW(80:80)))</f>
        <v>#NUM!</v>
      </c>
    </row>
    <row r="82" spans="1:8" ht="15" x14ac:dyDescent="0.4">
      <c r="A82">
        <f>ROUND('Clk0.5'!P48,0)</f>
        <v>22</v>
      </c>
      <c r="B82" s="1">
        <f>'Clk0.5'!S48</f>
        <v>10.121205261660462</v>
      </c>
      <c r="C82" s="1">
        <f>'Clk0.5'!T48</f>
        <v>9.862212537452228</v>
      </c>
      <c r="G82" s="21" t="e">
        <f t="array" ref="G82">INDEX($B$2:$B$561, SMALL(IF($F$2=$A$2:$A$561, ROW($A$2:$A$561)-ROW($A$2)+1), ROW(81:81)))</f>
        <v>#NUM!</v>
      </c>
      <c r="H82" s="21" t="e">
        <f t="array" ref="H82">INDEX($C$2:$C$561, SMALL(IF($F$2=$A$2:$A$561, ROW($A$2:$A$561)-ROW($A$2)+1), ROW(81:81)))</f>
        <v>#NUM!</v>
      </c>
    </row>
    <row r="83" spans="1:8" ht="15" x14ac:dyDescent="0.4">
      <c r="A83">
        <f>ROUND('Clk0.5'!P49,0)</f>
        <v>22</v>
      </c>
      <c r="B83" s="1">
        <f>'Clk0.5'!S49</f>
        <v>9.8960686640662701</v>
      </c>
      <c r="C83" s="1">
        <f>'Clk0.5'!T49</f>
        <v>9.5804862225080267</v>
      </c>
      <c r="G83" s="21" t="e">
        <f t="array" ref="G83">INDEX($B$2:$B$561, SMALL(IF($F$2=$A$2:$A$561, ROW($A$2:$A$561)-ROW($A$2)+1), ROW(82:82)))</f>
        <v>#NUM!</v>
      </c>
      <c r="H83" s="21" t="e">
        <f t="array" ref="H83">INDEX($C$2:$C$561, SMALL(IF($F$2=$A$2:$A$561, ROW($A$2:$A$561)-ROW($A$2)+1), ROW(82:82)))</f>
        <v>#NUM!</v>
      </c>
    </row>
    <row r="84" spans="1:8" ht="15" x14ac:dyDescent="0.4">
      <c r="A84">
        <f>ROUND('Clk0.5'!P50,0)</f>
        <v>22</v>
      </c>
      <c r="B84" s="1">
        <f>'Clk0.5'!S50</f>
        <v>9.6806345056257133</v>
      </c>
      <c r="C84" s="1">
        <f>'Clk0.5'!T50</f>
        <v>9.3061835412725937</v>
      </c>
      <c r="G84" s="21" t="e">
        <f t="array" ref="G84">INDEX($B$2:$B$561, SMALL(IF($F$2=$A$2:$A$561, ROW($A$2:$A$561)-ROW($A$2)+1), ROW(83:83)))</f>
        <v>#NUM!</v>
      </c>
      <c r="H84" s="21" t="e">
        <f t="array" ref="H84">INDEX($C$2:$C$561, SMALL(IF($F$2=$A$2:$A$561, ROW($A$2:$A$561)-ROW($A$2)+1), ROW(83:83)))</f>
        <v>#NUM!</v>
      </c>
    </row>
    <row r="85" spans="1:8" ht="15" x14ac:dyDescent="0.4">
      <c r="A85">
        <f>ROUND('Clk0.5'!P51,0)</f>
        <v>22</v>
      </c>
      <c r="B85" s="1">
        <f>'Clk0.5'!S51</f>
        <v>9.4741389365421966</v>
      </c>
      <c r="C85" s="1">
        <f>'Clk0.5'!T51</f>
        <v>9.0384121080287141</v>
      </c>
      <c r="G85" s="21" t="e">
        <f t="array" ref="G85">INDEX($B$2:$B$561, SMALL(IF($F$2=$A$2:$A$561, ROW($A$2:$A$561)-ROW($A$2)+1), ROW(84:84)))</f>
        <v>#NUM!</v>
      </c>
      <c r="H85" s="21" t="e">
        <f t="array" ref="H85">INDEX($C$2:$C$561, SMALL(IF($F$2=$A$2:$A$561, ROW($A$2:$A$561)-ROW($A$2)+1), ROW(84:84)))</f>
        <v>#NUM!</v>
      </c>
    </row>
    <row r="86" spans="1:8" ht="15" x14ac:dyDescent="0.4">
      <c r="A86">
        <f>ROUND('Clk0.5'!P52,0)</f>
        <v>22</v>
      </c>
      <c r="B86" s="1">
        <f>'Clk0.5'!S52</f>
        <v>9.2758939858070484</v>
      </c>
      <c r="C86" s="1">
        <f>'Clk0.5'!T52</f>
        <v>8.7763549372689909</v>
      </c>
      <c r="G86" s="21" t="e">
        <f t="array" ref="G86">INDEX($B$2:$B$561, SMALL(IF($F$2=$A$2:$A$561, ROW($A$2:$A$561)-ROW($A$2)+1), ROW(85:85)))</f>
        <v>#NUM!</v>
      </c>
      <c r="H86" s="21" t="e">
        <f t="array" ref="H86">INDEX($C$2:$C$561, SMALL(IF($F$2=$A$2:$A$561, ROW($A$2:$A$561)-ROW($A$2)+1), ROW(85:85)))</f>
        <v>#NUM!</v>
      </c>
    </row>
    <row r="87" spans="1:8" ht="15" x14ac:dyDescent="0.4">
      <c r="A87">
        <f>ROUND('Clk0.5'!P53,0)</f>
        <v>22</v>
      </c>
      <c r="B87" s="1">
        <f>'Clk0.5'!S53</f>
        <v>9.0852761913461002</v>
      </c>
      <c r="C87" s="1">
        <f>'Clk0.5'!T53</f>
        <v>8.519258698730134</v>
      </c>
      <c r="G87" s="21" t="e">
        <f t="array" ref="G87">INDEX($B$2:$B$561, SMALL(IF($F$2=$A$2:$A$561, ROW($A$2:$A$561)-ROW($A$2)+1), ROW(86:86)))</f>
        <v>#NUM!</v>
      </c>
      <c r="H87" s="21" t="e">
        <f t="array" ref="H87">INDEX($C$2:$C$561, SMALL(IF($F$2=$A$2:$A$561, ROW($A$2:$A$561)-ROW($A$2)+1), ROW(86:86)))</f>
        <v>#NUM!</v>
      </c>
    </row>
    <row r="88" spans="1:8" ht="15" x14ac:dyDescent="0.4">
      <c r="A88">
        <f>ROUND('Clk0.5'!P54,0)</f>
        <v>22</v>
      </c>
      <c r="B88" s="1">
        <f>'Clk0.5'!S54</f>
        <v>8.9017167867155571</v>
      </c>
      <c r="C88" s="1">
        <f>'Clk0.5'!T54</f>
        <v>8.2664236619797649</v>
      </c>
      <c r="G88" s="21" t="e">
        <f t="array" ref="G88">INDEX($B$2:$B$561, SMALL(IF($F$2=$A$2:$A$561, ROW($A$2:$A$561)-ROW($A$2)+1), ROW(87:87)))</f>
        <v>#NUM!</v>
      </c>
      <c r="H88" s="21" t="e">
        <f t="array" ref="H88">INDEX($C$2:$C$561, SMALL(IF($F$2=$A$2:$A$561, ROW($A$2:$A$561)-ROW($A$2)+1), ROW(87:87)))</f>
        <v>#NUM!</v>
      </c>
    </row>
    <row r="89" spans="1:8" ht="15" x14ac:dyDescent="0.4">
      <c r="A89">
        <f>ROUND('Clk0.5'!P55,0)</f>
        <v>21</v>
      </c>
      <c r="B89" s="1">
        <f>'Clk0.5'!S55</f>
        <v>8.7246931105694205</v>
      </c>
      <c r="C89" s="1">
        <f>'Clk0.5'!T55</f>
        <v>8.0171950105934044</v>
      </c>
      <c r="G89" s="21" t="e">
        <f t="array" ref="G89">INDEX($B$2:$B$561, SMALL(IF($F$2=$A$2:$A$561, ROW($A$2:$A$561)-ROW($A$2)+1), ROW(88:88)))</f>
        <v>#NUM!</v>
      </c>
      <c r="H89" s="21" t="e">
        <f t="array" ref="H89">INDEX($C$2:$C$561, SMALL(IF($F$2=$A$2:$A$561, ROW($A$2:$A$561)-ROW($A$2)+1), ROW(88:88)))</f>
        <v>#NUM!</v>
      </c>
    </row>
    <row r="90" spans="1:8" ht="15" x14ac:dyDescent="0.4">
      <c r="A90">
        <f>ROUND('Clk0.5'!P56,0)</f>
        <v>21</v>
      </c>
      <c r="B90" s="1">
        <f>'Clk0.5'!S56</f>
        <v>8.5537209616123384</v>
      </c>
      <c r="C90" s="1">
        <f>'Clk0.5'!T56</f>
        <v>7.7709552722198181</v>
      </c>
      <c r="G90" s="21" t="e">
        <f t="array" ref="G90">INDEX($B$2:$B$561, SMALL(IF($F$2=$A$2:$A$561, ROW($A$2:$A$561)-ROW($A$2)+1), ROW(89:89)))</f>
        <v>#NUM!</v>
      </c>
      <c r="H90" s="21" t="e">
        <f t="array" ref="H90">INDEX($C$2:$C$561, SMALL(IF($F$2=$A$2:$A$561, ROW($A$2:$A$561)-ROW($A$2)+1), ROW(89:89)))</f>
        <v>#NUM!</v>
      </c>
    </row>
    <row r="91" spans="1:8" ht="15" x14ac:dyDescent="0.4">
      <c r="A91">
        <f>ROUND('Clk0.5'!P57,0)</f>
        <v>21</v>
      </c>
      <c r="B91" s="1">
        <f>'Clk0.5'!S57</f>
        <v>8.3883476627133859</v>
      </c>
      <c r="C91" s="1">
        <f>'Clk0.5'!T57</f>
        <v>7.5271176633001415</v>
      </c>
      <c r="G91" s="21" t="e">
        <f t="array" ref="G91">INDEX($B$2:$B$561, SMALL(IF($F$2=$A$2:$A$561, ROW($A$2:$A$561)-ROW($A$2)+1), ROW(90:90)))</f>
        <v>#NUM!</v>
      </c>
      <c r="H91" s="21" t="e">
        <f t="array" ref="H91">INDEX($C$2:$C$561, SMALL(IF($F$2=$A$2:$A$561, ROW($A$2:$A$561)-ROW($A$2)+1), ROW(90:90)))</f>
        <v>#NUM!</v>
      </c>
    </row>
    <row r="92" spans="1:8" ht="15" x14ac:dyDescent="0.4">
      <c r="A92">
        <f>ROUND('Clk0.5'!P58,0)</f>
        <v>21</v>
      </c>
      <c r="B92" s="1">
        <f>'Clk0.5'!S58</f>
        <v>8.2281456263805168</v>
      </c>
      <c r="C92" s="1">
        <f>'Clk0.5'!T58</f>
        <v>7.2851201898011118</v>
      </c>
      <c r="G92" s="21" t="e">
        <f t="array" ref="G92">INDEX($B$2:$B$561, SMALL(IF($F$2=$A$2:$A$561, ROW($A$2:$A$561)-ROW($A$2)+1), ROW(91:91)))</f>
        <v>#NUM!</v>
      </c>
      <c r="H92" s="21" t="e">
        <f t="array" ref="H92">INDEX($C$2:$C$561, SMALL(IF($F$2=$A$2:$A$561, ROW($A$2:$A$561)-ROW($A$2)+1), ROW(91:91)))</f>
        <v>#NUM!</v>
      </c>
    </row>
    <row r="93" spans="1:8" ht="15" x14ac:dyDescent="0.4">
      <c r="A93">
        <f>ROUND('Clk0.5'!P59,0)</f>
        <v>21</v>
      </c>
      <c r="B93" s="1">
        <f>'Clk0.5'!S59</f>
        <v>8.0727062319772465</v>
      </c>
      <c r="C93" s="1">
        <f>'Clk0.5'!T59</f>
        <v>7.0444203811565913</v>
      </c>
      <c r="G93" s="21" t="e">
        <f t="array" ref="G93">INDEX($B$2:$B$561, SMALL(IF($F$2=$A$2:$A$561, ROW($A$2:$A$561)-ROW($A$2)+1), ROW(92:92)))</f>
        <v>#NUM!</v>
      </c>
      <c r="H93" s="21" t="e">
        <f t="array" ref="H93">INDEX($C$2:$C$561, SMALL(IF($F$2=$A$2:$A$561, ROW($A$2:$A$561)-ROW($A$2)+1), ROW(92:92)))</f>
        <v>#NUM!</v>
      </c>
    </row>
    <row r="94" spans="1:8" ht="15" x14ac:dyDescent="0.4">
      <c r="A94">
        <f>ROUND('Clk0.5'!P60,0)</f>
        <v>21</v>
      </c>
      <c r="B94" s="1">
        <f>'Clk0.5'!S60</f>
        <v>7.9216338342374906</v>
      </c>
      <c r="C94" s="1">
        <f>'Clk0.5'!T60</f>
        <v>6.8044905663099984</v>
      </c>
      <c r="G94" s="21" t="e">
        <f t="array" ref="G94">INDEX($B$2:$B$561, SMALL(IF($F$2=$A$2:$A$561, ROW($A$2:$A$561)-ROW($A$2)+1), ROW(93:93)))</f>
        <v>#NUM!</v>
      </c>
      <c r="H94" s="21" t="e">
        <f t="array" ref="H94">INDEX($C$2:$C$561, SMALL(IF($F$2=$A$2:$A$561, ROW($A$2:$A$561)-ROW($A$2)+1), ROW(93:93)))</f>
        <v>#NUM!</v>
      </c>
    </row>
    <row r="95" spans="1:8" ht="15" x14ac:dyDescent="0.4">
      <c r="A95">
        <f>ROUND('Clk0.5'!P61,0)</f>
        <v>21</v>
      </c>
      <c r="B95" s="1">
        <f>'Clk0.5'!S61</f>
        <v>7.7745397235364475</v>
      </c>
      <c r="C95" s="1">
        <f>'Clk0.5'!T61</f>
        <v>6.5648136307181604</v>
      </c>
      <c r="G95" s="21" t="e">
        <f t="array" ref="G95">INDEX($B$2:$B$561, SMALL(IF($F$2=$A$2:$A$561, ROW($A$2:$A$561)-ROW($A$2)+1), ROW(94:94)))</f>
        <v>#NUM!</v>
      </c>
      <c r="H95" s="21" t="e">
        <f t="array" ref="H95">INDEX($C$2:$C$561, SMALL(IF($F$2=$A$2:$A$561, ROW($A$2:$A$561)-ROW($A$2)+1), ROW(94:94)))</f>
        <v>#NUM!</v>
      </c>
    </row>
    <row r="96" spans="1:8" ht="15" x14ac:dyDescent="0.4">
      <c r="A96">
        <f>ROUND('Clk0.5'!P62,0)</f>
        <v>21</v>
      </c>
      <c r="B96" s="1">
        <f>'Clk0.5'!S62</f>
        <v>7.6310358512509708</v>
      </c>
      <c r="C96" s="1">
        <f>'Clk0.5'!T62</f>
        <v>6.3248792238365565</v>
      </c>
      <c r="G96" s="21" t="e">
        <f t="array" ref="G96">INDEX($B$2:$B$561, SMALL(IF($F$2=$A$2:$A$561, ROW($A$2:$A$561)-ROW($A$2)+1), ROW(95:95)))</f>
        <v>#NUM!</v>
      </c>
      <c r="H96" s="21" t="e">
        <f t="array" ref="H96">INDEX($C$2:$C$561, SMALL(IF($F$2=$A$2:$A$561, ROW($A$2:$A$561)-ROW($A$2)+1), ROW(95:95)))</f>
        <v>#NUM!</v>
      </c>
    </row>
    <row r="97" spans="1:8" ht="15" x14ac:dyDescent="0.4">
      <c r="A97">
        <f>ROUND('Clk0.5'!P63,0)</f>
        <v>21</v>
      </c>
      <c r="B97" s="1">
        <f>'Clk0.5'!S63</f>
        <v>7.490728118226694</v>
      </c>
      <c r="C97" s="1">
        <f>'Clk0.5'!T63</f>
        <v>6.084180420643241</v>
      </c>
      <c r="G97" s="21" t="e">
        <f t="array" ref="G97">INDEX($B$2:$B$561, SMALL(IF($F$2=$A$2:$A$561, ROW($A$2:$A$561)-ROW($A$2)+1), ROW(96:96)))</f>
        <v>#NUM!</v>
      </c>
      <c r="H97" s="21" t="e">
        <f t="array" ref="H97">INDEX($C$2:$C$561, SMALL(IF($F$2=$A$2:$A$561, ROW($A$2:$A$561)-ROW($A$2)+1), ROW(96:96)))</f>
        <v>#NUM!</v>
      </c>
    </row>
    <row r="98" spans="1:8" ht="15" x14ac:dyDescent="0.4">
      <c r="A98">
        <f>ROUND('Clk0.5'!P64,0)</f>
        <v>21</v>
      </c>
      <c r="B98" s="1">
        <f>'Clk0.5'!S64</f>
        <v>7.3532090003497954</v>
      </c>
      <c r="C98" s="1">
        <f>'Clk0.5'!T64</f>
        <v>5.8422108814025471</v>
      </c>
      <c r="G98" s="21" t="e">
        <f t="array" ref="G98">INDEX($B$2:$B$561, SMALL(IF($F$2=$A$2:$A$561, ROW($A$2:$A$561)-ROW($A$2)+1), ROW(97:97)))</f>
        <v>#NUM!</v>
      </c>
      <c r="H98" s="21" t="e">
        <f t="array" ref="H98">INDEX($C$2:$C$561, SMALL(IF($F$2=$A$2:$A$561, ROW($A$2:$A$561)-ROW($A$2)+1), ROW(97:97)))</f>
        <v>#NUM!</v>
      </c>
    </row>
    <row r="99" spans="1:8" ht="15" x14ac:dyDescent="0.4">
      <c r="A99">
        <f>ROUND('Clk0.5'!P65,0)</f>
        <v>21</v>
      </c>
      <c r="B99" s="1">
        <f>'Clk0.5'!S65</f>
        <v>7.2180492517251169</v>
      </c>
      <c r="C99" s="1">
        <f>'Clk0.5'!T65</f>
        <v>5.5984626052234985</v>
      </c>
      <c r="G99" s="21" t="e">
        <f t="array" ref="G99">INDEX($B$2:$B$561, SMALL(IF($F$2=$A$2:$A$561, ROW($A$2:$A$561)-ROW($A$2)+1), ROW(98:98)))</f>
        <v>#NUM!</v>
      </c>
      <c r="H99" s="21" t="e">
        <f t="array" ref="H99">INDEX($C$2:$C$561, SMALL(IF($F$2=$A$2:$A$561, ROW($A$2:$A$561)-ROW($A$2)+1), ROW(98:98)))</f>
        <v>#NUM!</v>
      </c>
    </row>
    <row r="100" spans="1:8" ht="15" x14ac:dyDescent="0.4">
      <c r="A100">
        <f>ROUND('Clk0.5'!P66,0)</f>
        <v>21</v>
      </c>
      <c r="B100" s="1">
        <f>'Clk0.5'!S66</f>
        <v>7.0847883820666171</v>
      </c>
      <c r="C100" s="1">
        <f>'Clk0.5'!T66</f>
        <v>5.3524244404464696</v>
      </c>
      <c r="G100" s="21" t="e">
        <f t="array" ref="G100">INDEX($B$2:$B$561, SMALL(IF($F$2=$A$2:$A$561, ROW($A$2:$A$561)-ROW($A$2)+1), ROW(99:99)))</f>
        <v>#NUM!</v>
      </c>
      <c r="H100" s="21" t="e">
        <f t="array" ref="H100">INDEX($C$2:$C$561, SMALL(IF($F$2=$A$2:$A$561, ROW($A$2:$A$561)-ROW($A$2)+1), ROW(99:99)))</f>
        <v>#NUM!</v>
      </c>
    </row>
    <row r="101" spans="1:8" ht="15" x14ac:dyDescent="0.4">
      <c r="A101">
        <f>ROUND('Clk0.5'!P67,0)</f>
        <v>21</v>
      </c>
      <c r="B101" s="1">
        <f>'Clk0.5'!S67</f>
        <v>6.9529235497583342</v>
      </c>
      <c r="C101" s="1">
        <f>'Clk0.5'!T67</f>
        <v>5.1035816057626917</v>
      </c>
      <c r="G101" s="21" t="e">
        <f t="array" ref="G101">INDEX($B$2:$B$561, SMALL(IF($F$2=$A$2:$A$561, ROW($A$2:$A$561)-ROW($A$2)+1), ROW(100:100)))</f>
        <v>#NUM!</v>
      </c>
      <c r="H101" s="21" t="e">
        <f t="array" ref="H101">INDEX($C$2:$C$561, SMALL(IF($F$2=$A$2:$A$561, ROW($A$2:$A$561)-ROW($A$2)+1), ROW(100:100)))</f>
        <v>#NUM!</v>
      </c>
    </row>
    <row r="102" spans="1:8" ht="15" x14ac:dyDescent="0.4">
      <c r="A102">
        <f>ROUND('Clk0.5'!P68,0)</f>
        <v>21</v>
      </c>
      <c r="B102" s="1">
        <f>'Clk0.5'!S68</f>
        <v>6.8218964452294717</v>
      </c>
      <c r="C102" s="1">
        <f>'Clk0.5'!T68</f>
        <v>4.8514166000640984</v>
      </c>
      <c r="G102" s="21" t="e">
        <f t="array" ref="G102">INDEX($B$2:$B$561, SMALL(IF($F$2=$A$2:$A$561, ROW($A$2:$A$561)-ROW($A$2)+1), ROW(101:101)))</f>
        <v>#NUM!</v>
      </c>
      <c r="H102" s="21" t="e">
        <f t="array" ref="H102">INDEX($C$2:$C$561, SMALL(IF($F$2=$A$2:$A$561, ROW($A$2:$A$561)-ROW($A$2)+1), ROW(101:101)))</f>
        <v>#NUM!</v>
      </c>
    </row>
    <row r="103" spans="1:8" ht="15" x14ac:dyDescent="0.4">
      <c r="A103">
        <f>ROUND('Clk0.5'!P69,0)</f>
        <v>21</v>
      </c>
      <c r="B103" s="1">
        <f>'Clk0.5'!S69</f>
        <v>6.6910776614845879</v>
      </c>
      <c r="C103" s="1">
        <f>'Clk0.5'!T69</f>
        <v>4.5954120495826194</v>
      </c>
      <c r="G103" s="21" t="e">
        <f t="array" ref="G103">INDEX($B$2:$B$561, SMALL(IF($F$2=$A$2:$A$561, ROW($A$2:$A$561)-ROW($A$2)+1), ROW(102:102)))</f>
        <v>#NUM!</v>
      </c>
      <c r="H103" s="21" t="e">
        <f t="array" ref="H103">INDEX($C$2:$C$561, SMALL(IF($F$2=$A$2:$A$561, ROW($A$2:$A$561)-ROW($A$2)+1), ROW(102:102)))</f>
        <v>#NUM!</v>
      </c>
    </row>
    <row r="104" spans="1:8" ht="15" x14ac:dyDescent="0.4">
      <c r="A104">
        <f>ROUND('Clk0.5'!P70,0)</f>
        <v>22</v>
      </c>
      <c r="B104" s="1">
        <f>'Clk0.5'!S70</f>
        <v>6.5597479627030326</v>
      </c>
      <c r="C104" s="1">
        <f>'Clk0.5'!T70</f>
        <v>4.3350562755624109</v>
      </c>
      <c r="G104" s="21" t="e">
        <f t="array" ref="G104">INDEX($B$2:$B$561, SMALL(IF($F$2=$A$2:$A$561, ROW($A$2:$A$561)-ROW($A$2)+1), ROW(103:103)))</f>
        <v>#NUM!</v>
      </c>
      <c r="H104" s="21" t="e">
        <f t="array" ref="H104">INDEX($C$2:$C$561, SMALL(IF($F$2=$A$2:$A$561, ROW($A$2:$A$561)-ROW($A$2)+1), ROW(103:103)))</f>
        <v>#NUM!</v>
      </c>
    </row>
    <row r="105" spans="1:8" ht="15" x14ac:dyDescent="0.4">
      <c r="A105">
        <f>ROUND('Clk0.5'!P71,0)</f>
        <v>22</v>
      </c>
      <c r="B105" s="1">
        <f>'Clk0.5'!S71</f>
        <v>6.4270757745968297</v>
      </c>
      <c r="C105" s="1">
        <f>'Clk0.5'!T71</f>
        <v>4.0698526875374661</v>
      </c>
      <c r="G105" s="21" t="e">
        <f t="array" ref="G105">INDEX($B$2:$B$561, SMALL(IF($F$2=$A$2:$A$561, ROW($A$2:$A$561)-ROW($A$2)+1), ROW(104:104)))</f>
        <v>#NUM!</v>
      </c>
      <c r="H105" s="21" t="e">
        <f t="array" ref="H105">INDEX($C$2:$C$561, SMALL(IF($F$2=$A$2:$A$561, ROW($A$2:$A$561)-ROW($A$2)+1), ROW(104:104)))</f>
        <v>#NUM!</v>
      </c>
    </row>
    <row r="106" spans="1:8" ht="15" x14ac:dyDescent="0.4">
      <c r="A106">
        <f>ROUND('Clk0.5'!P72,0)</f>
        <v>22</v>
      </c>
      <c r="B106" s="1">
        <f>'Clk0.5'!S72</f>
        <v>6.2920901452209224</v>
      </c>
      <c r="C106" s="1">
        <f>'Clk0.5'!T72</f>
        <v>3.7993345452255021</v>
      </c>
      <c r="G106" s="21" t="e">
        <f t="array" ref="G106">INDEX($B$2:$B$561, SMALL(IF($F$2=$A$2:$A$561, ROW($A$2:$A$561)-ROW($A$2)+1), ROW(105:105)))</f>
        <v>#NUM!</v>
      </c>
      <c r="H106" s="21" t="e">
        <f t="array" ref="H106">INDEX($C$2:$C$561, SMALL(IF($F$2=$A$2:$A$561, ROW($A$2:$A$561)-ROW($A$2)+1), ROW(105:105)))</f>
        <v>#NUM!</v>
      </c>
    </row>
    <row r="107" spans="1:8" ht="15" x14ac:dyDescent="0.4">
      <c r="A107">
        <f>ROUND('Clk0.5'!P73,0)</f>
        <v>22</v>
      </c>
      <c r="B107" s="1">
        <f>'Clk0.5'!S73</f>
        <v>6.1536483863624767</v>
      </c>
      <c r="C107" s="1">
        <f>'Clk0.5'!T73</f>
        <v>3.5230872203915982</v>
      </c>
      <c r="G107" s="21" t="e">
        <f t="array" ref="G107">INDEX($B$2:$B$561, SMALL(IF($F$2=$A$2:$A$561, ROW($A$2:$A$561)-ROW($A$2)+1), ROW(106:106)))</f>
        <v>#NUM!</v>
      </c>
      <c r="H107" s="21" t="e">
        <f t="array" ref="H107">INDEX($C$2:$C$561, SMALL(IF($F$2=$A$2:$A$561, ROW($A$2:$A$561)-ROW($A$2)+1), ROW(106:106)))</f>
        <v>#NUM!</v>
      </c>
    </row>
    <row r="108" spans="1:8" ht="15" x14ac:dyDescent="0.4">
      <c r="A108">
        <f>ROUND('Clk0.5'!P74,0)</f>
        <v>22</v>
      </c>
      <c r="B108" s="1">
        <f>'Clk0.5'!S74</f>
        <v>6.0103976435086697</v>
      </c>
      <c r="C108" s="1">
        <f>'Clk0.5'!T74</f>
        <v>3.2407808650517755</v>
      </c>
      <c r="G108" s="21" t="e">
        <f t="array" ref="G108">INDEX($B$2:$B$561, SMALL(IF($F$2=$A$2:$A$561, ROW($A$2:$A$561)-ROW($A$2)+1), ROW(107:107)))</f>
        <v>#NUM!</v>
      </c>
      <c r="H108" s="21" t="e">
        <f t="array" ref="H108">INDEX($C$2:$C$561, SMALL(IF($F$2=$A$2:$A$561, ROW($A$2:$A$561)-ROW($A$2)+1), ROW(107:107)))</f>
        <v>#NUM!</v>
      </c>
    </row>
    <row r="109" spans="1:8" ht="15" x14ac:dyDescent="0.4">
      <c r="A109">
        <f>ROUND('Clk0.5'!P75,0)</f>
        <v>22</v>
      </c>
      <c r="B109" s="1">
        <f>'Clk0.5'!S75</f>
        <v>5.860729817769573</v>
      </c>
      <c r="C109" s="1">
        <f>'Clk0.5'!T75</f>
        <v>2.95221738343505</v>
      </c>
      <c r="G109" s="21" t="e">
        <f t="array" ref="G109">INDEX($B$2:$B$561, SMALL(IF($F$2=$A$2:$A$561, ROW($A$2:$A$561)-ROW($A$2)+1), ROW(108:108)))</f>
        <v>#NUM!</v>
      </c>
      <c r="H109" s="21" t="e">
        <f t="array" ref="H109">INDEX($C$2:$C$561, SMALL(IF($F$2=$A$2:$A$561, ROW($A$2:$A$561)-ROW($A$2)+1), ROW(108:108)))</f>
        <v>#NUM!</v>
      </c>
    </row>
    <row r="110" spans="1:8" ht="15" x14ac:dyDescent="0.4">
      <c r="A110">
        <f>ROUND('Clk0.5'!P76,0)</f>
        <v>22</v>
      </c>
      <c r="B110" s="1">
        <f>'Clk0.5'!S76</f>
        <v>5.7027296596362786</v>
      </c>
      <c r="C110" s="1">
        <f>'Clk0.5'!T76</f>
        <v>2.6573968156846934</v>
      </c>
      <c r="G110" s="21" t="e">
        <f t="array" ref="G110">INDEX($B$2:$B$561, SMALL(IF($F$2=$A$2:$A$561, ROW($A$2:$A$561)-ROW($A$2)+1), ROW(109:109)))</f>
        <v>#NUM!</v>
      </c>
      <c r="H110" s="21" t="e">
        <f t="array" ref="H110">INDEX($C$2:$C$561, SMALL(IF($F$2=$A$2:$A$561, ROW($A$2:$A$561)-ROW($A$2)+1), ROW(109:109)))</f>
        <v>#NUM!</v>
      </c>
    </row>
    <row r="111" spans="1:8" ht="15" x14ac:dyDescent="0.4">
      <c r="A111">
        <f>ROUND('Clk0.5'!P77,0)</f>
        <v>23</v>
      </c>
      <c r="B111" s="1">
        <f>'Clk0.5'!S77</f>
        <v>5.5341165656210318</v>
      </c>
      <c r="C111" s="1">
        <f>'Clk0.5'!T77</f>
        <v>2.3566096136615111</v>
      </c>
      <c r="G111" s="21" t="e">
        <f t="array" ref="G111">INDEX($B$2:$B$561, SMALL(IF($F$2=$A$2:$A$561, ROW($A$2:$A$561)-ROW($A$2)+1), ROW(110:110)))</f>
        <v>#NUM!</v>
      </c>
      <c r="H111" s="21" t="e">
        <f t="array" ref="H111">INDEX($C$2:$C$561, SMALL(IF($F$2=$A$2:$A$561, ROW($A$2:$A$561)-ROW($A$2)+1), ROW(110:110)))</f>
        <v>#NUM!</v>
      </c>
    </row>
    <row r="112" spans="1:8" ht="15" x14ac:dyDescent="0.4">
      <c r="A112">
        <f>ROUND('Clk0.5'!P78,0)</f>
        <v>23</v>
      </c>
      <c r="B112" s="1">
        <f>'Clk0.5'!S78</f>
        <v>5.3521816863771612</v>
      </c>
      <c r="C112" s="1">
        <f>'Clk0.5'!T78</f>
        <v>2.0505626470486304</v>
      </c>
      <c r="G112" s="21" t="e">
        <f t="array" ref="G112">INDEX($B$2:$B$561, SMALL(IF($F$2=$A$2:$A$561, ROW($A$2:$A$561)-ROW($A$2)+1), ROW(111:111)))</f>
        <v>#NUM!</v>
      </c>
      <c r="H112" s="21" t="e">
        <f t="array" ref="H112">INDEX($C$2:$C$561, SMALL(IF($F$2=$A$2:$A$561, ROW($A$2:$A$561)-ROW($A$2)+1), ROW(111:111)))</f>
        <v>#NUM!</v>
      </c>
    </row>
    <row r="113" spans="1:8" s="22" customFormat="1" ht="15.5" thickBot="1" x14ac:dyDescent="0.45">
      <c r="A113" s="22">
        <f>ROUND('Clk0.5'!P79,0)</f>
        <v>23</v>
      </c>
      <c r="B113" s="1">
        <f>'Clk0.5'!S79</f>
        <v>5.1537232623423055</v>
      </c>
      <c r="C113" s="1">
        <f>'Clk0.5'!T79</f>
        <v>1.7405477497331741</v>
      </c>
      <c r="G113" s="21" t="e">
        <f t="array" ref="G113">INDEX($B$2:$B$561, SMALL(IF($F$2=$A$2:$A$561, ROW($A$2:$A$561)-ROW($A$2)+1), ROW(112:112)))</f>
        <v>#NUM!</v>
      </c>
      <c r="H113" s="21" t="e">
        <f t="array" ref="H113">INDEX($C$2:$C$561, SMALL(IF($F$2=$A$2:$A$561, ROW($A$2:$A$561)-ROW($A$2)+1), ROW(112:112)))</f>
        <v>#NUM!</v>
      </c>
    </row>
    <row r="114" spans="1:8" ht="15" x14ac:dyDescent="0.4">
      <c r="A114">
        <f>ROUND('Clk0.6'!P24,0)</f>
        <v>40</v>
      </c>
      <c r="B114" s="1">
        <f>'Clk0.6'!S24</f>
        <v>27.873762018466874</v>
      </c>
      <c r="C114" s="1">
        <f>'Clk0.6'!T24</f>
        <v>27.52520305673017</v>
      </c>
      <c r="G114" s="21" t="e">
        <f t="array" ref="G114">INDEX($B$2:$B$561, SMALL(IF($F$2=$A$2:$A$561, ROW($A$2:$A$561)-ROW($A$2)+1), ROW(113:113)))</f>
        <v>#NUM!</v>
      </c>
      <c r="H114" s="21" t="e">
        <f t="array" ref="H114">INDEX($C$2:$C$561, SMALL(IF($F$2=$A$2:$A$561, ROW($A$2:$A$561)-ROW($A$2)+1), ROW(113:113)))</f>
        <v>#NUM!</v>
      </c>
    </row>
    <row r="115" spans="1:8" ht="15" x14ac:dyDescent="0.4">
      <c r="A115">
        <f>ROUND('Clk0.6'!P25,0)</f>
        <v>37</v>
      </c>
      <c r="B115" s="1">
        <f>'Clk0.6'!S25</f>
        <v>25.337455107597904</v>
      </c>
      <c r="C115" s="1">
        <f>'Clk0.6'!T25</f>
        <v>25.038764425837147</v>
      </c>
      <c r="G115" s="21" t="e">
        <f t="array" ref="G115">INDEX($B$2:$B$561, SMALL(IF($F$2=$A$2:$A$561, ROW($A$2:$A$561)-ROW($A$2)+1), ROW(114:114)))</f>
        <v>#NUM!</v>
      </c>
      <c r="H115" s="21" t="e">
        <f t="array" ref="H115">INDEX($C$2:$C$561, SMALL(IF($F$2=$A$2:$A$561, ROW($A$2:$A$561)-ROW($A$2)+1), ROW(114:114)))</f>
        <v>#NUM!</v>
      </c>
    </row>
    <row r="116" spans="1:8" ht="15" x14ac:dyDescent="0.4">
      <c r="A116">
        <f>ROUND('Clk0.6'!P26,0)</f>
        <v>34</v>
      </c>
      <c r="B116" s="1">
        <f>'Clk0.6'!S26</f>
        <v>23.355930241404302</v>
      </c>
      <c r="C116" s="1">
        <f>'Clk0.6'!T26</f>
        <v>23.096326791855162</v>
      </c>
      <c r="G116" s="21" t="e">
        <f t="array" ref="G116">INDEX($B$2:$B$561, SMALL(IF($F$2=$A$2:$A$561, ROW($A$2:$A$561)-ROW($A$2)+1), ROW(115:115)))</f>
        <v>#NUM!</v>
      </c>
      <c r="H116" s="21" t="e">
        <f t="array" ref="H116">INDEX($C$2:$C$561, SMALL(IF($F$2=$A$2:$A$561, ROW($A$2:$A$561)-ROW($A$2)+1), ROW(115:115)))</f>
        <v>#NUM!</v>
      </c>
    </row>
    <row r="117" spans="1:8" ht="15" x14ac:dyDescent="0.4">
      <c r="A117">
        <f>ROUND('Clk0.6'!P27,0)</f>
        <v>32</v>
      </c>
      <c r="B117" s="1">
        <f>'Clk0.6'!S27</f>
        <v>21.749979414403843</v>
      </c>
      <c r="C117" s="1">
        <f>'Clk0.6'!T27</f>
        <v>21.52174139507413</v>
      </c>
      <c r="G117" s="21" t="e">
        <f t="array" ref="G117">INDEX($B$2:$B$561, SMALL(IF($F$2=$A$2:$A$561, ROW($A$2:$A$561)-ROW($A$2)+1), ROW(116:116)))</f>
        <v>#NUM!</v>
      </c>
      <c r="H117" s="21" t="e">
        <f t="array" ref="H117">INDEX($C$2:$C$561, SMALL(IF($F$2=$A$2:$A$561, ROW($A$2:$A$561)-ROW($A$2)+1), ROW(116:116)))</f>
        <v>#NUM!</v>
      </c>
    </row>
    <row r="118" spans="1:8" ht="15" x14ac:dyDescent="0.4">
      <c r="A118">
        <f>ROUND('Clk0.6'!P28,0)</f>
        <v>30</v>
      </c>
      <c r="B118" s="1">
        <f>'Clk0.6'!S28</f>
        <v>20.41225032766355</v>
      </c>
      <c r="C118" s="1">
        <f>'Clk0.6'!T28</f>
        <v>20.209477691516881</v>
      </c>
      <c r="G118" s="21" t="e">
        <f t="array" ref="G118">INDEX($B$2:$B$561, SMALL(IF($F$2=$A$2:$A$561, ROW($A$2:$A$561)-ROW($A$2)+1), ROW(117:117)))</f>
        <v>#NUM!</v>
      </c>
      <c r="H118" s="21" t="e">
        <f t="array" ref="H118">INDEX($C$2:$C$561, SMALL(IF($F$2=$A$2:$A$561, ROW($A$2:$A$561)-ROW($A$2)+1), ROW(117:117)))</f>
        <v>#NUM!</v>
      </c>
    </row>
    <row r="119" spans="1:8" ht="15" x14ac:dyDescent="0.4">
      <c r="A119">
        <f>ROUND('Clk0.6'!P29,0)</f>
        <v>29</v>
      </c>
      <c r="B119" s="1">
        <f>'Clk0.6'!S29</f>
        <v>19.273991437275885</v>
      </c>
      <c r="C119" s="1">
        <f>'Clk0.6'!T29</f>
        <v>19.091936557245219</v>
      </c>
      <c r="G119" s="21" t="e">
        <f t="array" ref="G119">INDEX($B$2:$B$561, SMALL(IF($F$2=$A$2:$A$561, ROW($A$2:$A$561)-ROW($A$2)+1), ROW(118:118)))</f>
        <v>#NUM!</v>
      </c>
      <c r="H119" s="21" t="e">
        <f t="array" ref="H119">INDEX($C$2:$C$561, SMALL(IF($F$2=$A$2:$A$561, ROW($A$2:$A$561)-ROW($A$2)+1), ROW(118:118)))</f>
        <v>#NUM!</v>
      </c>
    </row>
    <row r="120" spans="1:8" ht="15" x14ac:dyDescent="0.4">
      <c r="A120">
        <f>ROUND('Clk0.6'!P30,0)</f>
        <v>28</v>
      </c>
      <c r="B120" s="1">
        <f>'Clk0.6'!S30</f>
        <v>18.288861402745859</v>
      </c>
      <c r="C120" s="1">
        <f>'Clk0.6'!T30</f>
        <v>18.123537748487724</v>
      </c>
      <c r="G120" s="21" t="e">
        <f t="array" ref="G120">INDEX($B$2:$B$561, SMALL(IF($F$2=$A$2:$A$561, ROW($A$2:$A$561)-ROW($A$2)+1), ROW(119:119)))</f>
        <v>#NUM!</v>
      </c>
      <c r="H120" s="21" t="e">
        <f t="array" ref="H120">INDEX($C$2:$C$561, SMALL(IF($F$2=$A$2:$A$561, ROW($A$2:$A$561)-ROW($A$2)+1), ROW(119:119)))</f>
        <v>#NUM!</v>
      </c>
    </row>
    <row r="121" spans="1:8" ht="15" x14ac:dyDescent="0.4">
      <c r="A121">
        <f>ROUND('Clk0.6'!P31,0)</f>
        <v>27</v>
      </c>
      <c r="B121" s="1">
        <f>'Clk0.6'!S31</f>
        <v>17.424334141903454</v>
      </c>
      <c r="C121" s="1">
        <f>'Clk0.6'!T31</f>
        <v>17.272273251978927</v>
      </c>
      <c r="G121" s="21" t="e">
        <f t="array" ref="G121">INDEX($B$2:$B$561, SMALL(IF($F$2=$A$2:$A$561, ROW($A$2:$A$561)-ROW($A$2)+1), ROW(120:120)))</f>
        <v>#NUM!</v>
      </c>
      <c r="H121" s="21" t="e">
        <f t="array" ref="H121">INDEX($C$2:$C$561, SMALL(IF($F$2=$A$2:$A$561, ROW($A$2:$A$561)-ROW($A$2)+1), ROW(120:120)))</f>
        <v>#NUM!</v>
      </c>
    </row>
    <row r="122" spans="1:8" ht="15" x14ac:dyDescent="0.4">
      <c r="A122">
        <f>ROUND('Clk0.6'!P32,0)</f>
        <v>26</v>
      </c>
      <c r="B122" s="1">
        <f>'Clk0.6'!S32</f>
        <v>16.656817898838646</v>
      </c>
      <c r="C122" s="1">
        <f>'Clk0.6'!T32</f>
        <v>16.514910946927234</v>
      </c>
      <c r="G122" s="21" t="e">
        <f t="array" ref="G122">INDEX($B$2:$B$561, SMALL(IF($F$2=$A$2:$A$561, ROW($A$2:$A$561)-ROW($A$2)+1), ROW(121:121)))</f>
        <v>#NUM!</v>
      </c>
      <c r="H122" s="21" t="e">
        <f t="array" ref="H122">INDEX($C$2:$C$561, SMALL(IF($F$2=$A$2:$A$561, ROW($A$2:$A$561)-ROW($A$2)+1), ROW(121:121)))</f>
        <v>#NUM!</v>
      </c>
    </row>
    <row r="123" spans="1:8" ht="15" x14ac:dyDescent="0.4">
      <c r="A123">
        <f>ROUND('Clk0.6'!P33,0)</f>
        <v>25</v>
      </c>
      <c r="B123" s="1">
        <f>'Clk0.6'!S33</f>
        <v>15.968729248775666</v>
      </c>
      <c r="C123" s="1">
        <f>'Clk0.6'!T33</f>
        <v>15.834119530188561</v>
      </c>
      <c r="G123" s="21" t="e">
        <f t="array" ref="G123">INDEX($B$2:$B$561, SMALL(IF($F$2=$A$2:$A$561, ROW($A$2:$A$561)-ROW($A$2)+1), ROW(122:122)))</f>
        <v>#NUM!</v>
      </c>
      <c r="H123" s="21" t="e">
        <f t="array" ref="H123">INDEX($C$2:$C$561, SMALL(IF($F$2=$A$2:$A$561, ROW($A$2:$A$561)-ROW($A$2)+1), ROW(122:122)))</f>
        <v>#NUM!</v>
      </c>
    </row>
    <row r="124" spans="1:8" ht="15" x14ac:dyDescent="0.4">
      <c r="A124">
        <f>ROUND('Clk0.6'!P34,0)</f>
        <v>24</v>
      </c>
      <c r="B124" s="1">
        <f>'Clk0.6'!S34</f>
        <v>15.346659224030171</v>
      </c>
      <c r="C124" s="1">
        <f>'Clk0.6'!T34</f>
        <v>15.216666670402203</v>
      </c>
      <c r="G124" s="21" t="e">
        <f t="array" ref="G124">INDEX($B$2:$B$561, SMALL(IF($F$2=$A$2:$A$561, ROW($A$2:$A$561)-ROW($A$2)+1), ROW(123:123)))</f>
        <v>#NUM!</v>
      </c>
      <c r="H124" s="21" t="e">
        <f t="array" ref="H124">INDEX($C$2:$C$561, SMALL(IF($F$2=$A$2:$A$561, ROW($A$2:$A$561)-ROW($A$2)+1), ROW(123:123)))</f>
        <v>#NUM!</v>
      </c>
    </row>
    <row r="125" spans="1:8" ht="15" x14ac:dyDescent="0.4">
      <c r="A125">
        <f>ROUND('Clk0.6'!P35,0)</f>
        <v>24</v>
      </c>
      <c r="B125" s="1">
        <f>'Clk0.6'!S35</f>
        <v>14.780180292775002</v>
      </c>
      <c r="C125" s="1">
        <f>'Clk0.6'!T35</f>
        <v>14.652246881138742</v>
      </c>
      <c r="G125" s="21" t="e">
        <f t="array" ref="G125">INDEX($B$2:$B$561, SMALL(IF($F$2=$A$2:$A$561, ROW($A$2:$A$561)-ROW($A$2)+1), ROW(124:124)))</f>
        <v>#NUM!</v>
      </c>
      <c r="H125" s="21" t="e">
        <f t="array" ref="H125">INDEX($C$2:$C$561, SMALL(IF($F$2=$A$2:$A$561, ROW($A$2:$A$561)-ROW($A$2)+1), ROW(124:124)))</f>
        <v>#NUM!</v>
      </c>
    </row>
    <row r="126" spans="1:8" ht="15" x14ac:dyDescent="0.4">
      <c r="A126">
        <f>ROUND('Clk0.6'!P36,0)</f>
        <v>23</v>
      </c>
      <c r="B126" s="1">
        <f>'Clk0.6'!S36</f>
        <v>14.261045258817658</v>
      </c>
      <c r="C126" s="1">
        <f>'Clk0.6'!T36</f>
        <v>14.1326944756894</v>
      </c>
      <c r="G126" s="21" t="e">
        <f t="array" ref="G126">INDEX($B$2:$B$561, SMALL(IF($F$2=$A$2:$A$561, ROW($A$2:$A$561)-ROW($A$2)+1), ROW(125:125)))</f>
        <v>#NUM!</v>
      </c>
      <c r="H126" s="21" t="e">
        <f t="array" ref="H126">INDEX($C$2:$C$561, SMALL(IF($F$2=$A$2:$A$561, ROW($A$2:$A$561)-ROW($A$2)+1), ROW(125:125)))</f>
        <v>#NUM!</v>
      </c>
    </row>
    <row r="127" spans="1:8" ht="15" x14ac:dyDescent="0.4">
      <c r="A127">
        <f>ROUND('Clk0.6'!P37,0)</f>
        <v>23</v>
      </c>
      <c r="B127" s="1">
        <f>'Clk0.6'!S37</f>
        <v>13.782634451043767</v>
      </c>
      <c r="C127" s="1">
        <f>'Clk0.6'!T37</f>
        <v>13.651440458275703</v>
      </c>
      <c r="G127" s="21" t="e">
        <f t="array" ref="G127">INDEX($B$2:$B$561, SMALL(IF($F$2=$A$2:$A$561, ROW($A$2:$A$561)-ROW($A$2)+1), ROW(126:126)))</f>
        <v>#NUM!</v>
      </c>
      <c r="H127" s="21" t="e">
        <f t="array" ref="H127">INDEX($C$2:$C$561, SMALL(IF($F$2=$A$2:$A$561, ROW($A$2:$A$561)-ROW($A$2)+1), ROW(126:126)))</f>
        <v>#NUM!</v>
      </c>
    </row>
    <row r="128" spans="1:8" ht="15" x14ac:dyDescent="0.4">
      <c r="A128">
        <f>ROUND('Clk0.6'!P38,0)</f>
        <v>22</v>
      </c>
      <c r="B128" s="1">
        <f>'Clk0.6'!S38</f>
        <v>13.339565076290301</v>
      </c>
      <c r="C128" s="1">
        <f>'Clk0.6'!T38</f>
        <v>13.20312872103524</v>
      </c>
      <c r="G128" s="21" t="e">
        <f t="array" ref="G128">INDEX($B$2:$B$561, SMALL(IF($F$2=$A$2:$A$561, ROW($A$2:$A$561)-ROW($A$2)+1), ROW(127:127)))</f>
        <v>#NUM!</v>
      </c>
      <c r="H128" s="21" t="e">
        <f t="array" ref="H128">INDEX($C$2:$C$561, SMALL(IF($F$2=$A$2:$A$561, ROW($A$2:$A$561)-ROW($A$2)+1), ROW(127:127)))</f>
        <v>#NUM!</v>
      </c>
    </row>
    <row r="129" spans="1:8" ht="15" x14ac:dyDescent="0.4">
      <c r="A129">
        <f>ROUND('Clk0.6'!P39,0)</f>
        <v>22</v>
      </c>
      <c r="B129" s="1">
        <f>'Clk0.6'!S39</f>
        <v>12.92740933961192</v>
      </c>
      <c r="C129" s="1">
        <f>'Clk0.6'!T39</f>
        <v>12.783339080869439</v>
      </c>
      <c r="G129" s="21" t="e">
        <f t="array" ref="G129">INDEX($B$2:$B$561, SMALL(IF($F$2=$A$2:$A$561, ROW($A$2:$A$561)-ROW($A$2)+1), ROW(128:128)))</f>
        <v>#NUM!</v>
      </c>
      <c r="H129" s="21" t="e">
        <f t="array" ref="H129">INDEX($C$2:$C$561, SMALL(IF($F$2=$A$2:$A$561, ROW($A$2:$A$561)-ROW($A$2)+1), ROW(128:128)))</f>
        <v>#NUM!</v>
      </c>
    </row>
    <row r="130" spans="1:8" ht="15" x14ac:dyDescent="0.4">
      <c r="A130">
        <f>ROUND('Clk0.6'!P40,0)</f>
        <v>21</v>
      </c>
      <c r="B130" s="1">
        <f>'Clk0.6'!S40</f>
        <v>12.542487246700899</v>
      </c>
      <c r="C130" s="1">
        <f>'Clk0.6'!T40</f>
        <v>12.388383666442401</v>
      </c>
      <c r="G130" s="21" t="e">
        <f t="array" ref="G130">INDEX($B$2:$B$561, SMALL(IF($F$2=$A$2:$A$561, ROW($A$2:$A$561)-ROW($A$2)+1), ROW(129:129)))</f>
        <v>#NUM!</v>
      </c>
      <c r="H130" s="21" t="e">
        <f t="array" ref="H130">INDEX($C$2:$C$561, SMALL(IF($F$2=$A$2:$A$561, ROW($A$2:$A$561)-ROW($A$2)+1), ROW(129:129)))</f>
        <v>#NUM!</v>
      </c>
    </row>
    <row r="131" spans="1:8" ht="15" x14ac:dyDescent="0.4">
      <c r="A131">
        <f>ROUND('Clk0.6'!P41,0)</f>
        <v>21</v>
      </c>
      <c r="B131" s="1">
        <f>'Clk0.6'!S41</f>
        <v>12.181711761613974</v>
      </c>
      <c r="C131" s="1">
        <f>'Clk0.6'!T41</f>
        <v>12.01515471971264</v>
      </c>
      <c r="G131" s="21" t="e">
        <f t="array" ref="G131">INDEX($B$2:$B$561, SMALL(IF($F$2=$A$2:$A$561, ROW($A$2:$A$561)-ROW($A$2)+1), ROW(130:130)))</f>
        <v>#NUM!</v>
      </c>
      <c r="H131" s="21" t="e">
        <f t="array" ref="H131">INDEX($C$2:$C$561, SMALL(IF($F$2=$A$2:$A$561, ROW($A$2:$A$561)-ROW($A$2)+1), ROW(130:130)))</f>
        <v>#NUM!</v>
      </c>
    </row>
    <row r="132" spans="1:8" ht="15" x14ac:dyDescent="0.4">
      <c r="A132">
        <f>ROUND('Clk0.6'!P42,0)</f>
        <v>21</v>
      </c>
      <c r="B132" s="1">
        <f>'Clk0.6'!S42</f>
        <v>11.842471355283351</v>
      </c>
      <c r="C132" s="1">
        <f>'Clk0.6'!T42</f>
        <v>11.661009110464786</v>
      </c>
      <c r="G132" s="21" t="e">
        <f t="array" ref="G132">INDEX($B$2:$B$561, SMALL(IF($F$2=$A$2:$A$561, ROW($A$2:$A$561)-ROW($A$2)+1), ROW(131:131)))</f>
        <v>#NUM!</v>
      </c>
      <c r="H132" s="21" t="e">
        <f t="array" ref="H132">INDEX($C$2:$C$561, SMALL(IF($F$2=$A$2:$A$561, ROW($A$2:$A$561)-ROW($A$2)+1), ROW(131:131)))</f>
        <v>#NUM!</v>
      </c>
    </row>
    <row r="133" spans="1:8" ht="15" x14ac:dyDescent="0.4">
      <c r="A133">
        <f>ROUND('Clk0.6'!P43,0)</f>
        <v>20</v>
      </c>
      <c r="B133" s="1">
        <f>'Clk0.6'!S43</f>
        <v>11.522539706186999</v>
      </c>
      <c r="C133" s="1">
        <f>'Clk0.6'!T43</f>
        <v>11.323679505715983</v>
      </c>
      <c r="G133" s="21" t="e">
        <f t="array" ref="G133">INDEX($B$2:$B$561, SMALL(IF($F$2=$A$2:$A$561, ROW($A$2:$A$561)-ROW($A$2)+1), ROW(132:132)))</f>
        <v>#NUM!</v>
      </c>
      <c r="H133" s="21" t="e">
        <f t="array" ref="H133">INDEX($C$2:$C$561, SMALL(IF($F$2=$A$2:$A$561, ROW($A$2:$A$561)-ROW($A$2)+1), ROW(132:132)))</f>
        <v>#NUM!</v>
      </c>
    </row>
    <row r="134" spans="1:8" ht="15" x14ac:dyDescent="0.4">
      <c r="A134">
        <f>ROUND('Clk0.6'!P44,0)</f>
        <v>20</v>
      </c>
      <c r="B134" s="1">
        <f>'Clk0.6'!S44</f>
        <v>11.2200054165531</v>
      </c>
      <c r="C134" s="1">
        <f>'Clk0.6'!T44</f>
        <v>11.001205183665231</v>
      </c>
      <c r="G134" s="21" t="e">
        <f t="array" ref="G134">INDEX($B$2:$B$561, SMALL(IF($F$2=$A$2:$A$561, ROW($A$2:$A$561)-ROW($A$2)+1), ROW(133:133)))</f>
        <v>#NUM!</v>
      </c>
      <c r="H134" s="21" t="e">
        <f t="array" ref="H134">INDEX($C$2:$C$561, SMALL(IF($F$2=$A$2:$A$561, ROW($A$2:$A$561)-ROW($A$2)+1), ROW(133:133)))</f>
        <v>#NUM!</v>
      </c>
    </row>
    <row r="135" spans="1:8" ht="15" x14ac:dyDescent="0.4">
      <c r="A135">
        <f>ROUND('Clk0.6'!P45,0)</f>
        <v>20</v>
      </c>
      <c r="B135" s="1">
        <f>'Clk0.6'!S45</f>
        <v>10.933216684941476</v>
      </c>
      <c r="C135" s="1">
        <f>'Clk0.6'!T45</f>
        <v>10.691877523034256</v>
      </c>
      <c r="G135" s="21" t="e">
        <f t="array" ref="G135">INDEX($B$2:$B$561, SMALL(IF($F$2=$A$2:$A$561, ROW($A$2:$A$561)-ROW($A$2)+1), ROW(134:134)))</f>
        <v>#NUM!</v>
      </c>
      <c r="H135" s="21" t="e">
        <f t="array" ref="H135">INDEX($C$2:$C$561, SMALL(IF($F$2=$A$2:$A$561, ROW($A$2:$A$561)-ROW($A$2)+1), ROW(134:134)))</f>
        <v>#NUM!</v>
      </c>
    </row>
    <row r="136" spans="1:8" ht="15" x14ac:dyDescent="0.4">
      <c r="A136">
        <f>ROUND('Clk0.6'!P46,0)</f>
        <v>20</v>
      </c>
      <c r="B136" s="1">
        <f>'Clk0.6'!S46</f>
        <v>10.660737292929998</v>
      </c>
      <c r="C136" s="1">
        <f>'Clk0.6'!T46</f>
        <v>10.394196590872932</v>
      </c>
      <c r="G136" s="21" t="e">
        <f t="array" ref="G136">INDEX($B$2:$B$561, SMALL(IF($F$2=$A$2:$A$561, ROW($A$2:$A$561)-ROW($A$2)+1), ROW(135:135)))</f>
        <v>#NUM!</v>
      </c>
      <c r="H136" s="21" t="e">
        <f t="array" ref="H136">INDEX($C$2:$C$561, SMALL(IF($F$2=$A$2:$A$561, ROW($A$2:$A$561)-ROW($A$2)+1), ROW(135:135)))</f>
        <v>#NUM!</v>
      </c>
    </row>
    <row r="137" spans="1:8" ht="15" x14ac:dyDescent="0.4">
      <c r="A137">
        <f>ROUND('Clk0.6'!P47,0)</f>
        <v>20</v>
      </c>
      <c r="B137" s="1">
        <f>'Clk0.6'!S47</f>
        <v>10.401311246089843</v>
      </c>
      <c r="C137" s="1">
        <f>'Clk0.6'!T47</f>
        <v>10.106836217419422</v>
      </c>
      <c r="G137" s="21" t="e">
        <f t="array" ref="G137">INDEX($B$2:$B$561, SMALL(IF($F$2=$A$2:$A$561, ROW($A$2:$A$561)-ROW($A$2)+1), ROW(136:136)))</f>
        <v>#NUM!</v>
      </c>
      <c r="H137" s="21" t="e">
        <f t="array" ref="H137">INDEX($C$2:$C$561, SMALL(IF($F$2=$A$2:$A$561, ROW($A$2:$A$561)-ROW($A$2)+1), ROW(136:136)))</f>
        <v>#NUM!</v>
      </c>
    </row>
    <row r="138" spans="1:8" ht="15" x14ac:dyDescent="0.4">
      <c r="A138">
        <f>ROUND('Clk0.6'!P48,0)</f>
        <v>19</v>
      </c>
      <c r="B138" s="1">
        <f>'Clk0.6'!S48</f>
        <v>10.153834100966829</v>
      </c>
      <c r="C138" s="1">
        <f>'Clk0.6'!T48</f>
        <v>9.8286156264545479</v>
      </c>
      <c r="G138" s="21" t="e">
        <f t="array" ref="G138">INDEX($B$2:$B$561, SMALL(IF($F$2=$A$2:$A$561, ROW($A$2:$A$561)-ROW($A$2)+1), ROW(137:137)))</f>
        <v>#NUM!</v>
      </c>
      <c r="H138" s="21" t="e">
        <f t="array" ref="H138">INDEX($C$2:$C$561, SMALL(IF($F$2=$A$2:$A$561, ROW($A$2:$A$561)-ROW($A$2)+1), ROW(137:137)))</f>
        <v>#NUM!</v>
      </c>
    </row>
    <row r="139" spans="1:8" ht="15" x14ac:dyDescent="0.4">
      <c r="A139">
        <f>ROUND('Clk0.6'!P49,0)</f>
        <v>19</v>
      </c>
      <c r="B139" s="1">
        <f>'Clk0.6'!S49</f>
        <v>9.9173295032120201</v>
      </c>
      <c r="C139" s="1">
        <f>'Clk0.6'!T49</f>
        <v>9.5584761750135101</v>
      </c>
      <c r="G139" s="21" t="e">
        <f t="array" ref="G139">INDEX($B$2:$B$561, SMALL(IF($F$2=$A$2:$A$561, ROW($A$2:$A$561)-ROW($A$2)+1), ROW(138:138)))</f>
        <v>#NUM!</v>
      </c>
      <c r="H139" s="21" t="e">
        <f t="array" ref="H139">INDEX($C$2:$C$561, SMALL(IF($F$2=$A$2:$A$561, ROW($A$2:$A$561)-ROW($A$2)+1), ROW(138:138)))</f>
        <v>#NUM!</v>
      </c>
    </row>
    <row r="140" spans="1:8" ht="15" x14ac:dyDescent="0.4">
      <c r="A140">
        <f>ROUND('Clk0.6'!P50,0)</f>
        <v>19</v>
      </c>
      <c r="B140" s="1">
        <f>'Clk0.6'!S50</f>
        <v>9.6909298184106802</v>
      </c>
      <c r="C140" s="1">
        <f>'Clk0.6'!T50</f>
        <v>9.2954621073942771</v>
      </c>
      <c r="G140" s="21" t="e">
        <f t="array" ref="G140">INDEX($B$2:$B$561, SMALL(IF($F$2=$A$2:$A$561, ROW($A$2:$A$561)-ROW($A$2)+1), ROW(139:139)))</f>
        <v>#NUM!</v>
      </c>
      <c r="H140" s="21" t="e">
        <f t="array" ref="H140">INDEX($C$2:$C$561, SMALL(IF($F$2=$A$2:$A$561, ROW($A$2:$A$561)-ROW($A$2)+1), ROW(139:139)))</f>
        <v>#NUM!</v>
      </c>
    </row>
    <row r="141" spans="1:8" ht="15" x14ac:dyDescent="0.4">
      <c r="A141">
        <f>ROUND('Clk0.6'!P51,0)</f>
        <v>19</v>
      </c>
      <c r="B141" s="1">
        <f>'Clk0.6'!S51</f>
        <v>9.4738599973888871</v>
      </c>
      <c r="C141" s="1">
        <f>'Clk0.6'!T51</f>
        <v>9.0387044853418903</v>
      </c>
      <c r="G141" s="21" t="e">
        <f t="array" ref="G141">INDEX($B$2:$B$561, SMALL(IF($F$2=$A$2:$A$561, ROW($A$2:$A$561)-ROW($A$2)+1), ROW(140:140)))</f>
        <v>#NUM!</v>
      </c>
      <c r="H141" s="21" t="e">
        <f t="array" ref="H141">INDEX($C$2:$C$561, SMALL(IF($F$2=$A$2:$A$561, ROW($A$2:$A$561)-ROW($A$2)+1), ROW(140:140)))</f>
        <v>#NUM!</v>
      </c>
    </row>
    <row r="142" spans="1:8" ht="15" x14ac:dyDescent="0.4">
      <c r="A142">
        <f>ROUND('Clk0.6'!P52,0)</f>
        <v>19</v>
      </c>
      <c r="B142" s="1">
        <f>'Clk0.6'!S52</f>
        <v>9.2654240095370444</v>
      </c>
      <c r="C142" s="1">
        <f>'Clk0.6'!T52</f>
        <v>8.7874076464194868</v>
      </c>
      <c r="G142" s="21" t="e">
        <f t="array" ref="G142">INDEX($B$2:$B$561, SMALL(IF($F$2=$A$2:$A$561, ROW($A$2:$A$561)-ROW($A$2)+1), ROW(141:141)))</f>
        <v>#NUM!</v>
      </c>
      <c r="H142" s="21" t="e">
        <f t="array" ref="H142">INDEX($C$2:$C$561, SMALL(IF($F$2=$A$2:$A$561, ROW($A$2:$A$561)-ROW($A$2)+1), ROW(141:141)))</f>
        <v>#NUM!</v>
      </c>
    </row>
    <row r="143" spans="1:8" ht="15" x14ac:dyDescent="0.4">
      <c r="A143">
        <f>ROUND('Clk0.6'!P53,0)</f>
        <v>19</v>
      </c>
      <c r="B143" s="1">
        <f>'Clk0.6'!S53</f>
        <v>9.0649933200121815</v>
      </c>
      <c r="C143" s="1">
        <f>'Clk0.6'!T53</f>
        <v>8.540837684739353</v>
      </c>
      <c r="G143" s="21" t="e">
        <f t="array" ref="G143">INDEX($B$2:$B$561, SMALL(IF($F$2=$A$2:$A$561, ROW($A$2:$A$561)-ROW($A$2)+1), ROW(142:142)))</f>
        <v>#NUM!</v>
      </c>
      <c r="H143" s="21" t="e">
        <f t="array" ref="H143">INDEX($C$2:$C$561, SMALL(IF($F$2=$A$2:$A$561, ROW($A$2:$A$561)-ROW($A$2)+1), ROW(142:142)))</f>
        <v>#NUM!</v>
      </c>
    </row>
    <row r="144" spans="1:8" ht="15" x14ac:dyDescent="0.4">
      <c r="A144">
        <f>ROUND('Clk0.6'!P54,0)</f>
        <v>19</v>
      </c>
      <c r="B144" s="1">
        <f>'Clk0.6'!S54</f>
        <v>8.871996992777909</v>
      </c>
      <c r="C144" s="1">
        <f>'Clk0.6'!T54</f>
        <v>8.2983125555966009</v>
      </c>
      <c r="G144" s="21" t="e">
        <f t="array" ref="G144">INDEX($B$2:$B$561, SMALL(IF($F$2=$A$2:$A$561, ROW($A$2:$A$561)-ROW($A$2)+1), ROW(143:143)))</f>
        <v>#NUM!</v>
      </c>
      <c r="H144" s="21" t="e">
        <f t="array" ref="H144">INDEX($C$2:$C$561, SMALL(IF($F$2=$A$2:$A$561, ROW($A$2:$A$561)-ROW($A$2)+1), ROW(143:143)))</f>
        <v>#NUM!</v>
      </c>
    </row>
    <row r="145" spans="1:8" ht="15" x14ac:dyDescent="0.4">
      <c r="A145">
        <f>ROUND('Clk0.6'!P55,0)</f>
        <v>19</v>
      </c>
      <c r="B145" s="1">
        <f>'Clk0.6'!S55</f>
        <v>8.6859130805620257</v>
      </c>
      <c r="C145" s="1">
        <f>'Clk0.6'!T55</f>
        <v>8.059193487466521</v>
      </c>
      <c r="G145" s="21" t="e">
        <f t="array" ref="G145">INDEX($B$2:$B$561, SMALL(IF($F$2=$A$2:$A$561, ROW($A$2:$A$561)-ROW($A$2)+1), ROW(144:144)))</f>
        <v>#NUM!</v>
      </c>
      <c r="H145" s="21" t="e">
        <f t="array" ref="H145">INDEX($C$2:$C$561, SMALL(IF($F$2=$A$2:$A$561, ROW($A$2:$A$561)-ROW($A$2)+1), ROW(144:144)))</f>
        <v>#NUM!</v>
      </c>
    </row>
    <row r="146" spans="1:8" ht="15" x14ac:dyDescent="0.4">
      <c r="A146">
        <f>ROUND('Clk0.6'!P56,0)</f>
        <v>19</v>
      </c>
      <c r="B146" s="1">
        <f>'Clk0.6'!S56</f>
        <v>8.5062610214564387</v>
      </c>
      <c r="C146" s="1">
        <f>'Clk0.6'!T56</f>
        <v>7.8228774480250012</v>
      </c>
      <c r="G146" s="21" t="e">
        <f t="array" ref="G146">INDEX($B$2:$B$561, SMALL(IF($F$2=$A$2:$A$561, ROW($A$2:$A$561)-ROW($A$2)+1), ROW(145:145)))</f>
        <v>#NUM!</v>
      </c>
      <c r="H146" s="21" t="e">
        <f t="array" ref="H146">INDEX($C$2:$C$561, SMALL(IF($F$2=$A$2:$A$561, ROW($A$2:$A$561)-ROW($A$2)+1), ROW(145:145)))</f>
        <v>#NUM!</v>
      </c>
    </row>
    <row r="147" spans="1:8" ht="15" x14ac:dyDescent="0.4">
      <c r="A147">
        <f>ROUND('Clk0.6'!P57,0)</f>
        <v>19</v>
      </c>
      <c r="B147" s="1">
        <f>'Clk0.6'!S57</f>
        <v>8.332594804607826</v>
      </c>
      <c r="C147" s="1">
        <f>'Clk0.6'!T57</f>
        <v>7.5887904602734135</v>
      </c>
      <c r="G147" s="21" t="e">
        <f t="array" ref="G147">INDEX($B$2:$B$561, SMALL(IF($F$2=$A$2:$A$561, ROW($A$2:$A$561)-ROW($A$2)+1), ROW(146:146)))</f>
        <v>#NUM!</v>
      </c>
      <c r="H147" s="21" t="e">
        <f t="array" ref="H147">INDEX($C$2:$C$561, SMALL(IF($F$2=$A$2:$A$561, ROW($A$2:$A$561)-ROW($A$2)+1), ROW(146:146)))</f>
        <v>#NUM!</v>
      </c>
    </row>
    <row r="148" spans="1:8" ht="15" x14ac:dyDescent="0.4">
      <c r="A148">
        <f>ROUND('Clk0.6'!P58,0)</f>
        <v>19</v>
      </c>
      <c r="B148" s="1">
        <f>'Clk0.6'!S58</f>
        <v>8.1644966974028428</v>
      </c>
      <c r="C148" s="1">
        <f>'Clk0.6'!T58</f>
        <v>7.3563816042175718</v>
      </c>
      <c r="G148" s="21" t="e">
        <f t="array" ref="G148">INDEX($B$2:$B$561, SMALL(IF($F$2=$A$2:$A$561, ROW($A$2:$A$561)-ROW($A$2)+1), ROW(147:147)))</f>
        <v>#NUM!</v>
      </c>
      <c r="H148" s="21" t="e">
        <f t="array" ref="H148">INDEX($C$2:$C$561, SMALL(IF($F$2=$A$2:$A$561, ROW($A$2:$A$561)-ROW($A$2)+1), ROW(147:147)))</f>
        <v>#NUM!</v>
      </c>
    </row>
    <row r="149" spans="1:8" ht="15" x14ac:dyDescent="0.4">
      <c r="A149">
        <f>ROUND('Clk0.6'!P59,0)</f>
        <v>19</v>
      </c>
      <c r="B149" s="1">
        <f>'Clk0.6'!S59</f>
        <v>8.0015713458388777</v>
      </c>
      <c r="C149" s="1">
        <f>'Clk0.6'!T59</f>
        <v>7.1251175717814519</v>
      </c>
      <c r="G149" s="21" t="e">
        <f t="array" ref="G149">INDEX($B$2:$B$561, SMALL(IF($F$2=$A$2:$A$561, ROW($A$2:$A$561)-ROW($A$2)+1), ROW(148:148)))</f>
        <v>#NUM!</v>
      </c>
      <c r="H149" s="21" t="e">
        <f t="array" ref="H149">INDEX($C$2:$C$561, SMALL(IF($F$2=$A$2:$A$561, ROW($A$2:$A$561)-ROW($A$2)+1), ROW(148:148)))</f>
        <v>#NUM!</v>
      </c>
    </row>
    <row r="150" spans="1:8" ht="15" x14ac:dyDescent="0.4">
      <c r="A150">
        <f>ROUND('Clk0.6'!P60,0)</f>
        <v>19</v>
      </c>
      <c r="B150" s="1">
        <f>'Clk0.6'!S60</f>
        <v>7.8434400696760544</v>
      </c>
      <c r="C150" s="1">
        <f>'Clk0.6'!T60</f>
        <v>6.8944776701457249</v>
      </c>
      <c r="G150" s="21" t="e">
        <f t="array" ref="G150">INDEX($B$2:$B$561, SMALL(IF($F$2=$A$2:$A$561, ROW($A$2:$A$561)-ROW($A$2)+1), ROW(149:149)))</f>
        <v>#NUM!</v>
      </c>
      <c r="H150" s="21" t="e">
        <f t="array" ref="H150">INDEX($C$2:$C$561, SMALL(IF($F$2=$A$2:$A$561, ROW($A$2:$A$561)-ROW($A$2)+1), ROW(149:149)))</f>
        <v>#NUM!</v>
      </c>
    </row>
    <row r="151" spans="1:8" ht="15" x14ac:dyDescent="0.4">
      <c r="A151">
        <f>ROUND('Clk0.6'!P61,0)</f>
        <v>19</v>
      </c>
      <c r="B151" s="1">
        <f>'Clk0.6'!S61</f>
        <v>7.689735175102121</v>
      </c>
      <c r="C151" s="1">
        <f>'Clk0.6'!T61</f>
        <v>6.6639491936618391</v>
      </c>
      <c r="G151" s="21" t="e">
        <f t="array" ref="G151">INDEX($B$2:$B$561, SMALL(IF($F$2=$A$2:$A$561, ROW($A$2:$A$561)-ROW($A$2)+1), ROW(150:150)))</f>
        <v>#NUM!</v>
      </c>
      <c r="H151" s="21" t="e">
        <f t="array" ref="H151">INDEX($C$2:$C$561, SMALL(IF($F$2=$A$2:$A$561, ROW($A$2:$A$561)-ROW($A$2)+1), ROW(150:150)))</f>
        <v>#NUM!</v>
      </c>
    </row>
    <row r="152" spans="1:8" ht="15" x14ac:dyDescent="0.4">
      <c r="A152">
        <f>ROUND('Clk0.6'!P62,0)</f>
        <v>19</v>
      </c>
      <c r="B152" s="1">
        <f>'Clk0.6'!S62</f>
        <v>7.5400941000368897</v>
      </c>
      <c r="C152" s="1">
        <f>'Clk0.6'!T62</f>
        <v>6.4330231090666734</v>
      </c>
      <c r="G152" s="21" t="e">
        <f t="array" ref="G152">INDEX($B$2:$B$561, SMALL(IF($F$2=$A$2:$A$561, ROW($A$2:$A$561)-ROW($A$2)+1), ROW(151:151)))</f>
        <v>#NUM!</v>
      </c>
      <c r="H152" s="21" t="e">
        <f t="array" ref="H152">INDEX($C$2:$C$561, SMALL(IF($F$2=$A$2:$A$561, ROW($A$2:$A$561)-ROW($A$2)+1), ROW(151:151)))</f>
        <v>#NUM!</v>
      </c>
    </row>
    <row r="153" spans="1:8" ht="15" x14ac:dyDescent="0.4">
      <c r="A153">
        <f>ROUND('Clk0.6'!P63,0)</f>
        <v>19</v>
      </c>
      <c r="B153" s="1">
        <f>'Clk0.6'!S63</f>
        <v>7.3941531903317452</v>
      </c>
      <c r="C153" s="1">
        <f>'Clk0.6'!T63</f>
        <v>6.2011900253126795</v>
      </c>
      <c r="G153" s="21" t="e">
        <f t="array" ref="G153">INDEX($B$2:$B$561, SMALL(IF($F$2=$A$2:$A$561, ROW($A$2:$A$561)-ROW($A$2)+1), ROW(152:152)))</f>
        <v>#NUM!</v>
      </c>
      <c r="H153" s="21" t="e">
        <f t="array" ref="H153">INDEX($C$2:$C$561, SMALL(IF($F$2=$A$2:$A$561, ROW($A$2:$A$561)-ROW($A$2)+1), ROW(152:152)))</f>
        <v>#NUM!</v>
      </c>
    </row>
    <row r="154" spans="1:8" ht="15" x14ac:dyDescent="0.4">
      <c r="A154">
        <f>ROUND('Clk0.6'!P64,0)</f>
        <v>19</v>
      </c>
      <c r="B154" s="1">
        <f>'Clk0.6'!S64</f>
        <v>7.2515408779156356</v>
      </c>
      <c r="C154" s="1">
        <f>'Clk0.6'!T64</f>
        <v>5.967936450861564</v>
      </c>
      <c r="G154" s="21" t="e">
        <f t="array" ref="G154">INDEX($B$2:$B$561, SMALL(IF($F$2=$A$2:$A$561, ROW($A$2:$A$561)-ROW($A$2)+1), ROW(153:153)))</f>
        <v>#NUM!</v>
      </c>
      <c r="H154" s="21" t="e">
        <f t="array" ref="H154">INDEX($C$2:$C$561, SMALL(IF($F$2=$A$2:$A$561, ROW($A$2:$A$561)-ROW($A$2)+1), ROW(153:153)))</f>
        <v>#NUM!</v>
      </c>
    </row>
    <row r="155" spans="1:8" ht="15" x14ac:dyDescent="0.4">
      <c r="A155">
        <f>ROUND('Clk0.6'!P65,0)</f>
        <v>19</v>
      </c>
      <c r="B155" s="1">
        <f>'Clk0.6'!S65</f>
        <v>7.1118699927731894</v>
      </c>
      <c r="C155" s="1">
        <f>'Clk0.6'!T65</f>
        <v>5.7327413815998778</v>
      </c>
      <c r="G155" s="21" t="e">
        <f t="array" ref="G155">INDEX($B$2:$B$561, SMALL(IF($F$2=$A$2:$A$561, ROW($A$2:$A$561)-ROW($A$2)+1), ROW(154:154)))</f>
        <v>#NUM!</v>
      </c>
      <c r="H155" s="21" t="e">
        <f t="array" ref="H155">INDEX($C$2:$C$561, SMALL(IF($F$2=$A$2:$A$561, ROW($A$2:$A$561)-ROW($A$2)+1), ROW(154:154)))</f>
        <v>#NUM!</v>
      </c>
    </row>
    <row r="156" spans="1:8" ht="15" x14ac:dyDescent="0.4">
      <c r="A156">
        <f>ROUND('Clk0.6'!P66,0)</f>
        <v>19</v>
      </c>
      <c r="B156" s="1">
        <f>'Clk0.6'!S66</f>
        <v>6.9747288873212181</v>
      </c>
      <c r="C156" s="1">
        <f>'Clk0.6'!T66</f>
        <v>5.4950733168650041</v>
      </c>
      <c r="G156" s="21" t="e">
        <f t="array" ref="G156">INDEX($B$2:$B$561, SMALL(IF($F$2=$A$2:$A$561, ROW($A$2:$A$561)-ROW($A$2)+1), ROW(155:155)))</f>
        <v>#NUM!</v>
      </c>
      <c r="H156" s="21" t="e">
        <f t="array" ref="H156">INDEX($C$2:$C$561, SMALL(IF($F$2=$A$2:$A$561, ROW($A$2:$A$561)-ROW($A$2)+1), ROW(155:155)))</f>
        <v>#NUM!</v>
      </c>
    </row>
    <row r="157" spans="1:8" ht="15" x14ac:dyDescent="0.4">
      <c r="A157">
        <f>ROUND('Clk0.6'!P67,0)</f>
        <v>19</v>
      </c>
      <c r="B157" s="1">
        <f>'Clk0.6'!S67</f>
        <v>6.8396709815439163</v>
      </c>
      <c r="C157" s="1">
        <f>'Clk0.6'!T67</f>
        <v>5.2543878767835013</v>
      </c>
      <c r="G157" s="21" t="e">
        <f t="array" ref="G157">INDEX($B$2:$B$561, SMALL(IF($F$2=$A$2:$A$561, ROW($A$2:$A$561)-ROW($A$2)+1), ROW(156:156)))</f>
        <v>#NUM!</v>
      </c>
      <c r="H157" s="21" t="e">
        <f t="array" ref="H157">INDEX($C$2:$C$561, SMALL(IF($F$2=$A$2:$A$561, ROW($A$2:$A$561)-ROW($A$2)+1), ROW(156:156)))</f>
        <v>#NUM!</v>
      </c>
    </row>
    <row r="158" spans="1:8" ht="15" x14ac:dyDescent="0.4">
      <c r="A158">
        <f>ROUND('Clk0.6'!P68,0)</f>
        <v>19</v>
      </c>
      <c r="B158" s="1">
        <f>'Clk0.6'!S68</f>
        <v>6.706202247018326</v>
      </c>
      <c r="C158" s="1">
        <f>'Clk0.6'!T68</f>
        <v>5.0101263016912423</v>
      </c>
      <c r="G158" s="21" t="e">
        <f t="array" ref="G158">INDEX($B$2:$B$561, SMALL(IF($F$2=$A$2:$A$561, ROW($A$2:$A$561)-ROW($A$2)+1), ROW(157:157)))</f>
        <v>#NUM!</v>
      </c>
      <c r="H158" s="21" t="e">
        <f t="array" ref="H158">INDEX($C$2:$C$561, SMALL(IF($F$2=$A$2:$A$561, ROW($A$2:$A$561)-ROW($A$2)+1), ROW(157:157)))</f>
        <v>#NUM!</v>
      </c>
    </row>
    <row r="159" spans="1:8" ht="15" x14ac:dyDescent="0.4">
      <c r="A159">
        <f>ROUND('Clk0.6'!P69,0)</f>
        <v>19</v>
      </c>
      <c r="B159" s="1">
        <f>'Clk0.6'!S69</f>
        <v>6.5737660345121114</v>
      </c>
      <c r="C159" s="1">
        <f>'Clk0.6'!T69</f>
        <v>4.7617152687830995</v>
      </c>
      <c r="G159" s="21" t="e">
        <f t="array" ref="G159">INDEX($B$2:$B$561, SMALL(IF($F$2=$A$2:$A$561, ROW($A$2:$A$561)-ROW($A$2)+1), ROW(158:158)))</f>
        <v>#NUM!</v>
      </c>
      <c r="H159" s="21" t="e">
        <f t="array" ref="H159">INDEX($C$2:$C$561, SMALL(IF($F$2=$A$2:$A$561, ROW($A$2:$A$561)-ROW($A$2)+1), ROW(158:158)))</f>
        <v>#NUM!</v>
      </c>
    </row>
    <row r="160" spans="1:8" ht="15" x14ac:dyDescent="0.4">
      <c r="A160">
        <f>ROUND('Clk0.6'!P70,0)</f>
        <v>19</v>
      </c>
      <c r="B160" s="1">
        <f>'Clk0.6'!S70</f>
        <v>6.4417245106618548</v>
      </c>
      <c r="C160" s="1">
        <f>'Clk0.6'!T70</f>
        <v>4.5085686836531522</v>
      </c>
      <c r="G160" s="21" t="e">
        <f t="array" ref="G160">INDEX($B$2:$B$561, SMALL(IF($F$2=$A$2:$A$561, ROW($A$2:$A$561)-ROW($A$2)+1), ROW(159:159)))</f>
        <v>#NUM!</v>
      </c>
      <c r="H160" s="21" t="e">
        <f t="array" ref="H160">INDEX($C$2:$C$561, SMALL(IF($F$2=$A$2:$A$561, ROW($A$2:$A$561)-ROW($A$2)+1), ROW(159:159)))</f>
        <v>#NUM!</v>
      </c>
    </row>
    <row r="161" spans="1:8" ht="15" x14ac:dyDescent="0.4">
      <c r="A161">
        <f>ROUND('Clk0.6'!P71,0)</f>
        <v>19</v>
      </c>
      <c r="B161" s="1">
        <f>'Clk0.6'!S71</f>
        <v>6.3093358040279641</v>
      </c>
      <c r="C161" s="1">
        <f>'Clk0.6'!T71</f>
        <v>4.2500924251922081</v>
      </c>
      <c r="G161" s="21" t="e">
        <f t="array" ref="G161">INDEX($B$2:$B$561, SMALL(IF($F$2=$A$2:$A$561, ROW($A$2:$A$561)-ROW($A$2)+1), ROW(160:160)))</f>
        <v>#NUM!</v>
      </c>
      <c r="H161" s="21" t="e">
        <f t="array" ref="H161">INDEX($C$2:$C$561, SMALL(IF($F$2=$A$2:$A$561, ROW($A$2:$A$561)-ROW($A$2)+1), ROW(160:160)))</f>
        <v>#NUM!</v>
      </c>
    </row>
    <row r="162" spans="1:8" ht="15" x14ac:dyDescent="0.4">
      <c r="A162">
        <f>ROUND('Clk0.6'!P72,0)</f>
        <v>19</v>
      </c>
      <c r="B162" s="1">
        <f>'Clk0.6'!S72</f>
        <v>6.1757257742099858</v>
      </c>
      <c r="C162" s="1">
        <f>'Clk0.6'!T72</f>
        <v>3.9856934834340416</v>
      </c>
      <c r="G162" s="21" t="e">
        <f t="array" ref="G162">INDEX($B$2:$B$561, SMALL(IF($F$2=$A$2:$A$561, ROW($A$2:$A$561)-ROW($A$2)+1), ROW(161:161)))</f>
        <v>#NUM!</v>
      </c>
      <c r="H162" s="21" t="e">
        <f t="array" ref="H162">INDEX($C$2:$C$561, SMALL(IF($F$2=$A$2:$A$561, ROW($A$2:$A$561)-ROW($A$2)+1), ROW(161:161)))</f>
        <v>#NUM!</v>
      </c>
    </row>
    <row r="163" spans="1:8" ht="15" x14ac:dyDescent="0.4">
      <c r="A163">
        <f>ROUND('Clk0.6'!P73,0)</f>
        <v>19</v>
      </c>
      <c r="B163" s="1">
        <f>'Clk0.6'!S73</f>
        <v>6.0398531241240683</v>
      </c>
      <c r="C163" s="1">
        <f>'Clk0.6'!T73</f>
        <v>3.7147955885185451</v>
      </c>
      <c r="G163" s="21" t="e">
        <f t="array" ref="G163">INDEX($B$2:$B$561, SMALL(IF($F$2=$A$2:$A$561, ROW($A$2:$A$561)-ROW($A$2)+1), ROW(162:162)))</f>
        <v>#NUM!</v>
      </c>
      <c r="H163" s="21" t="e">
        <f t="array" ref="H163">INDEX($C$2:$C$561, SMALL(IF($F$2=$A$2:$A$561, ROW($A$2:$A$561)-ROW($A$2)+1), ROW(162:162)))</f>
        <v>#NUM!</v>
      </c>
    </row>
    <row r="164" spans="1:8" ht="15" x14ac:dyDescent="0.4">
      <c r="A164">
        <f>ROUND('Clk0.6'!P74,0)</f>
        <v>20</v>
      </c>
      <c r="B164" s="1">
        <f>'Clk0.6'!S74</f>
        <v>5.9004664071951911</v>
      </c>
      <c r="C164" s="1">
        <f>'Clk0.6'!T74</f>
        <v>3.4368643595494688</v>
      </c>
      <c r="G164" s="21" t="e">
        <f t="array" ref="G164">INDEX($B$2:$B$561, SMALL(IF($F$2=$A$2:$A$561, ROW($A$2:$A$561)-ROW($A$2)+1), ROW(163:163)))</f>
        <v>#NUM!</v>
      </c>
      <c r="H164" s="21" t="e">
        <f t="array" ref="H164">INDEX($C$2:$C$561, SMALL(IF($F$2=$A$2:$A$561, ROW($A$2:$A$561)-ROW($A$2)+1), ROW(163:163)))</f>
        <v>#NUM!</v>
      </c>
    </row>
    <row r="165" spans="1:8" ht="15" x14ac:dyDescent="0.4">
      <c r="A165">
        <f>ROUND('Clk0.6'!P75,0)</f>
        <v>20</v>
      </c>
      <c r="B165" s="1">
        <f>'Clk0.6'!S75</f>
        <v>5.7560514002556999</v>
      </c>
      <c r="C165" s="1">
        <f>'Clk0.6'!T75</f>
        <v>3.1514462955227178</v>
      </c>
      <c r="G165" s="21" t="e">
        <f t="array" ref="G165">INDEX($B$2:$B$561, SMALL(IF($F$2=$A$2:$A$561, ROW($A$2:$A$561)-ROW($A$2)+1), ROW(164:164)))</f>
        <v>#NUM!</v>
      </c>
      <c r="H165" s="21" t="e">
        <f t="array" ref="H165">INDEX($C$2:$C$561, SMALL(IF($F$2=$A$2:$A$561, ROW($A$2:$A$561)-ROW($A$2)+1), ROW(164:164)))</f>
        <v>#NUM!</v>
      </c>
    </row>
    <row r="166" spans="1:8" ht="15" x14ac:dyDescent="0.4">
      <c r="A166">
        <f>ROUND('Clk0.6'!P76,0)</f>
        <v>20</v>
      </c>
      <c r="B166" s="1">
        <f>'Clk0.6'!S76</f>
        <v>5.6047674277592545</v>
      </c>
      <c r="C166" s="1">
        <f>'Clk0.6'!T76</f>
        <v>2.8582276829593831</v>
      </c>
      <c r="G166" s="21" t="e">
        <f t="array" ref="G166">INDEX($B$2:$B$561, SMALL(IF($F$2=$A$2:$A$561, ROW($A$2:$A$561)-ROW($A$2)+1), ROW(165:165)))</f>
        <v>#NUM!</v>
      </c>
      <c r="H166" s="21" t="e">
        <f t="array" ref="H166">INDEX($C$2:$C$561, SMALL(IF($F$2=$A$2:$A$561, ROW($A$2:$A$561)-ROW($A$2)+1), ROW(165:165)))</f>
        <v>#NUM!</v>
      </c>
    </row>
    <row r="167" spans="1:8" ht="15" x14ac:dyDescent="0.4">
      <c r="A167">
        <f>ROUND('Clk0.6'!P77,0)</f>
        <v>20</v>
      </c>
      <c r="B167" s="1">
        <f>'Clk0.6'!S77</f>
        <v>5.4443717039146522</v>
      </c>
      <c r="C167" s="1">
        <f>'Clk0.6'!T77</f>
        <v>2.557121777056472</v>
      </c>
      <c r="G167" s="21" t="e">
        <f t="array" ref="G167">INDEX($B$2:$B$561, SMALL(IF($F$2=$A$2:$A$561, ROW($A$2:$A$561)-ROW($A$2)+1), ROW(166:166)))</f>
        <v>#NUM!</v>
      </c>
      <c r="H167" s="21" t="e">
        <f t="array" ref="H167">INDEX($C$2:$C$561, SMALL(IF($F$2=$A$2:$A$561, ROW($A$2:$A$561)-ROW($A$2)+1), ROW(166:166)))</f>
        <v>#NUM!</v>
      </c>
    </row>
    <row r="168" spans="1:8" ht="15" x14ac:dyDescent="0.4">
      <c r="A168">
        <f>ROUND('Clk0.6'!P78,0)</f>
        <v>20</v>
      </c>
      <c r="B168" s="1">
        <f>'Clk0.6'!S78</f>
        <v>5.272131836299577</v>
      </c>
      <c r="C168" s="1">
        <f>'Clk0.6'!T78</f>
        <v>2.2483953998660047</v>
      </c>
      <c r="G168" s="21" t="e">
        <f t="array" ref="G168">INDEX($B$2:$B$561, SMALL(IF($F$2=$A$2:$A$561, ROW($A$2:$A$561)-ROW($A$2)+1), ROW(167:167)))</f>
        <v>#NUM!</v>
      </c>
      <c r="H168" s="21" t="e">
        <f t="array" ref="H168">INDEX($C$2:$C$561, SMALL(IF($F$2=$A$2:$A$561, ROW($A$2:$A$561)-ROW($A$2)+1), ROW(167:167)))</f>
        <v>#NUM!</v>
      </c>
    </row>
    <row r="169" spans="1:8" s="22" customFormat="1" ht="15.5" thickBot="1" x14ac:dyDescent="0.45">
      <c r="A169" s="22">
        <f>ROUND('Clk0.6'!P79,0)</f>
        <v>21</v>
      </c>
      <c r="B169" s="1">
        <f>'Clk0.6'!S79</f>
        <v>5.0847285233236139</v>
      </c>
      <c r="C169" s="1">
        <f>'Clk0.6'!T79</f>
        <v>1.9328491348288646</v>
      </c>
      <c r="G169" s="21" t="e">
        <f t="array" ref="G169">INDEX($B$2:$B$561, SMALL(IF($F$2=$A$2:$A$561, ROW($A$2:$A$561)-ROW($A$2)+1), ROW(168:168)))</f>
        <v>#NUM!</v>
      </c>
      <c r="H169" s="21" t="e">
        <f t="array" ref="H169">INDEX($C$2:$C$561, SMALL(IF($F$2=$A$2:$A$561, ROW($A$2:$A$561)-ROW($A$2)+1), ROW(168:168)))</f>
        <v>#NUM!</v>
      </c>
    </row>
    <row r="170" spans="1:8" ht="15" x14ac:dyDescent="0.4">
      <c r="A170">
        <f>ROUND('Clk0.7'!P24,0)</f>
        <v>35</v>
      </c>
      <c r="B170" s="1">
        <f>'Clk0.7'!S24</f>
        <v>28.85107130798858</v>
      </c>
      <c r="C170" s="1">
        <f>'Clk0.7'!T24</f>
        <v>26.499039544061077</v>
      </c>
      <c r="G170" s="21" t="e">
        <f t="array" ref="G170">INDEX($B$2:$B$561, SMALL(IF($F$2=$A$2:$A$561, ROW($A$2:$A$561)-ROW($A$2)+1), ROW(169:169)))</f>
        <v>#NUM!</v>
      </c>
      <c r="H170" s="21" t="e">
        <f t="array" ref="H170">INDEX($C$2:$C$561, SMALL(IF($F$2=$A$2:$A$561, ROW($A$2:$A$561)-ROW($A$2)+1), ROW(169:169)))</f>
        <v>#NUM!</v>
      </c>
    </row>
    <row r="171" spans="1:8" ht="15" x14ac:dyDescent="0.4">
      <c r="A171">
        <f>ROUND('Clk0.7'!P25,0)</f>
        <v>32</v>
      </c>
      <c r="B171" s="1">
        <f>'Clk0.7'!S25</f>
        <v>26.211621838877278</v>
      </c>
      <c r="C171" s="1">
        <f>'Clk0.7'!T25</f>
        <v>24.122131661148828</v>
      </c>
      <c r="G171" s="21" t="e">
        <f t="array" ref="G171">INDEX($B$2:$B$561, SMALL(IF($F$2=$A$2:$A$561, ROW($A$2:$A$561)-ROW($A$2)+1), ROW(170:170)))</f>
        <v>#NUM!</v>
      </c>
      <c r="H171" s="21" t="e">
        <f t="array" ref="H171">INDEX($C$2:$C$561, SMALL(IF($F$2=$A$2:$A$561, ROW($A$2:$A$561)-ROW($A$2)+1), ROW(170:170)))</f>
        <v>#NUM!</v>
      </c>
    </row>
    <row r="172" spans="1:8" ht="15" x14ac:dyDescent="0.4">
      <c r="A172">
        <f>ROUND('Clk0.7'!P26,0)</f>
        <v>30</v>
      </c>
      <c r="B172" s="1">
        <f>'Clk0.7'!S26</f>
        <v>24.148124253386523</v>
      </c>
      <c r="C172" s="1">
        <f>'Clk0.7'!T26</f>
        <v>22.266743896684044</v>
      </c>
      <c r="G172" s="21" t="e">
        <f t="array" ref="G172">INDEX($B$2:$B$561, SMALL(IF($F$2=$A$2:$A$561, ROW($A$2:$A$561)-ROW($A$2)+1), ROW(171:171)))</f>
        <v>#NUM!</v>
      </c>
      <c r="H172" s="21" t="e">
        <f t="array" ref="H172">INDEX($C$2:$C$561, SMALL(IF($F$2=$A$2:$A$561, ROW($A$2:$A$561)-ROW($A$2)+1), ROW(171:171)))</f>
        <v>#NUM!</v>
      </c>
    </row>
    <row r="173" spans="1:8" ht="15" x14ac:dyDescent="0.4">
      <c r="A173">
        <f>ROUND('Clk0.7'!P27,0)</f>
        <v>28</v>
      </c>
      <c r="B173" s="1">
        <f>'Clk0.7'!S27</f>
        <v>22.474561249526808</v>
      </c>
      <c r="C173" s="1">
        <f>'Clk0.7'!T27</f>
        <v>20.763936376436583</v>
      </c>
      <c r="G173" s="21" t="e">
        <f t="array" ref="G173">INDEX($B$2:$B$561, SMALL(IF($F$2=$A$2:$A$561, ROW($A$2:$A$561)-ROW($A$2)+1), ROW(172:172)))</f>
        <v>#NUM!</v>
      </c>
      <c r="H173" s="21" t="e">
        <f t="array" ref="H173">INDEX($C$2:$C$561, SMALL(IF($F$2=$A$2:$A$561, ROW($A$2:$A$561)-ROW($A$2)+1), ROW(172:172)))</f>
        <v>#NUM!</v>
      </c>
    </row>
    <row r="174" spans="1:8" ht="15" x14ac:dyDescent="0.4">
      <c r="A174">
        <f>ROUND('Clk0.7'!P28,0)</f>
        <v>26</v>
      </c>
      <c r="B174" s="1">
        <f>'Clk0.7'!S28</f>
        <v>21.079496480688796</v>
      </c>
      <c r="C174" s="1">
        <f>'Clk0.7'!T28</f>
        <v>19.512503174214935</v>
      </c>
      <c r="G174" s="21" t="e">
        <f t="array" ref="G174">INDEX($B$2:$B$561, SMALL(IF($F$2=$A$2:$A$561, ROW($A$2:$A$561)-ROW($A$2)+1), ROW(173:173)))</f>
        <v>#NUM!</v>
      </c>
      <c r="H174" s="21" t="e">
        <f t="array" ref="H174">INDEX($C$2:$C$561, SMALL(IF($F$2=$A$2:$A$561, ROW($A$2:$A$561)-ROW($A$2)+1), ROW(173:173)))</f>
        <v>#NUM!</v>
      </c>
    </row>
    <row r="175" spans="1:8" ht="15" x14ac:dyDescent="0.4">
      <c r="A175">
        <f>ROUND('Clk0.7'!P29,0)</f>
        <v>25</v>
      </c>
      <c r="B175" s="1">
        <f>'Clk0.7'!S29</f>
        <v>19.891560344473152</v>
      </c>
      <c r="C175" s="1">
        <f>'Clk0.7'!T29</f>
        <v>18.447618125173879</v>
      </c>
      <c r="G175" s="21" t="e">
        <f t="array" ref="G175">INDEX($B$2:$B$561, SMALL(IF($F$2=$A$2:$A$561, ROW($A$2:$A$561)-ROW($A$2)+1), ROW(174:174)))</f>
        <v>#NUM!</v>
      </c>
      <c r="H175" s="21" t="e">
        <f t="array" ref="H175">INDEX($C$2:$C$561, SMALL(IF($F$2=$A$2:$A$561, ROW($A$2:$A$561)-ROW($A$2)+1), ROW(174:174)))</f>
        <v>#NUM!</v>
      </c>
    </row>
    <row r="176" spans="1:8" ht="15" x14ac:dyDescent="0.4">
      <c r="A176">
        <f>ROUND('Clk0.7'!P30,0)</f>
        <v>24</v>
      </c>
      <c r="B176" s="1">
        <f>'Clk0.7'!S30</f>
        <v>18.862645648737129</v>
      </c>
      <c r="C176" s="1">
        <f>'Clk0.7'!T30</f>
        <v>17.525571918196704</v>
      </c>
      <c r="G176" s="21" t="e">
        <f t="array" ref="G176">INDEX($B$2:$B$561, SMALL(IF($F$2=$A$2:$A$561, ROW($A$2:$A$561)-ROW($A$2)+1), ROW(175:175)))</f>
        <v>#NUM!</v>
      </c>
      <c r="H176" s="21" t="e">
        <f t="array" ref="H176">INDEX($C$2:$C$561, SMALL(IF($F$2=$A$2:$A$561, ROW($A$2:$A$561)-ROW($A$2)+1), ROW(175:175)))</f>
        <v>#NUM!</v>
      </c>
    </row>
    <row r="177" spans="1:8" ht="15" x14ac:dyDescent="0.4">
      <c r="A177">
        <f>ROUND('Clk0.7'!P31,0)</f>
        <v>23</v>
      </c>
      <c r="B177" s="1">
        <f>'Clk0.7'!S31</f>
        <v>17.958986475177742</v>
      </c>
      <c r="C177" s="1">
        <f>'Clk0.7'!T31</f>
        <v>16.715670742273904</v>
      </c>
      <c r="G177" s="21" t="e">
        <f t="array" ref="G177">INDEX($B$2:$B$561, SMALL(IF($F$2=$A$2:$A$561, ROW($A$2:$A$561)-ROW($A$2)+1), ROW(176:176)))</f>
        <v>#NUM!</v>
      </c>
      <c r="H177" s="21" t="e">
        <f t="array" ref="H177">INDEX($C$2:$C$561, SMALL(IF($F$2=$A$2:$A$561, ROW($A$2:$A$561)-ROW($A$2)+1), ROW(176:176)))</f>
        <v>#NUM!</v>
      </c>
    </row>
    <row r="178" spans="1:8" ht="15" x14ac:dyDescent="0.4">
      <c r="A178">
        <f>ROUND('Clk0.7'!P32,0)</f>
        <v>22</v>
      </c>
      <c r="B178" s="1">
        <f>'Clk0.7'!S32</f>
        <v>17.156091811892285</v>
      </c>
      <c r="C178" s="1">
        <f>'Clk0.7'!T32</f>
        <v>15.995636274994842</v>
      </c>
      <c r="G178" s="21" t="e">
        <f t="array" ref="G178">INDEX($B$2:$B$561, SMALL(IF($F$2=$A$2:$A$561, ROW($A$2:$A$561)-ROW($A$2)+1), ROW(177:177)))</f>
        <v>#NUM!</v>
      </c>
      <c r="H178" s="21" t="e">
        <f t="array" ref="H178">INDEX($C$2:$C$561, SMALL(IF($F$2=$A$2:$A$561, ROW($A$2:$A$561)-ROW($A$2)+1), ROW(177:177)))</f>
        <v>#NUM!</v>
      </c>
    </row>
    <row r="179" spans="1:8" ht="15" x14ac:dyDescent="0.4">
      <c r="A179">
        <f>ROUND('Clk0.7'!P33,0)</f>
        <v>22</v>
      </c>
      <c r="B179" s="1">
        <f>'Clk0.7'!S33</f>
        <v>16.435708280602896</v>
      </c>
      <c r="C179" s="1">
        <f>'Clk0.7'!T33</f>
        <v>15.348848439929418</v>
      </c>
      <c r="G179" s="21" t="e">
        <f t="array" ref="G179">INDEX($B$2:$B$561, SMALL(IF($F$2=$A$2:$A$561, ROW($A$2:$A$561)-ROW($A$2)+1), ROW(178:178)))</f>
        <v>#NUM!</v>
      </c>
      <c r="H179" s="21" t="e">
        <f t="array" ref="H179">INDEX($C$2:$C$561, SMALL(IF($F$2=$A$2:$A$561, ROW($A$2:$A$561)-ROW($A$2)+1), ROW(178:178)))</f>
        <v>#NUM!</v>
      </c>
    </row>
    <row r="180" spans="1:8" ht="15" x14ac:dyDescent="0.4">
      <c r="A180">
        <f>ROUND('Clk0.7'!P34,0)</f>
        <v>21</v>
      </c>
      <c r="B180" s="1">
        <f>'Clk0.7'!S34</f>
        <v>15.78391645043472</v>
      </c>
      <c r="C180" s="1">
        <f>'Clk0.7'!T34</f>
        <v>14.762617497664019</v>
      </c>
      <c r="G180" s="21" t="e">
        <f t="array" ref="G180">INDEX($B$2:$B$561, SMALL(IF($F$2=$A$2:$A$561, ROW($A$2:$A$561)-ROW($A$2)+1), ROW(179:179)))</f>
        <v>#NUM!</v>
      </c>
      <c r="H180" s="21" t="e">
        <f t="array" ref="H180">INDEX($C$2:$C$561, SMALL(IF($F$2=$A$2:$A$561, ROW($A$2:$A$561)-ROW($A$2)+1), ROW(179:179)))</f>
        <v>#NUM!</v>
      </c>
    </row>
    <row r="181" spans="1:8" ht="15" x14ac:dyDescent="0.4">
      <c r="A181">
        <f>ROUND('Clk0.7'!P35,0)</f>
        <v>21</v>
      </c>
      <c r="B181" s="1">
        <f>'Clk0.7'!S35</f>
        <v>15.189892357961547</v>
      </c>
      <c r="C181" s="1">
        <f>'Clk0.7'!T35</f>
        <v>14.2270600724927</v>
      </c>
      <c r="G181" s="21" t="e">
        <f t="array" ref="G181">INDEX($B$2:$B$561, SMALL(IF($F$2=$A$2:$A$561, ROW($A$2:$A$561)-ROW($A$2)+1), ROW(180:180)))</f>
        <v>#NUM!</v>
      </c>
      <c r="H181" s="21" t="e">
        <f t="array" ref="H181">INDEX($C$2:$C$561, SMALL(IF($F$2=$A$2:$A$561, ROW($A$2:$A$561)-ROW($A$2)+1), ROW(180:180)))</f>
        <v>#NUM!</v>
      </c>
    </row>
    <row r="182" spans="1:8" ht="15" x14ac:dyDescent="0.4">
      <c r="A182">
        <f>ROUND('Clk0.7'!P36,0)</f>
        <v>20</v>
      </c>
      <c r="B182" s="1">
        <f>'Clk0.7'!S36</f>
        <v>14.645075855103606</v>
      </c>
      <c r="C182" s="1">
        <f>'Clk0.7'!T36</f>
        <v>13.734344477094226</v>
      </c>
      <c r="G182" s="21" t="e">
        <f t="array" ref="G182">INDEX($B$2:$B$561, SMALL(IF($F$2=$A$2:$A$561, ROW($A$2:$A$561)-ROW($A$2)+1), ROW(181:181)))</f>
        <v>#NUM!</v>
      </c>
      <c r="H182" s="21" t="e">
        <f t="array" ref="H182">INDEX($C$2:$C$561, SMALL(IF($F$2=$A$2:$A$561, ROW($A$2:$A$561)-ROW($A$2)+1), ROW(181:181)))</f>
        <v>#NUM!</v>
      </c>
    </row>
    <row r="183" spans="1:8" ht="15" x14ac:dyDescent="0.4">
      <c r="A183">
        <f>ROUND('Clk0.7'!P37,0)</f>
        <v>20</v>
      </c>
      <c r="B183" s="1">
        <f>'Clk0.7'!S37</f>
        <v>14.142596698913112</v>
      </c>
      <c r="C183" s="1">
        <f>'Clk0.7'!T37</f>
        <v>13.278169964601194</v>
      </c>
      <c r="G183" s="21" t="e">
        <f t="array" ref="G183">INDEX($B$2:$B$561, SMALL(IF($F$2=$A$2:$A$561, ROW($A$2:$A$561)-ROW($A$2)+1), ROW(182:182)))</f>
        <v>#NUM!</v>
      </c>
      <c r="H183" s="21" t="e">
        <f t="array" ref="H183">INDEX($C$2:$C$561, SMALL(IF($F$2=$A$2:$A$561, ROW($A$2:$A$561)-ROW($A$2)+1), ROW(182:182)))</f>
        <v>#NUM!</v>
      </c>
    </row>
    <row r="184" spans="1:8" ht="15" x14ac:dyDescent="0.4">
      <c r="A184">
        <f>ROUND('Clk0.7'!P38,0)</f>
        <v>19</v>
      </c>
      <c r="B184" s="1">
        <f>'Clk0.7'!S38</f>
        <v>13.676868983935041</v>
      </c>
      <c r="C184" s="1">
        <f>'Clk0.7'!T38</f>
        <v>12.853398742942863</v>
      </c>
      <c r="G184" s="21" t="e">
        <f t="array" ref="G184">INDEX($B$2:$B$561, SMALL(IF($F$2=$A$2:$A$561, ROW($A$2:$A$561)-ROW($A$2)+1), ROW(183:183)))</f>
        <v>#NUM!</v>
      </c>
      <c r="H184" s="21" t="e">
        <f t="array" ref="H184">INDEX($C$2:$C$561, SMALL(IF($F$2=$A$2:$A$561, ROW($A$2:$A$561)-ROW($A$2)+1), ROW(183:183)))</f>
        <v>#NUM!</v>
      </c>
    </row>
    <row r="185" spans="1:8" ht="15" x14ac:dyDescent="0.4">
      <c r="A185">
        <f>ROUND('Clk0.7'!P39,0)</f>
        <v>19</v>
      </c>
      <c r="B185" s="1">
        <f>'Clk0.7'!S39</f>
        <v>13.243298490540242</v>
      </c>
      <c r="C185" s="1">
        <f>'Clk0.7'!T39</f>
        <v>12.455790435810322</v>
      </c>
      <c r="G185" s="21" t="e">
        <f t="array" ref="G185">INDEX($B$2:$B$561, SMALL(IF($F$2=$A$2:$A$561, ROW($A$2:$A$561)-ROW($A$2)+1), ROW(184:184)))</f>
        <v>#NUM!</v>
      </c>
      <c r="H185" s="21" t="e">
        <f t="array" ref="H185">INDEX($C$2:$C$561, SMALL(IF($F$2=$A$2:$A$561, ROW($A$2:$A$561)-ROW($A$2)+1), ROW(184:184)))</f>
        <v>#NUM!</v>
      </c>
    </row>
    <row r="186" spans="1:8" ht="15" x14ac:dyDescent="0.4">
      <c r="A186">
        <f>ROUND('Clk0.7'!P40,0)</f>
        <v>19</v>
      </c>
      <c r="B186" s="1">
        <f>'Clk0.7'!S40</f>
        <v>12.838067567002575</v>
      </c>
      <c r="C186" s="1">
        <f>'Clk0.7'!T40</f>
        <v>12.081806874210008</v>
      </c>
      <c r="G186" s="21" t="e">
        <f t="array" ref="G186">INDEX($B$2:$B$561, SMALL(IF($F$2=$A$2:$A$561, ROW($A$2:$A$561)-ROW($A$2)+1), ROW(185:185)))</f>
        <v>#NUM!</v>
      </c>
      <c r="H186" s="21" t="e">
        <f t="array" ref="H186">INDEX($C$2:$C$561, SMALL(IF($F$2=$A$2:$A$561, ROW($A$2:$A$561)-ROW($A$2)+1), ROW(185:185)))</f>
        <v>#NUM!</v>
      </c>
    </row>
    <row r="187" spans="1:8" ht="15" x14ac:dyDescent="0.4">
      <c r="A187">
        <f>ROUND('Clk0.7'!P41,0)</f>
        <v>18</v>
      </c>
      <c r="B187" s="1">
        <f>'Clk0.7'!S41</f>
        <v>12.457974368470216</v>
      </c>
      <c r="C187" s="1">
        <f>'Clk0.7'!T41</f>
        <v>11.728466183445144</v>
      </c>
      <c r="G187" s="21" t="e">
        <f t="array" ref="G187">INDEX($B$2:$B$561, SMALL(IF($F$2=$A$2:$A$561, ROW($A$2:$A$561)-ROW($A$2)+1), ROW(186:186)))</f>
        <v>#NUM!</v>
      </c>
      <c r="H187" s="21" t="e">
        <f t="array" ref="H187">INDEX($C$2:$C$561, SMALL(IF($F$2=$A$2:$A$561, ROW($A$2:$A$561)-ROW($A$2)+1), ROW(186:186)))</f>
        <v>#NUM!</v>
      </c>
    </row>
    <row r="188" spans="1:8" ht="15" x14ac:dyDescent="0.4">
      <c r="A188">
        <f>ROUND('Clk0.7'!P42,0)</f>
        <v>18</v>
      </c>
      <c r="B188" s="1">
        <f>'Clk0.7'!S42</f>
        <v>12.100310918380481</v>
      </c>
      <c r="C188" s="1">
        <f>'Clk0.7'!T42</f>
        <v>11.393232067923988</v>
      </c>
      <c r="G188" s="21" t="e">
        <f t="array" ref="G188">INDEX($B$2:$B$561, SMALL(IF($F$2=$A$2:$A$561, ROW($A$2:$A$561)-ROW($A$2)+1), ROW(187:187)))</f>
        <v>#NUM!</v>
      </c>
      <c r="H188" s="21" t="e">
        <f t="array" ref="H188">INDEX($C$2:$C$561, SMALL(IF($F$2=$A$2:$A$561, ROW($A$2:$A$561)-ROW($A$2)+1), ROW(187:187)))</f>
        <v>#NUM!</v>
      </c>
    </row>
    <row r="189" spans="1:8" ht="15" x14ac:dyDescent="0.4">
      <c r="A189">
        <f>ROUND('Clk0.7'!P43,0)</f>
        <v>18</v>
      </c>
      <c r="B189" s="1">
        <f>'Clk0.7'!S43</f>
        <v>11.762769363686591</v>
      </c>
      <c r="C189" s="1">
        <f>'Clk0.7'!T43</f>
        <v>11.073928649108424</v>
      </c>
      <c r="G189" s="21" t="e">
        <f t="array" ref="G189">INDEX($B$2:$B$561, SMALL(IF($F$2=$A$2:$A$561, ROW($A$2:$A$561)-ROW($A$2)+1), ROW(188:188)))</f>
        <v>#NUM!</v>
      </c>
      <c r="H189" s="21" t="e">
        <f t="array" ref="H189">INDEX($C$2:$C$561, SMALL(IF($F$2=$A$2:$A$561, ROW($A$2:$A$561)-ROW($A$2)+1), ROW(188:188)))</f>
        <v>#NUM!</v>
      </c>
    </row>
    <row r="190" spans="1:8" ht="15" x14ac:dyDescent="0.4">
      <c r="A190">
        <f>ROUND('Clk0.7'!P44,0)</f>
        <v>18</v>
      </c>
      <c r="B190" s="1">
        <f>'Clk0.7'!S44</f>
        <v>11.443369015469417</v>
      </c>
      <c r="C190" s="1">
        <f>'Clk0.7'!T44</f>
        <v>10.768674134561699</v>
      </c>
      <c r="G190" s="21" t="e">
        <f t="array" ref="G190">INDEX($B$2:$B$561, SMALL(IF($F$2=$A$2:$A$561, ROW($A$2:$A$561)-ROW($A$2)+1), ROW(189:189)))</f>
        <v>#NUM!</v>
      </c>
      <c r="H190" s="21" t="e">
        <f t="array" ref="H190">INDEX($C$2:$C$561, SMALL(IF($F$2=$A$2:$A$561, ROW($A$2:$A$561)-ROW($A$2)+1), ROW(189:189)))</f>
        <v>#NUM!</v>
      </c>
    </row>
    <row r="191" spans="1:8" ht="15" x14ac:dyDescent="0.4">
      <c r="A191">
        <f>ROUND('Clk0.7'!P45,0)</f>
        <v>18</v>
      </c>
      <c r="B191" s="1">
        <f>'Clk0.7'!S45</f>
        <v>11.140398923225206</v>
      </c>
      <c r="C191" s="1">
        <f>'Clk0.7'!T45</f>
        <v>10.475828553334123</v>
      </c>
      <c r="G191" s="21" t="e">
        <f t="array" ref="G191">INDEX($B$2:$B$561, SMALL(IF($F$2=$A$2:$A$561, ROW($A$2:$A$561)-ROW($A$2)+1), ROW(190:190)))</f>
        <v>#NUM!</v>
      </c>
      <c r="H191" s="21" t="e">
        <f t="array" ref="H191">INDEX($C$2:$C$561, SMALL(IF($F$2=$A$2:$A$561, ROW($A$2:$A$561)-ROW($A$2)+1), ROW(190:190)))</f>
        <v>#NUM!</v>
      </c>
    </row>
    <row r="192" spans="1:8" ht="15" x14ac:dyDescent="0.4">
      <c r="A192">
        <f>ROUND('Clk0.7'!P46,0)</f>
        <v>17</v>
      </c>
      <c r="B192" s="1">
        <f>'Clk0.7'!S46</f>
        <v>10.852372202135824</v>
      </c>
      <c r="C192" s="1">
        <f>'Clk0.7'!T46</f>
        <v>10.193952127849753</v>
      </c>
      <c r="G192" s="21" t="e">
        <f t="array" ref="G192">INDEX($B$2:$B$561, SMALL(IF($F$2=$A$2:$A$561, ROW($A$2:$A$561)-ROW($A$2)+1), ROW(191:191)))</f>
        <v>#NUM!</v>
      </c>
      <c r="H192" s="21" t="e">
        <f t="array" ref="H192">INDEX($C$2:$C$561, SMALL(IF($F$2=$A$2:$A$561, ROW($A$2:$A$561)-ROW($A$2)+1), ROW(191:191)))</f>
        <v>#NUM!</v>
      </c>
    </row>
    <row r="193" spans="1:8" ht="15" x14ac:dyDescent="0.4">
      <c r="A193">
        <f>ROUND('Clk0.7'!P47,0)</f>
        <v>17</v>
      </c>
      <c r="B193" s="1">
        <f>'Clk0.7'!S47</f>
        <v>10.577989352693443</v>
      </c>
      <c r="C193" s="1">
        <f>'Clk0.7'!T47</f>
        <v>9.9217717781694681</v>
      </c>
      <c r="G193" s="21" t="e">
        <f t="array" ref="G193">INDEX($B$2:$B$561, SMALL(IF($F$2=$A$2:$A$561, ROW($A$2:$A$561)-ROW($A$2)+1), ROW(192:192)))</f>
        <v>#NUM!</v>
      </c>
      <c r="H193" s="21" t="e">
        <f t="array" ref="H193">INDEX($C$2:$C$561, SMALL(IF($F$2=$A$2:$A$561, ROW($A$2:$A$561)-ROW($A$2)+1), ROW(192:192)))</f>
        <v>#NUM!</v>
      </c>
    </row>
    <row r="194" spans="1:8" ht="15" x14ac:dyDescent="0.4">
      <c r="A194">
        <f>ROUND('Clk0.7'!P48,0)</f>
        <v>17</v>
      </c>
      <c r="B194" s="1">
        <f>'Clk0.7'!S48</f>
        <v>10.316108530136592</v>
      </c>
      <c r="C194" s="1">
        <f>'Clk0.7'!T48</f>
        <v>9.6581539062590203</v>
      </c>
      <c r="G194" s="21" t="e">
        <f t="array" ref="G194">INDEX($B$2:$B$561, SMALL(IF($F$2=$A$2:$A$561, ROW($A$2:$A$561)-ROW($A$2)+1), ROW(193:193)))</f>
        <v>#NUM!</v>
      </c>
      <c r="H194" s="21" t="e">
        <f t="array" ref="H194">INDEX($C$2:$C$561, SMALL(IF($F$2=$A$2:$A$561, ROW($A$2:$A$561)-ROW($A$2)+1), ROW(193:193)))</f>
        <v>#NUM!</v>
      </c>
    </row>
    <row r="195" spans="1:8" ht="15" x14ac:dyDescent="0.4">
      <c r="A195">
        <f>ROUND('Clk0.7'!P49,0)</f>
        <v>17</v>
      </c>
      <c r="B195" s="1">
        <f>'Clk0.7'!S49</f>
        <v>10.065721233612964</v>
      </c>
      <c r="C195" s="1">
        <f>'Clk0.7'!T49</f>
        <v>9.4020820731779189</v>
      </c>
      <c r="G195" s="21" t="e">
        <f t="array" ref="G195">INDEX($B$2:$B$561, SMALL(IF($F$2=$A$2:$A$561, ROW($A$2:$A$561)-ROW($A$2)+1), ROW(194:194)))</f>
        <v>#NUM!</v>
      </c>
      <c r="H195" s="21" t="e">
        <f t="array" ref="H195">INDEX($C$2:$C$561, SMALL(IF($F$2=$A$2:$A$561, ROW($A$2:$A$561)-ROW($A$2)+1), ROW(194:194)))</f>
        <v>#NUM!</v>
      </c>
    </row>
    <row r="196" spans="1:8" ht="15" x14ac:dyDescent="0.4">
      <c r="A196">
        <f>ROUND('Clk0.7'!P50,0)</f>
        <v>17</v>
      </c>
      <c r="B196" s="1">
        <f>'Clk0.7'!S50</f>
        <v>9.8259322552329866</v>
      </c>
      <c r="C196" s="1">
        <f>'Clk0.7'!T50</f>
        <v>9.15263851853312</v>
      </c>
      <c r="G196" s="21" t="e">
        <f t="array" ref="G196">INDEX($B$2:$B$561, SMALL(IF($F$2=$A$2:$A$561, ROW($A$2:$A$561)-ROW($A$2)+1), ROW(195:195)))</f>
        <v>#NUM!</v>
      </c>
      <c r="H196" s="21" t="e">
        <f t="array" ref="H196">INDEX($C$2:$C$561, SMALL(IF($F$2=$A$2:$A$561, ROW($A$2:$A$561)-ROW($A$2)+1), ROW(195:195)))</f>
        <v>#NUM!</v>
      </c>
    </row>
    <row r="197" spans="1:8" ht="15" x14ac:dyDescent="0.4">
      <c r="A197">
        <f>ROUND('Clk0.7'!P51,0)</f>
        <v>17</v>
      </c>
      <c r="B197" s="1">
        <f>'Clk0.7'!S51</f>
        <v>9.5959429996262369</v>
      </c>
      <c r="C197" s="1">
        <f>'Clk0.7'!T51</f>
        <v>8.9089887176597742</v>
      </c>
      <c r="G197" s="21" t="e">
        <f t="array" ref="G197">INDEX($B$2:$B$561, SMALL(IF($F$2=$A$2:$A$561, ROW($A$2:$A$561)-ROW($A$2)+1), ROW(196:196)))</f>
        <v>#NUM!</v>
      </c>
      <c r="H197" s="21" t="e">
        <f t="array" ref="H197">INDEX($C$2:$C$561, SMALL(IF($F$2=$A$2:$A$561, ROW($A$2:$A$561)-ROW($A$2)+1), ROW(196:196)))</f>
        <v>#NUM!</v>
      </c>
    </row>
    <row r="198" spans="1:8" ht="15" x14ac:dyDescent="0.4">
      <c r="A198">
        <f>ROUND('Clk0.7'!P52,0)</f>
        <v>17</v>
      </c>
      <c r="B198" s="1">
        <f>'Clk0.7'!S52</f>
        <v>9.3750374840304236</v>
      </c>
      <c r="C198" s="1">
        <f>'Clk0.7'!T52</f>
        <v>8.6703683539906002</v>
      </c>
      <c r="G198" s="21" t="e">
        <f t="array" ref="G198">INDEX($B$2:$B$561, SMALL(IF($F$2=$A$2:$A$561, ROW($A$2:$A$561)-ROW($A$2)+1), ROW(197:197)))</f>
        <v>#NUM!</v>
      </c>
      <c r="H198" s="21" t="e">
        <f t="array" ref="H198">INDEX($C$2:$C$561, SMALL(IF($F$2=$A$2:$A$561, ROW($A$2:$A$561)-ROW($A$2)+1), ROW(197:197)))</f>
        <v>#NUM!</v>
      </c>
    </row>
    <row r="199" spans="1:8" ht="15" x14ac:dyDescent="0.4">
      <c r="A199">
        <f>ROUND('Clk0.7'!P53,0)</f>
        <v>17</v>
      </c>
      <c r="B199" s="1">
        <f>'Clk0.7'!S53</f>
        <v>9.162570477096228</v>
      </c>
      <c r="C199" s="1">
        <f>'Clk0.7'!T53</f>
        <v>8.4360722200070075</v>
      </c>
      <c r="G199" s="21" t="e">
        <f t="array" ref="G199">INDEX($B$2:$B$561, SMALL(IF($F$2=$A$2:$A$561, ROW($A$2:$A$561)-ROW($A$2)+1), ROW(198:198)))</f>
        <v>#NUM!</v>
      </c>
      <c r="H199" s="21" t="e">
        <f t="array" ref="H199">INDEX($C$2:$C$561, SMALL(IF($F$2=$A$2:$A$561, ROW($A$2:$A$561)-ROW($A$2)+1), ROW(198:198)))</f>
        <v>#NUM!</v>
      </c>
    </row>
    <row r="200" spans="1:8" ht="15" x14ac:dyDescent="0.4">
      <c r="A200">
        <f>ROUND('Clk0.7'!P54,0)</f>
        <v>17</v>
      </c>
      <c r="B200" s="1">
        <f>'Clk0.7'!S54</f>
        <v>8.9579573452101169</v>
      </c>
      <c r="C200" s="1">
        <f>'Clk0.7'!T54</f>
        <v>8.2054446626388629</v>
      </c>
      <c r="G200" s="21" t="e">
        <f t="array" ref="G200">INDEX($B$2:$B$561, SMALL(IF($F$2=$A$2:$A$561, ROW($A$2:$A$561)-ROW($A$2)+1), ROW(199:199)))</f>
        <v>#NUM!</v>
      </c>
      <c r="H200" s="21" t="e">
        <f t="array" ref="H200">INDEX($C$2:$C$561, SMALL(IF($F$2=$A$2:$A$561, ROW($A$2:$A$561)-ROW($A$2)+1), ROW(199:199)))</f>
        <v>#NUM!</v>
      </c>
    </row>
    <row r="201" spans="1:8" ht="15" x14ac:dyDescent="0.4">
      <c r="A201">
        <f>ROUND('Clk0.7'!P55,0)</f>
        <v>17</v>
      </c>
      <c r="B201" s="1">
        <f>'Clk0.7'!S55</f>
        <v>8.7606652578362265</v>
      </c>
      <c r="C201" s="1">
        <f>'Clk0.7'!T55</f>
        <v>7.9778712669259484</v>
      </c>
      <c r="G201" s="21" t="e">
        <f t="array" ref="G201">INDEX($B$2:$B$561, SMALL(IF($F$2=$A$2:$A$561, ROW($A$2:$A$561)-ROW($A$2)+1), ROW(200:200)))</f>
        <v>#NUM!</v>
      </c>
      <c r="H201" s="21" t="e">
        <f t="array" ref="H201">INDEX($C$2:$C$561, SMALL(IF($F$2=$A$2:$A$561, ROW($A$2:$A$561)-ROW($A$2)+1), ROW(200:200)))</f>
        <v>#NUM!</v>
      </c>
    </row>
    <row r="202" spans="1:8" ht="15" x14ac:dyDescent="0.4">
      <c r="A202">
        <f>ROUND('Clk0.7'!P56,0)</f>
        <v>17</v>
      </c>
      <c r="B202" s="1">
        <f>'Clk0.7'!S56</f>
        <v>8.5702054649169099</v>
      </c>
      <c r="C202" s="1">
        <f>'Clk0.7'!T56</f>
        <v>7.7527715315927912</v>
      </c>
      <c r="G202" s="21" t="e">
        <f t="array" ref="G202">INDEX($B$2:$B$561, SMALL(IF($F$2=$A$2:$A$561, ROW($A$2:$A$561)-ROW($A$2)+1), ROW(201:201)))</f>
        <v>#NUM!</v>
      </c>
      <c r="H202" s="21" t="e">
        <f t="array" ref="H202">INDEX($C$2:$C$561, SMALL(IF($F$2=$A$2:$A$561, ROW($A$2:$A$561)-ROW($A$2)+1), ROW(201:201)))</f>
        <v>#NUM!</v>
      </c>
    </row>
    <row r="203" spans="1:8" ht="15" x14ac:dyDescent="0.4">
      <c r="A203">
        <f>ROUND('Clk0.7'!P57,0)</f>
        <v>16</v>
      </c>
      <c r="B203" s="1">
        <f>'Clk0.7'!S57</f>
        <v>8.3861264044959487</v>
      </c>
      <c r="C203" s="1">
        <f>'Clk0.7'!T57</f>
        <v>7.5295923366095945</v>
      </c>
      <c r="G203" s="21" t="e">
        <f t="array" ref="G203">INDEX($B$2:$B$561, SMALL(IF($F$2=$A$2:$A$561, ROW($A$2:$A$561)-ROW($A$2)+1), ROW(202:202)))</f>
        <v>#NUM!</v>
      </c>
      <c r="H203" s="21" t="e">
        <f t="array" ref="H203">INDEX($C$2:$C$561, SMALL(IF($F$2=$A$2:$A$561, ROW($A$2:$A$561)-ROW($A$2)+1), ROW(202:202)))</f>
        <v>#NUM!</v>
      </c>
    </row>
    <row r="204" spans="1:8" ht="15" x14ac:dyDescent="0.4">
      <c r="A204">
        <f>ROUND('Clk0.7'!P58,0)</f>
        <v>16</v>
      </c>
      <c r="B204" s="1">
        <f>'Clk0.7'!S58</f>
        <v>8.2080074307204054</v>
      </c>
      <c r="C204" s="1">
        <f>'Clk0.7'!T58</f>
        <v>7.3078020393283252</v>
      </c>
      <c r="G204" s="21" t="e">
        <f t="array" ref="G204">INDEX($B$2:$B$561, SMALL(IF($F$2=$A$2:$A$561, ROW($A$2:$A$561)-ROW($A$2)+1), ROW(203:203)))</f>
        <v>#NUM!</v>
      </c>
      <c r="H204" s="21" t="e">
        <f t="array" ref="H204">INDEX($C$2:$C$561, SMALL(IF($F$2=$A$2:$A$561, ROW($A$2:$A$561)-ROW($A$2)+1), ROW(203:203)))</f>
        <v>#NUM!</v>
      </c>
    </row>
    <row r="205" spans="1:8" ht="15" x14ac:dyDescent="0.4">
      <c r="A205">
        <f>ROUND('Clk0.7'!P59,0)</f>
        <v>16</v>
      </c>
      <c r="B205" s="1">
        <f>'Clk0.7'!S59</f>
        <v>8.0354529734272493</v>
      </c>
      <c r="C205" s="1">
        <f>'Clk0.7'!T59</f>
        <v>7.0868850651113151</v>
      </c>
      <c r="G205" s="21" t="e">
        <f t="array" ref="G205">INDEX($B$2:$B$561, SMALL(IF($F$2=$A$2:$A$561, ROW($A$2:$A$561)-ROW($A$2)+1), ROW(204:204)))</f>
        <v>#NUM!</v>
      </c>
      <c r="H205" s="21" t="e">
        <f t="array" ref="H205">INDEX($C$2:$C$561, SMALL(IF($F$2=$A$2:$A$561, ROW($A$2:$A$561)-ROW($A$2)+1), ROW(204:204)))</f>
        <v>#NUM!</v>
      </c>
    </row>
    <row r="206" spans="1:8" ht="15" x14ac:dyDescent="0.4">
      <c r="A206">
        <f>ROUND('Clk0.7'!P60,0)</f>
        <v>16</v>
      </c>
      <c r="B206" s="1">
        <f>'Clk0.7'!S60</f>
        <v>7.8680869519604126</v>
      </c>
      <c r="C206" s="1">
        <f>'Clk0.7'!T60</f>
        <v>6.8663368827292643</v>
      </c>
      <c r="G206" s="21" t="e">
        <f t="array" ref="G206">INDEX($B$2:$B$561, SMALL(IF($F$2=$A$2:$A$561, ROW($A$2:$A$561)-ROW($A$2)+1), ROW(205:205)))</f>
        <v>#NUM!</v>
      </c>
      <c r="H206" s="21" t="e">
        <f t="array" ref="H206">INDEX($C$2:$C$561, SMALL(IF($F$2=$A$2:$A$561, ROW($A$2:$A$561)-ROW($A$2)+1), ROW(205:205)))</f>
        <v>#NUM!</v>
      </c>
    </row>
    <row r="207" spans="1:8" ht="15" x14ac:dyDescent="0.4">
      <c r="A207">
        <f>ROUND('Clk0.7'!P61,0)</f>
        <v>17</v>
      </c>
      <c r="B207" s="1">
        <f>'Clk0.7'!S61</f>
        <v>7.7055472683101733</v>
      </c>
      <c r="C207" s="1">
        <f>'Clk0.7'!T61</f>
        <v>6.6456592761551336</v>
      </c>
      <c r="G207" s="21" t="e">
        <f t="array" ref="G207">INDEX($B$2:$B$561, SMALL(IF($F$2=$A$2:$A$561, ROW($A$2:$A$561)-ROW($A$2)+1), ROW(206:206)))</f>
        <v>#NUM!</v>
      </c>
      <c r="H207" s="21" t="e">
        <f t="array" ref="H207">INDEX($C$2:$C$561, SMALL(IF($F$2=$A$2:$A$561, ROW($A$2:$A$561)-ROW($A$2)+1), ROW(206:206)))</f>
        <v>#NUM!</v>
      </c>
    </row>
    <row r="208" spans="1:8" ht="15" x14ac:dyDescent="0.4">
      <c r="A208">
        <f>ROUND('Clk0.7'!P62,0)</f>
        <v>17</v>
      </c>
      <c r="B208" s="1">
        <f>'Clk0.7'!S62</f>
        <v>7.5474801980965625</v>
      </c>
      <c r="C208" s="1">
        <f>'Clk0.7'!T62</f>
        <v>6.4243558446382201</v>
      </c>
      <c r="G208" s="21" t="e">
        <f t="array" ref="G208">INDEX($B$2:$B$561, SMALL(IF($F$2=$A$2:$A$561, ROW($A$2:$A$561)-ROW($A$2)+1), ROW(207:207)))</f>
        <v>#NUM!</v>
      </c>
      <c r="H208" s="21" t="e">
        <f t="array" ref="H208">INDEX($C$2:$C$561, SMALL(IF($F$2=$A$2:$A$561, ROW($A$2:$A$561)-ROW($A$2)+1), ROW(207:207)))</f>
        <v>#NUM!</v>
      </c>
    </row>
    <row r="209" spans="1:8" ht="15" x14ac:dyDescent="0.4">
      <c r="A209">
        <f>ROUND('Clk0.7'!P63,0)</f>
        <v>17</v>
      </c>
      <c r="B209" s="1">
        <f>'Clk0.7'!S63</f>
        <v>7.3935344816790698</v>
      </c>
      <c r="C209" s="1">
        <f>'Clk0.7'!T63</f>
        <v>6.2019276842247368</v>
      </c>
      <c r="G209" s="21" t="e">
        <f t="array" ref="G209">INDEX($B$2:$B$561, SMALL(IF($F$2=$A$2:$A$561, ROW($A$2:$A$561)-ROW($A$2)+1), ROW(208:208)))</f>
        <v>#NUM!</v>
      </c>
      <c r="H209" s="21" t="e">
        <f t="array" ref="H209">INDEX($C$2:$C$561, SMALL(IF($F$2=$A$2:$A$561, ROW($A$2:$A$561)-ROW($A$2)+1), ROW(208:208)))</f>
        <v>#NUM!</v>
      </c>
    </row>
    <row r="210" spans="1:8" ht="15" x14ac:dyDescent="0.4">
      <c r="A210">
        <f>ROUND('Clk0.7'!P64,0)</f>
        <v>17</v>
      </c>
      <c r="B210" s="1">
        <f>'Clk0.7'!S64</f>
        <v>7.2433548904615996</v>
      </c>
      <c r="C210" s="1">
        <f>'Clk0.7'!T64</f>
        <v>5.9778692287829118</v>
      </c>
      <c r="G210" s="21" t="e">
        <f t="array" ref="G210">INDEX($B$2:$B$561, SMALL(IF($F$2=$A$2:$A$561, ROW($A$2:$A$561)-ROW($A$2)+1), ROW(209:209)))</f>
        <v>#NUM!</v>
      </c>
      <c r="H210" s="21" t="e">
        <f t="array" ref="H210">INDEX($C$2:$C$561, SMALL(IF($F$2=$A$2:$A$561, ROW($A$2:$A$561)-ROW($A$2)+1), ROW(209:209)))</f>
        <v>#NUM!</v>
      </c>
    </row>
    <row r="211" spans="1:8" ht="15" x14ac:dyDescent="0.4">
      <c r="A211">
        <f>ROUND('Clk0.7'!P65,0)</f>
        <v>17</v>
      </c>
      <c r="B211" s="1">
        <f>'Clk0.7'!S65</f>
        <v>7.0965750032372412</v>
      </c>
      <c r="C211" s="1">
        <f>'Clk0.7'!T65</f>
        <v>5.7516642605287505</v>
      </c>
      <c r="G211" s="21" t="e">
        <f t="array" ref="G211">INDEX($B$2:$B$561, SMALL(IF($F$2=$A$2:$A$561, ROW($A$2:$A$561)-ROW($A$2)+1), ROW(210:210)))</f>
        <v>#NUM!</v>
      </c>
      <c r="H211" s="21" t="e">
        <f t="array" ref="H211">INDEX($C$2:$C$561, SMALL(IF($F$2=$A$2:$A$561, ROW($A$2:$A$561)-ROW($A$2)+1), ROW(210:210)))</f>
        <v>#NUM!</v>
      </c>
    </row>
    <row r="212" spans="1:8" ht="15" x14ac:dyDescent="0.4">
      <c r="A212">
        <f>ROUND('Clk0.7'!P66,0)</f>
        <v>17</v>
      </c>
      <c r="B212" s="1">
        <f>'Clk0.7'!S66</f>
        <v>6.9528088713258613</v>
      </c>
      <c r="C212" s="1">
        <f>'Clk0.7'!T66</f>
        <v>5.5227821438263538</v>
      </c>
      <c r="G212" s="21" t="e">
        <f t="array" ref="G212">INDEX($B$2:$B$561, SMALL(IF($F$2=$A$2:$A$561, ROW($A$2:$A$561)-ROW($A$2)+1), ROW(211:211)))</f>
        <v>#NUM!</v>
      </c>
      <c r="H212" s="21" t="e">
        <f t="array" ref="H212">INDEX($C$2:$C$561, SMALL(IF($F$2=$A$2:$A$561, ROW($A$2:$A$561)-ROW($A$2)+1), ROW(211:211)))</f>
        <v>#NUM!</v>
      </c>
    </row>
    <row r="213" spans="1:8" ht="15" x14ac:dyDescent="0.4">
      <c r="A213">
        <f>ROUND('Clk0.7'!P67,0)</f>
        <v>17</v>
      </c>
      <c r="B213" s="1">
        <f>'Clk0.7'!S67</f>
        <v>6.8116411755034809</v>
      </c>
      <c r="C213" s="1">
        <f>'Clk0.7'!T67</f>
        <v>5.2906743985666793</v>
      </c>
      <c r="G213" s="21" t="e">
        <f t="array" ref="G213">INDEX($B$2:$B$561, SMALL(IF($F$2=$A$2:$A$561, ROW($A$2:$A$561)-ROW($A$2)+1), ROW(212:212)))</f>
        <v>#NUM!</v>
      </c>
      <c r="H213" s="21" t="e">
        <f t="array" ref="H213">INDEX($C$2:$C$561, SMALL(IF($F$2=$A$2:$A$561, ROW($A$2:$A$561)-ROW($A$2)+1), ROW(212:212)))</f>
        <v>#NUM!</v>
      </c>
    </row>
    <row r="214" spans="1:8" ht="15" x14ac:dyDescent="0.4">
      <c r="A214">
        <f>ROUND('Clk0.7'!P68,0)</f>
        <v>17</v>
      </c>
      <c r="B214" s="1">
        <f>'Clk0.7'!S68</f>
        <v>6.6726153775142611</v>
      </c>
      <c r="C214" s="1">
        <f>'Clk0.7'!T68</f>
        <v>5.0547718208216121</v>
      </c>
      <c r="G214" s="21" t="e">
        <f t="array" ref="G214">INDEX($B$2:$B$561, SMALL(IF($F$2=$A$2:$A$561, ROW($A$2:$A$561)-ROW($A$2)+1), ROW(213:213)))</f>
        <v>#NUM!</v>
      </c>
      <c r="H214" s="21" t="e">
        <f t="array" ref="H214">INDEX($C$2:$C$561, SMALL(IF($F$2=$A$2:$A$561, ROW($A$2:$A$561)-ROW($A$2)+1), ROW(213:213)))</f>
        <v>#NUM!</v>
      </c>
    </row>
    <row r="215" spans="1:8" ht="15" x14ac:dyDescent="0.4">
      <c r="A215">
        <f>ROUND('Clk0.7'!P69,0)</f>
        <v>17</v>
      </c>
      <c r="B215" s="1">
        <f>'Clk0.7'!S69</f>
        <v>6.5352192385421031</v>
      </c>
      <c r="C215" s="1">
        <f>'Clk0.7'!T69</f>
        <v>4.8144824936493826</v>
      </c>
      <c r="G215" s="21" t="e">
        <f t="array" ref="G215">INDEX($B$2:$B$561, SMALL(IF($F$2=$A$2:$A$561, ROW($A$2:$A$561)-ROW($A$2)+1), ROW(214:214)))</f>
        <v>#NUM!</v>
      </c>
      <c r="H215" s="21" t="e">
        <f t="array" ref="H215">INDEX($C$2:$C$561, SMALL(IF($F$2=$A$2:$A$561, ROW($A$2:$A$561)-ROW($A$2)+1), ROW(214:214)))</f>
        <v>#NUM!</v>
      </c>
    </row>
    <row r="216" spans="1:8" ht="15" x14ac:dyDescent="0.4">
      <c r="A216">
        <f>ROUND('Clk0.7'!P70,0)</f>
        <v>17</v>
      </c>
      <c r="B216" s="1">
        <f>'Clk0.7'!S70</f>
        <v>6.3988669100401676</v>
      </c>
      <c r="C216" s="1">
        <f>'Clk0.7'!T70</f>
        <v>4.569191231943857</v>
      </c>
      <c r="G216" s="21" t="e">
        <f t="array" ref="G216">INDEX($B$2:$B$561, SMALL(IF($F$2=$A$2:$A$561, ROW($A$2:$A$561)-ROW($A$2)+1), ROW(215:215)))</f>
        <v>#NUM!</v>
      </c>
      <c r="H216" s="21" t="e">
        <f t="array" ref="H216">INDEX($C$2:$C$561, SMALL(IF($F$2=$A$2:$A$561, ROW($A$2:$A$561)-ROW($A$2)+1), ROW(215:215)))</f>
        <v>#NUM!</v>
      </c>
    </row>
    <row r="217" spans="1:8" ht="15" x14ac:dyDescent="0.4">
      <c r="A217">
        <f>ROUND('Clk0.7'!P71,0)</f>
        <v>17</v>
      </c>
      <c r="B217" s="1">
        <f>'Clk0.7'!S71</f>
        <v>6.2628765927519883</v>
      </c>
      <c r="C217" s="1">
        <f>'Clk0.7'!T71</f>
        <v>4.3182613045790355</v>
      </c>
      <c r="G217" s="21" t="e">
        <f t="array" ref="G217">INDEX($B$2:$B$561, SMALL(IF($F$2=$A$2:$A$561, ROW($A$2:$A$561)-ROW($A$2)+1), ROW(216:216)))</f>
        <v>#NUM!</v>
      </c>
      <c r="H217" s="21" t="e">
        <f t="array" ref="H217">INDEX($C$2:$C$561, SMALL(IF($F$2=$A$2:$A$561, ROW($A$2:$A$561)-ROW($A$2)+1), ROW(216:216)))</f>
        <v>#NUM!</v>
      </c>
    </row>
    <row r="218" spans="1:8" ht="15" x14ac:dyDescent="0.4">
      <c r="A218">
        <f>ROUND('Clk0.7'!P72,0)</f>
        <v>17</v>
      </c>
      <c r="B218" s="1">
        <f>'Clk0.7'!S72</f>
        <v>6.1264425040676906</v>
      </c>
      <c r="C218" s="1">
        <f>'Clk0.7'!T72</f>
        <v>4.0610397223473358</v>
      </c>
      <c r="G218" s="21" t="e">
        <f t="array" ref="G218">INDEX($B$2:$B$561, SMALL(IF($F$2=$A$2:$A$561, ROW($A$2:$A$561)-ROW($A$2)+1), ROW(217:217)))</f>
        <v>#NUM!</v>
      </c>
      <c r="H218" s="21" t="e">
        <f t="array" ref="H218">INDEX($C$2:$C$561, SMALL(IF($F$2=$A$2:$A$561, ROW($A$2:$A$561)-ROW($A$2)+1), ROW(217:217)))</f>
        <v>#NUM!</v>
      </c>
    </row>
    <row r="219" spans="1:8" ht="15" x14ac:dyDescent="0.4">
      <c r="A219">
        <f>ROUND('Clk0.7'!P73,0)</f>
        <v>18</v>
      </c>
      <c r="B219" s="1">
        <f>'Clk0.7'!S73</f>
        <v>5.9885995953034028</v>
      </c>
      <c r="C219" s="1">
        <f>'Clk0.7'!T73</f>
        <v>3.796868039924489</v>
      </c>
      <c r="G219" s="21" t="e">
        <f t="array" ref="G219">INDEX($B$2:$B$561, SMALL(IF($F$2=$A$2:$A$561, ROW($A$2:$A$561)-ROW($A$2)+1), ROW(218:218)))</f>
        <v>#NUM!</v>
      </c>
      <c r="H219" s="21" t="e">
        <f t="array" ref="H219">INDEX($C$2:$C$561, SMALL(IF($F$2=$A$2:$A$561, ROW($A$2:$A$561)-ROW($A$2)+1), ROW(218:218)))</f>
        <v>#NUM!</v>
      </c>
    </row>
    <row r="220" spans="1:8" ht="15" x14ac:dyDescent="0.4">
      <c r="A220">
        <f>ROUND('Clk0.7'!P74,0)</f>
        <v>18</v>
      </c>
      <c r="B220" s="1">
        <f>'Clk0.7'!S74</f>
        <v>5.8481791372514245</v>
      </c>
      <c r="C220" s="1">
        <f>'Clk0.7'!T74</f>
        <v>3.5251015910179784</v>
      </c>
      <c r="G220" s="21" t="e">
        <f t="array" ref="G220">INDEX($B$2:$B$561, SMALL(IF($F$2=$A$2:$A$561, ROW($A$2:$A$561)-ROW($A$2)+1), ROW(219:219)))</f>
        <v>#NUM!</v>
      </c>
      <c r="H220" s="21" t="e">
        <f t="array" ref="H220">INDEX($C$2:$C$561, SMALL(IF($F$2=$A$2:$A$561, ROW($A$2:$A$561)-ROW($A$2)+1), ROW(219:219)))</f>
        <v>#NUM!</v>
      </c>
    </row>
    <row r="221" spans="1:8" ht="15" x14ac:dyDescent="0.4">
      <c r="A221">
        <f>ROUND('Clk0.7'!P75,0)</f>
        <v>18</v>
      </c>
      <c r="B221" s="1">
        <f>'Clk0.7'!S75</f>
        <v>5.7037529917837766</v>
      </c>
      <c r="C221" s="1">
        <f>'Clk0.7'!T75</f>
        <v>3.245141489159924</v>
      </c>
      <c r="G221" s="21" t="e">
        <f t="array" ref="G221">INDEX($B$2:$B$561, SMALL(IF($F$2=$A$2:$A$561, ROW($A$2:$A$561)-ROW($A$2)+1), ROW(220:220)))</f>
        <v>#NUM!</v>
      </c>
      <c r="H221" s="21" t="e">
        <f t="array" ref="H221">INDEX($C$2:$C$561, SMALL(IF($F$2=$A$2:$A$561, ROW($A$2:$A$561)-ROW($A$2)+1), ROW(220:220)))</f>
        <v>#NUM!</v>
      </c>
    </row>
    <row r="222" spans="1:8" ht="15" x14ac:dyDescent="0.4">
      <c r="A222">
        <f>ROUND('Clk0.7'!P76,0)</f>
        <v>18</v>
      </c>
      <c r="B222" s="1">
        <f>'Clk0.7'!S76</f>
        <v>5.553564209084751</v>
      </c>
      <c r="C222" s="1">
        <f>'Clk0.7'!T76</f>
        <v>2.9564857487360419</v>
      </c>
      <c r="G222" s="21" t="e">
        <f t="array" ref="G222">INDEX($B$2:$B$561, SMALL(IF($F$2=$A$2:$A$561, ROW($A$2:$A$561)-ROW($A$2)+1), ROW(221:221)))</f>
        <v>#NUM!</v>
      </c>
      <c r="H222" s="21" t="e">
        <f t="array" ref="H222">INDEX($C$2:$C$561, SMALL(IF($F$2=$A$2:$A$561, ROW($A$2:$A$561)-ROW($A$2)+1), ROW(221:221)))</f>
        <v>#NUM!</v>
      </c>
    </row>
    <row r="223" spans="1:8" ht="15" x14ac:dyDescent="0.4">
      <c r="A223">
        <f>ROUND('Clk0.7'!P77,0)</f>
        <v>18</v>
      </c>
      <c r="B223" s="1">
        <f>'Clk0.7'!S77</f>
        <v>5.3954417191851585</v>
      </c>
      <c r="C223" s="1">
        <f>'Clk0.7'!T77</f>
        <v>2.6588086971347322</v>
      </c>
      <c r="G223" s="21" t="e">
        <f t="array" ref="G223">INDEX($B$2:$B$561, SMALL(IF($F$2=$A$2:$A$561, ROW($A$2:$A$561)-ROW($A$2)+1), ROW(222:222)))</f>
        <v>#NUM!</v>
      </c>
      <c r="H223" s="21" t="e">
        <f t="array" ref="H223">INDEX($C$2:$C$561, SMALL(IF($F$2=$A$2:$A$561, ROW($A$2:$A$561)-ROW($A$2)+1), ROW(222:222)))</f>
        <v>#NUM!</v>
      </c>
    </row>
    <row r="224" spans="1:8" ht="15" x14ac:dyDescent="0.4">
      <c r="A224">
        <f>ROUND('Clk0.7'!P78,0)</f>
        <v>19</v>
      </c>
      <c r="B224" s="1">
        <f>'Clk0.7'!S78</f>
        <v>5.2266976277017196</v>
      </c>
      <c r="C224" s="1">
        <f>'Clk0.7'!T78</f>
        <v>2.3520816061606737</v>
      </c>
      <c r="G224" s="21" t="e">
        <f t="array" ref="G224">INDEX($B$2:$B$561, SMALL(IF($F$2=$A$2:$A$561, ROW($A$2:$A$561)-ROW($A$2)+1), ROW(223:223)))</f>
        <v>#NUM!</v>
      </c>
      <c r="H224" s="21" t="e">
        <f t="array" ref="H224">INDEX($C$2:$C$561, SMALL(IF($F$2=$A$2:$A$561, ROW($A$2:$A$561)-ROW($A$2)+1), ROW(223:223)))</f>
        <v>#NUM!</v>
      </c>
    </row>
    <row r="225" spans="1:8" s="22" customFormat="1" ht="15.5" thickBot="1" x14ac:dyDescent="0.45">
      <c r="A225" s="22">
        <f>ROUND('Clk0.7'!P79,0)</f>
        <v>19</v>
      </c>
      <c r="B225" s="1">
        <f>'Clk0.7'!S79</f>
        <v>5.0440074018607186</v>
      </c>
      <c r="C225" s="1">
        <f>'Clk0.7'!T79</f>
        <v>2.0367521360940595</v>
      </c>
      <c r="G225" s="21" t="e">
        <f t="array" ref="G225">INDEX($B$2:$B$561, SMALL(IF($F$2=$A$2:$A$561, ROW($A$2:$A$561)-ROW($A$2)+1), ROW(224:224)))</f>
        <v>#NUM!</v>
      </c>
      <c r="H225" s="21" t="e">
        <f t="array" ref="H225">INDEX($C$2:$C$561, SMALL(IF($F$2=$A$2:$A$561, ROW($A$2:$A$561)-ROW($A$2)+1), ROW(224:224)))</f>
        <v>#NUM!</v>
      </c>
    </row>
    <row r="226" spans="1:8" ht="15" x14ac:dyDescent="0.4">
      <c r="A226">
        <f>ROUND('Clk0.8'!P24,0)</f>
        <v>31</v>
      </c>
      <c r="B226" s="1">
        <f>'Clk0.8'!S24</f>
        <v>30.038388771371718</v>
      </c>
      <c r="C226" s="1">
        <f>'Clk0.8'!T24</f>
        <v>25.145150872410451</v>
      </c>
      <c r="G226" s="21" t="e">
        <f t="array" ref="G226">INDEX($B$2:$B$561, SMALL(IF($F$2=$A$2:$A$561, ROW($A$2:$A$561)-ROW($A$2)+1), ROW(225:225)))</f>
        <v>#NUM!</v>
      </c>
      <c r="H226" s="21" t="e">
        <f t="array" ref="H226">INDEX($C$2:$C$561, SMALL(IF($F$2=$A$2:$A$561, ROW($A$2:$A$561)-ROW($A$2)+1), ROW(225:225)))</f>
        <v>#NUM!</v>
      </c>
    </row>
    <row r="227" spans="1:8" ht="15" x14ac:dyDescent="0.4">
      <c r="A227">
        <f>ROUND('Clk0.8'!P25,0)</f>
        <v>28</v>
      </c>
      <c r="B227" s="1">
        <f>'Clk0.8'!S25</f>
        <v>27.277566735095284</v>
      </c>
      <c r="C227" s="1">
        <f>'Clk0.8'!T25</f>
        <v>22.909838679365034</v>
      </c>
      <c r="G227" s="21" t="e">
        <f t="array" ref="G227">INDEX($B$2:$B$561, SMALL(IF($F$2=$A$2:$A$561, ROW($A$2:$A$561)-ROW($A$2)+1), ROW(226:226)))</f>
        <v>#NUM!</v>
      </c>
      <c r="H227" s="21" t="e">
        <f t="array" ref="H227">INDEX($C$2:$C$561, SMALL(IF($F$2=$A$2:$A$561, ROW($A$2:$A$561)-ROW($A$2)+1), ROW(226:226)))</f>
        <v>#NUM!</v>
      </c>
    </row>
    <row r="228" spans="1:8" ht="15" x14ac:dyDescent="0.4">
      <c r="A228">
        <f>ROUND('Clk0.8'!P26,0)</f>
        <v>26</v>
      </c>
      <c r="B228" s="1">
        <f>'Clk0.8'!S26</f>
        <v>25.117925977578047</v>
      </c>
      <c r="C228" s="1">
        <f>'Clk0.8'!T26</f>
        <v>21.166709316812103</v>
      </c>
      <c r="G228" s="21" t="e">
        <f t="array" ref="G228">INDEX($B$2:$B$561, SMALL(IF($F$2=$A$2:$A$561, ROW($A$2:$A$561)-ROW($A$2)+1), ROW(227:227)))</f>
        <v>#NUM!</v>
      </c>
      <c r="H228" s="21" t="e">
        <f t="array" ref="H228">INDEX($C$2:$C$561, SMALL(IF($F$2=$A$2:$A$561, ROW($A$2:$A$561)-ROW($A$2)+1), ROW(227:227)))</f>
        <v>#NUM!</v>
      </c>
    </row>
    <row r="229" spans="1:8" ht="15" x14ac:dyDescent="0.4">
      <c r="A229">
        <f>ROUND('Clk0.8'!P27,0)</f>
        <v>25</v>
      </c>
      <c r="B229" s="1">
        <f>'Clk0.8'!S27</f>
        <v>23.365324448455816</v>
      </c>
      <c r="C229" s="1">
        <f>'Clk0.8'!T27</f>
        <v>19.75622865381526</v>
      </c>
      <c r="G229" s="21" t="e">
        <f t="array" ref="G229">INDEX($B$2:$B$561, SMALL(IF($F$2=$A$2:$A$561, ROW($A$2:$A$561)-ROW($A$2)+1), ROW(228:228)))</f>
        <v>#NUM!</v>
      </c>
      <c r="H229" s="21" t="e">
        <f t="array" ref="H229">INDEX($C$2:$C$561, SMALL(IF($F$2=$A$2:$A$561, ROW($A$2:$A$561)-ROW($A$2)+1), ROW(228:228)))</f>
        <v>#NUM!</v>
      </c>
    </row>
    <row r="230" spans="1:8" ht="15" x14ac:dyDescent="0.4">
      <c r="A230">
        <f>ROUND('Clk0.8'!P28,0)</f>
        <v>23</v>
      </c>
      <c r="B230" s="1">
        <f>'Clk0.8'!S28</f>
        <v>21.903454230595123</v>
      </c>
      <c r="C230" s="1">
        <f>'Clk0.8'!T28</f>
        <v>18.582831990074709</v>
      </c>
      <c r="G230" s="21" t="e">
        <f t="array" ref="G230">INDEX($B$2:$B$561, SMALL(IF($F$2=$A$2:$A$561, ROW($A$2:$A$561)-ROW($A$2)+1), ROW(229:229)))</f>
        <v>#NUM!</v>
      </c>
      <c r="H230" s="21" t="e">
        <f t="array" ref="H230">INDEX($C$2:$C$561, SMALL(IF($F$2=$A$2:$A$561, ROW($A$2:$A$561)-ROW($A$2)+1), ROW(229:229)))</f>
        <v>#NUM!</v>
      </c>
    </row>
    <row r="231" spans="1:8" ht="15" x14ac:dyDescent="0.4">
      <c r="A231">
        <f>ROUND('Clk0.8'!P29,0)</f>
        <v>22</v>
      </c>
      <c r="B231" s="1">
        <f>'Clk0.8'!S29</f>
        <v>20.657823617299126</v>
      </c>
      <c r="C231" s="1">
        <f>'Clk0.8'!T29</f>
        <v>17.585309517509749</v>
      </c>
      <c r="G231" s="21" t="e">
        <f t="array" ref="G231">INDEX($B$2:$B$561, SMALL(IF($F$2=$A$2:$A$561, ROW($A$2:$A$561)-ROW($A$2)+1), ROW(230:230)))</f>
        <v>#NUM!</v>
      </c>
      <c r="H231" s="21" t="e">
        <f t="array" ref="H231">INDEX($C$2:$C$561, SMALL(IF($F$2=$A$2:$A$561, ROW($A$2:$A$561)-ROW($A$2)+1), ROW(230:230)))</f>
        <v>#NUM!</v>
      </c>
    </row>
    <row r="232" spans="1:8" ht="15" x14ac:dyDescent="0.4">
      <c r="A232">
        <f>ROUND('Clk0.8'!P30,0)</f>
        <v>21</v>
      </c>
      <c r="B232" s="1">
        <f>'Clk0.8'!S30</f>
        <v>19.578220028452474</v>
      </c>
      <c r="C232" s="1">
        <f>'Clk0.8'!T30</f>
        <v>16.722391349541159</v>
      </c>
      <c r="G232" s="21" t="e">
        <f t="array" ref="G232">INDEX($B$2:$B$561, SMALL(IF($F$2=$A$2:$A$561, ROW($A$2:$A$561)-ROW($A$2)+1), ROW(231:231)))</f>
        <v>#NUM!</v>
      </c>
      <c r="H232" s="21" t="e">
        <f t="array" ref="H232">INDEX($C$2:$C$561, SMALL(IF($F$2=$A$2:$A$561, ROW($A$2:$A$561)-ROW($A$2)+1), ROW(231:231)))</f>
        <v>#NUM!</v>
      </c>
    </row>
    <row r="233" spans="1:8" ht="15" x14ac:dyDescent="0.4">
      <c r="A233">
        <f>ROUND('Clk0.8'!P31,0)</f>
        <v>21</v>
      </c>
      <c r="B233" s="1">
        <f>'Clk0.8'!S31</f>
        <v>18.629399550186392</v>
      </c>
      <c r="C233" s="1">
        <f>'Clk0.8'!T31</f>
        <v>15.965096804568523</v>
      </c>
      <c r="G233" s="21" t="e">
        <f t="array" ref="G233">INDEX($B$2:$B$561, SMALL(IF($F$2=$A$2:$A$561, ROW($A$2:$A$561)-ROW($A$2)+1), ROW(232:232)))</f>
        <v>#NUM!</v>
      </c>
      <c r="H233" s="21" t="e">
        <f t="array" ref="H233">INDEX($C$2:$C$561, SMALL(IF($F$2=$A$2:$A$561, ROW($A$2:$A$561)-ROW($A$2)+1), ROW(232:232)))</f>
        <v>#NUM!</v>
      </c>
    </row>
    <row r="234" spans="1:8" ht="15" x14ac:dyDescent="0.4">
      <c r="A234">
        <f>ROUND('Clk0.8'!P32,0)</f>
        <v>20</v>
      </c>
      <c r="B234" s="1">
        <f>'Clk0.8'!S32</f>
        <v>17.785799291395534</v>
      </c>
      <c r="C234" s="1">
        <f>'Clk0.8'!T32</f>
        <v>15.292390580488144</v>
      </c>
      <c r="G234" s="21" t="e">
        <f t="array" ref="G234">INDEX($B$2:$B$561, SMALL(IF($F$2=$A$2:$A$561, ROW($A$2:$A$561)-ROW($A$2)+1), ROW(233:233)))</f>
        <v>#NUM!</v>
      </c>
      <c r="H234" s="21" t="e">
        <f t="array" ref="H234">INDEX($C$2:$C$561, SMALL(IF($F$2=$A$2:$A$561, ROW($A$2:$A$561)-ROW($A$2)+1), ROW(233:233)))</f>
        <v>#NUM!</v>
      </c>
    </row>
    <row r="235" spans="1:8" ht="15" x14ac:dyDescent="0.4">
      <c r="A235">
        <f>ROUND('Clk0.8'!P33,0)</f>
        <v>19</v>
      </c>
      <c r="B235" s="1">
        <f>'Clk0.8'!S33</f>
        <v>17.028367353156472</v>
      </c>
      <c r="C235" s="1">
        <f>'Clk0.8'!T33</f>
        <v>14.688579250661283</v>
      </c>
      <c r="G235" s="21" t="e">
        <f t="array" ref="G235">INDEX($B$2:$B$561, SMALL(IF($F$2=$A$2:$A$561, ROW($A$2:$A$561)-ROW($A$2)+1), ROW(234:234)))</f>
        <v>#NUM!</v>
      </c>
      <c r="H235" s="21" t="e">
        <f t="array" ref="H235">INDEX($C$2:$C$561, SMALL(IF($F$2=$A$2:$A$561, ROW($A$2:$A$561)-ROW($A$2)+1), ROW(234:234)))</f>
        <v>#NUM!</v>
      </c>
    </row>
    <row r="236" spans="1:8" ht="15" x14ac:dyDescent="0.4">
      <c r="A236">
        <f>ROUND('Clk0.8'!P34,0)</f>
        <v>19</v>
      </c>
      <c r="B236" s="1">
        <f>'Clk0.8'!S34</f>
        <v>16.342575869753265</v>
      </c>
      <c r="C236" s="1">
        <f>'Clk0.8'!T34</f>
        <v>14.141679809626506</v>
      </c>
      <c r="G236" s="21" t="e">
        <f t="array" ref="G236">INDEX($B$2:$B$561, SMALL(IF($F$2=$A$2:$A$561, ROW($A$2:$A$561)-ROW($A$2)+1), ROW(235:235)))</f>
        <v>#NUM!</v>
      </c>
      <c r="H236" s="21" t="e">
        <f t="array" ref="H236">INDEX($C$2:$C$561, SMALL(IF($F$2=$A$2:$A$561, ROW($A$2:$A$561)-ROW($A$2)+1), ROW(235:235)))</f>
        <v>#NUM!</v>
      </c>
    </row>
    <row r="237" spans="1:8" ht="15" x14ac:dyDescent="0.4">
      <c r="A237">
        <f>ROUND('Clk0.8'!P35,0)</f>
        <v>18</v>
      </c>
      <c r="B237" s="1">
        <f>'Clk0.8'!S35</f>
        <v>15.717128313533872</v>
      </c>
      <c r="C237" s="1">
        <f>'Clk0.8'!T35</f>
        <v>13.642358510488076</v>
      </c>
      <c r="G237" s="21" t="e">
        <f t="array" ref="G237">INDEX($B$2:$B$561, SMALL(IF($F$2=$A$2:$A$561, ROW($A$2:$A$561)-ROW($A$2)+1), ROW(236:236)))</f>
        <v>#NUM!</v>
      </c>
      <c r="H237" s="21" t="e">
        <f t="array" ref="H237">INDEX($C$2:$C$561, SMALL(IF($F$2=$A$2:$A$561, ROW($A$2:$A$561)-ROW($A$2)+1), ROW(236:236)))</f>
        <v>#NUM!</v>
      </c>
    </row>
    <row r="238" spans="1:8" ht="15" x14ac:dyDescent="0.4">
      <c r="A238">
        <f>ROUND('Clk0.8'!P36,0)</f>
        <v>18</v>
      </c>
      <c r="B238" s="1">
        <f>'Clk0.8'!S36</f>
        <v>15.143091410157526</v>
      </c>
      <c r="C238" s="1">
        <f>'Clk0.8'!T36</f>
        <v>13.183218406779153</v>
      </c>
      <c r="G238" s="21" t="e">
        <f t="array" ref="G238">INDEX($B$2:$B$561, SMALL(IF($F$2=$A$2:$A$561, ROW($A$2:$A$561)-ROW($A$2)+1), ROW(237:237)))</f>
        <v>#NUM!</v>
      </c>
      <c r="H238" s="21" t="e">
        <f t="array" ref="H238">INDEX($C$2:$C$561, SMALL(IF($F$2=$A$2:$A$561, ROW($A$2:$A$561)-ROW($A$2)+1), ROW(237:237)))</f>
        <v>#NUM!</v>
      </c>
    </row>
    <row r="239" spans="1:8" ht="15" x14ac:dyDescent="0.4">
      <c r="A239">
        <f>ROUND('Clk0.8'!P37,0)</f>
        <v>18</v>
      </c>
      <c r="B239" s="1">
        <f>'Clk0.8'!S37</f>
        <v>14.613296068956618</v>
      </c>
      <c r="C239" s="1">
        <f>'Clk0.8'!T37</f>
        <v>12.758307763883201</v>
      </c>
      <c r="G239" s="21" t="e">
        <f t="array" ref="G239">INDEX($B$2:$B$561, SMALL(IF($F$2=$A$2:$A$561, ROW($A$2:$A$561)-ROW($A$2)+1), ROW(238:238)))</f>
        <v>#NUM!</v>
      </c>
      <c r="H239" s="21" t="e">
        <f t="array" ref="H239">INDEX($C$2:$C$561, SMALL(IF($F$2=$A$2:$A$561, ROW($A$2:$A$561)-ROW($A$2)+1), ROW(238:238)))</f>
        <v>#NUM!</v>
      </c>
    </row>
    <row r="240" spans="1:8" ht="15" x14ac:dyDescent="0.4">
      <c r="A240">
        <f>ROUND('Clk0.8'!P38,0)</f>
        <v>17</v>
      </c>
      <c r="B240" s="1">
        <f>'Clk0.8'!S38</f>
        <v>14.121914023748623</v>
      </c>
      <c r="C240" s="1">
        <f>'Clk0.8'!T38</f>
        <v>12.362772696877569</v>
      </c>
      <c r="G240" s="21" t="e">
        <f t="array" ref="G240">INDEX($B$2:$B$561, SMALL(IF($F$2=$A$2:$A$561, ROW($A$2:$A$561)-ROW($A$2)+1), ROW(239:239)))</f>
        <v>#NUM!</v>
      </c>
      <c r="H240" s="21" t="e">
        <f t="array" ref="H240">INDEX($C$2:$C$561, SMALL(IF($F$2=$A$2:$A$561, ROW($A$2:$A$561)-ROW($A$2)+1), ROW(239:239)))</f>
        <v>#NUM!</v>
      </c>
    </row>
    <row r="241" spans="1:8" ht="15" x14ac:dyDescent="0.4">
      <c r="A241">
        <f>ROUND('Clk0.8'!P39,0)</f>
        <v>17</v>
      </c>
      <c r="B241" s="1">
        <f>'Clk0.8'!S39</f>
        <v>13.664152335017954</v>
      </c>
      <c r="C241" s="1">
        <f>'Clk0.8'!T39</f>
        <v>11.992606524679811</v>
      </c>
      <c r="G241" s="21" t="e">
        <f t="array" ref="G241">INDEX($B$2:$B$561, SMALL(IF($F$2=$A$2:$A$561, ROW($A$2:$A$561)-ROW($A$2)+1), ROW(240:240)))</f>
        <v>#NUM!</v>
      </c>
      <c r="H241" s="21" t="e">
        <f t="array" ref="H241">INDEX($C$2:$C$561, SMALL(IF($F$2=$A$2:$A$561, ROW($A$2:$A$561)-ROW($A$2)+1), ROW(240:240)))</f>
        <v>#NUM!</v>
      </c>
    </row>
    <row r="242" spans="1:8" ht="15" x14ac:dyDescent="0.4">
      <c r="A242">
        <f>ROUND('Clk0.8'!P40,0)</f>
        <v>17</v>
      </c>
      <c r="B242" s="1">
        <f>'Clk0.8'!S40</f>
        <v>13.236028824115436</v>
      </c>
      <c r="C242" s="1">
        <f>'Clk0.8'!T40</f>
        <v>11.644465516622775</v>
      </c>
      <c r="G242" s="21" t="e">
        <f t="array" ref="G242">INDEX($B$2:$B$561, SMALL(IF($F$2=$A$2:$A$561, ROW($A$2:$A$561)-ROW($A$2)+1), ROW(241:241)))</f>
        <v>#NUM!</v>
      </c>
      <c r="H242" s="21" t="e">
        <f t="array" ref="H242">INDEX($C$2:$C$561, SMALL(IF($F$2=$A$2:$A$561, ROW($A$2:$A$561)-ROW($A$2)+1), ROW(241:241)))</f>
        <v>#NUM!</v>
      </c>
    </row>
    <row r="243" spans="1:8" ht="15" x14ac:dyDescent="0.4">
      <c r="A243">
        <f>ROUND('Clk0.8'!P41,0)</f>
        <v>16</v>
      </c>
      <c r="B243" s="1">
        <f>'Clk0.8'!S41</f>
        <v>12.834204248786506</v>
      </c>
      <c r="C243" s="1">
        <f>'Clk0.8'!T41</f>
        <v>11.315531171010381</v>
      </c>
      <c r="G243" s="21" t="e">
        <f t="array" ref="G243">INDEX($B$2:$B$561, SMALL(IF($F$2=$A$2:$A$561, ROW($A$2:$A$561)-ROW($A$2)+1), ROW(242:242)))</f>
        <v>#NUM!</v>
      </c>
      <c r="H243" s="21" t="e">
        <f t="array" ref="H243">INDEX($C$2:$C$561, SMALL(IF($F$2=$A$2:$A$561, ROW($A$2:$A$561)-ROW($A$2)+1), ROW(242:242)))</f>
        <v>#NUM!</v>
      </c>
    </row>
    <row r="244" spans="1:8" ht="15" x14ac:dyDescent="0.4">
      <c r="A244">
        <f>ROUND('Clk0.8'!P42,0)</f>
        <v>16</v>
      </c>
      <c r="B244" s="1">
        <f>'Clk0.8'!S42</f>
        <v>12.455855005829614</v>
      </c>
      <c r="C244" s="1">
        <f>'Clk0.8'!T42</f>
        <v>11.003405715904451</v>
      </c>
      <c r="G244" s="21" t="e">
        <f t="array" ref="G244">INDEX($B$2:$B$561, SMALL(IF($F$2=$A$2:$A$561, ROW($A$2:$A$561)-ROW($A$2)+1), ROW(243:243)))</f>
        <v>#NUM!</v>
      </c>
      <c r="H244" s="21" t="e">
        <f t="array" ref="H244">INDEX($C$2:$C$561, SMALL(IF($F$2=$A$2:$A$561, ROW($A$2:$A$561)-ROW($A$2)+1), ROW(243:243)))</f>
        <v>#NUM!</v>
      </c>
    </row>
    <row r="245" spans="1:8" ht="15" x14ac:dyDescent="0.4">
      <c r="A245">
        <f>ROUND('Clk0.8'!P43,0)</f>
        <v>16</v>
      </c>
      <c r="B245" s="1">
        <f>'Clk0.8'!S43</f>
        <v>12.098575267082261</v>
      </c>
      <c r="C245" s="1">
        <f>'Clk0.8'!T43</f>
        <v>10.706031726815196</v>
      </c>
      <c r="G245" s="21" t="e">
        <f t="array" ref="G245">INDEX($B$2:$B$561, SMALL(IF($F$2=$A$2:$A$561, ROW($A$2:$A$561)-ROW($A$2)+1), ROW(244:244)))</f>
        <v>#NUM!</v>
      </c>
      <c r="H245" s="21" t="e">
        <f t="array" ref="H245">INDEX($C$2:$C$561, SMALL(IF($F$2=$A$2:$A$561, ROW($A$2:$A$561)-ROW($A$2)+1), ROW(244:244)))</f>
        <v>#NUM!</v>
      </c>
    </row>
    <row r="246" spans="1:8" ht="15" x14ac:dyDescent="0.4">
      <c r="A246">
        <f>ROUND('Clk0.8'!P44,0)</f>
        <v>16</v>
      </c>
      <c r="B246" s="1">
        <f>'Clk0.8'!S44</f>
        <v>11.760300816072519</v>
      </c>
      <c r="C246" s="1">
        <f>'Clk0.8'!T44</f>
        <v>10.421629515390945</v>
      </c>
      <c r="G246" s="21" t="e">
        <f t="array" ref="G246">INDEX($B$2:$B$561, SMALL(IF($F$2=$A$2:$A$561, ROW($A$2:$A$561)-ROW($A$2)+1), ROW(245:245)))</f>
        <v>#NUM!</v>
      </c>
      <c r="H246" s="21" t="e">
        <f t="array" ref="H246">INDEX($C$2:$C$561, SMALL(IF($F$2=$A$2:$A$561, ROW($A$2:$A$561)-ROW($A$2)+1), ROW(245:245)))</f>
        <v>#NUM!</v>
      </c>
    </row>
    <row r="247" spans="1:8" ht="15" x14ac:dyDescent="0.4">
      <c r="A247">
        <f>ROUND('Clk0.8'!P45,0)</f>
        <v>16</v>
      </c>
      <c r="B247" s="1">
        <f>'Clk0.8'!S45</f>
        <v>11.43924910385471</v>
      </c>
      <c r="C247" s="1">
        <f>'Clk0.8'!T45</f>
        <v>10.148647791080693</v>
      </c>
      <c r="G247" s="21" t="e">
        <f t="array" ref="G247">INDEX($B$2:$B$561, SMALL(IF($F$2=$A$2:$A$561, ROW($A$2:$A$561)-ROW($A$2)+1), ROW(246:246)))</f>
        <v>#NUM!</v>
      </c>
      <c r="H247" s="21" t="e">
        <f t="array" ref="H247">INDEX($C$2:$C$561, SMALL(IF($F$2=$A$2:$A$561, ROW($A$2:$A$561)-ROW($A$2)+1), ROW(246:246)))</f>
        <v>#NUM!</v>
      </c>
    </row>
    <row r="248" spans="1:8" ht="15" x14ac:dyDescent="0.4">
      <c r="A248">
        <f>ROUND('Clk0.8'!P46,0)</f>
        <v>16</v>
      </c>
      <c r="B248" s="1">
        <f>'Clk0.8'!S46</f>
        <v>11.133871578049565</v>
      </c>
      <c r="C248" s="1">
        <f>'Clk0.8'!T46</f>
        <v>9.8857243579862661</v>
      </c>
      <c r="G248" s="21" t="e">
        <f t="array" ref="G248">INDEX($B$2:$B$561, SMALL(IF($F$2=$A$2:$A$561, ROW($A$2:$A$561)-ROW($A$2)+1), ROW(247:247)))</f>
        <v>#NUM!</v>
      </c>
      <c r="H248" s="21" t="e">
        <f t="array" ref="H248">INDEX($C$2:$C$561, SMALL(IF($F$2=$A$2:$A$561, ROW($A$2:$A$561)-ROW($A$2)+1), ROW(247:247)))</f>
        <v>#NUM!</v>
      </c>
    </row>
    <row r="249" spans="1:8" ht="15" x14ac:dyDescent="0.4">
      <c r="A249">
        <f>ROUND('Clk0.8'!P47,0)</f>
        <v>15</v>
      </c>
      <c r="B249" s="1">
        <f>'Clk0.8'!S47</f>
        <v>10.842815403953546</v>
      </c>
      <c r="C249" s="1">
        <f>'Clk0.8'!T47</f>
        <v>9.6316544829828494</v>
      </c>
      <c r="G249" s="21" t="e">
        <f t="array" ref="G249">INDEX($B$2:$B$561, SMALL(IF($F$2=$A$2:$A$561, ROW($A$2:$A$561)-ROW($A$2)+1), ROW(248:248)))</f>
        <v>#NUM!</v>
      </c>
      <c r="H249" s="21" t="e">
        <f t="array" ref="H249">INDEX($C$2:$C$561, SMALL(IF($F$2=$A$2:$A$561, ROW($A$2:$A$561)-ROW($A$2)+1), ROW(248:248)))</f>
        <v>#NUM!</v>
      </c>
    </row>
    <row r="250" spans="1:8" ht="15" x14ac:dyDescent="0.4">
      <c r="A250">
        <f>ROUND('Clk0.8'!P48,0)</f>
        <v>15</v>
      </c>
      <c r="B250" s="1">
        <f>'Clk0.8'!S48</f>
        <v>10.564892446246985</v>
      </c>
      <c r="C250" s="1">
        <f>'Clk0.8'!T48</f>
        <v>9.3853651863833605</v>
      </c>
      <c r="G250" s="21" t="e">
        <f t="array" ref="G250">INDEX($B$2:$B$561, SMALL(IF($F$2=$A$2:$A$561, ROW($A$2:$A$561)-ROW($A$2)+1), ROW(249:249)))</f>
        <v>#NUM!</v>
      </c>
      <c r="H250" s="21" t="e">
        <f t="array" ref="H250">INDEX($C$2:$C$561, SMALL(IF($F$2=$A$2:$A$561, ROW($A$2:$A$561)-ROW($A$2)+1), ROW(249:249)))</f>
        <v>#NUM!</v>
      </c>
    </row>
    <row r="251" spans="1:8" ht="15" x14ac:dyDescent="0.4">
      <c r="A251">
        <f>ROUND('Clk0.8'!P49,0)</f>
        <v>15</v>
      </c>
      <c r="B251" s="1">
        <f>'Clk0.8'!S49</f>
        <v>10.299053914891648</v>
      </c>
      <c r="C251" s="1">
        <f>'Clk0.8'!T49</f>
        <v>9.1458941455570919</v>
      </c>
      <c r="G251" s="21" t="e">
        <f t="array" ref="G251">INDEX($B$2:$B$561, SMALL(IF($F$2=$A$2:$A$561, ROW($A$2:$A$561)-ROW($A$2)+1), ROW(250:250)))</f>
        <v>#NUM!</v>
      </c>
      <c r="H251" s="21" t="e">
        <f t="array" ref="H251">INDEX($C$2:$C$561, SMALL(IF($F$2=$A$2:$A$561, ROW($A$2:$A$561)-ROW($A$2)+1), ROW(250:250)))</f>
        <v>#NUM!</v>
      </c>
    </row>
    <row r="252" spans="1:8" ht="15" x14ac:dyDescent="0.4">
      <c r="A252">
        <f>ROUND('Clk0.8'!P50,0)</f>
        <v>15</v>
      </c>
      <c r="B252" s="1">
        <f>'Clk0.8'!S50</f>
        <v>10.044369465460186</v>
      </c>
      <c r="C252" s="1">
        <f>'Clk0.8'!T50</f>
        <v>8.9123722193754453</v>
      </c>
      <c r="G252" s="21" t="e">
        <f t="array" ref="G252">INDEX($B$2:$B$561, SMALL(IF($F$2=$A$2:$A$561, ROW($A$2:$A$561)-ROW($A$2)+1), ROW(251:251)))</f>
        <v>#NUM!</v>
      </c>
      <c r="H252" s="21" t="e">
        <f t="array" ref="H252">INDEX($C$2:$C$561, SMALL(IF($F$2=$A$2:$A$561, ROW($A$2:$A$561)-ROW($A$2)+1), ROW(251:251)))</f>
        <v>#NUM!</v>
      </c>
    </row>
    <row r="253" spans="1:8" ht="15" x14ac:dyDescent="0.4">
      <c r="A253">
        <f>ROUND('Clk0.8'!P51,0)</f>
        <v>15</v>
      </c>
      <c r="B253" s="1">
        <f>'Clk0.8'!S51</f>
        <v>9.800009826655625</v>
      </c>
      <c r="C253" s="1">
        <f>'Clk0.8'!T51</f>
        <v>8.684008833535243</v>
      </c>
      <c r="G253" s="21" t="e">
        <f t="array" ref="G253">INDEX($B$2:$B$561, SMALL(IF($F$2=$A$2:$A$561, ROW($A$2:$A$561)-ROW($A$2)+1), ROW(252:252)))</f>
        <v>#NUM!</v>
      </c>
      <c r="H253" s="21" t="e">
        <f t="array" ref="H253">INDEX($C$2:$C$561, SMALL(IF($F$2=$A$2:$A$561, ROW($A$2:$A$561)-ROW($A$2)+1), ROW(252:252)))</f>
        <v>#NUM!</v>
      </c>
    </row>
    <row r="254" spans="1:8" ht="15" x14ac:dyDescent="0.4">
      <c r="A254">
        <f>ROUND('Clk0.8'!P52,0)</f>
        <v>15</v>
      </c>
      <c r="B254" s="1">
        <f>'Clk0.8'!S52</f>
        <v>9.5652322361943511</v>
      </c>
      <c r="C254" s="1">
        <f>'Clk0.8'!T52</f>
        <v>8.4600796384269099</v>
      </c>
      <c r="G254" s="21" t="e">
        <f t="array" ref="G254">INDEX($B$2:$B$561, SMALL(IF($F$2=$A$2:$A$561, ROW($A$2:$A$561)-ROW($A$2)+1), ROW(253:253)))</f>
        <v>#NUM!</v>
      </c>
      <c r="H254" s="21" t="e">
        <f t="array" ref="H254">INDEX($C$2:$C$561, SMALL(IF($F$2=$A$2:$A$561, ROW($A$2:$A$561)-ROW($A$2)+1), ROW(253:253)))</f>
        <v>#NUM!</v>
      </c>
    </row>
    <row r="255" spans="1:8" ht="15" x14ac:dyDescent="0.4">
      <c r="A255">
        <f>ROUND('Clk0.8'!P53,0)</f>
        <v>15</v>
      </c>
      <c r="B255" s="1">
        <f>'Clk0.8'!S53</f>
        <v>9.3393681211853092</v>
      </c>
      <c r="C255" s="1">
        <f>'Clk0.8'!T53</f>
        <v>8.2399159792996031</v>
      </c>
      <c r="G255" s="21" t="e">
        <f t="array" ref="G255">INDEX($B$2:$B$561, SMALL(IF($F$2=$A$2:$A$561, ROW($A$2:$A$561)-ROW($A$2)+1), ROW(254:254)))</f>
        <v>#NUM!</v>
      </c>
      <c r="H255" s="21" t="e">
        <f t="array" ref="H255">INDEX($C$2:$C$561, SMALL(IF($F$2=$A$2:$A$561, ROW($A$2:$A$561)-ROW($A$2)+1), ROW(254:254)))</f>
        <v>#NUM!</v>
      </c>
    </row>
    <row r="256" spans="1:8" ht="15" x14ac:dyDescent="0.4">
      <c r="A256">
        <f>ROUND('Clk0.8'!P54,0)</f>
        <v>15</v>
      </c>
      <c r="B256" s="1">
        <f>'Clk0.8'!S54</f>
        <v>9.1218125749830783</v>
      </c>
      <c r="C256" s="1">
        <f>'Clk0.8'!T54</f>
        <v>8.0228958149232525</v>
      </c>
      <c r="G256" s="21" t="e">
        <f t="array" ref="G256">INDEX($B$2:$B$561, SMALL(IF($F$2=$A$2:$A$561, ROW($A$2:$A$561)-ROW($A$2)+1), ROW(255:255)))</f>
        <v>#NUM!</v>
      </c>
      <c r="H256" s="21" t="e">
        <f t="array" ref="H256">INDEX($C$2:$C$561, SMALL(IF($F$2=$A$2:$A$561, ROW($A$2:$A$561)-ROW($A$2)+1), ROW(255:255)))</f>
        <v>#NUM!</v>
      </c>
    </row>
    <row r="257" spans="1:8" ht="15" x14ac:dyDescent="0.4">
      <c r="A257">
        <f>ROUND('Clk0.8'!P55,0)</f>
        <v>15</v>
      </c>
      <c r="B257" s="1">
        <f>'Clk0.8'!S55</f>
        <v>8.9120152692739296</v>
      </c>
      <c r="C257" s="1">
        <f>'Clk0.8'!T55</f>
        <v>7.808435794173481</v>
      </c>
      <c r="G257" s="21" t="e">
        <f t="array" ref="G257">INDEX($B$2:$B$561, SMALL(IF($F$2=$A$2:$A$561, ROW($A$2:$A$561)-ROW($A$2)+1), ROW(256:256)))</f>
        <v>#NUM!</v>
      </c>
      <c r="H257" s="21" t="e">
        <f t="array" ref="H257">INDEX($C$2:$C$561, SMALL(IF($F$2=$A$2:$A$561, ROW($A$2:$A$561)-ROW($A$2)+1), ROW(256:256)))</f>
        <v>#NUM!</v>
      </c>
    </row>
    <row r="258" spans="1:8" ht="15" x14ac:dyDescent="0.4">
      <c r="A258">
        <f>ROUND('Clk0.8'!P56,0)</f>
        <v>15</v>
      </c>
      <c r="B258" s="1">
        <f>'Clk0.8'!S56</f>
        <v>8.7094725049471275</v>
      </c>
      <c r="C258" s="1">
        <f>'Clk0.8'!T56</f>
        <v>7.5959842560090456</v>
      </c>
      <c r="G258" s="21" t="e">
        <f t="array" ref="G258">INDEX($B$2:$B$561, SMALL(IF($F$2=$A$2:$A$561, ROW($A$2:$A$561)-ROW($A$2)+1), ROW(257:257)))</f>
        <v>#NUM!</v>
      </c>
      <c r="H258" s="21" t="e">
        <f t="array" ref="H258">INDEX($C$2:$C$561, SMALL(IF($F$2=$A$2:$A$561, ROW($A$2:$A$561)-ROW($A$2)+1), ROW(257:257)))</f>
        <v>#NUM!</v>
      </c>
    </row>
    <row r="259" spans="1:8" ht="15" x14ac:dyDescent="0.4">
      <c r="A259">
        <f>ROUND('Clk0.8'!P57,0)</f>
        <v>15</v>
      </c>
      <c r="B259" s="1">
        <f>'Clk0.8'!S57</f>
        <v>8.5137201530823283</v>
      </c>
      <c r="C259" s="1">
        <f>'Clk0.8'!T57</f>
        <v>7.3850149615768501</v>
      </c>
      <c r="G259" s="21" t="e">
        <f t="array" ref="G259">INDEX($B$2:$B$561, SMALL(IF($F$2=$A$2:$A$561, ROW($A$2:$A$561)-ROW($A$2)+1), ROW(258:258)))</f>
        <v>#NUM!</v>
      </c>
      <c r="H259" s="21" t="e">
        <f t="array" ref="H259">INDEX($C$2:$C$561, SMALL(IF($F$2=$A$2:$A$561, ROW($A$2:$A$561)-ROW($A$2)+1), ROW(258:258)))</f>
        <v>#NUM!</v>
      </c>
    </row>
    <row r="260" spans="1:8" ht="15" x14ac:dyDescent="0.4">
      <c r="A260">
        <f>ROUND('Clk0.8'!P58,0)</f>
        <v>15</v>
      </c>
      <c r="B260" s="1">
        <f>'Clk0.8'!S58</f>
        <v>8.3243272716006782</v>
      </c>
      <c r="C260" s="1">
        <f>'Clk0.8'!T58</f>
        <v>7.175021400947724</v>
      </c>
      <c r="G260" s="21" t="e">
        <f t="array" ref="G260">INDEX($B$2:$B$561, SMALL(IF($F$2=$A$2:$A$561, ROW($A$2:$A$561)-ROW($A$2)+1), ROW(259:259)))</f>
        <v>#NUM!</v>
      </c>
      <c r="H260" s="21" t="e">
        <f t="array" ref="H260">INDEX($C$2:$C$561, SMALL(IF($F$2=$A$2:$A$561, ROW($A$2:$A$561)-ROW($A$2)+1), ROW(259:259)))</f>
        <v>#NUM!</v>
      </c>
    </row>
    <row r="261" spans="1:8" ht="15" x14ac:dyDescent="0.4">
      <c r="A261">
        <f>ROUND('Clk0.8'!P59,0)</f>
        <v>15</v>
      </c>
      <c r="B261" s="1">
        <f>'Clk0.8'!S59</f>
        <v>8.1408902060951558</v>
      </c>
      <c r="C261" s="1">
        <f>'Clk0.8'!T59</f>
        <v>6.9655115437821644</v>
      </c>
      <c r="G261" s="21" t="e">
        <f t="array" ref="G261">INDEX($B$2:$B$561, SMALL(IF($F$2=$A$2:$A$561, ROW($A$2:$A$561)-ROW($A$2)+1), ROW(260:260)))</f>
        <v>#NUM!</v>
      </c>
      <c r="H261" s="21" t="e">
        <f t="array" ref="H261">INDEX($C$2:$C$561, SMALL(IF($F$2=$A$2:$A$561, ROW($A$2:$A$561)-ROW($A$2)+1), ROW(260:260)))</f>
        <v>#NUM!</v>
      </c>
    </row>
    <row r="262" spans="1:8" ht="15" x14ac:dyDescent="0.4">
      <c r="A262">
        <f>ROUND('Clk0.8'!P60,0)</f>
        <v>15</v>
      </c>
      <c r="B262" s="1">
        <f>'Clk0.8'!S60</f>
        <v>7.9630269964968265</v>
      </c>
      <c r="C262" s="1">
        <f>'Clk0.8'!T60</f>
        <v>6.7560029250882252</v>
      </c>
      <c r="G262" s="21" t="e">
        <f t="array" ref="G262">INDEX($B$2:$B$561, SMALL(IF($F$2=$A$2:$A$561, ROW($A$2:$A$561)-ROW($A$2)+1), ROW(261:261)))</f>
        <v>#NUM!</v>
      </c>
      <c r="H262" s="21" t="e">
        <f t="array" ref="H262">INDEX($C$2:$C$561, SMALL(IF($F$2=$A$2:$A$561, ROW($A$2:$A$561)-ROW($A$2)+1), ROW(261:261)))</f>
        <v>#NUM!</v>
      </c>
    </row>
    <row r="263" spans="1:8" ht="15" x14ac:dyDescent="0.4">
      <c r="A263">
        <f>ROUND('Clk0.8'!P61,0)</f>
        <v>15</v>
      </c>
      <c r="B263" s="1">
        <f>'Clk0.8'!S61</f>
        <v>7.7903719152231421</v>
      </c>
      <c r="C263" s="1">
        <f>'Clk0.8'!T61</f>
        <v>6.5460179759462669</v>
      </c>
      <c r="G263" s="21" t="e">
        <f t="array" ref="G263">INDEX($B$2:$B$561, SMALL(IF($F$2=$A$2:$A$561, ROW($A$2:$A$561)-ROW($A$2)+1), ROW(262:262)))</f>
        <v>#NUM!</v>
      </c>
      <c r="H263" s="21" t="e">
        <f t="array" ref="H263">INDEX($C$2:$C$561, SMALL(IF($F$2=$A$2:$A$561, ROW($A$2:$A$561)-ROW($A$2)+1), ROW(262:262)))</f>
        <v>#NUM!</v>
      </c>
    </row>
    <row r="264" spans="1:8" ht="15" x14ac:dyDescent="0.4">
      <c r="A264">
        <f>ROUND('Clk0.8'!P62,0)</f>
        <v>15</v>
      </c>
      <c r="B264" s="1">
        <f>'Clk0.8'!S62</f>
        <v>7.6225699572949166</v>
      </c>
      <c r="C264" s="1">
        <f>'Clk0.8'!T62</f>
        <v>6.3350795263628639</v>
      </c>
      <c r="G264" s="21" t="e">
        <f t="array" ref="G264">INDEX($B$2:$B$561, SMALL(IF($F$2=$A$2:$A$561, ROW($A$2:$A$561)-ROW($A$2)+1), ROW(263:263)))</f>
        <v>#NUM!</v>
      </c>
      <c r="H264" s="21" t="e">
        <f t="array" ref="H264">INDEX($C$2:$C$561, SMALL(IF($F$2=$A$2:$A$561, ROW($A$2:$A$561)-ROW($A$2)+1), ROW(263:263)))</f>
        <v>#NUM!</v>
      </c>
    </row>
    <row r="265" spans="1:8" ht="15" x14ac:dyDescent="0.4">
      <c r="A265">
        <f>ROUND('Clk0.8'!P63,0)</f>
        <v>15</v>
      </c>
      <c r="B265" s="1">
        <f>'Clk0.8'!S63</f>
        <v>7.459271087933427</v>
      </c>
      <c r="C265" s="1">
        <f>'Clk0.8'!T63</f>
        <v>6.1227064251727006</v>
      </c>
      <c r="G265" s="21" t="e">
        <f t="array" ref="G265">INDEX($B$2:$B$561, SMALL(IF($F$2=$A$2:$A$561, ROW($A$2:$A$561)-ROW($A$2)+1), ROW(264:264)))</f>
        <v>#NUM!</v>
      </c>
      <c r="H265" s="21" t="e">
        <f t="array" ref="H265">INDEX($C$2:$C$561, SMALL(IF($F$2=$A$2:$A$561, ROW($A$2:$A$561)-ROW($A$2)+1), ROW(264:264)))</f>
        <v>#NUM!</v>
      </c>
    </row>
    <row r="266" spans="1:8" ht="15" x14ac:dyDescent="0.4">
      <c r="A266">
        <f>ROUND('Clk0.8'!P64,0)</f>
        <v>15</v>
      </c>
      <c r="B266" s="1">
        <f>'Clk0.8'!S64</f>
        <v>7.3001240269817558</v>
      </c>
      <c r="C266" s="1">
        <f>'Clk0.8'!T64</f>
        <v>5.9084092424515813</v>
      </c>
      <c r="G266" s="21" t="e">
        <f t="array" ref="G266">INDEX($B$2:$B$561, SMALL(IF($F$2=$A$2:$A$561, ROW($A$2:$A$561)-ROW($A$2)+1), ROW(265:265)))</f>
        <v>#NUM!</v>
      </c>
      <c r="H266" s="21" t="e">
        <f t="array" ref="H266">INDEX($C$2:$C$561, SMALL(IF($F$2=$A$2:$A$561, ROW($A$2:$A$561)-ROW($A$2)+1), ROW(265:265)))</f>
        <v>#NUM!</v>
      </c>
    </row>
    <row r="267" spans="1:8" ht="15" x14ac:dyDescent="0.4">
      <c r="A267">
        <f>ROUND('Clk0.8'!P65,0)</f>
        <v>15</v>
      </c>
      <c r="B267" s="1">
        <f>'Clk0.8'!S65</f>
        <v>7.1447693099401768</v>
      </c>
      <c r="C267" s="1">
        <f>'Clk0.8'!T65</f>
        <v>5.6916860463444729</v>
      </c>
      <c r="G267" s="21" t="e">
        <f t="array" ref="G267">INDEX($B$2:$B$561, SMALL(IF($F$2=$A$2:$A$561, ROW($A$2:$A$561)-ROW($A$2)+1), ROW(266:266)))</f>
        <v>#NUM!</v>
      </c>
      <c r="H267" s="21" t="e">
        <f t="array" ref="H267">INDEX($C$2:$C$561, SMALL(IF($F$2=$A$2:$A$561, ROW($A$2:$A$561)-ROW($A$2)+1), ROW(266:266)))</f>
        <v>#NUM!</v>
      </c>
    </row>
    <row r="268" spans="1:8" ht="15" x14ac:dyDescent="0.4">
      <c r="A268">
        <f>ROUND('Clk0.8'!P66,0)</f>
        <v>15</v>
      </c>
      <c r="B268" s="1">
        <f>'Clk0.8'!S66</f>
        <v>6.9928313093103416</v>
      </c>
      <c r="C268" s="1">
        <f>'Clk0.8'!T66</f>
        <v>5.4720182829449531</v>
      </c>
      <c r="G268" s="21" t="e">
        <f t="array" ref="G268">INDEX($B$2:$B$561, SMALL(IF($F$2=$A$2:$A$561, ROW($A$2:$A$561)-ROW($A$2)+1), ROW(267:267)))</f>
        <v>#NUM!</v>
      </c>
      <c r="H268" s="21" t="e">
        <f t="array" ref="H268">INDEX($C$2:$C$561, SMALL(IF($F$2=$A$2:$A$561, ROW($A$2:$A$561)-ROW($A$2)+1), ROW(267:267)))</f>
        <v>#NUM!</v>
      </c>
    </row>
    <row r="269" spans="1:8" ht="15" x14ac:dyDescent="0.4">
      <c r="A269">
        <f>ROUND('Clk0.8'!P67,0)</f>
        <v>15</v>
      </c>
      <c r="B269" s="1">
        <f>'Clk0.8'!S67</f>
        <v>6.8439088229991452</v>
      </c>
      <c r="C269" s="1">
        <f>'Clk0.8'!T67</f>
        <v>5.2488668413227808</v>
      </c>
      <c r="G269" s="21" t="e">
        <f t="array" ref="G269">INDEX($B$2:$B$561, SMALL(IF($F$2=$A$2:$A$561, ROW($A$2:$A$561)-ROW($A$2)+1), ROW(268:268)))</f>
        <v>#NUM!</v>
      </c>
      <c r="H269" s="21" t="e">
        <f t="array" ref="H269">INDEX($C$2:$C$561, SMALL(IF($F$2=$A$2:$A$561, ROW($A$2:$A$561)-ROW($A$2)+1), ROW(268:268)))</f>
        <v>#NUM!</v>
      </c>
    </row>
    <row r="270" spans="1:8" ht="15" x14ac:dyDescent="0.4">
      <c r="A270">
        <f>ROUND('Clk0.8'!P68,0)</f>
        <v>15</v>
      </c>
      <c r="B270" s="1">
        <f>'Clk0.8'!S68</f>
        <v>6.6975637330849453</v>
      </c>
      <c r="C270" s="1">
        <f>'Clk0.8'!T68</f>
        <v>5.0216684655677204</v>
      </c>
      <c r="G270" s="21" t="e">
        <f t="array" ref="G270">INDEX($B$2:$B$561, SMALL(IF($F$2=$A$2:$A$561, ROW($A$2:$A$561)-ROW($A$2)+1), ROW(269:269)))</f>
        <v>#NUM!</v>
      </c>
      <c r="H270" s="21" t="e">
        <f t="array" ref="H270">INDEX($C$2:$C$561, SMALL(IF($F$2=$A$2:$A$561, ROW($A$2:$A$561)-ROW($A$2)+1), ROW(269:269)))</f>
        <v>#NUM!</v>
      </c>
    </row>
    <row r="271" spans="1:8" ht="15" x14ac:dyDescent="0.4">
      <c r="A271">
        <f>ROUND('Clk0.8'!P69,0)</f>
        <v>16</v>
      </c>
      <c r="B271" s="1">
        <f>'Clk0.8'!S69</f>
        <v>6.5533071011336235</v>
      </c>
      <c r="C271" s="1">
        <f>'Clk0.8'!T69</f>
        <v>4.7898327962152107</v>
      </c>
      <c r="G271" s="21" t="e">
        <f t="array" ref="G271">INDEX($B$2:$B$561, SMALL(IF($F$2=$A$2:$A$561, ROW($A$2:$A$561)-ROW($A$2)+1), ROW(270:270)))</f>
        <v>#NUM!</v>
      </c>
      <c r="H271" s="21" t="e">
        <f t="array" ref="H271">INDEX($C$2:$C$561, SMALL(IF($F$2=$A$2:$A$561, ROW($A$2:$A$561)-ROW($A$2)+1), ROW(270:270)))</f>
        <v>#NUM!</v>
      </c>
    </row>
    <row r="272" spans="1:8" ht="15" x14ac:dyDescent="0.4">
      <c r="A272">
        <f>ROUND('Clk0.8'!P70,0)</f>
        <v>16</v>
      </c>
      <c r="B272" s="1">
        <f>'Clk0.8'!S70</f>
        <v>6.4105818868467113</v>
      </c>
      <c r="C272" s="1">
        <f>'Clk0.8'!T70</f>
        <v>4.5527405063887061</v>
      </c>
      <c r="G272" s="21" t="e">
        <f t="array" ref="G272">INDEX($B$2:$B$561, SMALL(IF($F$2=$A$2:$A$561, ROW($A$2:$A$561)-ROW($A$2)+1), ROW(271:271)))</f>
        <v>#NUM!</v>
      </c>
      <c r="H272" s="21" t="e">
        <f t="array" ref="H272">INDEX($C$2:$C$561, SMALL(IF($F$2=$A$2:$A$561, ROW($A$2:$A$561)-ROW($A$2)+1), ROW(271:271)))</f>
        <v>#NUM!</v>
      </c>
    </row>
    <row r="273" spans="1:8" ht="15" x14ac:dyDescent="0.4">
      <c r="A273">
        <f>ROUND('Clk0.8'!P71,0)</f>
        <v>16</v>
      </c>
      <c r="B273" s="1">
        <f>'Clk0.8'!S71</f>
        <v>6.2687412455416816</v>
      </c>
      <c r="C273" s="1">
        <f>'Clk0.8'!T71</f>
        <v>4.3097432762416261</v>
      </c>
      <c r="G273" s="21" t="e">
        <f t="array" ref="G273">INDEX($B$2:$B$561, SMALL(IF($F$2=$A$2:$A$561, ROW($A$2:$A$561)-ROW($A$2)+1), ROW(272:272)))</f>
        <v>#NUM!</v>
      </c>
      <c r="H273" s="21" t="e">
        <f t="array" ref="H273">INDEX($C$2:$C$561, SMALL(IF($F$2=$A$2:$A$561, ROW($A$2:$A$561)-ROW($A$2)+1), ROW(272:272)))</f>
        <v>#NUM!</v>
      </c>
    </row>
    <row r="274" spans="1:8" ht="15" x14ac:dyDescent="0.4">
      <c r="A274">
        <f>ROUND('Clk0.8'!P72,0)</f>
        <v>16</v>
      </c>
      <c r="B274" s="1">
        <f>'Clk0.8'!S72</f>
        <v>6.1270210677799311</v>
      </c>
      <c r="C274" s="1">
        <f>'Clk0.8'!T72</f>
        <v>4.0601667720810424</v>
      </c>
      <c r="G274" s="21" t="e">
        <f t="array" ref="G274">INDEX($B$2:$B$561, SMALL(IF($F$2=$A$2:$A$561, ROW($A$2:$A$561)-ROW($A$2)+1), ROW(273:273)))</f>
        <v>#NUM!</v>
      </c>
      <c r="H274" s="21" t="e">
        <f t="array" ref="H274">INDEX($C$2:$C$561, SMALL(IF($F$2=$A$2:$A$561, ROW($A$2:$A$561)-ROW($A$2)+1), ROW(273:273)))</f>
        <v>#NUM!</v>
      </c>
    </row>
    <row r="275" spans="1:8" ht="15" x14ac:dyDescent="0.4">
      <c r="A275">
        <f>ROUND('Clk0.8'!P73,0)</f>
        <v>16</v>
      </c>
      <c r="B275" s="1">
        <f>'Clk0.8'!S73</f>
        <v>5.9845050664539645</v>
      </c>
      <c r="C275" s="1">
        <f>'Clk0.8'!T73</f>
        <v>3.8033184372406863</v>
      </c>
      <c r="G275" s="21" t="e">
        <f t="array" ref="G275">INDEX($B$2:$B$561, SMALL(IF($F$2=$A$2:$A$561, ROW($A$2:$A$561)-ROW($A$2)+1), ROW(274:274)))</f>
        <v>#NUM!</v>
      </c>
      <c r="H275" s="21" t="e">
        <f t="array" ref="H275">INDEX($C$2:$C$561, SMALL(IF($F$2=$A$2:$A$561, ROW($A$2:$A$561)-ROW($A$2)+1), ROW(274:274)))</f>
        <v>#NUM!</v>
      </c>
    </row>
    <row r="276" spans="1:8" ht="15" x14ac:dyDescent="0.4">
      <c r="A276">
        <f>ROUND('Clk0.8'!P74,0)</f>
        <v>16</v>
      </c>
      <c r="B276" s="1">
        <f>'Clk0.8'!S74</f>
        <v>5.8400802993790712</v>
      </c>
      <c r="C276" s="1">
        <f>'Clk0.8'!T74</f>
        <v>3.5385028677655139</v>
      </c>
      <c r="G276" s="21" t="e">
        <f t="array" ref="G276">INDEX($B$2:$B$561, SMALL(IF($F$2=$A$2:$A$561, ROW($A$2:$A$561)-ROW($A$2)+1), ROW(275:275)))</f>
        <v>#NUM!</v>
      </c>
      <c r="H276" s="21" t="e">
        <f t="array" ref="H276">INDEX($C$2:$C$561, SMALL(IF($F$2=$A$2:$A$561, ROW($A$2:$A$561)-ROW($A$2)+1), ROW(275:275)))</f>
        <v>#NUM!</v>
      </c>
    </row>
    <row r="277" spans="1:8" ht="15" x14ac:dyDescent="0.4">
      <c r="A277">
        <f>ROUND('Clk0.8'!P75,0)</f>
        <v>16</v>
      </c>
      <c r="B277" s="1">
        <f>'Clk0.8'!S75</f>
        <v>5.692380571070097</v>
      </c>
      <c r="C277" s="1">
        <f>'Clk0.8'!T75</f>
        <v>3.2650489904522328</v>
      </c>
      <c r="G277" s="21" t="e">
        <f t="array" ref="G277">INDEX($B$2:$B$561, SMALL(IF($F$2=$A$2:$A$561, ROW($A$2:$A$561)-ROW($A$2)+1), ROW(276:276)))</f>
        <v>#NUM!</v>
      </c>
      <c r="H277" s="21" t="e">
        <f t="array" ref="H277">INDEX($C$2:$C$561, SMALL(IF($F$2=$A$2:$A$561, ROW($A$2:$A$561)-ROW($A$2)+1), ROW(276:276)))</f>
        <v>#NUM!</v>
      </c>
    </row>
    <row r="278" spans="1:8" ht="15" x14ac:dyDescent="0.4">
      <c r="A278">
        <f>ROUND('Clk0.8'!P76,0)</f>
        <v>17</v>
      </c>
      <c r="B278" s="1">
        <f>'Clk0.8'!S76</f>
        <v>5.5397147688472375</v>
      </c>
      <c r="C278" s="1">
        <f>'Clk0.8'!T76</f>
        <v>2.9823553924242909</v>
      </c>
      <c r="G278" s="21" t="e">
        <f t="array" ref="G278">INDEX($B$2:$B$561, SMALL(IF($F$2=$A$2:$A$561, ROW($A$2:$A$561)-ROW($A$2)+1), ROW(277:277)))</f>
        <v>#NUM!</v>
      </c>
      <c r="H278" s="21" t="e">
        <f t="array" ref="H278">INDEX($C$2:$C$561, SMALL(IF($F$2=$A$2:$A$561, ROW($A$2:$A$561)-ROW($A$2)+1), ROW(277:277)))</f>
        <v>#NUM!</v>
      </c>
    </row>
    <row r="279" spans="1:8" ht="15" x14ac:dyDescent="0.4">
      <c r="A279">
        <f>ROUND('Clk0.8'!P77,0)</f>
        <v>17</v>
      </c>
      <c r="B279" s="1">
        <f>'Clk0.8'!S77</f>
        <v>5.379977030093543</v>
      </c>
      <c r="C279" s="1">
        <f>'Clk0.8'!T77</f>
        <v>2.6899632318581692</v>
      </c>
      <c r="G279" s="21" t="e">
        <f t="array" ref="G279">INDEX($B$2:$B$561, SMALL(IF($F$2=$A$2:$A$561, ROW($A$2:$A$561)-ROW($A$2)+1), ROW(278:278)))</f>
        <v>#NUM!</v>
      </c>
      <c r="H279" s="21" t="e">
        <f t="array" ref="H279">INDEX($C$2:$C$561, SMALL(IF($F$2=$A$2:$A$561, ROW($A$2:$A$561)-ROW($A$2)+1), ROW(278:278)))</f>
        <v>#NUM!</v>
      </c>
    </row>
    <row r="280" spans="1:8" ht="15" x14ac:dyDescent="0.4">
      <c r="A280">
        <f>ROUND('Clk0.8'!P78,0)</f>
        <v>17</v>
      </c>
      <c r="B280" s="1">
        <f>'Clk0.8'!S78</f>
        <v>5.2105360307381936</v>
      </c>
      <c r="C280" s="1">
        <f>'Clk0.8'!T78</f>
        <v>2.3876704642477851</v>
      </c>
      <c r="G280" s="21" t="e">
        <f t="array" ref="G280">INDEX($B$2:$B$561, SMALL(IF($F$2=$A$2:$A$561, ROW($A$2:$A$561)-ROW($A$2)+1), ROW(279:279)))</f>
        <v>#NUM!</v>
      </c>
      <c r="H280" s="21" t="e">
        <f t="array" ref="H280">INDEX($C$2:$C$561, SMALL(IF($F$2=$A$2:$A$561, ROW($A$2:$A$561)-ROW($A$2)+1), ROW(279:279)))</f>
        <v>#NUM!</v>
      </c>
    </row>
    <row r="281" spans="1:8" s="22" customFormat="1" ht="15.5" thickBot="1" x14ac:dyDescent="0.45">
      <c r="A281" s="22">
        <f>ROUND('Clk0.8'!P79,0)</f>
        <v>17</v>
      </c>
      <c r="B281" s="1">
        <f>'Clk0.8'!S79</f>
        <v>5.0281021437906608</v>
      </c>
      <c r="C281" s="1">
        <f>'Clk0.8'!T79</f>
        <v>2.0757068110687467</v>
      </c>
      <c r="G281" s="21" t="e">
        <f t="array" ref="G281">INDEX($B$2:$B$561, SMALL(IF($F$2=$A$2:$A$561, ROW($A$2:$A$561)-ROW($A$2)+1), ROW(280:280)))</f>
        <v>#NUM!</v>
      </c>
      <c r="H281" s="21" t="e">
        <f t="array" ref="H281">INDEX($C$2:$C$561, SMALL(IF($F$2=$A$2:$A$561, ROW($A$2:$A$561)-ROW($A$2)+1), ROW(280:280)))</f>
        <v>#NUM!</v>
      </c>
    </row>
    <row r="282" spans="1:8" ht="15" x14ac:dyDescent="0.4">
      <c r="A282">
        <f>ROUND('Clk0.9'!P24,0)</f>
        <v>27</v>
      </c>
      <c r="B282" s="1">
        <f>'Clk0.9'!S24</f>
        <v>31.351893325421912</v>
      </c>
      <c r="C282" s="1">
        <f>'Clk0.9'!T24</f>
        <v>23.487064467227903</v>
      </c>
      <c r="G282" s="21" t="e">
        <f t="array" ref="G282">INDEX($B$2:$B$561, SMALL(IF($F$2=$A$2:$A$561, ROW($A$2:$A$561)-ROW($A$2)+1), ROW(281:281)))</f>
        <v>#NUM!</v>
      </c>
      <c r="H282" s="21" t="e">
        <f t="array" ref="H282">INDEX($C$2:$C$561, SMALL(IF($F$2=$A$2:$A$561, ROW($A$2:$A$561)-ROW($A$2)+1), ROW(281:281)))</f>
        <v>#NUM!</v>
      </c>
    </row>
    <row r="283" spans="1:8" ht="15" x14ac:dyDescent="0.4">
      <c r="A283">
        <f>ROUND('Clk0.9'!P25,0)</f>
        <v>25</v>
      </c>
      <c r="B283" s="1">
        <f>'Clk0.9'!S25</f>
        <v>28.459471417131862</v>
      </c>
      <c r="C283" s="1">
        <f>'Clk0.9'!T25</f>
        <v>21.42393152433889</v>
      </c>
      <c r="G283" s="21" t="e">
        <f t="array" ref="G283">INDEX($B$2:$B$561, SMALL(IF($F$2=$A$2:$A$561, ROW($A$2:$A$561)-ROW($A$2)+1), ROW(282:282)))</f>
        <v>#NUM!</v>
      </c>
      <c r="H283" s="21" t="e">
        <f t="array" ref="H283">INDEX($C$2:$C$561, SMALL(IF($F$2=$A$2:$A$561, ROW($A$2:$A$561)-ROW($A$2)+1), ROW(282:282)))</f>
        <v>#NUM!</v>
      </c>
    </row>
    <row r="284" spans="1:8" ht="15" x14ac:dyDescent="0.4">
      <c r="A284">
        <f>ROUND('Clk0.9'!P26,0)</f>
        <v>23</v>
      </c>
      <c r="B284" s="1">
        <f>'Clk0.9'!S26</f>
        <v>26.195786062181366</v>
      </c>
      <c r="C284" s="1">
        <f>'Clk0.9'!T26</f>
        <v>19.817178944086237</v>
      </c>
      <c r="G284" s="21" t="e">
        <f t="array" ref="G284">INDEX($B$2:$B$561, SMALL(IF($F$2=$A$2:$A$561, ROW($A$2:$A$561)-ROW($A$2)+1), ROW(283:283)))</f>
        <v>#NUM!</v>
      </c>
      <c r="H284" s="21" t="e">
        <f t="array" ref="H284">INDEX($C$2:$C$561, SMALL(IF($F$2=$A$2:$A$561, ROW($A$2:$A$561)-ROW($A$2)+1), ROW(283:283)))</f>
        <v>#NUM!</v>
      </c>
    </row>
    <row r="285" spans="1:8" ht="15" x14ac:dyDescent="0.4">
      <c r="A285">
        <f>ROUND('Clk0.9'!P27,0)</f>
        <v>22</v>
      </c>
      <c r="B285" s="1">
        <f>'Clk0.9'!S27</f>
        <v>24.357810514320189</v>
      </c>
      <c r="C285" s="1">
        <f>'Clk0.9'!T27</f>
        <v>18.518747909940107</v>
      </c>
      <c r="G285" s="21" t="e">
        <f t="array" ref="G285">INDEX($B$2:$B$561, SMALL(IF($F$2=$A$2:$A$561, ROW($A$2:$A$561)-ROW($A$2)+1), ROW(284:284)))</f>
        <v>#NUM!</v>
      </c>
      <c r="H285" s="21" t="e">
        <f t="array" ref="H285">INDEX($C$2:$C$561, SMALL(IF($F$2=$A$2:$A$561, ROW($A$2:$A$561)-ROW($A$2)+1), ROW(284:284)))</f>
        <v>#NUM!</v>
      </c>
    </row>
    <row r="286" spans="1:8" ht="15" x14ac:dyDescent="0.4">
      <c r="A286">
        <f>ROUND('Clk0.9'!P28,0)</f>
        <v>21</v>
      </c>
      <c r="B286" s="1">
        <f>'Clk0.9'!S28</f>
        <v>22.823910783243715</v>
      </c>
      <c r="C286" s="1">
        <f>'Clk0.9'!T28</f>
        <v>17.4399555206328</v>
      </c>
      <c r="G286" s="21" t="e">
        <f t="array" ref="G286">INDEX($B$2:$B$561, SMALL(IF($F$2=$A$2:$A$561, ROW($A$2:$A$561)-ROW($A$2)+1), ROW(285:285)))</f>
        <v>#NUM!</v>
      </c>
      <c r="H286" s="21" t="e">
        <f t="array" ref="H286">INDEX($C$2:$C$561, SMALL(IF($F$2=$A$2:$A$561, ROW($A$2:$A$561)-ROW($A$2)+1), ROW(285:285)))</f>
        <v>#NUM!</v>
      </c>
    </row>
    <row r="287" spans="1:8" ht="15" x14ac:dyDescent="0.4">
      <c r="A287">
        <f>ROUND('Clk0.9'!P29,0)</f>
        <v>20</v>
      </c>
      <c r="B287" s="1">
        <f>'Clk0.9'!S29</f>
        <v>21.516182464512887</v>
      </c>
      <c r="C287" s="1">
        <f>'Clk0.9'!T29</f>
        <v>16.524003134345165</v>
      </c>
      <c r="G287" s="21" t="e">
        <f t="array" ref="G287">INDEX($B$2:$B$561, SMALL(IF($F$2=$A$2:$A$561, ROW($A$2:$A$561)-ROW($A$2)+1), ROW(286:286)))</f>
        <v>#NUM!</v>
      </c>
      <c r="H287" s="21" t="e">
        <f t="array" ref="H287">INDEX($C$2:$C$561, SMALL(IF($F$2=$A$2:$A$561, ROW($A$2:$A$561)-ROW($A$2)+1), ROW(286:286)))</f>
        <v>#NUM!</v>
      </c>
    </row>
    <row r="288" spans="1:8" ht="15" x14ac:dyDescent="0.4">
      <c r="A288">
        <f>ROUND('Clk0.9'!P30,0)</f>
        <v>19</v>
      </c>
      <c r="B288" s="1">
        <f>'Clk0.9'!S30</f>
        <v>20.382112070306629</v>
      </c>
      <c r="C288" s="1">
        <f>'Clk0.9'!T30</f>
        <v>15.732596082120953</v>
      </c>
      <c r="G288" s="21" t="e">
        <f t="array" ref="G288">INDEX($B$2:$B$561, SMALL(IF($F$2=$A$2:$A$561, ROW($A$2:$A$561)-ROW($A$2)+1), ROW(287:287)))</f>
        <v>#NUM!</v>
      </c>
      <c r="H288" s="21" t="e">
        <f t="array" ref="H288">INDEX($C$2:$C$561, SMALL(IF($F$2=$A$2:$A$561, ROW($A$2:$A$561)-ROW($A$2)+1), ROW(287:287)))</f>
        <v>#NUM!</v>
      </c>
    </row>
    <row r="289" spans="1:8" ht="15" x14ac:dyDescent="0.4">
      <c r="A289">
        <f>ROUND('Clk0.9'!P31,0)</f>
        <v>18</v>
      </c>
      <c r="B289" s="1">
        <f>'Clk0.9'!S31</f>
        <v>19.384840739157699</v>
      </c>
      <c r="C289" s="1">
        <f>'Clk0.9'!T31</f>
        <v>15.038842811108205</v>
      </c>
      <c r="G289" s="21" t="e">
        <f t="array" ref="G289">INDEX($B$2:$B$561, SMALL(IF($F$2=$A$2:$A$561, ROW($A$2:$A$561)-ROW($A$2)+1), ROW(288:288)))</f>
        <v>#NUM!</v>
      </c>
      <c r="H289" s="21" t="e">
        <f t="array" ref="H289">INDEX($C$2:$C$561, SMALL(IF($F$2=$A$2:$A$561, ROW($A$2:$A$561)-ROW($A$2)+1), ROW(288:288)))</f>
        <v>#NUM!</v>
      </c>
    </row>
    <row r="290" spans="1:8" ht="15" x14ac:dyDescent="0.4">
      <c r="A290">
        <f>ROUND('Clk0.9'!P32,0)</f>
        <v>18</v>
      </c>
      <c r="B290" s="1">
        <f>'Clk0.9'!S32</f>
        <v>18.49763460384759</v>
      </c>
      <c r="C290" s="1">
        <f>'Clk0.9'!T32</f>
        <v>14.423223639760588</v>
      </c>
      <c r="G290" s="21" t="e">
        <f t="array" ref="G290">INDEX($B$2:$B$561, SMALL(IF($F$2=$A$2:$A$561, ROW($A$2:$A$561)-ROW($A$2)+1), ROW(289:289)))</f>
        <v>#NUM!</v>
      </c>
      <c r="H290" s="21" t="e">
        <f t="array" ref="H290">INDEX($C$2:$C$561, SMALL(IF($F$2=$A$2:$A$561, ROW($A$2:$A$561)-ROW($A$2)+1), ROW(289:289)))</f>
        <v>#NUM!</v>
      </c>
    </row>
    <row r="291" spans="1:8" ht="15" x14ac:dyDescent="0.4">
      <c r="A291">
        <f>ROUND('Clk0.9'!P33,0)</f>
        <v>17</v>
      </c>
      <c r="B291" s="1">
        <f>'Clk0.9'!S33</f>
        <v>17.700569595908348</v>
      </c>
      <c r="C291" s="1">
        <f>'Clk0.9'!T33</f>
        <v>13.871174827584261</v>
      </c>
      <c r="G291" s="21" t="e">
        <f t="array" ref="G291">INDEX($B$2:$B$561, SMALL(IF($F$2=$A$2:$A$561, ROW($A$2:$A$561)-ROW($A$2)+1), ROW(290:290)))</f>
        <v>#NUM!</v>
      </c>
      <c r="H291" s="21" t="e">
        <f t="array" ref="H291">INDEX($C$2:$C$561, SMALL(IF($F$2=$A$2:$A$561, ROW($A$2:$A$561)-ROW($A$2)+1), ROW(290:290)))</f>
        <v>#NUM!</v>
      </c>
    </row>
    <row r="292" spans="1:8" ht="15" x14ac:dyDescent="0.4">
      <c r="A292">
        <f>ROUND('Clk0.9'!P34,0)</f>
        <v>17</v>
      </c>
      <c r="B292" s="1">
        <f>'Clk0.9'!S34</f>
        <v>16.978453442295184</v>
      </c>
      <c r="C292" s="1">
        <f>'Clk0.9'!T34</f>
        <v>13.371574798970181</v>
      </c>
      <c r="G292" s="21" t="e">
        <f t="array" ref="G292">INDEX($B$2:$B$561, SMALL(IF($F$2=$A$2:$A$561, ROW($A$2:$A$561)-ROW($A$2)+1), ROW(291:291)))</f>
        <v>#NUM!</v>
      </c>
      <c r="H292" s="21" t="e">
        <f t="array" ref="H292">INDEX($C$2:$C$561, SMALL(IF($F$2=$A$2:$A$561, ROW($A$2:$A$561)-ROW($A$2)+1), ROW(291:291)))</f>
        <v>#NUM!</v>
      </c>
    </row>
    <row r="293" spans="1:8" ht="15" x14ac:dyDescent="0.4">
      <c r="A293">
        <f>ROUND('Clk0.9'!P35,0)</f>
        <v>16</v>
      </c>
      <c r="B293" s="1">
        <f>'Clk0.9'!S35</f>
        <v>16.319473700977689</v>
      </c>
      <c r="C293" s="1">
        <f>'Clk0.9'!T35</f>
        <v>12.915759608937922</v>
      </c>
      <c r="G293" s="21" t="e">
        <f t="array" ref="G293">INDEX($B$2:$B$561, SMALL(IF($F$2=$A$2:$A$561, ROW($A$2:$A$561)-ROW($A$2)+1), ROW(292:292)))</f>
        <v>#NUM!</v>
      </c>
      <c r="H293" s="21" t="e">
        <f t="array" ref="H293">INDEX($C$2:$C$561, SMALL(IF($F$2=$A$2:$A$561, ROW($A$2:$A$561)-ROW($A$2)+1), ROW(292:292)))</f>
        <v>#NUM!</v>
      </c>
    </row>
    <row r="294" spans="1:8" ht="15" x14ac:dyDescent="0.4">
      <c r="A294">
        <f>ROUND('Clk0.9'!P36,0)</f>
        <v>16</v>
      </c>
      <c r="B294" s="1">
        <f>'Clk0.9'!S36</f>
        <v>15.714289849769715</v>
      </c>
      <c r="C294" s="1">
        <f>'Clk0.9'!T36</f>
        <v>12.496861987501177</v>
      </c>
      <c r="G294" s="21" t="e">
        <f t="array" ref="G294">INDEX($B$2:$B$561, SMALL(IF($F$2=$A$2:$A$561, ROW($A$2:$A$561)-ROW($A$2)+1), ROW(293:293)))</f>
        <v>#NUM!</v>
      </c>
      <c r="H294" s="21" t="e">
        <f t="array" ref="H294">INDEX($C$2:$C$561, SMALL(IF($F$2=$A$2:$A$561, ROW($A$2:$A$561)-ROW($A$2)+1), ROW(293:293)))</f>
        <v>#NUM!</v>
      </c>
    </row>
    <row r="295" spans="1:8" ht="15" x14ac:dyDescent="0.4">
      <c r="A295">
        <f>ROUND('Clk0.9'!P37,0)</f>
        <v>16</v>
      </c>
      <c r="B295" s="1">
        <f>'Clk0.9'!S37</f>
        <v>15.155406714262668</v>
      </c>
      <c r="C295" s="1">
        <f>'Clk0.9'!T37</f>
        <v>12.109355322321141</v>
      </c>
      <c r="G295" s="21" t="e">
        <f t="array" ref="G295">INDEX($B$2:$B$561, SMALL(IF($F$2=$A$2:$A$561, ROW($A$2:$A$561)-ROW($A$2)+1), ROW(294:294)))</f>
        <v>#NUM!</v>
      </c>
      <c r="H295" s="21" t="e">
        <f t="array" ref="H295">INDEX($C$2:$C$561, SMALL(IF($F$2=$A$2:$A$561, ROW($A$2:$A$561)-ROW($A$2)+1), ROW(294:294)))</f>
        <v>#NUM!</v>
      </c>
    </row>
    <row r="296" spans="1:8" ht="15" x14ac:dyDescent="0.4">
      <c r="A296">
        <f>ROUND('Clk0.9'!P38,0)</f>
        <v>15</v>
      </c>
      <c r="B296" s="1">
        <f>'Clk0.9'!S38</f>
        <v>14.636731659610833</v>
      </c>
      <c r="C296" s="1">
        <f>'Clk0.9'!T38</f>
        <v>11.748731453793443</v>
      </c>
      <c r="G296" s="21" t="e">
        <f t="array" ref="G296">INDEX($B$2:$B$561, SMALL(IF($F$2=$A$2:$A$561, ROW($A$2:$A$561)-ROW($A$2)+1), ROW(295:295)))</f>
        <v>#NUM!</v>
      </c>
      <c r="H296" s="21" t="e">
        <f t="array" ref="H296">INDEX($C$2:$C$561, SMALL(IF($F$2=$A$2:$A$561, ROW($A$2:$A$561)-ROW($A$2)+1), ROW(295:295)))</f>
        <v>#NUM!</v>
      </c>
    </row>
    <row r="297" spans="1:8" ht="15" x14ac:dyDescent="0.4">
      <c r="A297">
        <f>ROUND('Clk0.9'!P39,0)</f>
        <v>15</v>
      </c>
      <c r="B297" s="1">
        <f>'Clk0.9'!S39</f>
        <v>14.153255048338506</v>
      </c>
      <c r="C297" s="1">
        <f>'Clk0.9'!T39</f>
        <v>11.41126819538696</v>
      </c>
      <c r="G297" s="21" t="e">
        <f t="array" ref="G297">INDEX($B$2:$B$561, SMALL(IF($F$2=$A$2:$A$561, ROW($A$2:$A$561)-ROW($A$2)+1), ROW(296:296)))</f>
        <v>#NUM!</v>
      </c>
      <c r="H297" s="21" t="e">
        <f t="array" ref="H297">INDEX($C$2:$C$561, SMALL(IF($F$2=$A$2:$A$561, ROW($A$2:$A$561)-ROW($A$2)+1), ROW(296:296)))</f>
        <v>#NUM!</v>
      </c>
    </row>
    <row r="298" spans="1:8" ht="15" x14ac:dyDescent="0.4">
      <c r="A298">
        <f>ROUND('Clk0.9'!P40,0)</f>
        <v>15</v>
      </c>
      <c r="B298" s="1">
        <f>'Clk0.9'!S40</f>
        <v>13.700815343351037</v>
      </c>
      <c r="C298" s="1">
        <f>'Clk0.9'!T40</f>
        <v>11.093858441860002</v>
      </c>
      <c r="G298" s="21" t="e">
        <f t="array" ref="G298">INDEX($B$2:$B$561, SMALL(IF($F$2=$A$2:$A$561, ROW($A$2:$A$561)-ROW($A$2)+1), ROW(297:297)))</f>
        <v>#NUM!</v>
      </c>
      <c r="H298" s="21" t="e">
        <f t="array" ref="H298">INDEX($C$2:$C$561, SMALL(IF($F$2=$A$2:$A$561, ROW($A$2:$A$561)-ROW($A$2)+1), ROW(297:297)))</f>
        <v>#NUM!</v>
      </c>
    </row>
    <row r="299" spans="1:8" ht="15" x14ac:dyDescent="0.4">
      <c r="A299">
        <f>ROUND('Clk0.9'!P41,0)</f>
        <v>15</v>
      </c>
      <c r="B299" s="1">
        <f>'Clk0.9'!S41</f>
        <v>13.275923557133456</v>
      </c>
      <c r="C299" s="1">
        <f>'Clk0.9'!T41</f>
        <v>10.793882438067691</v>
      </c>
      <c r="G299" s="21" t="e">
        <f t="array" ref="G299">INDEX($B$2:$B$561, SMALL(IF($F$2=$A$2:$A$561, ROW($A$2:$A$561)-ROW($A$2)+1), ROW(298:298)))</f>
        <v>#NUM!</v>
      </c>
      <c r="H299" s="21" t="e">
        <f t="array" ref="H299">INDEX($C$2:$C$561, SMALL(IF($F$2=$A$2:$A$561, ROW($A$2:$A$561)-ROW($A$2)+1), ROW(298:298)))</f>
        <v>#NUM!</v>
      </c>
    </row>
    <row r="300" spans="1:8" ht="15" x14ac:dyDescent="0.4">
      <c r="A300">
        <f>ROUND('Clk0.9'!P42,0)</f>
        <v>15</v>
      </c>
      <c r="B300" s="1">
        <f>'Clk0.9'!S42</f>
        <v>12.875630089889547</v>
      </c>
      <c r="C300" s="1">
        <f>'Clk0.9'!T42</f>
        <v>10.50911085979115</v>
      </c>
      <c r="G300" s="21" t="e">
        <f t="array" ref="G300">INDEX($B$2:$B$561, SMALL(IF($F$2=$A$2:$A$561, ROW($A$2:$A$561)-ROW($A$2)+1), ROW(299:299)))</f>
        <v>#NUM!</v>
      </c>
      <c r="H300" s="21" t="e">
        <f t="array" ref="H300">INDEX($C$2:$C$561, SMALL(IF($F$2=$A$2:$A$561, ROW($A$2:$A$561)-ROW($A$2)+1), ROW(299:299)))</f>
        <v>#NUM!</v>
      </c>
    </row>
    <row r="301" spans="1:8" ht="15" x14ac:dyDescent="0.4">
      <c r="A301">
        <f>ROUND('Clk0.9'!P43,0)</f>
        <v>14</v>
      </c>
      <c r="B301" s="1">
        <f>'Clk0.9'!S43</f>
        <v>12.497422354348458</v>
      </c>
      <c r="C301" s="1">
        <f>'Clk0.9'!T43</f>
        <v>10.237630259286549</v>
      </c>
      <c r="G301" s="21" t="e">
        <f t="array" ref="G301">INDEX($B$2:$B$561, SMALL(IF($F$2=$A$2:$A$561, ROW($A$2:$A$561)-ROW($A$2)+1), ROW(300:300)))</f>
        <v>#NUM!</v>
      </c>
      <c r="H301" s="21" t="e">
        <f t="array" ref="H301">INDEX($C$2:$C$561, SMALL(IF($F$2=$A$2:$A$561, ROW($A$2:$A$561)-ROW($A$2)+1), ROW(300:300)))</f>
        <v>#NUM!</v>
      </c>
    </row>
    <row r="302" spans="1:8" ht="15" x14ac:dyDescent="0.4">
      <c r="A302">
        <f>ROUND('Clk0.9'!P44,0)</f>
        <v>14</v>
      </c>
      <c r="B302" s="1">
        <f>'Clk0.9'!S44</f>
        <v>12.139145100157068</v>
      </c>
      <c r="C302" s="1">
        <f>'Clk0.9'!T44</f>
        <v>9.977784988559149</v>
      </c>
      <c r="G302" s="21" t="e">
        <f t="array" ref="G302">INDEX($B$2:$B$561, SMALL(IF($F$2=$A$2:$A$561, ROW($A$2:$A$561)-ROW($A$2)+1), ROW(301:301)))</f>
        <v>#NUM!</v>
      </c>
      <c r="H302" s="21" t="e">
        <f t="array" ref="H302">INDEX($C$2:$C$561, SMALL(IF($F$2=$A$2:$A$561, ROW($A$2:$A$561)-ROW($A$2)+1), ROW(301:301)))</f>
        <v>#NUM!</v>
      </c>
    </row>
    <row r="303" spans="1:8" ht="15" x14ac:dyDescent="0.4">
      <c r="A303">
        <f>ROUND('Clk0.9'!P45,0)</f>
        <v>14</v>
      </c>
      <c r="B303" s="1">
        <f>'Clk0.9'!S45</f>
        <v>11.798937705183455</v>
      </c>
      <c r="C303" s="1">
        <f>'Clk0.9'!T45</f>
        <v>9.7281314278050353</v>
      </c>
      <c r="G303" s="21" t="e">
        <f t="array" ref="G303">INDEX($B$2:$B$561, SMALL(IF($F$2=$A$2:$A$561, ROW($A$2:$A$561)-ROW($A$2)+1), ROW(302:302)))</f>
        <v>#NUM!</v>
      </c>
      <c r="H303" s="21" t="e">
        <f t="array" ref="H303">INDEX($C$2:$C$561, SMALL(IF($F$2=$A$2:$A$561, ROW($A$2:$A$561)-ROW($A$2)+1), ROW(302:302)))</f>
        <v>#NUM!</v>
      </c>
    </row>
    <row r="304" spans="1:8" ht="15" x14ac:dyDescent="0.4">
      <c r="A304">
        <f>ROUND('Clk0.9'!P46,0)</f>
        <v>14</v>
      </c>
      <c r="B304" s="1">
        <f>'Clk0.9'!S46</f>
        <v>11.475184307015645</v>
      </c>
      <c r="C304" s="1">
        <f>'Clk0.9'!T46</f>
        <v>9.4874015156208458</v>
      </c>
      <c r="G304" s="21" t="e">
        <f t="array" ref="G304">INDEX($B$2:$B$561, SMALL(IF($F$2=$A$2:$A$561, ROW($A$2:$A$561)-ROW($A$2)+1), ROW(303:303)))</f>
        <v>#NUM!</v>
      </c>
      <c r="H304" s="21" t="e">
        <f t="array" ref="H304">INDEX($C$2:$C$561, SMALL(IF($F$2=$A$2:$A$561, ROW($A$2:$A$561)-ROW($A$2)+1), ROW(303:303)))</f>
        <v>#NUM!</v>
      </c>
    </row>
    <row r="305" spans="1:8" ht="15" x14ac:dyDescent="0.4">
      <c r="A305">
        <f>ROUND('Clk0.9'!P47,0)</f>
        <v>14</v>
      </c>
      <c r="B305" s="1">
        <f>'Clk0.9'!S47</f>
        <v>11.166473761682516</v>
      </c>
      <c r="C305" s="1">
        <f>'Clk0.9'!T47</f>
        <v>9.2544733882286305</v>
      </c>
      <c r="G305" s="21" t="e">
        <f t="array" ref="G305">INDEX($B$2:$B$561, SMALL(IF($F$2=$A$2:$A$561, ROW($A$2:$A$561)-ROW($A$2)+1), ROW(304:304)))</f>
        <v>#NUM!</v>
      </c>
      <c r="H305" s="21" t="e">
        <f t="array" ref="H305">INDEX($C$2:$C$561, SMALL(IF($F$2=$A$2:$A$561, ROW($A$2:$A$561)-ROW($A$2)+1), ROW(304:304)))</f>
        <v>#NUM!</v>
      </c>
    </row>
    <row r="306" spans="1:8" ht="15" x14ac:dyDescent="0.4">
      <c r="A306">
        <f>ROUND('Clk0.9'!P48,0)</f>
        <v>14</v>
      </c>
      <c r="B306" s="1">
        <f>'Clk0.9'!S48</f>
        <v>10.871567200757951</v>
      </c>
      <c r="C306" s="1">
        <f>'Clk0.9'!T48</f>
        <v>9.0283475056040707</v>
      </c>
      <c r="G306" s="21" t="e">
        <f t="array" ref="G306">INDEX($B$2:$B$561, SMALL(IF($F$2=$A$2:$A$561, ROW($A$2:$A$561)-ROW($A$2)+1), ROW(305:305)))</f>
        <v>#NUM!</v>
      </c>
      <c r="H306" s="21" t="e">
        <f t="array" ref="H306">INDEX($C$2:$C$561, SMALL(IF($F$2=$A$2:$A$561, ROW($A$2:$A$561)-ROW($A$2)+1), ROW(305:305)))</f>
        <v>#NUM!</v>
      </c>
    </row>
    <row r="307" spans="1:8" ht="15" x14ac:dyDescent="0.4">
      <c r="A307">
        <f>ROUND('Clk0.9'!P49,0)</f>
        <v>14</v>
      </c>
      <c r="B307" s="1">
        <f>'Clk0.9'!S49</f>
        <v>10.589371517716959</v>
      </c>
      <c r="C307" s="1">
        <f>'Clk0.9'!T49</f>
        <v>8.8081270496823176</v>
      </c>
      <c r="G307" s="21" t="e">
        <f t="array" ref="G307">INDEX($B$2:$B$561, SMALL(IF($F$2=$A$2:$A$561, ROW($A$2:$A$561)-ROW($A$2)+1), ROW(306:306)))</f>
        <v>#NUM!</v>
      </c>
      <c r="H307" s="21" t="e">
        <f t="array" ref="H307">INDEX($C$2:$C$561, SMALL(IF($F$2=$A$2:$A$561, ROW($A$2:$A$561)-ROW($A$2)+1), ROW(306:306)))</f>
        <v>#NUM!</v>
      </c>
    </row>
    <row r="308" spans="1:8" ht="15" x14ac:dyDescent="0.4">
      <c r="A308">
        <f>ROUND('Clk0.9'!P50,0)</f>
        <v>14</v>
      </c>
      <c r="B308" s="1">
        <f>'Clk0.9'!S50</f>
        <v>10.318917518927536</v>
      </c>
      <c r="C308" s="1">
        <f>'Clk0.9'!T50</f>
        <v>8.5930016742075939</v>
      </c>
      <c r="G308" s="21" t="e">
        <f t="array" ref="G308">INDEX($B$2:$B$561, SMALL(IF($F$2=$A$2:$A$561, ROW($A$2:$A$561)-ROW($A$2)+1), ROW(307:307)))</f>
        <v>#NUM!</v>
      </c>
      <c r="H308" s="21" t="e">
        <f t="array" ref="H308">INDEX($C$2:$C$561, SMALL(IF($F$2=$A$2:$A$561, ROW($A$2:$A$561)-ROW($A$2)+1), ROW(307:307)))</f>
        <v>#NUM!</v>
      </c>
    </row>
    <row r="309" spans="1:8" ht="15" x14ac:dyDescent="0.4">
      <c r="A309">
        <f>ROUND('Clk0.9'!P51,0)</f>
        <v>14</v>
      </c>
      <c r="B309" s="1">
        <f>'Clk0.9'!S51</f>
        <v>10.05934177029083</v>
      </c>
      <c r="C309" s="1">
        <f>'Clk0.9'!T51</f>
        <v>8.3822339010520981</v>
      </c>
      <c r="G309" s="21" t="e">
        <f t="array" ref="G309">INDEX($B$2:$B$561, SMALL(IF($F$2=$A$2:$A$561, ROW($A$2:$A$561)-ROW($A$2)+1), ROW(308:308)))</f>
        <v>#NUM!</v>
      </c>
      <c r="H309" s="21" t="e">
        <f t="array" ref="H309">INDEX($C$2:$C$561, SMALL(IF($F$2=$A$2:$A$561, ROW($A$2:$A$561)-ROW($A$2)+1), ROW(308:308)))</f>
        <v>#NUM!</v>
      </c>
    </row>
    <row r="310" spans="1:8" ht="15" x14ac:dyDescent="0.4">
      <c r="A310">
        <f>ROUND('Clk0.9'!P52,0)</f>
        <v>14</v>
      </c>
      <c r="B310" s="1">
        <f>'Clk0.9'!S52</f>
        <v>9.8098713887067657</v>
      </c>
      <c r="C310" s="1">
        <f>'Clk0.9'!T52</f>
        <v>8.1751476168867789</v>
      </c>
      <c r="G310" s="21" t="e">
        <f t="array" ref="G310">INDEX($B$2:$B$561, SMALL(IF($F$2=$A$2:$A$561, ROW($A$2:$A$561)-ROW($A$2)+1), ROW(309:309)))</f>
        <v>#NUM!</v>
      </c>
      <c r="H310" s="21" t="e">
        <f t="array" ref="H310">INDEX($C$2:$C$561, SMALL(IF($F$2=$A$2:$A$561, ROW($A$2:$A$561)-ROW($A$2)+1), ROW(309:309)))</f>
        <v>#NUM!</v>
      </c>
    </row>
    <row r="311" spans="1:8" ht="15" x14ac:dyDescent="0.4">
      <c r="A311">
        <f>ROUND('Clk0.9'!P53,0)</f>
        <v>14</v>
      </c>
      <c r="B311" s="1">
        <f>'Clk0.9'!S53</f>
        <v>9.5698111898393599</v>
      </c>
      <c r="C311" s="1">
        <f>'Clk0.9'!T53</f>
        <v>7.9711182427407712</v>
      </c>
      <c r="G311" s="21" t="e">
        <f t="array" ref="G311">INDEX($B$2:$B$561, SMALL(IF($F$2=$A$2:$A$561, ROW($A$2:$A$561)-ROW($A$2)+1), ROW(310:310)))</f>
        <v>#NUM!</v>
      </c>
      <c r="H311" s="21" t="e">
        <f t="array" ref="H311">INDEX($C$2:$C$561, SMALL(IF($F$2=$A$2:$A$561, ROW($A$2:$A$561)-ROW($A$2)+1), ROW(310:310)))</f>
        <v>#NUM!</v>
      </c>
    </row>
    <row r="312" spans="1:8" ht="15" x14ac:dyDescent="0.4">
      <c r="A312">
        <f>ROUND('Clk0.9'!P54,0)</f>
        <v>14</v>
      </c>
      <c r="B312" s="1">
        <f>'Clk0.9'!S54</f>
        <v>9.3385327250989345</v>
      </c>
      <c r="C312" s="1">
        <f>'Clk0.9'!T54</f>
        <v>7.7695642382625776</v>
      </c>
      <c r="G312" s="21" t="e">
        <f t="array" ref="G312">INDEX($B$2:$B$561, SMALL(IF($F$2=$A$2:$A$561, ROW($A$2:$A$561)-ROW($A$2)+1), ROW(311:311)))</f>
        <v>#NUM!</v>
      </c>
      <c r="H312" s="21" t="e">
        <f t="array" ref="H312">INDEX($C$2:$C$561, SMALL(IF($F$2=$A$2:$A$561, ROW($A$2:$A$561)-ROW($A$2)+1), ROW(311:311)))</f>
        <v>#NUM!</v>
      </c>
    </row>
    <row r="313" spans="1:8" ht="15" x14ac:dyDescent="0.4">
      <c r="A313">
        <f>ROUND('Clk0.9'!P55,0)</f>
        <v>14</v>
      </c>
      <c r="B313" s="1">
        <f>'Clk0.9'!S55</f>
        <v>9.115464831871261</v>
      </c>
      <c r="C313" s="1">
        <f>'Clk0.9'!T55</f>
        <v>7.5699396701968213</v>
      </c>
      <c r="G313" s="21" t="e">
        <f t="array" ref="G313">INDEX($B$2:$B$561, SMALL(IF($F$2=$A$2:$A$561, ROW($A$2:$A$561)-ROW($A$2)+1), ROW(312:312)))</f>
        <v>#NUM!</v>
      </c>
      <c r="H313" s="21" t="e">
        <f t="array" ref="H313">INDEX($C$2:$C$561, SMALL(IF($F$2=$A$2:$A$561, ROW($A$2:$A$561)-ROW($A$2)+1), ROW(312:312)))</f>
        <v>#NUM!</v>
      </c>
    </row>
    <row r="314" spans="1:8" ht="15" x14ac:dyDescent="0.4">
      <c r="A314">
        <f>ROUND('Clk0.9'!P56,0)</f>
        <v>14</v>
      </c>
      <c r="B314" s="1">
        <f>'Clk0.9'!S56</f>
        <v>8.9000853892247438</v>
      </c>
      <c r="C314" s="1">
        <f>'Clk0.9'!T56</f>
        <v>7.371727626308199</v>
      </c>
      <c r="G314" s="21" t="e">
        <f t="array" ref="G314">INDEX($B$2:$B$561, SMALL(IF($F$2=$A$2:$A$561, ROW($A$2:$A$561)-ROW($A$2)+1), ROW(313:313)))</f>
        <v>#NUM!</v>
      </c>
      <c r="H314" s="21" t="e">
        <f t="array" ref="H314">INDEX($C$2:$C$561, SMALL(IF($F$2=$A$2:$A$561, ROW($A$2:$A$561)-ROW($A$2)+1), ROW(313:313)))</f>
        <v>#NUM!</v>
      </c>
    </row>
    <row r="315" spans="1:8" ht="15" x14ac:dyDescent="0.4">
      <c r="A315">
        <f>ROUND('Clk0.9'!P57,0)</f>
        <v>14</v>
      </c>
      <c r="B315" s="1">
        <f>'Clk0.9'!S57</f>
        <v>8.6919140218390982</v>
      </c>
      <c r="C315" s="1">
        <f>'Clk0.9'!T57</f>
        <v>7.1744342957944056</v>
      </c>
      <c r="G315" s="21" t="e">
        <f t="array" ref="G315">INDEX($B$2:$B$561, SMALL(IF($F$2=$A$2:$A$561, ROW($A$2:$A$561)-ROW($A$2)+1), ROW(314:314)))</f>
        <v>#NUM!</v>
      </c>
      <c r="H315" s="21" t="e">
        <f t="array" ref="H315">INDEX($C$2:$C$561, SMALL(IF($F$2=$A$2:$A$561, ROW($A$2:$A$561)-ROW($A$2)+1), ROW(314:314)))</f>
        <v>#NUM!</v>
      </c>
    </row>
    <row r="316" spans="1:8" ht="15" x14ac:dyDescent="0.4">
      <c r="A316">
        <f>ROUND('Clk0.9'!P58,0)</f>
        <v>14</v>
      </c>
      <c r="B316" s="1">
        <f>'Clk0.9'!S58</f>
        <v>8.4905055313613342</v>
      </c>
      <c r="C316" s="1">
        <f>'Clk0.9'!T58</f>
        <v>6.97758356816278</v>
      </c>
      <c r="G316" s="21" t="e">
        <f t="array" ref="G316">INDEX($B$2:$B$561, SMALL(IF($F$2=$A$2:$A$561, ROW($A$2:$A$561)-ROW($A$2)+1), ROW(315:315)))</f>
        <v>#NUM!</v>
      </c>
      <c r="H316" s="21" t="e">
        <f t="array" ref="H316">INDEX($C$2:$C$561, SMALL(IF($F$2=$A$2:$A$561, ROW($A$2:$A$561)-ROW($A$2)+1), ROW(315:315)))</f>
        <v>#NUM!</v>
      </c>
    </row>
    <row r="317" spans="1:8" ht="15" x14ac:dyDescent="0.4">
      <c r="A317">
        <f>ROUND('Clk0.9'!P59,0)</f>
        <v>14</v>
      </c>
      <c r="B317" s="1">
        <f>'Clk0.9'!S59</f>
        <v>8.2954438592602067</v>
      </c>
      <c r="C317" s="1">
        <f>'Clk0.9'!T59</f>
        <v>6.7807120269276107</v>
      </c>
      <c r="G317" s="21" t="e">
        <f t="array" ref="G317">INDEX($B$2:$B$561, SMALL(IF($F$2=$A$2:$A$561, ROW($A$2:$A$561)-ROW($A$2)+1), ROW(316:316)))</f>
        <v>#NUM!</v>
      </c>
      <c r="H317" s="21" t="e">
        <f t="array" ref="H317">INDEX($C$2:$C$561, SMALL(IF($F$2=$A$2:$A$561, ROW($A$2:$A$561)-ROW($A$2)+1), ROW(316:316)))</f>
        <v>#NUM!</v>
      </c>
    </row>
    <row r="318" spans="1:8" ht="15" x14ac:dyDescent="0.4">
      <c r="A318">
        <f>ROUND('Clk0.9'!P60,0)</f>
        <v>14</v>
      </c>
      <c r="B318" s="1">
        <f>'Clk0.9'!S60</f>
        <v>8.1063364000468354</v>
      </c>
      <c r="C318" s="1">
        <f>'Clk0.9'!T60</f>
        <v>6.5833642341901184</v>
      </c>
      <c r="G318" s="21" t="e">
        <f t="array" ref="G318">INDEX($B$2:$B$561, SMALL(IF($F$2=$A$2:$A$561, ROW($A$2:$A$561)-ROW($A$2)+1), ROW(317:317)))</f>
        <v>#NUM!</v>
      </c>
      <c r="H318" s="21" t="e">
        <f t="array" ref="H318">INDEX($C$2:$C$561, SMALL(IF($F$2=$A$2:$A$561, ROW($A$2:$A$561)-ROW($A$2)+1), ROW(317:317)))</f>
        <v>#NUM!</v>
      </c>
    </row>
    <row r="319" spans="1:8" ht="15" x14ac:dyDescent="0.4">
      <c r="A319">
        <f>ROUND('Clk0.9'!P61,0)</f>
        <v>14</v>
      </c>
      <c r="B319" s="1">
        <f>'Clk0.9'!S61</f>
        <v>7.9228084892138879</v>
      </c>
      <c r="C319" s="1">
        <f>'Clk0.9'!T61</f>
        <v>6.3850882188227827</v>
      </c>
      <c r="G319" s="21" t="e">
        <f t="array" ref="G319">INDEX($B$2:$B$561, SMALL(IF($F$2=$A$2:$A$561, ROW($A$2:$A$561)-ROW($A$2)+1), ROW(318:318)))</f>
        <v>#NUM!</v>
      </c>
      <c r="H319" s="21" t="e">
        <f t="array" ref="H319">INDEX($C$2:$C$561, SMALL(IF($F$2=$A$2:$A$561, ROW($A$2:$A$561)-ROW($A$2)+1), ROW(318:318)))</f>
        <v>#NUM!</v>
      </c>
    </row>
    <row r="320" spans="1:8" ht="15" x14ac:dyDescent="0.4">
      <c r="A320">
        <f>ROUND('Clk0.9'!P62,0)</f>
        <v>14</v>
      </c>
      <c r="B320" s="1">
        <f>'Clk0.9'!S62</f>
        <v>7.7444978864795422</v>
      </c>
      <c r="C320" s="1">
        <f>'Clk0.9'!T62</f>
        <v>6.1854310961735619</v>
      </c>
      <c r="G320" s="21" t="e">
        <f t="array" ref="G320">INDEX($B$2:$B$561, SMALL(IF($F$2=$A$2:$A$561, ROW($A$2:$A$561)-ROW($A$2)+1), ROW(319:319)))</f>
        <v>#NUM!</v>
      </c>
      <c r="H320" s="21" t="e">
        <f t="array" ref="H320">INDEX($C$2:$C$561, SMALL(IF($F$2=$A$2:$A$561, ROW($A$2:$A$561)-ROW($A$2)+1), ROW(319:319)))</f>
        <v>#NUM!</v>
      </c>
    </row>
    <row r="321" spans="1:8" ht="15" x14ac:dyDescent="0.4">
      <c r="A321">
        <f>ROUND('Clk0.9'!P63,0)</f>
        <v>14</v>
      </c>
      <c r="B321" s="1">
        <f>'Clk0.9'!S63</f>
        <v>7.5710490612781181</v>
      </c>
      <c r="C321" s="1">
        <f>'Clk0.9'!T63</f>
        <v>5.9839347626666459</v>
      </c>
      <c r="G321" s="21" t="e">
        <f t="array" ref="G321">INDEX($B$2:$B$561, SMALL(IF($F$2=$A$2:$A$561, ROW($A$2:$A$561)-ROW($A$2)+1), ROW(320:320)))</f>
        <v>#NUM!</v>
      </c>
      <c r="H321" s="21" t="e">
        <f t="array" ref="H321">INDEX($C$2:$C$561, SMALL(IF($F$2=$A$2:$A$561, ROW($A$2:$A$561)-ROW($A$2)+1), ROW(320:320)))</f>
        <v>#NUM!</v>
      </c>
    </row>
    <row r="322" spans="1:8" ht="15" x14ac:dyDescent="0.4">
      <c r="A322">
        <f>ROUND('Clk0.9'!P64,0)</f>
        <v>14</v>
      </c>
      <c r="B322" s="1">
        <f>'Clk0.9'!S64</f>
        <v>7.4021070625491694</v>
      </c>
      <c r="C322" s="1">
        <f>'Clk0.9'!T64</f>
        <v>5.7801316265430573</v>
      </c>
      <c r="G322" s="21" t="e">
        <f t="array" ref="G322">INDEX($B$2:$B$561, SMALL(IF($F$2=$A$2:$A$561, ROW($A$2:$A$561)-ROW($A$2)+1), ROW(321:321)))</f>
        <v>#NUM!</v>
      </c>
      <c r="H322" s="21" t="e">
        <f t="array" ref="H322">INDEX($C$2:$C$561, SMALL(IF($F$2=$A$2:$A$561, ROW($A$2:$A$561)-ROW($A$2)+1), ROW(321:321)))</f>
        <v>#NUM!</v>
      </c>
    </row>
    <row r="323" spans="1:8" ht="15" x14ac:dyDescent="0.4">
      <c r="A323">
        <f>ROUND('Clk0.9'!P65,0)</f>
        <v>14</v>
      </c>
      <c r="B323" s="1">
        <f>'Clk0.9'!S65</f>
        <v>7.2373107165184161</v>
      </c>
      <c r="C323" s="1">
        <f>'Clk0.9'!T65</f>
        <v>5.5735403591418526</v>
      </c>
      <c r="G323" s="21" t="e">
        <f t="array" ref="G323">INDEX($B$2:$B$561, SMALL(IF($F$2=$A$2:$A$561, ROW($A$2:$A$561)-ROW($A$2)+1), ROW(322:322)))</f>
        <v>#NUM!</v>
      </c>
      <c r="H323" s="21" t="e">
        <f t="array" ref="H323">INDEX($C$2:$C$561, SMALL(IF($F$2=$A$2:$A$561, ROW($A$2:$A$561)-ROW($A$2)+1), ROW(322:322)))</f>
        <v>#NUM!</v>
      </c>
    </row>
    <row r="324" spans="1:8" ht="15" x14ac:dyDescent="0.4">
      <c r="A324">
        <f>ROUND('Clk0.9'!P66,0)</f>
        <v>14</v>
      </c>
      <c r="B324" s="1">
        <f>'Clk0.9'!S66</f>
        <v>7.0762848410923249</v>
      </c>
      <c r="C324" s="1">
        <f>'Clk0.9'!T66</f>
        <v>5.363661683689771</v>
      </c>
      <c r="G324" s="21" t="e">
        <f t="array" ref="G324">INDEX($B$2:$B$561, SMALL(IF($F$2=$A$2:$A$561, ROW($A$2:$A$561)-ROW($A$2)+1), ROW(323:323)))</f>
        <v>#NUM!</v>
      </c>
      <c r="H324" s="21" t="e">
        <f t="array" ref="H324">INDEX($C$2:$C$561, SMALL(IF($F$2=$A$2:$A$561, ROW($A$2:$A$561)-ROW($A$2)+1), ROW(323:323)))</f>
        <v>#NUM!</v>
      </c>
    </row>
    <row r="325" spans="1:8" ht="15" x14ac:dyDescent="0.4">
      <c r="A325">
        <f>ROUND('Clk0.9'!P67,0)</f>
        <v>14</v>
      </c>
      <c r="B325" s="1">
        <f>'Clk0.9'!S67</f>
        <v>6.918631089201206</v>
      </c>
      <c r="C325" s="1">
        <f>'Clk0.9'!T67</f>
        <v>5.1499742666349189</v>
      </c>
      <c r="G325" s="21" t="e">
        <f t="array" ref="G325">INDEX($B$2:$B$561, SMALL(IF($F$2=$A$2:$A$561, ROW($A$2:$A$561)-ROW($A$2)+1), ROW(324:324)))</f>
        <v>#NUM!</v>
      </c>
      <c r="H325" s="21" t="e">
        <f t="array" ref="H325">INDEX($C$2:$C$561, SMALL(IF($F$2=$A$2:$A$561, ROW($A$2:$A$561)-ROW($A$2)+1), ROW(324:324)))</f>
        <v>#NUM!</v>
      </c>
    </row>
    <row r="326" spans="1:8" ht="15" x14ac:dyDescent="0.4">
      <c r="A326">
        <f>ROUND('Clk0.9'!P68,0)</f>
        <v>14</v>
      </c>
      <c r="B326" s="1">
        <f>'Clk0.9'!S68</f>
        <v>6.7639169299032993</v>
      </c>
      <c r="C326" s="1">
        <f>'Clk0.9'!T68</f>
        <v>4.9319308492901159</v>
      </c>
      <c r="G326" s="21" t="e">
        <f t="array" ref="G326">INDEX($B$2:$B$561, SMALL(IF($F$2=$A$2:$A$561, ROW($A$2:$A$561)-ROW($A$2)+1), ROW(325:325)))</f>
        <v>#NUM!</v>
      </c>
      <c r="H326" s="21" t="e">
        <f t="array" ref="H326">INDEX($C$2:$C$561, SMALL(IF($F$2=$A$2:$A$561, ROW($A$2:$A$561)-ROW($A$2)+1), ROW(325:325)))</f>
        <v>#NUM!</v>
      </c>
    </row>
    <row r="327" spans="1:8" ht="15" x14ac:dyDescent="0.4">
      <c r="A327">
        <f>ROUND('Clk0.9'!P69,0)</f>
        <v>14</v>
      </c>
      <c r="B327" s="1">
        <f>'Clk0.9'!S69</f>
        <v>6.6116621374978628</v>
      </c>
      <c r="C327" s="1">
        <f>'Clk0.9'!T69</f>
        <v>4.7089548688689282</v>
      </c>
      <c r="G327" s="21" t="e">
        <f t="array" ref="G327">INDEX($B$2:$B$561, SMALL(IF($F$2=$A$2:$A$561, ROW($A$2:$A$561)-ROW($A$2)+1), ROW(326:326)))</f>
        <v>#NUM!</v>
      </c>
      <c r="H327" s="21" t="e">
        <f t="array" ref="H327">INDEX($C$2:$C$561, SMALL(IF($F$2=$A$2:$A$561, ROW($A$2:$A$561)-ROW($A$2)+1), ROW(326:326)))</f>
        <v>#NUM!</v>
      </c>
    </row>
    <row r="328" spans="1:8" ht="15" x14ac:dyDescent="0.4">
      <c r="A328">
        <f>ROUND('Clk0.9'!P70,0)</f>
        <v>14</v>
      </c>
      <c r="B328" s="1">
        <f>'Clk0.9'!S70</f>
        <v>6.4613219755588727</v>
      </c>
      <c r="C328" s="1">
        <f>'Clk0.9'!T70</f>
        <v>4.4804379891523558</v>
      </c>
      <c r="G328" s="21" t="e">
        <f t="array" ref="G328">INDEX($B$2:$B$561, SMALL(IF($F$2=$A$2:$A$561, ROW($A$2:$A$561)-ROW($A$2)+1), ROW(327:327)))</f>
        <v>#NUM!</v>
      </c>
      <c r="H328" s="21" t="e">
        <f t="array" ref="H328">INDEX($C$2:$C$561, SMALL(IF($F$2=$A$2:$A$561, ROW($A$2:$A$561)-ROW($A$2)+1), ROW(327:327)))</f>
        <v>#NUM!</v>
      </c>
    </row>
    <row r="329" spans="1:8" ht="15" x14ac:dyDescent="0.4">
      <c r="A329">
        <f>ROUND('Clk0.9'!P71,0)</f>
        <v>15</v>
      </c>
      <c r="B329" s="1">
        <f>'Clk0.9'!S71</f>
        <v>6.3122660232648631</v>
      </c>
      <c r="C329" s="1">
        <f>'Clk0.9'!T71</f>
        <v>4.2457392244697933</v>
      </c>
      <c r="G329" s="21" t="e">
        <f t="array" ref="G329">INDEX($B$2:$B$561, SMALL(IF($F$2=$A$2:$A$561, ROW($A$2:$A$561)-ROW($A$2)+1), ROW(328:328)))</f>
        <v>#NUM!</v>
      </c>
      <c r="H329" s="21" t="e">
        <f t="array" ref="H329">INDEX($C$2:$C$561, SMALL(IF($F$2=$A$2:$A$561, ROW($A$2:$A$561)-ROW($A$2)+1), ROW(328:328)))</f>
        <v>#NUM!</v>
      </c>
    </row>
    <row r="330" spans="1:8" ht="15" x14ac:dyDescent="0.4">
      <c r="A330">
        <f>ROUND('Clk0.9'!P72,0)</f>
        <v>15</v>
      </c>
      <c r="B330" s="1">
        <f>'Clk0.9'!S72</f>
        <v>6.1637512836389678</v>
      </c>
      <c r="C330" s="1">
        <f>'Clk0.9'!T72</f>
        <v>4.0041867458410447</v>
      </c>
      <c r="G330" s="21" t="e">
        <f t="array" ref="G330">INDEX($B$2:$B$561, SMALL(IF($F$2=$A$2:$A$561, ROW($A$2:$A$561)-ROW($A$2)+1), ROW(329:329)))</f>
        <v>#NUM!</v>
      </c>
      <c r="H330" s="21" t="e">
        <f t="array" ref="H330">INDEX($C$2:$C$561, SMALL(IF($F$2=$A$2:$A$561, ROW($A$2:$A$561)-ROW($A$2)+1), ROW(329:329)))</f>
        <v>#NUM!</v>
      </c>
    </row>
    <row r="331" spans="1:8" ht="15" x14ac:dyDescent="0.4">
      <c r="A331">
        <f>ROUND('Clk0.9'!P73,0)</f>
        <v>15</v>
      </c>
      <c r="B331" s="1">
        <f>'Clk0.9'!S73</f>
        <v>6.0148878276575344</v>
      </c>
      <c r="C331" s="1">
        <f>'Clk0.9'!T73</f>
        <v>3.7550840797730927</v>
      </c>
      <c r="G331" s="21" t="e">
        <f t="array" ref="G331">INDEX($B$2:$B$561, SMALL(IF($F$2=$A$2:$A$561, ROW($A$2:$A$561)-ROW($A$2)+1), ROW(330:330)))</f>
        <v>#NUM!</v>
      </c>
      <c r="H331" s="21" t="e">
        <f t="array" ref="H331">INDEX($C$2:$C$561, SMALL(IF($F$2=$A$2:$A$561, ROW($A$2:$A$561)-ROW($A$2)+1), ROW(330:330)))</f>
        <v>#NUM!</v>
      </c>
    </row>
    <row r="332" spans="1:8" ht="15" x14ac:dyDescent="0.4">
      <c r="A332">
        <f>ROUND('Clk0.9'!P74,0)</f>
        <v>15</v>
      </c>
      <c r="B332" s="1">
        <f>'Clk0.9'!S74</f>
        <v>5.8645947639380056</v>
      </c>
      <c r="C332" s="1">
        <f>'Clk0.9'!T74</f>
        <v>3.4977233600116571</v>
      </c>
      <c r="G332" s="21" t="e">
        <f t="array" ref="G332">INDEX($B$2:$B$561, SMALL(IF($F$2=$A$2:$A$561, ROW($A$2:$A$561)-ROW($A$2)+1), ROW(331:331)))</f>
        <v>#NUM!</v>
      </c>
      <c r="H332" s="21" t="e">
        <f t="array" ref="H332">INDEX($C$2:$C$561, SMALL(IF($F$2=$A$2:$A$561, ROW($A$2:$A$561)-ROW($A$2)+1), ROW(331:331)))</f>
        <v>#NUM!</v>
      </c>
    </row>
    <row r="333" spans="1:8" ht="15" x14ac:dyDescent="0.4">
      <c r="A333">
        <f>ROUND('Clk0.9'!P75,0)</f>
        <v>15</v>
      </c>
      <c r="B333" s="1">
        <f>'Clk0.9'!S75</f>
        <v>5.7115438025683183</v>
      </c>
      <c r="C333" s="1">
        <f>'Clk0.9'!T75</f>
        <v>3.2314097337374124</v>
      </c>
      <c r="G333" s="21" t="e">
        <f t="array" ref="G333">INDEX($B$2:$B$561, SMALL(IF($F$2=$A$2:$A$561, ROW($A$2:$A$561)-ROW($A$2)+1), ROW(332:332)))</f>
        <v>#NUM!</v>
      </c>
      <c r="H333" s="21" t="e">
        <f t="array" ref="H333">INDEX($C$2:$C$561, SMALL(IF($F$2=$A$2:$A$561, ROW($A$2:$A$561)-ROW($A$2)+1), ROW(332:332)))</f>
        <v>#NUM!</v>
      </c>
    </row>
    <row r="334" spans="1:8" ht="15" x14ac:dyDescent="0.4">
      <c r="A334">
        <f>ROUND('Clk0.9'!P76,0)</f>
        <v>15</v>
      </c>
      <c r="B334" s="1">
        <f>'Clk0.9'!S76</f>
        <v>5.5540871728257732</v>
      </c>
      <c r="C334" s="1">
        <f>'Clk0.9'!T76</f>
        <v>2.955503186186518</v>
      </c>
      <c r="G334" s="21" t="e">
        <f t="array" ref="G334">INDEX($B$2:$B$561, SMALL(IF($F$2=$A$2:$A$561, ROW($A$2:$A$561)-ROW($A$2)+1), ROW(333:333)))</f>
        <v>#NUM!</v>
      </c>
      <c r="H334" s="21" t="e">
        <f t="array" ref="H334">INDEX($C$2:$C$561, SMALL(IF($F$2=$A$2:$A$561, ROW($A$2:$A$561)-ROW($A$2)+1), ROW(333:333)))</f>
        <v>#NUM!</v>
      </c>
    </row>
    <row r="335" spans="1:8" ht="15" x14ac:dyDescent="0.4">
      <c r="A335">
        <f>ROUND('Clk0.9'!P77,0)</f>
        <v>16</v>
      </c>
      <c r="B335" s="1">
        <f>'Clk0.9'!S77</f>
        <v>5.3901663180573713</v>
      </c>
      <c r="C335" s="1">
        <f>'Clk0.9'!T77</f>
        <v>2.669487234800501</v>
      </c>
      <c r="G335" s="21" t="e">
        <f t="array" ref="G335">INDEX($B$2:$B$561, SMALL(IF($F$2=$A$2:$A$561, ROW($A$2:$A$561)-ROW($A$2)+1), ROW(334:334)))</f>
        <v>#NUM!</v>
      </c>
      <c r="H335" s="21" t="e">
        <f t="array" ref="H335">INDEX($C$2:$C$561, SMALL(IF($F$2=$A$2:$A$561, ROW($A$2:$A$561)-ROW($A$2)+1), ROW(334:334)))</f>
        <v>#NUM!</v>
      </c>
    </row>
    <row r="336" spans="1:8" ht="15" x14ac:dyDescent="0.4">
      <c r="A336">
        <f>ROUND('Clk0.9'!P78,0)</f>
        <v>16</v>
      </c>
      <c r="B336" s="1">
        <f>'Clk0.9'!S78</f>
        <v>5.2171979424472203</v>
      </c>
      <c r="C336" s="1">
        <f>'Clk0.9'!T78</f>
        <v>2.3730785075059466</v>
      </c>
      <c r="G336" s="21" t="e">
        <f t="array" ref="G336">INDEX($B$2:$B$561, SMALL(IF($F$2=$A$2:$A$561, ROW($A$2:$A$561)-ROW($A$2)+1), ROW(335:335)))</f>
        <v>#NUM!</v>
      </c>
      <c r="H336" s="21" t="e">
        <f t="array" ref="H336">INDEX($C$2:$C$561, SMALL(IF($F$2=$A$2:$A$561, ROW($A$2:$A$561)-ROW($A$2)+1), ROW(335:335)))</f>
        <v>#NUM!</v>
      </c>
    </row>
    <row r="337" spans="1:8" s="22" customFormat="1" ht="15.5" thickBot="1" x14ac:dyDescent="0.45">
      <c r="A337" s="22">
        <f>ROUND('Clk0.9'!P79,0)</f>
        <v>16</v>
      </c>
      <c r="B337" s="1">
        <f>'Clk0.9'!S79</f>
        <v>5.0319351654540787</v>
      </c>
      <c r="C337" s="1">
        <f>'Clk0.9'!T79</f>
        <v>2.0663974507766083</v>
      </c>
      <c r="G337" s="21" t="e">
        <f t="array" ref="G337">INDEX($B$2:$B$561, SMALL(IF($F$2=$A$2:$A$561, ROW($A$2:$A$561)-ROW($A$2)+1), ROW(336:336)))</f>
        <v>#NUM!</v>
      </c>
      <c r="H337" s="21" t="e">
        <f t="array" ref="H337">INDEX($C$2:$C$561, SMALL(IF($F$2=$A$2:$A$561, ROW($A$2:$A$561)-ROW($A$2)+1), ROW(336:336)))</f>
        <v>#NUM!</v>
      </c>
    </row>
    <row r="338" spans="1:8" ht="15" x14ac:dyDescent="0.4">
      <c r="A338">
        <f>ROUND('Clk1'!P24,0)</f>
        <v>25</v>
      </c>
      <c r="B338" s="1">
        <f>'Clk1'!S24</f>
        <v>32.720816687288234</v>
      </c>
      <c r="C338" s="1">
        <f>'Clk1'!T24</f>
        <v>21.539070724922979</v>
      </c>
      <c r="G338" s="21" t="e">
        <f t="array" ref="G338">INDEX($B$2:$B$561, SMALL(IF($F$2=$A$2:$A$561, ROW($A$2:$A$561)-ROW($A$2)+1), ROW(337:337)))</f>
        <v>#NUM!</v>
      </c>
      <c r="H338" s="21" t="e">
        <f t="array" ref="H338">INDEX($C$2:$C$561, SMALL(IF($F$2=$A$2:$A$561, ROW($A$2:$A$561)-ROW($A$2)+1), ROW(337:337)))</f>
        <v>#NUM!</v>
      </c>
    </row>
    <row r="339" spans="1:8" ht="15" x14ac:dyDescent="0.4">
      <c r="A339">
        <f>ROUND('Clk1'!P25,0)</f>
        <v>23</v>
      </c>
      <c r="B339" s="1">
        <f>'Clk1'!S25</f>
        <v>29.693689785891916</v>
      </c>
      <c r="C339" s="1">
        <f>'Clk1'!T25</f>
        <v>19.677681321774806</v>
      </c>
      <c r="G339" s="21" t="e">
        <f t="array" ref="G339">INDEX($B$2:$B$561, SMALL(IF($F$2=$A$2:$A$561, ROW($A$2:$A$561)-ROW($A$2)+1), ROW(338:338)))</f>
        <v>#NUM!</v>
      </c>
      <c r="H339" s="21" t="e">
        <f t="array" ref="H339">INDEX($C$2:$C$561, SMALL(IF($F$2=$A$2:$A$561, ROW($A$2:$A$561)-ROW($A$2)+1), ROW(338:338)))</f>
        <v>#NUM!</v>
      </c>
    </row>
    <row r="340" spans="1:8" ht="15" x14ac:dyDescent="0.4">
      <c r="A340">
        <f>ROUND('Clk1'!P26,0)</f>
        <v>21</v>
      </c>
      <c r="B340" s="1">
        <f>'Clk1'!S26</f>
        <v>27.323663967351624</v>
      </c>
      <c r="C340" s="1">
        <f>'Clk1'!T26</f>
        <v>18.230665816605846</v>
      </c>
      <c r="G340" s="21" t="e">
        <f t="array" ref="G340">INDEX($B$2:$B$561, SMALL(IF($F$2=$A$2:$A$561, ROW($A$2:$A$561)-ROW($A$2)+1), ROW(339:339)))</f>
        <v>#NUM!</v>
      </c>
      <c r="H340" s="21" t="e">
        <f t="array" ref="H340">INDEX($C$2:$C$561, SMALL(IF($F$2=$A$2:$A$561, ROW($A$2:$A$561)-ROW($A$2)+1), ROW(339:339)))</f>
        <v>#NUM!</v>
      </c>
    </row>
    <row r="341" spans="1:8" ht="15" x14ac:dyDescent="0.4">
      <c r="A341">
        <f>ROUND('Clk1'!P27,0)</f>
        <v>20</v>
      </c>
      <c r="B341" s="1">
        <f>'Clk1'!S27</f>
        <v>25.398551401749256</v>
      </c>
      <c r="C341" s="1">
        <f>'Clk1'!T27</f>
        <v>17.063427085323134</v>
      </c>
      <c r="G341" s="21" t="e">
        <f t="array" ref="G341">INDEX($B$2:$B$561, SMALL(IF($F$2=$A$2:$A$561, ROW($A$2:$A$561)-ROW($A$2)+1), ROW(340:340)))</f>
        <v>#NUM!</v>
      </c>
      <c r="H341" s="21" t="e">
        <f t="array" ref="H341">INDEX($C$2:$C$561, SMALL(IF($F$2=$A$2:$A$561, ROW($A$2:$A$561)-ROW($A$2)+1), ROW(340:340)))</f>
        <v>#NUM!</v>
      </c>
    </row>
    <row r="342" spans="1:8" ht="15" x14ac:dyDescent="0.4">
      <c r="A342">
        <f>ROUND('Clk1'!P28,0)</f>
        <v>19</v>
      </c>
      <c r="B342" s="1">
        <f>'Clk1'!S28</f>
        <v>23.791227541505769</v>
      </c>
      <c r="C342" s="1">
        <f>'Clk1'!T28</f>
        <v>16.095354735805504</v>
      </c>
      <c r="G342" s="21" t="e">
        <f t="array" ref="G342">INDEX($B$2:$B$561, SMALL(IF($F$2=$A$2:$A$561, ROW($A$2:$A$561)-ROW($A$2)+1), ROW(341:341)))</f>
        <v>#NUM!</v>
      </c>
      <c r="H342" s="21" t="e">
        <f t="array" ref="H342">INDEX($C$2:$C$561, SMALL(IF($F$2=$A$2:$A$561, ROW($A$2:$A$561)-ROW($A$2)+1), ROW(341:341)))</f>
        <v>#NUM!</v>
      </c>
    </row>
    <row r="343" spans="1:8" ht="15" x14ac:dyDescent="0.4">
      <c r="A343">
        <f>ROUND('Clk1'!P29,0)</f>
        <v>18</v>
      </c>
      <c r="B343" s="1">
        <f>'Clk1'!S29</f>
        <v>22.420270645823273</v>
      </c>
      <c r="C343" s="1">
        <f>'Clk1'!T29</f>
        <v>15.27482411021796</v>
      </c>
      <c r="G343" s="21" t="e">
        <f t="array" ref="G343">INDEX($B$2:$B$561, SMALL(IF($F$2=$A$2:$A$561, ROW($A$2:$A$561)-ROW($A$2)+1), ROW(342:342)))</f>
        <v>#NUM!</v>
      </c>
      <c r="H343" s="21" t="e">
        <f t="array" ref="H343">INDEX($C$2:$C$561, SMALL(IF($F$2=$A$2:$A$561, ROW($A$2:$A$561)-ROW($A$2)+1), ROW(342:342)))</f>
        <v>#NUM!</v>
      </c>
    </row>
    <row r="344" spans="1:8" ht="15" x14ac:dyDescent="0.4">
      <c r="A344">
        <f>ROUND('Clk1'!P30,0)</f>
        <v>17</v>
      </c>
      <c r="B344" s="1">
        <f>'Clk1'!S30</f>
        <v>21.230796296788291</v>
      </c>
      <c r="C344" s="1">
        <f>'Clk1'!T30</f>
        <v>14.56702991463899</v>
      </c>
      <c r="G344" s="21" t="e">
        <f t="array" ref="G344">INDEX($B$2:$B$561, SMALL(IF($F$2=$A$2:$A$561, ROW($A$2:$A$561)-ROW($A$2)+1), ROW(343:343)))</f>
        <v>#NUM!</v>
      </c>
      <c r="H344" s="21" t="e">
        <f t="array" ref="H344">INDEX($C$2:$C$561, SMALL(IF($F$2=$A$2:$A$561, ROW($A$2:$A$561)-ROW($A$2)+1), ROW(343:343)))</f>
        <v>#NUM!</v>
      </c>
    </row>
    <row r="345" spans="1:8" ht="15" x14ac:dyDescent="0.4">
      <c r="A345">
        <f>ROUND('Clk1'!P31,0)</f>
        <v>17</v>
      </c>
      <c r="B345" s="1">
        <f>'Clk1'!S31</f>
        <v>20.184281944091786</v>
      </c>
      <c r="C345" s="1">
        <f>'Clk1'!T31</f>
        <v>13.947530461739069</v>
      </c>
      <c r="G345" s="21" t="e">
        <f t="array" ref="G345">INDEX($B$2:$B$561, SMALL(IF($F$2=$A$2:$A$561, ROW($A$2:$A$561)-ROW($A$2)+1), ROW(344:344)))</f>
        <v>#NUM!</v>
      </c>
      <c r="H345" s="21" t="e">
        <f t="array" ref="H345">INDEX($C$2:$C$561, SMALL(IF($F$2=$A$2:$A$561, ROW($A$2:$A$561)-ROW($A$2)+1), ROW(344:344)))</f>
        <v>#NUM!</v>
      </c>
    </row>
    <row r="346" spans="1:8" ht="15" x14ac:dyDescent="0.4">
      <c r="A346">
        <f>ROUND('Clk1'!P32,0)</f>
        <v>16</v>
      </c>
      <c r="B346" s="1">
        <f>'Clk1'!S32</f>
        <v>19.25278774205459</v>
      </c>
      <c r="C346" s="1">
        <f>'Clk1'!T32</f>
        <v>13.398583143728331</v>
      </c>
      <c r="G346" s="21" t="e">
        <f t="array" ref="G346">INDEX($B$2:$B$561, SMALL(IF($F$2=$A$2:$A$561, ROW($A$2:$A$561)-ROW($A$2)+1), ROW(345:345)))</f>
        <v>#NUM!</v>
      </c>
      <c r="H346" s="21" t="e">
        <f t="array" ref="H346">INDEX($C$2:$C$561, SMALL(IF($F$2=$A$2:$A$561, ROW($A$2:$A$561)-ROW($A$2)+1), ROW(345:345)))</f>
        <v>#NUM!</v>
      </c>
    </row>
    <row r="347" spans="1:8" ht="15" x14ac:dyDescent="0.4">
      <c r="A347">
        <f>ROUND('Clk1'!P33,0)</f>
        <v>16</v>
      </c>
      <c r="B347" s="1">
        <f>'Clk1'!S33</f>
        <v>18.415491684071597</v>
      </c>
      <c r="C347" s="1">
        <f>'Clk1'!T33</f>
        <v>12.906948560790505</v>
      </c>
      <c r="G347" s="21" t="e">
        <f t="array" ref="G347">INDEX($B$2:$B$561, SMALL(IF($F$2=$A$2:$A$561, ROW($A$2:$A$561)-ROW($A$2)+1), ROW(346:346)))</f>
        <v>#NUM!</v>
      </c>
      <c r="H347" s="21" t="e">
        <f t="array" ref="H347">INDEX($C$2:$C$561, SMALL(IF($F$2=$A$2:$A$561, ROW($A$2:$A$561)-ROW($A$2)+1), ROW(346:346)))</f>
        <v>#NUM!</v>
      </c>
    </row>
    <row r="348" spans="1:8" ht="15" x14ac:dyDescent="0.4">
      <c r="A348">
        <f>ROUND('Clk1'!P34,0)</f>
        <v>15</v>
      </c>
      <c r="B348" s="1">
        <f>'Clk1'!S34</f>
        <v>17.656517739708047</v>
      </c>
      <c r="C348" s="1">
        <f>'Clk1'!T34</f>
        <v>12.462514802559504</v>
      </c>
      <c r="G348" s="21" t="e">
        <f t="array" ref="G348">INDEX($B$2:$B$561, SMALL(IF($F$2=$A$2:$A$561, ROW($A$2:$A$561)-ROW($A$2)+1), ROW(347:347)))</f>
        <v>#NUM!</v>
      </c>
      <c r="H348" s="21" t="e">
        <f t="array" ref="H348">INDEX($C$2:$C$561, SMALL(IF($F$2=$A$2:$A$561, ROW($A$2:$A$561)-ROW($A$2)+1), ROW(347:347)))</f>
        <v>#NUM!</v>
      </c>
    </row>
    <row r="349" spans="1:8" ht="15" x14ac:dyDescent="0.4">
      <c r="A349">
        <f>ROUND('Clk1'!P35,0)</f>
        <v>15</v>
      </c>
      <c r="B349" s="1">
        <f>'Clk1'!S35</f>
        <v>16.963522793430524</v>
      </c>
      <c r="C349" s="1">
        <f>'Clk1'!T35</f>
        <v>12.057402812775958</v>
      </c>
      <c r="G349" s="21" t="e">
        <f t="array" ref="G349">INDEX($B$2:$B$561, SMALL(IF($F$2=$A$2:$A$561, ROW($A$2:$A$561)-ROW($A$2)+1), ROW(348:348)))</f>
        <v>#NUM!</v>
      </c>
      <c r="H349" s="21" t="e">
        <f t="array" ref="H349">INDEX($C$2:$C$561, SMALL(IF($F$2=$A$2:$A$561, ROW($A$2:$A$561)-ROW($A$2)+1), ROW(348:348)))</f>
        <v>#NUM!</v>
      </c>
    </row>
    <row r="350" spans="1:8" ht="15" x14ac:dyDescent="0.4">
      <c r="A350">
        <f>ROUND('Clk1'!P36,0)</f>
        <v>15</v>
      </c>
      <c r="B350" s="1">
        <f>'Clk1'!S36</f>
        <v>16.326747680922285</v>
      </c>
      <c r="C350" s="1">
        <f>'Clk1'!T36</f>
        <v>11.685365855664346</v>
      </c>
      <c r="G350" s="21" t="e">
        <f t="array" ref="G350">INDEX($B$2:$B$561, SMALL(IF($F$2=$A$2:$A$561, ROW($A$2:$A$561)-ROW($A$2)+1), ROW(349:349)))</f>
        <v>#NUM!</v>
      </c>
      <c r="H350" s="21" t="e">
        <f t="array" ref="H350">INDEX($C$2:$C$561, SMALL(IF($F$2=$A$2:$A$561, ROW($A$2:$A$561)-ROW($A$2)+1), ROW(349:349)))</f>
        <v>#NUM!</v>
      </c>
    </row>
    <row r="351" spans="1:8" ht="15" x14ac:dyDescent="0.4">
      <c r="A351">
        <f>ROUND('Clk1'!P37,0)</f>
        <v>14</v>
      </c>
      <c r="B351" s="1">
        <f>'Clk1'!S37</f>
        <v>15.738362267925886</v>
      </c>
      <c r="C351" s="1">
        <f>'Clk1'!T37</f>
        <v>11.341375230564946</v>
      </c>
      <c r="G351" s="21" t="e">
        <f t="array" ref="G351">INDEX($B$2:$B$561, SMALL(IF($F$2=$A$2:$A$561, ROW($A$2:$A$561)-ROW($A$2)+1), ROW(350:350)))</f>
        <v>#NUM!</v>
      </c>
      <c r="H351" s="21" t="e">
        <f t="array" ref="H351">INDEX($C$2:$C$561, SMALL(IF($F$2=$A$2:$A$561, ROW($A$2:$A$561)-ROW($A$2)+1), ROW(350:350)))</f>
        <v>#NUM!</v>
      </c>
    </row>
    <row r="352" spans="1:8" ht="15" x14ac:dyDescent="0.4">
      <c r="A352">
        <f>ROUND('Clk1'!P38,0)</f>
        <v>14</v>
      </c>
      <c r="B352" s="1">
        <f>'Clk1'!S38</f>
        <v>15.192002593062551</v>
      </c>
      <c r="C352" s="1">
        <f>'Clk1'!T38</f>
        <v>11.021327581611491</v>
      </c>
      <c r="G352" s="21" t="e">
        <f t="array" ref="G352">INDEX($B$2:$B$561, SMALL(IF($F$2=$A$2:$A$561, ROW($A$2:$A$561)-ROW($A$2)+1), ROW(351:351)))</f>
        <v>#NUM!</v>
      </c>
      <c r="H352" s="21" t="e">
        <f t="array" ref="H352">INDEX($C$2:$C$561, SMALL(IF($F$2=$A$2:$A$561, ROW($A$2:$A$561)-ROW($A$2)+1), ROW(351:351)))</f>
        <v>#NUM!</v>
      </c>
    </row>
    <row r="353" spans="1:8" ht="15" x14ac:dyDescent="0.4">
      <c r="A353">
        <f>ROUND('Clk1'!P39,0)</f>
        <v>14</v>
      </c>
      <c r="B353" s="1">
        <f>'Clk1'!S39</f>
        <v>14.682436846046821</v>
      </c>
      <c r="C353" s="1">
        <f>'Clk1'!T39</f>
        <v>10.721833730860411</v>
      </c>
      <c r="G353" s="21" t="e">
        <f t="array" ref="G353">INDEX($B$2:$B$561, SMALL(IF($F$2=$A$2:$A$561, ROW($A$2:$A$561)-ROW($A$2)+1), ROW(352:352)))</f>
        <v>#NUM!</v>
      </c>
      <c r="H353" s="21" t="e">
        <f t="array" ref="H353">INDEX($C$2:$C$561, SMALL(IF($F$2=$A$2:$A$561, ROW($A$2:$A$561)-ROW($A$2)+1), ROW(352:352)))</f>
        <v>#NUM!</v>
      </c>
    </row>
    <row r="354" spans="1:8" ht="15" x14ac:dyDescent="0.4">
      <c r="A354">
        <f>ROUND('Clk1'!P40,0)</f>
        <v>14</v>
      </c>
      <c r="B354" s="1">
        <f>'Clk1'!S40</f>
        <v>14.205319816848725</v>
      </c>
      <c r="C354" s="1">
        <f>'Clk1'!T40</f>
        <v>10.440063462531084</v>
      </c>
      <c r="G354" s="21" t="e">
        <f t="array" ref="G354">INDEX($B$2:$B$561, SMALL(IF($F$2=$A$2:$A$561, ROW($A$2:$A$561)-ROW($A$2)+1), ROW(353:353)))</f>
        <v>#NUM!</v>
      </c>
      <c r="H354" s="21" t="e">
        <f t="array" ref="H354">INDEX($C$2:$C$561, SMALL(IF($F$2=$A$2:$A$561, ROW($A$2:$A$561)-ROW($A$2)+1), ROW(353:353)))</f>
        <v>#NUM!</v>
      </c>
    </row>
    <row r="355" spans="1:8" ht="15" x14ac:dyDescent="0.4">
      <c r="A355">
        <f>ROUND('Clk1'!P41,0)</f>
        <v>13</v>
      </c>
      <c r="B355" s="1">
        <f>'Clk1'!S41</f>
        <v>13.757009374410199</v>
      </c>
      <c r="C355" s="1">
        <f>'Clk1'!T41</f>
        <v>10.173629512325828</v>
      </c>
      <c r="G355" s="21" t="e">
        <f t="array" ref="G355">INDEX($B$2:$B$561, SMALL(IF($F$2=$A$2:$A$561, ROW($A$2:$A$561)-ROW($A$2)+1), ROW(354:354)))</f>
        <v>#NUM!</v>
      </c>
      <c r="H355" s="21" t="e">
        <f t="array" ref="H355">INDEX($C$2:$C$561, SMALL(IF($F$2=$A$2:$A$561, ROW($A$2:$A$561)-ROW($A$2)+1), ROW(354:354)))</f>
        <v>#NUM!</v>
      </c>
    </row>
    <row r="356" spans="1:8" ht="15" x14ac:dyDescent="0.4">
      <c r="A356">
        <f>ROUND('Clk1'!P42,0)</f>
        <v>13</v>
      </c>
      <c r="B356" s="1">
        <f>'Clk1'!S42</f>
        <v>13.334427251877653</v>
      </c>
      <c r="C356" s="1">
        <f>'Clk1'!T42</f>
        <v>9.9204995408211154</v>
      </c>
      <c r="G356" s="21" t="e">
        <f t="array" ref="G356">INDEX($B$2:$B$561, SMALL(IF($F$2=$A$2:$A$561, ROW($A$2:$A$561)-ROW($A$2)+1), ROW(355:355)))</f>
        <v>#NUM!</v>
      </c>
      <c r="H356" s="21" t="e">
        <f t="array" ref="H356">INDEX($C$2:$C$561, SMALL(IF($F$2=$A$2:$A$561, ROW($A$2:$A$561)-ROW($A$2)+1), ROW(355:355)))</f>
        <v>#NUM!</v>
      </c>
    </row>
    <row r="357" spans="1:8" ht="15" x14ac:dyDescent="0.4">
      <c r="A357">
        <f>ROUND('Clk1'!P43,0)</f>
        <v>13</v>
      </c>
      <c r="B357" s="1">
        <f>'Clk1'!S43</f>
        <v>12.934952012099442</v>
      </c>
      <c r="C357" s="1">
        <f>'Clk1'!T43</f>
        <v>9.6789284155588593</v>
      </c>
      <c r="G357" s="21" t="e">
        <f t="array" ref="G357">INDEX($B$2:$B$561, SMALL(IF($F$2=$A$2:$A$561, ROW($A$2:$A$561)-ROW($A$2)+1), ROW(356:356)))</f>
        <v>#NUM!</v>
      </c>
      <c r="H357" s="21" t="e">
        <f t="array" ref="H357">INDEX($C$2:$C$561, SMALL(IF($F$2=$A$2:$A$561, ROW($A$2:$A$561)-ROW($A$2)+1), ROW(356:356)))</f>
        <v>#NUM!</v>
      </c>
    </row>
    <row r="358" spans="1:8" ht="15" x14ac:dyDescent="0.4">
      <c r="A358">
        <f>ROUND('Clk1'!P44,0)</f>
        <v>13</v>
      </c>
      <c r="B358" s="1">
        <f>'Clk1'!S44</f>
        <v>12.556335741106045</v>
      </c>
      <c r="C358" s="1">
        <f>'Clk1'!T44</f>
        <v>9.447405453202828</v>
      </c>
      <c r="G358" s="21" t="e">
        <f t="array" ref="G358">INDEX($B$2:$B$561, SMALL(IF($F$2=$A$2:$A$561, ROW($A$2:$A$561)-ROW($A$2)+1), ROW(357:357)))</f>
        <v>#NUM!</v>
      </c>
      <c r="H358" s="21" t="e">
        <f t="array" ref="H358">INDEX($C$2:$C$561, SMALL(IF($F$2=$A$2:$A$561, ROW($A$2:$A$561)-ROW($A$2)+1), ROW(357:357)))</f>
        <v>#NUM!</v>
      </c>
    </row>
    <row r="359" spans="1:8" ht="15" x14ac:dyDescent="0.4">
      <c r="A359">
        <f>ROUND('Clk1'!P45,0)</f>
        <v>13</v>
      </c>
      <c r="B359" s="1">
        <f>'Clk1'!S45</f>
        <v>12.196638478078095</v>
      </c>
      <c r="C359" s="1">
        <f>'Clk1'!T45</f>
        <v>9.2246128310359286</v>
      </c>
      <c r="G359" s="21" t="e">
        <f t="array" ref="G359">INDEX($B$2:$B$561, SMALL(IF($F$2=$A$2:$A$561, ROW($A$2:$A$561)-ROW($A$2)+1), ROW(358:358)))</f>
        <v>#NUM!</v>
      </c>
      <c r="H359" s="21" t="e">
        <f t="array" ref="H359">INDEX($C$2:$C$561, SMALL(IF($F$2=$A$2:$A$561, ROW($A$2:$A$561)-ROW($A$2)+1), ROW(358:358)))</f>
        <v>#NUM!</v>
      </c>
    </row>
    <row r="360" spans="1:8" ht="15" x14ac:dyDescent="0.4">
      <c r="A360">
        <f>ROUND('Clk1'!P46,0)</f>
        <v>13</v>
      </c>
      <c r="B360" s="1">
        <f>'Clk1'!S46</f>
        <v>11.854176068855221</v>
      </c>
      <c r="C360" s="1">
        <f>'Clk1'!T46</f>
        <v>9.0093924394025073</v>
      </c>
      <c r="G360" s="21" t="e">
        <f t="array" ref="G360">INDEX($B$2:$B$561, SMALL(IF($F$2=$A$2:$A$561, ROW($A$2:$A$561)-ROW($A$2)+1), ROW(359:359)))</f>
        <v>#NUM!</v>
      </c>
      <c r="H360" s="21" t="e">
        <f t="array" ref="H360">INDEX($C$2:$C$561, SMALL(IF($F$2=$A$2:$A$561, ROW($A$2:$A$561)-ROW($A$2)+1), ROW(359:359)))</f>
        <v>#NUM!</v>
      </c>
    </row>
    <row r="361" spans="1:8" ht="15" x14ac:dyDescent="0.4">
      <c r="A361">
        <f>ROUND('Clk1'!P47,0)</f>
        <v>13</v>
      </c>
      <c r="B361" s="1">
        <f>'Clk1'!S47</f>
        <v>11.527478294148537</v>
      </c>
      <c r="C361" s="1">
        <f>'Clk1'!T47</f>
        <v>8.8007191832094218</v>
      </c>
      <c r="G361" s="21" t="e">
        <f t="array" ref="G361">INDEX($B$2:$B$561, SMALL(IF($F$2=$A$2:$A$561, ROW($A$2:$A$561)-ROW($A$2)+1), ROW(360:360)))</f>
        <v>#NUM!</v>
      </c>
      <c r="H361" s="21" t="e">
        <f t="array" ref="H361">INDEX($C$2:$C$561, SMALL(IF($F$2=$A$2:$A$561, ROW($A$2:$A$561)-ROW($A$2)+1), ROW(360:360)))</f>
        <v>#NUM!</v>
      </c>
    </row>
    <row r="362" spans="1:8" ht="15" x14ac:dyDescent="0.4">
      <c r="A362">
        <f>ROUND('Clk1'!P48,0)</f>
        <v>13</v>
      </c>
      <c r="B362" s="1">
        <f>'Clk1'!S48</f>
        <v>11.215254943240142</v>
      </c>
      <c r="C362" s="1">
        <f>'Clk1'!T48</f>
        <v>8.5976792590018665</v>
      </c>
      <c r="G362" s="21" t="e">
        <f t="array" ref="G362">INDEX($B$2:$B$561, SMALL(IF($F$2=$A$2:$A$561, ROW($A$2:$A$561)-ROW($A$2)+1), ROW(361:361)))</f>
        <v>#NUM!</v>
      </c>
      <c r="H362" s="21" t="e">
        <f t="array" ref="H362">INDEX($C$2:$C$561, SMALL(IF($F$2=$A$2:$A$561, ROW($A$2:$A$561)-ROW($A$2)+1), ROW(361:361)))</f>
        <v>#NUM!</v>
      </c>
    </row>
    <row r="363" spans="1:8" ht="15" x14ac:dyDescent="0.4">
      <c r="A363">
        <f>ROUND('Clk1'!P49,0)</f>
        <v>13</v>
      </c>
      <c r="B363" s="1">
        <f>'Clk1'!S49</f>
        <v>10.916368089019263</v>
      </c>
      <c r="C363" s="1">
        <f>'Clk1'!T49</f>
        <v>8.3994523040864042</v>
      </c>
      <c r="G363" s="21" t="e">
        <f t="array" ref="G363">INDEX($B$2:$B$561, SMALL(IF($F$2=$A$2:$A$561, ROW($A$2:$A$561)-ROW($A$2)+1), ROW(362:362)))</f>
        <v>#NUM!</v>
      </c>
      <c r="H363" s="21" t="e">
        <f t="array" ref="H363">INDEX($C$2:$C$561, SMALL(IF($F$2=$A$2:$A$561, ROW($A$2:$A$561)-ROW($A$2)+1), ROW(362:362)))</f>
        <v>#NUM!</v>
      </c>
    </row>
    <row r="364" spans="1:8" ht="15" x14ac:dyDescent="0.4">
      <c r="A364">
        <f>ROUND('Clk1'!P50,0)</f>
        <v>13</v>
      </c>
      <c r="B364" s="1">
        <f>'Clk1'!S50</f>
        <v>10.629809243081002</v>
      </c>
      <c r="C364" s="1">
        <f>'Clk1'!T50</f>
        <v>8.205296581542548</v>
      </c>
      <c r="G364" s="21" t="e">
        <f t="array" ref="G364">INDEX($B$2:$B$561, SMALL(IF($F$2=$A$2:$A$561, ROW($A$2:$A$561)-ROW($A$2)+1), ROW(363:363)))</f>
        <v>#NUM!</v>
      </c>
      <c r="H364" s="21" t="e">
        <f t="array" ref="H364">INDEX($C$2:$C$561, SMALL(IF($F$2=$A$2:$A$561, ROW($A$2:$A$561)-ROW($A$2)+1), ROW(363:363)))</f>
        <v>#NUM!</v>
      </c>
    </row>
    <row r="365" spans="1:8" ht="15" x14ac:dyDescent="0.4">
      <c r="A365">
        <f>ROUND('Clk1'!P51,0)</f>
        <v>12</v>
      </c>
      <c r="B365" s="1">
        <f>'Clk1'!S51</f>
        <v>10.354680378702973</v>
      </c>
      <c r="C365" s="1">
        <f>'Clk1'!T51</f>
        <v>8.0145365604237266</v>
      </c>
      <c r="G365" s="21" t="e">
        <f t="array" ref="G365">INDEX($B$2:$B$561, SMALL(IF($F$2=$A$2:$A$561, ROW($A$2:$A$561)-ROW($A$2)+1), ROW(364:364)))</f>
        <v>#NUM!</v>
      </c>
      <c r="H365" s="21" t="e">
        <f t="array" ref="H365">INDEX($C$2:$C$561, SMALL(IF($F$2=$A$2:$A$561, ROW($A$2:$A$561)-ROW($A$2)+1), ROW(364:364)))</f>
        <v>#NUM!</v>
      </c>
    </row>
    <row r="366" spans="1:8" ht="15" x14ac:dyDescent="0.4">
      <c r="A366">
        <f>ROUND('Clk1'!P52,0)</f>
        <v>12</v>
      </c>
      <c r="B366" s="1">
        <f>'Clk1'!S52</f>
        <v>10.090178037663492</v>
      </c>
      <c r="C366" s="1">
        <f>'Clk1'!T52</f>
        <v>7.826552394835832</v>
      </c>
      <c r="G366" s="21" t="e">
        <f t="array" ref="G366">INDEX($B$2:$B$561, SMALL(IF($F$2=$A$2:$A$561, ROW($A$2:$A$561)-ROW($A$2)+1), ROW(365:365)))</f>
        <v>#NUM!</v>
      </c>
      <c r="H366" s="21" t="e">
        <f t="array" ref="H366">INDEX($C$2:$C$561, SMALL(IF($F$2=$A$2:$A$561, ROW($A$2:$A$561)-ROW($A$2)+1), ROW(365:365)))</f>
        <v>#NUM!</v>
      </c>
    </row>
    <row r="367" spans="1:8" ht="15" x14ac:dyDescent="0.4">
      <c r="A367">
        <f>ROUND('Clk1'!P53,0)</f>
        <v>12</v>
      </c>
      <c r="B367" s="1">
        <f>'Clk1'!S53</f>
        <v>9.835579906654619</v>
      </c>
      <c r="C367" s="1">
        <f>'Clk1'!T53</f>
        <v>7.6407709132483008</v>
      </c>
      <c r="G367" s="21" t="e">
        <f t="array" ref="G367">INDEX($B$2:$B$561, SMALL(IF($F$2=$A$2:$A$561, ROW($A$2:$A$561)-ROW($A$2)+1), ROW(366:366)))</f>
        <v>#NUM!</v>
      </c>
      <c r="H367" s="21" t="e">
        <f t="array" ref="H367">INDEX($C$2:$C$561, SMALL(IF($F$2=$A$2:$A$561, ROW($A$2:$A$561)-ROW($A$2)+1), ROW(366:366)))</f>
        <v>#NUM!</v>
      </c>
    </row>
    <row r="368" spans="1:8" ht="15" x14ac:dyDescent="0.4">
      <c r="A368">
        <f>ROUND('Clk1'!P54,0)</f>
        <v>12</v>
      </c>
      <c r="B368" s="1">
        <f>'Clk1'!S54</f>
        <v>9.5902333761736056</v>
      </c>
      <c r="C368" s="1">
        <f>'Clk1'!T54</f>
        <v>7.4566578103570142</v>
      </c>
      <c r="G368" s="21" t="e">
        <f t="array" ref="G368">INDEX($B$2:$B$561, SMALL(IF($F$2=$A$2:$A$561, ROW($A$2:$A$561)-ROW($A$2)+1), ROW(367:367)))</f>
        <v>#NUM!</v>
      </c>
      <c r="H368" s="21" t="e">
        <f t="array" ref="H368">INDEX($C$2:$C$561, SMALL(IF($F$2=$A$2:$A$561, ROW($A$2:$A$561)-ROW($A$2)+1), ROW(367:367)))</f>
        <v>#NUM!</v>
      </c>
    </row>
    <row r="369" spans="1:8" ht="15" x14ac:dyDescent="0.4">
      <c r="A369">
        <f>ROUND('Clk1'!P55,0)</f>
        <v>12</v>
      </c>
      <c r="B369" s="1">
        <f>'Clk1'!S55</f>
        <v>9.3535456902603737</v>
      </c>
      <c r="C369" s="1">
        <f>'Clk1'!T55</f>
        <v>7.273710795165897</v>
      </c>
      <c r="G369" s="21" t="e">
        <f t="array" ref="G369">INDEX($B$2:$B$561, SMALL(IF($F$2=$A$2:$A$561, ROW($A$2:$A$561)-ROW($A$2)+1), ROW(368:368)))</f>
        <v>#NUM!</v>
      </c>
      <c r="H369" s="21" t="e">
        <f t="array" ref="H369">INDEX($C$2:$C$561, SMALL(IF($F$2=$A$2:$A$561, ROW($A$2:$A$561)-ROW($A$2)+1), ROW(368:368)))</f>
        <v>#NUM!</v>
      </c>
    </row>
    <row r="370" spans="1:8" ht="15" x14ac:dyDescent="0.4">
      <c r="A370">
        <f>ROUND('Clk1'!P56,0)</f>
        <v>12</v>
      </c>
      <c r="B370" s="1">
        <f>'Clk1'!S56</f>
        <v>9.1249753670545068</v>
      </c>
      <c r="C370" s="1">
        <f>'Clk1'!T56</f>
        <v>7.0914534957662791</v>
      </c>
      <c r="G370" s="21" t="e">
        <f t="array" ref="G370">INDEX($B$2:$B$561, SMALL(IF($F$2=$A$2:$A$561, ROW($A$2:$A$561)-ROW($A$2)+1), ROW(369:369)))</f>
        <v>#NUM!</v>
      </c>
      <c r="H370" s="21" t="e">
        <f t="array" ref="H370">INDEX($C$2:$C$561, SMALL(IF($F$2=$A$2:$A$561, ROW($A$2:$A$561)-ROW($A$2)+1), ROW(369:369)))</f>
        <v>#NUM!</v>
      </c>
    </row>
    <row r="371" spans="1:8" ht="15" x14ac:dyDescent="0.4">
      <c r="A371">
        <f>ROUND('Clk1'!P57,0)</f>
        <v>12</v>
      </c>
      <c r="B371" s="1">
        <f>'Clk1'!S57</f>
        <v>8.9040246233534894</v>
      </c>
      <c r="C371" s="1">
        <f>'Clk1'!T57</f>
        <v>6.9094299572706328</v>
      </c>
      <c r="G371" s="21" t="e">
        <f t="array" ref="G371">INDEX($B$2:$B$561, SMALL(IF($F$2=$A$2:$A$561, ROW($A$2:$A$561)-ROW($A$2)+1), ROW(370:370)))</f>
        <v>#NUM!</v>
      </c>
      <c r="H371" s="21" t="e">
        <f t="array" ref="H371">INDEX($C$2:$C$561, SMALL(IF($F$2=$A$2:$A$561, ROW($A$2:$A$561)-ROW($A$2)+1), ROW(370:370)))</f>
        <v>#NUM!</v>
      </c>
    </row>
    <row r="372" spans="1:8" ht="15" x14ac:dyDescent="0.4">
      <c r="A372">
        <f>ROUND('Clk1'!P58,0)</f>
        <v>12</v>
      </c>
      <c r="B372" s="1">
        <f>'Clk1'!S58</f>
        <v>8.6902325749916898</v>
      </c>
      <c r="C372" s="1">
        <f>'Clk1'!T58</f>
        <v>6.7271995972563436</v>
      </c>
      <c r="G372" s="21" t="e">
        <f t="array" ref="G372">INDEX($B$2:$B$561, SMALL(IF($F$2=$A$2:$A$561, ROW($A$2:$A$561)-ROW($A$2)+1), ROW(371:371)))</f>
        <v>#NUM!</v>
      </c>
      <c r="H372" s="21" t="e">
        <f t="array" ref="H372">INDEX($C$2:$C$561, SMALL(IF($F$2=$A$2:$A$561, ROW($A$2:$A$561)-ROW($A$2)+1), ROW(371:371)))</f>
        <v>#NUM!</v>
      </c>
    </row>
    <row r="373" spans="1:8" ht="15" x14ac:dyDescent="0.4">
      <c r="A373">
        <f>ROUND('Clk1'!P59,0)</f>
        <v>13</v>
      </c>
      <c r="B373" s="1">
        <f>'Clk1'!S59</f>
        <v>8.4831690115257228</v>
      </c>
      <c r="C373" s="1">
        <f>'Clk1'!T59</f>
        <v>6.544332505011365</v>
      </c>
      <c r="G373" s="21" t="e">
        <f t="array" ref="G373">INDEX($B$2:$B$561, SMALL(IF($F$2=$A$2:$A$561, ROW($A$2:$A$561)-ROW($A$2)+1), ROW(372:372)))</f>
        <v>#NUM!</v>
      </c>
      <c r="H373" s="21" t="e">
        <f t="array" ref="H373">INDEX($C$2:$C$561, SMALL(IF($F$2=$A$2:$A$561, ROW($A$2:$A$561)-ROW($A$2)+1), ROW(372:372)))</f>
        <v>#NUM!</v>
      </c>
    </row>
    <row r="374" spans="1:8" ht="15" x14ac:dyDescent="0.4">
      <c r="A374">
        <f>ROUND('Clk1'!P60,0)</f>
        <v>13</v>
      </c>
      <c r="B374" s="1">
        <f>'Clk1'!S60</f>
        <v>8.2824285600448082</v>
      </c>
      <c r="C374" s="1">
        <f>'Clk1'!T60</f>
        <v>6.3604049885594547</v>
      </c>
      <c r="G374" s="21" t="e">
        <f t="array" ref="G374">INDEX($B$2:$B$561, SMALL(IF($F$2=$A$2:$A$561, ROW($A$2:$A$561)-ROW($A$2)+1), ROW(373:373)))</f>
        <v>#NUM!</v>
      </c>
      <c r="H374" s="21" t="e">
        <f t="array" ref="H374">INDEX($C$2:$C$561, SMALL(IF($F$2=$A$2:$A$561, ROW($A$2:$A$561)-ROW($A$2)+1), ROW(373:373)))</f>
        <v>#NUM!</v>
      </c>
    </row>
    <row r="375" spans="1:8" ht="15" x14ac:dyDescent="0.4">
      <c r="A375">
        <f>ROUND('Clk1'!P61,0)</f>
        <v>13</v>
      </c>
      <c r="B375" s="1">
        <f>'Clk1'!S61</f>
        <v>8.0876250597715416</v>
      </c>
      <c r="C375" s="1">
        <f>'Clk1'!T61</f>
        <v>6.1749952883758956</v>
      </c>
      <c r="G375" s="21" t="e">
        <f t="array" ref="G375">INDEX($B$2:$B$561, SMALL(IF($F$2=$A$2:$A$561, ROW($A$2:$A$561)-ROW($A$2)+1), ROW(374:374)))</f>
        <v>#NUM!</v>
      </c>
      <c r="H375" s="21" t="e">
        <f t="array" ref="H375">INDEX($C$2:$C$561, SMALL(IF($F$2=$A$2:$A$561, ROW($A$2:$A$561)-ROW($A$2)+1), ROW(374:374)))</f>
        <v>#NUM!</v>
      </c>
    </row>
    <row r="376" spans="1:8" ht="15" x14ac:dyDescent="0.4">
      <c r="A376">
        <f>ROUND('Clk1'!P62,0)</f>
        <v>13</v>
      </c>
      <c r="B376" s="1">
        <f>'Clk1'!S62</f>
        <v>7.8983859666135228</v>
      </c>
      <c r="C376" s="1">
        <f>'Clk1'!T62</f>
        <v>5.987679390348112</v>
      </c>
      <c r="G376" s="21" t="e">
        <f t="array" ref="G376">INDEX($B$2:$B$561, SMALL(IF($F$2=$A$2:$A$561, ROW($A$2:$A$561)-ROW($A$2)+1), ROW(375:375)))</f>
        <v>#NUM!</v>
      </c>
      <c r="H376" s="21" t="e">
        <f t="array" ref="H376">INDEX($C$2:$C$561, SMALL(IF($F$2=$A$2:$A$561, ROW($A$2:$A$561)-ROW($A$2)+1), ROW(375:375)))</f>
        <v>#NUM!</v>
      </c>
    </row>
    <row r="377" spans="1:8" ht="15" x14ac:dyDescent="0.4">
      <c r="A377">
        <f>ROUND('Clk1'!P63,0)</f>
        <v>13</v>
      </c>
      <c r="B377" s="1">
        <f>'Clk1'!S63</f>
        <v>7.7143465944034242</v>
      </c>
      <c r="C377" s="1">
        <f>'Clk1'!T63</f>
        <v>5.7980268845139813</v>
      </c>
      <c r="G377" s="21" t="e">
        <f t="array" ref="G377">INDEX($B$2:$B$561, SMALL(IF($F$2=$A$2:$A$561, ROW($A$2:$A$561)-ROW($A$2)+1), ROW(376:376)))</f>
        <v>#NUM!</v>
      </c>
      <c r="H377" s="21" t="e">
        <f t="array" ref="H377">INDEX($C$2:$C$561, SMALL(IF($F$2=$A$2:$A$561, ROW($A$2:$A$561)-ROW($A$2)+1), ROW(376:376)))</f>
        <v>#NUM!</v>
      </c>
    </row>
    <row r="378" spans="1:8" ht="15" x14ac:dyDescent="0.4">
      <c r="A378">
        <f>ROUND('Clk1'!P64,0)</f>
        <v>13</v>
      </c>
      <c r="B378" s="1">
        <f>'Clk1'!S64</f>
        <v>7.5351439759086096</v>
      </c>
      <c r="C378" s="1">
        <f>'Clk1'!T64</f>
        <v>5.605596832446281</v>
      </c>
      <c r="G378" s="21" t="e">
        <f t="array" ref="G378">INDEX($B$2:$B$561, SMALL(IF($F$2=$A$2:$A$561, ROW($A$2:$A$561)-ROW($A$2)+1), ROW(377:377)))</f>
        <v>#NUM!</v>
      </c>
      <c r="H378" s="21" t="e">
        <f t="array" ref="H378">INDEX($C$2:$C$561, SMALL(IF($F$2=$A$2:$A$561, ROW($A$2:$A$561)-ROW($A$2)+1), ROW(377:377)))</f>
        <v>#NUM!</v>
      </c>
    </row>
    <row r="379" spans="1:8" ht="15" x14ac:dyDescent="0.4">
      <c r="A379">
        <f>ROUND('Clk1'!P65,0)</f>
        <v>13</v>
      </c>
      <c r="B379" s="1">
        <f>'Clk1'!S65</f>
        <v>7.3604100896210811</v>
      </c>
      <c r="C379" s="1">
        <f>'Clk1'!T65</f>
        <v>5.4099336275983632</v>
      </c>
      <c r="G379" s="21" t="e">
        <f t="array" ref="G379">INDEX($B$2:$B$561, SMALL(IF($F$2=$A$2:$A$561, ROW($A$2:$A$561)-ROW($A$2)+1), ROW(378:378)))</f>
        <v>#NUM!</v>
      </c>
      <c r="H379" s="21" t="e">
        <f t="array" ref="H379">INDEX($C$2:$C$561, SMALL(IF($F$2=$A$2:$A$561, ROW($A$2:$A$561)-ROW($A$2)+1), ROW(378:378)))</f>
        <v>#NUM!</v>
      </c>
    </row>
    <row r="380" spans="1:8" ht="15" x14ac:dyDescent="0.4">
      <c r="A380">
        <f>ROUND('Clk1'!P66,0)</f>
        <v>13</v>
      </c>
      <c r="B380" s="1">
        <f>'Clk1'!S66</f>
        <v>7.1897641446318348</v>
      </c>
      <c r="C380" s="1">
        <f>'Clk1'!T66</f>
        <v>5.2105628634458752</v>
      </c>
      <c r="G380" s="21" t="e">
        <f t="array" ref="G380">INDEX($B$2:$B$561, SMALL(IF($F$2=$A$2:$A$561, ROW($A$2:$A$561)-ROW($A$2)+1), ROW(379:379)))</f>
        <v>#NUM!</v>
      </c>
      <c r="H380" s="21" t="e">
        <f t="array" ref="H380">INDEX($C$2:$C$561, SMALL(IF($F$2=$A$2:$A$561, ROW($A$2:$A$561)-ROW($A$2)+1), ROW(379:379)))</f>
        <v>#NUM!</v>
      </c>
    </row>
    <row r="381" spans="1:8" ht="15" x14ac:dyDescent="0.4">
      <c r="A381">
        <f>ROUND('Clk1'!P67,0)</f>
        <v>13</v>
      </c>
      <c r="B381" s="1">
        <f>'Clk1'!S67</f>
        <v>7.0228035410471703</v>
      </c>
      <c r="C381" s="1">
        <f>'Clk1'!T67</f>
        <v>5.0069872697380271</v>
      </c>
      <c r="G381" s="21" t="e">
        <f t="array" ref="G381">INDEX($B$2:$B$561, SMALL(IF($F$2=$A$2:$A$561, ROW($A$2:$A$561)-ROW($A$2)+1), ROW(380:380)))</f>
        <v>#NUM!</v>
      </c>
      <c r="H381" s="21" t="e">
        <f t="array" ref="H381">INDEX($C$2:$C$561, SMALL(IF($F$2=$A$2:$A$561, ROW($A$2:$A$561)-ROW($A$2)+1), ROW(380:380)))</f>
        <v>#NUM!</v>
      </c>
    </row>
    <row r="382" spans="1:8" ht="15" x14ac:dyDescent="0.4">
      <c r="A382">
        <f>ROUND('Clk1'!P68,0)</f>
        <v>13</v>
      </c>
      <c r="B382" s="1">
        <f>'Clk1'!S68</f>
        <v>6.8590930213404508</v>
      </c>
      <c r="C382" s="1">
        <f>'Clk1'!T68</f>
        <v>4.7986828465122322</v>
      </c>
      <c r="G382" s="21" t="e">
        <f t="array" ref="G382">INDEX($B$2:$B$561, SMALL(IF($F$2=$A$2:$A$561, ROW($A$2:$A$561)-ROW($A$2)+1), ROW(381:381)))</f>
        <v>#NUM!</v>
      </c>
      <c r="H382" s="21" t="e">
        <f t="array" ref="H382">INDEX($C$2:$C$561, SMALL(IF($F$2=$A$2:$A$561, ROW($A$2:$A$561)-ROW($A$2)+1), ROW(381:381)))</f>
        <v>#NUM!</v>
      </c>
    </row>
    <row r="383" spans="1:8" ht="15" x14ac:dyDescent="0.4">
      <c r="A383">
        <f>ROUND('Clk1'!P69,0)</f>
        <v>13</v>
      </c>
      <c r="B383" s="1">
        <f>'Clk1'!S69</f>
        <v>6.6981513907940036</v>
      </c>
      <c r="C383" s="1">
        <f>'Clk1'!T69</f>
        <v>4.5850954323188882</v>
      </c>
      <c r="G383" s="21" t="e">
        <f t="array" ref="G383">INDEX($B$2:$B$561, SMALL(IF($F$2=$A$2:$A$561, ROW($A$2:$A$561)-ROW($A$2)+1), ROW(382:382)))</f>
        <v>#NUM!</v>
      </c>
      <c r="H383" s="21" t="e">
        <f t="array" ref="H383">INDEX($C$2:$C$561, SMALL(IF($F$2=$A$2:$A$561, ROW($A$2:$A$561)-ROW($A$2)+1), ROW(382:382)))</f>
        <v>#NUM!</v>
      </c>
    </row>
    <row r="384" spans="1:8" ht="15" x14ac:dyDescent="0.4">
      <c r="A384">
        <f>ROUND('Clk1'!P70,0)</f>
        <v>13</v>
      </c>
      <c r="B384" s="1">
        <f>'Clk1'!S70</f>
        <v>6.5394350027206007</v>
      </c>
      <c r="C384" s="1">
        <f>'Clk1'!T70</f>
        <v>4.3656381081890236</v>
      </c>
      <c r="G384" s="21" t="e">
        <f t="array" ref="G384">INDEX($B$2:$B$561, SMALL(IF($F$2=$A$2:$A$561, ROW($A$2:$A$561)-ROW($A$2)+1), ROW(383:383)))</f>
        <v>#NUM!</v>
      </c>
      <c r="H384" s="21" t="e">
        <f t="array" ref="H384">INDEX($C$2:$C$561, SMALL(IF($F$2=$A$2:$A$561, ROW($A$2:$A$561)-ROW($A$2)+1), ROW(383:383)))</f>
        <v>#NUM!</v>
      </c>
    </row>
    <row r="385" spans="1:8" ht="15" x14ac:dyDescent="0.4">
      <c r="A385">
        <f>ROUND('Clk1'!P71,0)</f>
        <v>14</v>
      </c>
      <c r="B385" s="1">
        <f>'Clk1'!S71</f>
        <v>6.3823169644157005</v>
      </c>
      <c r="C385" s="1">
        <f>'Clk1'!T71</f>
        <v>4.1396900942458164</v>
      </c>
      <c r="G385" s="21" t="e">
        <f t="array" ref="G385">INDEX($B$2:$B$561, SMALL(IF($F$2=$A$2:$A$561, ROW($A$2:$A$561)-ROW($A$2)+1), ROW(384:384)))</f>
        <v>#NUM!</v>
      </c>
      <c r="H385" s="21" t="e">
        <f t="array" ref="H385">INDEX($C$2:$C$561, SMALL(IF($F$2=$A$2:$A$561, ROW($A$2:$A$561)-ROW($A$2)+1), ROW(384:384)))</f>
        <v>#NUM!</v>
      </c>
    </row>
    <row r="386" spans="1:8" ht="15" x14ac:dyDescent="0.4">
      <c r="A386">
        <f>ROUND('Clk1'!P72,0)</f>
        <v>14</v>
      </c>
      <c r="B386" s="1">
        <f>'Clk1'!S72</f>
        <v>6.2260607096287757</v>
      </c>
      <c r="C386" s="1">
        <f>'Clk1'!T72</f>
        <v>3.9065981905165201</v>
      </c>
      <c r="G386" s="21" t="e">
        <f t="array" ref="G386">INDEX($B$2:$B$561, SMALL(IF($F$2=$A$2:$A$561, ROW($A$2:$A$561)-ROW($A$2)+1), ROW(385:385)))</f>
        <v>#NUM!</v>
      </c>
      <c r="H386" s="21" t="e">
        <f t="array" ref="H386">INDEX($C$2:$C$561, SMALL(IF($F$2=$A$2:$A$561, ROW($A$2:$A$561)-ROW($A$2)+1), ROW(385:385)))</f>
        <v>#NUM!</v>
      </c>
    </row>
    <row r="387" spans="1:8" ht="15" x14ac:dyDescent="0.4">
      <c r="A387">
        <f>ROUND('Clk1'!P73,0)</f>
        <v>14</v>
      </c>
      <c r="B387" s="1">
        <f>'Clk1'!S73</f>
        <v>6.0697861911269078</v>
      </c>
      <c r="C387" s="1">
        <f>'Clk1'!T73</f>
        <v>3.6656824220700299</v>
      </c>
      <c r="G387" s="21" t="e">
        <f t="array" ref="G387">INDEX($B$2:$B$561, SMALL(IF($F$2=$A$2:$A$561, ROW($A$2:$A$561)-ROW($A$2)+1), ROW(386:386)))</f>
        <v>#NUM!</v>
      </c>
      <c r="H387" s="21" t="e">
        <f t="array" ref="H387">INDEX($C$2:$C$561, SMALL(IF($F$2=$A$2:$A$561, ROW($A$2:$A$561)-ROW($A$2)+1), ROW(386:386)))</f>
        <v>#NUM!</v>
      </c>
    </row>
    <row r="388" spans="1:8" ht="15" x14ac:dyDescent="0.4">
      <c r="A388">
        <f>ROUND('Clk1'!P74,0)</f>
        <v>14</v>
      </c>
      <c r="B388" s="1">
        <f>'Clk1'!S74</f>
        <v>5.91242646867956</v>
      </c>
      <c r="C388" s="1">
        <f>'Clk1'!T74</f>
        <v>3.4162484834738884</v>
      </c>
      <c r="G388" s="21" t="e">
        <f t="array" ref="G388">INDEX($B$2:$B$561, SMALL(IF($F$2=$A$2:$A$561, ROW($A$2:$A$561)-ROW($A$2)+1), ROW(387:387)))</f>
        <v>#NUM!</v>
      </c>
      <c r="H388" s="21" t="e">
        <f t="array" ref="H388">INDEX($C$2:$C$561, SMALL(IF($F$2=$A$2:$A$561, ROW($A$2:$A$561)-ROW($A$2)+1), ROW(387:387)))</f>
        <v>#NUM!</v>
      </c>
    </row>
    <row r="389" spans="1:8" ht="15" x14ac:dyDescent="0.4">
      <c r="A389">
        <f>ROUND('Clk1'!P75,0)</f>
        <v>14</v>
      </c>
      <c r="B389" s="1">
        <f>'Clk1'!S75</f>
        <v>5.7526719199783178</v>
      </c>
      <c r="C389" s="1">
        <f>'Clk1'!T75</f>
        <v>3.1576110047063177</v>
      </c>
      <c r="G389" s="21" t="e">
        <f t="array" ref="G389">INDEX($B$2:$B$561, SMALL(IF($F$2=$A$2:$A$561, ROW($A$2:$A$561)-ROW($A$2)+1), ROW(388:388)))</f>
        <v>#NUM!</v>
      </c>
      <c r="H389" s="21" t="e">
        <f t="array" ref="H389">INDEX($C$2:$C$561, SMALL(IF($F$2=$A$2:$A$561, ROW($A$2:$A$561)-ROW($A$2)+1), ROW(388:388)))</f>
        <v>#NUM!</v>
      </c>
    </row>
    <row r="390" spans="1:8" ht="15" x14ac:dyDescent="0.4">
      <c r="A390">
        <f>ROUND('Clk1'!P76,0)</f>
        <v>14</v>
      </c>
      <c r="B390" s="1">
        <f>'Clk1'!S76</f>
        <v>5.5888987460407309</v>
      </c>
      <c r="C390" s="1">
        <f>'Clk1'!T76</f>
        <v>2.8891338171519165</v>
      </c>
      <c r="G390" s="21" t="e">
        <f t="array" ref="G390">INDEX($B$2:$B$561, SMALL(IF($F$2=$A$2:$A$561, ROW($A$2:$A$561)-ROW($A$2)+1), ROW(389:389)))</f>
        <v>#NUM!</v>
      </c>
      <c r="H390" s="21" t="e">
        <f t="array" ref="H390">INDEX($C$2:$C$561, SMALL(IF($F$2=$A$2:$A$561, ROW($A$2:$A$561)-ROW($A$2)+1), ROW(389:389)))</f>
        <v>#NUM!</v>
      </c>
    </row>
    <row r="391" spans="1:8" ht="15" x14ac:dyDescent="0.4">
      <c r="A391">
        <f>ROUND('Clk1'!P77,0)</f>
        <v>15</v>
      </c>
      <c r="B391" s="1">
        <f>'Clk1'!S77</f>
        <v>5.4190780281333284</v>
      </c>
      <c r="C391" s="1">
        <f>'Clk1'!T77</f>
        <v>2.6102966034697244</v>
      </c>
      <c r="G391" s="21" t="e">
        <f t="array" ref="G391">INDEX($B$2:$B$561, SMALL(IF($F$2=$A$2:$A$561, ROW($A$2:$A$561)-ROW($A$2)+1), ROW(390:390)))</f>
        <v>#NUM!</v>
      </c>
      <c r="H391" s="21" t="e">
        <f t="array" ref="H391">INDEX($C$2:$C$561, SMALL(IF($F$2=$A$2:$A$561, ROW($A$2:$A$561)-ROW($A$2)+1), ROW(390:390)))</f>
        <v>#NUM!</v>
      </c>
    </row>
    <row r="392" spans="1:8" ht="15" x14ac:dyDescent="0.4">
      <c r="A392">
        <f>ROUND('Clk1'!P78,0)</f>
        <v>15</v>
      </c>
      <c r="B392" s="1">
        <f>'Clk1'!S78</f>
        <v>5.2406616250677844</v>
      </c>
      <c r="C392" s="1">
        <f>'Clk1'!T78</f>
        <v>2.320801952990398</v>
      </c>
      <c r="G392" s="21" t="e">
        <f t="array" ref="G392">INDEX($B$2:$B$561, SMALL(IF($F$2=$A$2:$A$561, ROW($A$2:$A$561)-ROW($A$2)+1), ROW(391:391)))</f>
        <v>#NUM!</v>
      </c>
      <c r="H392" s="21" t="e">
        <f t="array" ref="H392">INDEX($C$2:$C$561, SMALL(IF($F$2=$A$2:$A$561, ROW($A$2:$A$561)-ROW($A$2)+1), ROW(391:391)))</f>
        <v>#NUM!</v>
      </c>
    </row>
    <row r="393" spans="1:8" s="22" customFormat="1" ht="15.5" thickBot="1" x14ac:dyDescent="0.45">
      <c r="A393" s="22">
        <f>ROUND('Clk1'!P79,0)</f>
        <v>15</v>
      </c>
      <c r="B393" s="1">
        <f>'Clk1'!S79</f>
        <v>5.0504422170927619</v>
      </c>
      <c r="C393" s="1">
        <f>'Clk1'!T79</f>
        <v>2.0207432656615683</v>
      </c>
      <c r="G393" s="21" t="e">
        <f t="array" ref="G393">INDEX($B$2:$B$561, SMALL(IF($F$2=$A$2:$A$561, ROW($A$2:$A$561)-ROW($A$2)+1), ROW(392:392)))</f>
        <v>#NUM!</v>
      </c>
      <c r="H393" s="21" t="e">
        <f t="array" ref="H393">INDEX($C$2:$C$561, SMALL(IF($F$2=$A$2:$A$561, ROW($A$2:$A$561)-ROW($A$2)+1), ROW(392:392)))</f>
        <v>#NUM!</v>
      </c>
    </row>
    <row r="394" spans="1:8" ht="15" x14ac:dyDescent="0.4">
      <c r="A394">
        <f>ROUND('Clk1.1'!P24,0)</f>
        <v>23</v>
      </c>
      <c r="B394" s="1">
        <f>'Clk1.1'!S24</f>
        <v>34.079794476565503</v>
      </c>
      <c r="C394" s="1">
        <f>'Clk1.1'!T24</f>
        <v>19.317117300762295</v>
      </c>
      <c r="G394" s="21" t="e">
        <f t="array" ref="G394">INDEX($B$2:$B$561, SMALL(IF($F$2=$A$2:$A$561, ROW($A$2:$A$561)-ROW($A$2)+1), ROW(393:393)))</f>
        <v>#NUM!</v>
      </c>
      <c r="H394" s="21" t="e">
        <f t="array" ref="H394">INDEX($C$2:$C$561, SMALL(IF($F$2=$A$2:$A$561, ROW($A$2:$A$561)-ROW($A$2)+1), ROW(393:393)))</f>
        <v>#NUM!</v>
      </c>
    </row>
    <row r="395" spans="1:8" ht="15" x14ac:dyDescent="0.4">
      <c r="A395">
        <f>ROUND('Clk1.1'!P25,0)</f>
        <v>21</v>
      </c>
      <c r="B395" s="1">
        <f>'Clk1.1'!S25</f>
        <v>30.92170232712488</v>
      </c>
      <c r="C395" s="1">
        <f>'Clk1.1'!T25</f>
        <v>17.685436960810065</v>
      </c>
      <c r="G395" s="21" t="e">
        <f t="array" ref="G395">INDEX($B$2:$B$561, SMALL(IF($F$2=$A$2:$A$561, ROW($A$2:$A$561)-ROW($A$2)+1), ROW(394:394)))</f>
        <v>#NUM!</v>
      </c>
      <c r="H395" s="21" t="e">
        <f t="array" ref="H395">INDEX($C$2:$C$561, SMALL(IF($F$2=$A$2:$A$561, ROW($A$2:$A$561)-ROW($A$2)+1), ROW(394:394)))</f>
        <v>#NUM!</v>
      </c>
    </row>
    <row r="396" spans="1:8" ht="15" x14ac:dyDescent="0.4">
      <c r="A396">
        <f>ROUND('Clk1.1'!P26,0)</f>
        <v>19</v>
      </c>
      <c r="B396" s="1">
        <f>'Clk1.1'!S26</f>
        <v>28.448448587427457</v>
      </c>
      <c r="C396" s="1">
        <f>'Clk1.1'!T26</f>
        <v>16.420278977106545</v>
      </c>
      <c r="G396" s="21" t="e">
        <f t="array" ref="G396">INDEX($B$2:$B$561, SMALL(IF($F$2=$A$2:$A$561, ROW($A$2:$A$561)-ROW($A$2)+1), ROW(395:395)))</f>
        <v>#NUM!</v>
      </c>
      <c r="H396" s="21" t="e">
        <f t="array" ref="H396">INDEX($C$2:$C$561, SMALL(IF($F$2=$A$2:$A$561, ROW($A$2:$A$561)-ROW($A$2)+1), ROW(395:395)))</f>
        <v>#NUM!</v>
      </c>
    </row>
    <row r="397" spans="1:8" ht="15" x14ac:dyDescent="0.4">
      <c r="A397">
        <f>ROUND('Clk1.1'!P27,0)</f>
        <v>18</v>
      </c>
      <c r="B397" s="1">
        <f>'Clk1.1'!S27</f>
        <v>26.43886466267212</v>
      </c>
      <c r="C397" s="1">
        <f>'Clk1.1'!T27</f>
        <v>15.402382690750988</v>
      </c>
      <c r="G397" s="21" t="e">
        <f t="array" ref="G397">INDEX($B$2:$B$561, SMALL(IF($F$2=$A$2:$A$561, ROW($A$2:$A$561)-ROW($A$2)+1), ROW(396:396)))</f>
        <v>#NUM!</v>
      </c>
      <c r="H397" s="21" t="e">
        <f t="array" ref="H397">INDEX($C$2:$C$561, SMALL(IF($F$2=$A$2:$A$561, ROW($A$2:$A$561)-ROW($A$2)+1), ROW(396:396)))</f>
        <v>#NUM!</v>
      </c>
    </row>
    <row r="398" spans="1:8" ht="15" x14ac:dyDescent="0.4">
      <c r="A398">
        <f>ROUND('Clk1.1'!P28,0)</f>
        <v>17</v>
      </c>
      <c r="B398" s="1">
        <f>'Clk1.1'!S28</f>
        <v>24.760444915461619</v>
      </c>
      <c r="C398" s="1">
        <f>'Clk1.1'!T28</f>
        <v>14.560333773355268</v>
      </c>
      <c r="G398" s="21" t="e">
        <f t="array" ref="G398">INDEX($B$2:$B$561, SMALL(IF($F$2=$A$2:$A$561, ROW($A$2:$A$561)-ROW($A$2)+1), ROW(397:397)))</f>
        <v>#NUM!</v>
      </c>
      <c r="H398" s="21" t="e">
        <f t="array" ref="H398">INDEX($C$2:$C$561, SMALL(IF($F$2=$A$2:$A$561, ROW($A$2:$A$561)-ROW($A$2)+1), ROW(397:397)))</f>
        <v>#NUM!</v>
      </c>
    </row>
    <row r="399" spans="1:8" ht="15" x14ac:dyDescent="0.4">
      <c r="A399">
        <f>ROUND('Clk1.1'!P29,0)</f>
        <v>16</v>
      </c>
      <c r="B399" s="1">
        <f>'Clk1.1'!S29</f>
        <v>23.328321284308537</v>
      </c>
      <c r="C399" s="1">
        <f>'Clk1.1'!T29</f>
        <v>13.848401116596028</v>
      </c>
      <c r="G399" s="21" t="e">
        <f t="array" ref="G399">INDEX($B$2:$B$561, SMALL(IF($F$2=$A$2:$A$561, ROW($A$2:$A$561)-ROW($A$2)+1), ROW(398:398)))</f>
        <v>#NUM!</v>
      </c>
      <c r="H399" s="21" t="e">
        <f t="array" ref="H399">INDEX($C$2:$C$561, SMALL(IF($F$2=$A$2:$A$561, ROW($A$2:$A$561)-ROW($A$2)+1), ROW(398:398)))</f>
        <v>#NUM!</v>
      </c>
    </row>
    <row r="400" spans="1:8" ht="15" x14ac:dyDescent="0.4">
      <c r="A400">
        <f>ROUND('Clk1.1'!P30,0)</f>
        <v>16</v>
      </c>
      <c r="B400" s="1">
        <f>'Clk1.1'!S30</f>
        <v>22.085286929622296</v>
      </c>
      <c r="C400" s="1">
        <f>'Clk1.1'!T30</f>
        <v>13.235753592673186</v>
      </c>
      <c r="G400" s="21" t="e">
        <f t="array" ref="G400">INDEX($B$2:$B$561, SMALL(IF($F$2=$A$2:$A$561, ROW($A$2:$A$561)-ROW($A$2)+1), ROW(399:399)))</f>
        <v>#NUM!</v>
      </c>
      <c r="H400" s="21" t="e">
        <f t="array" ref="H400">INDEX($C$2:$C$561, SMALL(IF($F$2=$A$2:$A$561, ROW($A$2:$A$561)-ROW($A$2)+1), ROW(399:399)))</f>
        <v>#NUM!</v>
      </c>
    </row>
    <row r="401" spans="1:8" ht="15" x14ac:dyDescent="0.4">
      <c r="A401">
        <f>ROUND('Clk1.1'!P31,0)</f>
        <v>15</v>
      </c>
      <c r="B401" s="1">
        <f>'Clk1.1'!S31</f>
        <v>20.991190164080233</v>
      </c>
      <c r="C401" s="1">
        <f>'Clk1.1'!T31</f>
        <v>12.700739312148338</v>
      </c>
      <c r="G401" s="21" t="e">
        <f t="array" ref="G401">INDEX($B$2:$B$561, SMALL(IF($F$2=$A$2:$A$561, ROW($A$2:$A$561)-ROW($A$2)+1), ROW(400:400)))</f>
        <v>#NUM!</v>
      </c>
      <c r="H401" s="21" t="e">
        <f t="array" ref="H401">INDEX($C$2:$C$561, SMALL(IF($F$2=$A$2:$A$561, ROW($A$2:$A$561)-ROW($A$2)+1), ROW(400:400)))</f>
        <v>#NUM!</v>
      </c>
    </row>
    <row r="402" spans="1:8" ht="15" x14ac:dyDescent="0.4">
      <c r="A402">
        <f>ROUND('Clk1.1'!P32,0)</f>
        <v>15</v>
      </c>
      <c r="B402" s="1">
        <f>'Clk1.1'!S32</f>
        <v>20.0169106605526</v>
      </c>
      <c r="C402" s="1">
        <f>'Clk1.1'!T32</f>
        <v>12.227638926115869</v>
      </c>
      <c r="G402" s="21" t="e">
        <f t="array" ref="G402">INDEX($B$2:$B$561, SMALL(IF($F$2=$A$2:$A$561, ROW($A$2:$A$561)-ROW($A$2)+1), ROW(401:401)))</f>
        <v>#NUM!</v>
      </c>
      <c r="H402" s="21" t="e">
        <f t="array" ref="H402">INDEX($C$2:$C$561, SMALL(IF($F$2=$A$2:$A$561, ROW($A$2:$A$561)-ROW($A$2)+1), ROW(401:401)))</f>
        <v>#NUM!</v>
      </c>
    </row>
    <row r="403" spans="1:8" ht="15" x14ac:dyDescent="0.4">
      <c r="A403">
        <f>ROUND('Clk1.1'!P33,0)</f>
        <v>14</v>
      </c>
      <c r="B403" s="1">
        <f>'Clk1.1'!S33</f>
        <v>19.14074788002597</v>
      </c>
      <c r="C403" s="1">
        <f>'Clk1.1'!T33</f>
        <v>11.804720484208159</v>
      </c>
      <c r="G403" s="21" t="e">
        <f t="array" ref="G403">INDEX($B$2:$B$561, SMALL(IF($F$2=$A$2:$A$561, ROW($A$2:$A$561)-ROW($A$2)+1), ROW(402:402)))</f>
        <v>#NUM!</v>
      </c>
      <c r="H403" s="21" t="e">
        <f t="array" ref="H403">INDEX($C$2:$C$561, SMALL(IF($F$2=$A$2:$A$561, ROW($A$2:$A$561)-ROW($A$2)+1), ROW(402:402)))</f>
        <v>#NUM!</v>
      </c>
    </row>
    <row r="404" spans="1:8" ht="15" x14ac:dyDescent="0.4">
      <c r="A404">
        <f>ROUND('Clk1.1'!P34,0)</f>
        <v>14</v>
      </c>
      <c r="B404" s="1">
        <f>'Clk1.1'!S34</f>
        <v>18.346157220007424</v>
      </c>
      <c r="C404" s="1">
        <f>'Clk1.1'!T34</f>
        <v>11.423021017025622</v>
      </c>
      <c r="G404" s="21" t="e">
        <f t="array" ref="G404">INDEX($B$2:$B$561, SMALL(IF($F$2=$A$2:$A$561, ROW($A$2:$A$561)-ROW($A$2)+1), ROW(403:403)))</f>
        <v>#NUM!</v>
      </c>
      <c r="H404" s="21" t="e">
        <f t="array" ref="H404">INDEX($C$2:$C$561, SMALL(IF($F$2=$A$2:$A$561, ROW($A$2:$A$561)-ROW($A$2)+1), ROW(403:403)))</f>
        <v>#NUM!</v>
      </c>
    </row>
    <row r="405" spans="1:8" ht="15" x14ac:dyDescent="0.4">
      <c r="A405">
        <f>ROUND('Clk1.1'!P35,0)</f>
        <v>14</v>
      </c>
      <c r="B405" s="1">
        <f>'Clk1.1'!S35</f>
        <v>17.620277080244289</v>
      </c>
      <c r="C405" s="1">
        <f>'Clk1.1'!T35</f>
        <v>11.075554332320902</v>
      </c>
      <c r="G405" s="21" t="e">
        <f t="array" ref="G405">INDEX($B$2:$B$561, SMALL(IF($F$2=$A$2:$A$561, ROW($A$2:$A$561)-ROW($A$2)+1), ROW(404:404)))</f>
        <v>#NUM!</v>
      </c>
      <c r="H405" s="21" t="e">
        <f t="array" ref="H405">INDEX($C$2:$C$561, SMALL(IF($F$2=$A$2:$A$561, ROW($A$2:$A$561)-ROW($A$2)+1), ROW(404:404)))</f>
        <v>#NUM!</v>
      </c>
    </row>
    <row r="406" spans="1:8" ht="15" x14ac:dyDescent="0.4">
      <c r="A406">
        <f>ROUND('Clk1.1'!P36,0)</f>
        <v>13</v>
      </c>
      <c r="B406" s="1">
        <f>'Clk1.1'!S36</f>
        <v>16.952939670996436</v>
      </c>
      <c r="C406" s="1">
        <f>'Clk1.1'!T36</f>
        <v>10.756779328813183</v>
      </c>
      <c r="G406" s="21" t="e">
        <f t="array" ref="G406">INDEX($B$2:$B$561, SMALL(IF($F$2=$A$2:$A$561, ROW($A$2:$A$561)-ROW($A$2)+1), ROW(405:405)))</f>
        <v>#NUM!</v>
      </c>
      <c r="H406" s="21" t="e">
        <f t="array" ref="H406">INDEX($C$2:$C$561, SMALL(IF($F$2=$A$2:$A$561, ROW($A$2:$A$561)-ROW($A$2)+1), ROW(405:405)))</f>
        <v>#NUM!</v>
      </c>
    </row>
    <row r="407" spans="1:8" ht="15" x14ac:dyDescent="0.4">
      <c r="A407">
        <f>ROUND('Clk1.1'!P37,0)</f>
        <v>13</v>
      </c>
      <c r="B407" s="1">
        <f>'Clk1.1'!S37</f>
        <v>16.335988311849057</v>
      </c>
      <c r="C407" s="1">
        <f>'Clk1.1'!T37</f>
        <v>10.46223326408259</v>
      </c>
      <c r="G407" s="21" t="e">
        <f t="array" ref="G407">INDEX($B$2:$B$561, SMALL(IF($F$2=$A$2:$A$561, ROW($A$2:$A$561)-ROW($A$2)+1), ROW(406:406)))</f>
        <v>#NUM!</v>
      </c>
      <c r="H407" s="21" t="e">
        <f t="array" ref="H407">INDEX($C$2:$C$561, SMALL(IF($F$2=$A$2:$A$561, ROW($A$2:$A$561)-ROW($A$2)+1), ROW(406:406)))</f>
        <v>#NUM!</v>
      </c>
    </row>
    <row r="408" spans="1:8" ht="15" x14ac:dyDescent="0.4">
      <c r="A408">
        <f>ROUND('Clk1.1'!P38,0)</f>
        <v>13</v>
      </c>
      <c r="B408" s="1">
        <f>'Clk1.1'!S38</f>
        <v>15.762794926191033</v>
      </c>
      <c r="C408" s="1">
        <f>'Clk1.1'!T38</f>
        <v>10.188272697746942</v>
      </c>
      <c r="G408" s="21" t="e">
        <f t="array" ref="G408">INDEX($B$2:$B$561, SMALL(IF($F$2=$A$2:$A$561, ROW($A$2:$A$561)-ROW($A$2)+1), ROW(407:407)))</f>
        <v>#NUM!</v>
      </c>
      <c r="H408" s="21" t="e">
        <f t="array" ref="H408">INDEX($C$2:$C$561, SMALL(IF($F$2=$A$2:$A$561, ROW($A$2:$A$561)-ROW($A$2)+1), ROW(407:407)))</f>
        <v>#NUM!</v>
      </c>
    </row>
    <row r="409" spans="1:8" ht="15" x14ac:dyDescent="0.4">
      <c r="A409">
        <f>ROUND('Clk1.1'!P39,0)</f>
        <v>13</v>
      </c>
      <c r="B409" s="1">
        <f>'Clk1.1'!S39</f>
        <v>15.227911826365252</v>
      </c>
      <c r="C409" s="1">
        <f>'Clk1.1'!T39</f>
        <v>9.9318866132681283</v>
      </c>
      <c r="G409" s="21" t="e">
        <f t="array" ref="G409">INDEX($B$2:$B$561, SMALL(IF($F$2=$A$2:$A$561, ROW($A$2:$A$561)-ROW($A$2)+1), ROW(408:408)))</f>
        <v>#NUM!</v>
      </c>
      <c r="H409" s="21" t="e">
        <f t="array" ref="H409">INDEX($C$2:$C$561, SMALL(IF($F$2=$A$2:$A$561, ROW($A$2:$A$561)-ROW($A$2)+1), ROW(408:408)))</f>
        <v>#NUM!</v>
      </c>
    </row>
    <row r="410" spans="1:8" ht="15" x14ac:dyDescent="0.4">
      <c r="A410">
        <f>ROUND('Clk1.1'!P40,0)</f>
        <v>12</v>
      </c>
      <c r="B410" s="1">
        <f>'Clk1.1'!S40</f>
        <v>14.726815716376127</v>
      </c>
      <c r="C410" s="1">
        <f>'Clk1.1'!T40</f>
        <v>9.6905590683163734</v>
      </c>
      <c r="G410" s="21" t="e">
        <f t="array" ref="G410">INDEX($B$2:$B$561, SMALL(IF($F$2=$A$2:$A$561, ROW($A$2:$A$561)-ROW($A$2)+1), ROW(409:409)))</f>
        <v>#NUM!</v>
      </c>
      <c r="H410" s="21" t="e">
        <f t="array" ref="H410">INDEX($C$2:$C$561, SMALL(IF($F$2=$A$2:$A$561, ROW($A$2:$A$561)-ROW($A$2)+1), ROW(409:409)))</f>
        <v>#NUM!</v>
      </c>
    </row>
    <row r="411" spans="1:8" ht="15" x14ac:dyDescent="0.4">
      <c r="A411">
        <f>ROUND('Clk1.1'!P41,0)</f>
        <v>12</v>
      </c>
      <c r="B411" s="1">
        <f>'Clk1.1'!S41</f>
        <v>14.255716351476721</v>
      </c>
      <c r="C411" s="1">
        <f>'Clk1.1'!T41</f>
        <v>9.4621665430236668</v>
      </c>
      <c r="G411" s="21" t="e">
        <f t="array" ref="G411">INDEX($B$2:$B$561, SMALL(IF($F$2=$A$2:$A$561, ROW($A$2:$A$561)-ROW($A$2)+1), ROW(410:410)))</f>
        <v>#NUM!</v>
      </c>
      <c r="H411" s="21" t="e">
        <f t="array" ref="H411">INDEX($C$2:$C$561, SMALL(IF($F$2=$A$2:$A$561, ROW($A$2:$A$561)-ROW($A$2)+1), ROW(410:410)))</f>
        <v>#NUM!</v>
      </c>
    </row>
    <row r="412" spans="1:8" ht="15" x14ac:dyDescent="0.4">
      <c r="A412">
        <f>ROUND('Clk1.1'!P42,0)</f>
        <v>12</v>
      </c>
      <c r="B412" s="1">
        <f>'Clk1.1'!S42</f>
        <v>13.811411381420747</v>
      </c>
      <c r="C412" s="1">
        <f>'Clk1.1'!T42</f>
        <v>9.2449000496603997</v>
      </c>
      <c r="G412" s="21" t="e">
        <f t="array" ref="G412">INDEX($B$2:$B$561, SMALL(IF($F$2=$A$2:$A$561, ROW($A$2:$A$561)-ROW($A$2)+1), ROW(411:411)))</f>
        <v>#NUM!</v>
      </c>
      <c r="H412" s="21" t="e">
        <f t="array" ref="H412">INDEX($C$2:$C$561, SMALL(IF($F$2=$A$2:$A$561, ROW($A$2:$A$561)-ROW($A$2)+1), ROW(411:411)))</f>
        <v>#NUM!</v>
      </c>
    </row>
    <row r="413" spans="1:8" ht="15" x14ac:dyDescent="0.4">
      <c r="A413">
        <f>ROUND('Clk1.1'!P43,0)</f>
        <v>12</v>
      </c>
      <c r="B413" s="1">
        <f>'Clk1.1'!S43</f>
        <v>13.391174737931394</v>
      </c>
      <c r="C413" s="1">
        <f>'Clk1.1'!T43</f>
        <v>9.0372052077517946</v>
      </c>
      <c r="G413" s="21" t="e">
        <f t="array" ref="G413">INDEX($B$2:$B$561, SMALL(IF($F$2=$A$2:$A$561, ROW($A$2:$A$561)-ROW($A$2)+1), ROW(412:412)))</f>
        <v>#NUM!</v>
      </c>
      <c r="H413" s="21" t="e">
        <f t="array" ref="H413">INDEX($C$2:$C$561, SMALL(IF($F$2=$A$2:$A$561, ROW($A$2:$A$561)-ROW($A$2)+1), ROW(412:412)))</f>
        <v>#NUM!</v>
      </c>
    </row>
    <row r="414" spans="1:8" ht="15" x14ac:dyDescent="0.4">
      <c r="A414">
        <f>ROUND('Clk1.1'!P44,0)</f>
        <v>12</v>
      </c>
      <c r="B414" s="1">
        <f>'Clk1.1'!S44</f>
        <v>12.992669756490619</v>
      </c>
      <c r="C414" s="1">
        <f>'Clk1.1'!T44</f>
        <v>8.8377355492998113</v>
      </c>
      <c r="G414" s="21" t="e">
        <f t="array" ref="G414">INDEX($B$2:$B$561, SMALL(IF($F$2=$A$2:$A$561, ROW($A$2:$A$561)-ROW($A$2)+1), ROW(413:413)))</f>
        <v>#NUM!</v>
      </c>
      <c r="H414" s="21" t="e">
        <f t="array" ref="H414">INDEX($C$2:$C$561, SMALL(IF($F$2=$A$2:$A$561, ROW($A$2:$A$561)-ROW($A$2)+1), ROW(413:413)))</f>
        <v>#NUM!</v>
      </c>
    </row>
    <row r="415" spans="1:8" ht="15" x14ac:dyDescent="0.4">
      <c r="A415">
        <f>ROUND('Clk1.1'!P45,0)</f>
        <v>12</v>
      </c>
      <c r="B415" s="1">
        <f>'Clk1.1'!S45</f>
        <v>12.613880787560358</v>
      </c>
      <c r="C415" s="1">
        <f>'Clk1.1'!T45</f>
        <v>8.6453156983804522</v>
      </c>
      <c r="G415" s="21" t="e">
        <f t="array" ref="G415">INDEX($B$2:$B$561, SMALL(IF($F$2=$A$2:$A$561, ROW($A$2:$A$561)-ROW($A$2)+1), ROW(414:414)))</f>
        <v>#NUM!</v>
      </c>
      <c r="H415" s="21" t="e">
        <f t="array" ref="H415">INDEX($C$2:$C$561, SMALL(IF($F$2=$A$2:$A$561, ROW($A$2:$A$561)-ROW($A$2)+1), ROW(414:414)))</f>
        <v>#NUM!</v>
      </c>
    </row>
    <row r="416" spans="1:8" ht="15" x14ac:dyDescent="0.4">
      <c r="A416">
        <f>ROUND('Clk1.1'!P46,0)</f>
        <v>12</v>
      </c>
      <c r="B416" s="1">
        <f>'Clk1.1'!S46</f>
        <v>12.253058801996575</v>
      </c>
      <c r="C416" s="1">
        <f>'Clk1.1'!T46</f>
        <v>8.4589120100280688</v>
      </c>
      <c r="G416" s="21" t="e">
        <f t="array" ref="G416">INDEX($B$2:$B$561, SMALL(IF($F$2=$A$2:$A$561, ROW($A$2:$A$561)-ROW($A$2)+1), ROW(415:415)))</f>
        <v>#NUM!</v>
      </c>
      <c r="H416" s="21" t="e">
        <f t="array" ref="H416">INDEX($C$2:$C$561, SMALL(IF($F$2=$A$2:$A$561, ROW($A$2:$A$561)-ROW($A$2)+1), ROW(415:415)))</f>
        <v>#NUM!</v>
      </c>
    </row>
    <row r="417" spans="1:8" ht="15" x14ac:dyDescent="0.4">
      <c r="A417">
        <f>ROUND('Clk1.1'!P47,0)</f>
        <v>12</v>
      </c>
      <c r="B417" s="1">
        <f>'Clk1.1'!S47</f>
        <v>11.908677708845206</v>
      </c>
      <c r="C417" s="1">
        <f>'Clk1.1'!T47</f>
        <v>8.2776089053922632</v>
      </c>
      <c r="G417" s="21" t="e">
        <f t="array" ref="G417">INDEX($B$2:$B$561, SMALL(IF($F$2=$A$2:$A$561, ROW($A$2:$A$561)-ROW($A$2)+1), ROW(416:416)))</f>
        <v>#NUM!</v>
      </c>
      <c r="H417" s="21" t="e">
        <f t="array" ref="H417">INDEX($C$2:$C$561, SMALL(IF($F$2=$A$2:$A$561, ROW($A$2:$A$561)-ROW($A$2)+1), ROW(416:416)))</f>
        <v>#NUM!</v>
      </c>
    </row>
    <row r="418" spans="1:8" ht="15" x14ac:dyDescent="0.4">
      <c r="A418">
        <f>ROUND('Clk1.1'!P48,0)</f>
        <v>12</v>
      </c>
      <c r="B418" s="1">
        <f>'Clk1.1'!S48</f>
        <v>11.579398958064742</v>
      </c>
      <c r="C418" s="1">
        <f>'Clk1.1'!T48</f>
        <v>8.1005895990670034</v>
      </c>
      <c r="G418" s="21" t="e">
        <f t="array" ref="G418">INDEX($B$2:$B$561, SMALL(IF($F$2=$A$2:$A$561, ROW($A$2:$A$561)-ROW($A$2)+1), ROW(417:417)))</f>
        <v>#NUM!</v>
      </c>
      <c r="H418" s="21" t="e">
        <f t="array" ref="H418">INDEX($C$2:$C$561, SMALL(IF($F$2=$A$2:$A$561, ROW($A$2:$A$561)-ROW($A$2)+1), ROW(417:417)))</f>
        <v>#NUM!</v>
      </c>
    </row>
    <row r="419" spans="1:8" ht="15" x14ac:dyDescent="0.4">
      <c r="A419">
        <f>ROUND('Clk1.1'!P49,0)</f>
        <v>12</v>
      </c>
      <c r="B419" s="1">
        <f>'Clk1.1'!S49</f>
        <v>11.264042610593282</v>
      </c>
      <c r="C419" s="1">
        <f>'Clk1.1'!T49</f>
        <v>7.9271202419491091</v>
      </c>
      <c r="G419" s="21" t="e">
        <f t="array" ref="G419">INDEX($B$2:$B$561, SMALL(IF($F$2=$A$2:$A$561, ROW($A$2:$A$561)-ROW($A$2)+1), ROW(418:418)))</f>
        <v>#NUM!</v>
      </c>
      <c r="H419" s="21" t="e">
        <f t="array" ref="H419">INDEX($C$2:$C$561, SMALL(IF($F$2=$A$2:$A$561, ROW($A$2:$A$561)-ROW($A$2)+1), ROW(418:418)))</f>
        <v>#NUM!</v>
      </c>
    </row>
    <row r="420" spans="1:8" ht="15" x14ac:dyDescent="0.4">
      <c r="A420">
        <f>ROUND('Clk1.1'!P50,0)</f>
        <v>12</v>
      </c>
      <c r="B420" s="1">
        <f>'Clk1.1'!S50</f>
        <v>10.961563499000627</v>
      </c>
      <c r="C420" s="1">
        <f>'Clk1.1'!T50</f>
        <v>7.7565367395984959</v>
      </c>
      <c r="G420" s="21" t="e">
        <f t="array" ref="G420">INDEX($B$2:$B$561, SMALL(IF($F$2=$A$2:$A$561, ROW($A$2:$A$561)-ROW($A$2)+1), ROW(419:419)))</f>
        <v>#NUM!</v>
      </c>
      <c r="H420" s="21" t="e">
        <f t="array" ref="H420">INDEX($C$2:$C$561, SMALL(IF($F$2=$A$2:$A$561, ROW($A$2:$A$561)-ROW($A$2)+1), ROW(419:419)))</f>
        <v>#NUM!</v>
      </c>
    </row>
    <row r="421" spans="1:8" ht="15" x14ac:dyDescent="0.4">
      <c r="A421">
        <f>ROUND('Clk1.1'!P51,0)</f>
        <v>12</v>
      </c>
      <c r="B421" s="1">
        <f>'Clk1.1'!S51</f>
        <v>10.671031424195748</v>
      </c>
      <c r="C421" s="1">
        <f>'Clk1.1'!T51</f>
        <v>7.5882336790119895</v>
      </c>
      <c r="G421" s="21" t="e">
        <f t="array" ref="G421">INDEX($B$2:$B$561, SMALL(IF($F$2=$A$2:$A$561, ROW($A$2:$A$561)-ROW($A$2)+1), ROW(420:420)))</f>
        <v>#NUM!</v>
      </c>
      <c r="H421" s="21" t="e">
        <f t="array" ref="H421">INDEX($C$2:$C$561, SMALL(IF($F$2=$A$2:$A$561, ROW($A$2:$A$561)-ROW($A$2)+1), ROW(420:420)))</f>
        <v>#NUM!</v>
      </c>
    </row>
    <row r="422" spans="1:8" ht="15" x14ac:dyDescent="0.4">
      <c r="A422">
        <f>ROUND('Clk1.1'!P52,0)</f>
        <v>12</v>
      </c>
      <c r="B422" s="1">
        <f>'Clk1.1'!S52</f>
        <v>10.391614571538449</v>
      </c>
      <c r="C422" s="1">
        <f>'Clk1.1'!T52</f>
        <v>7.4216549244388164</v>
      </c>
      <c r="G422" s="21" t="e">
        <f t="array" ref="G422">INDEX($B$2:$B$561, SMALL(IF($F$2=$A$2:$A$561, ROW($A$2:$A$561)-ROW($A$2)+1), ROW(421:421)))</f>
        <v>#NUM!</v>
      </c>
      <c r="H422" s="21" t="e">
        <f t="array" ref="H422">INDEX($C$2:$C$561, SMALL(IF($F$2=$A$2:$A$561, ROW($A$2:$A$561)-ROW($A$2)+1), ROW(421:421)))</f>
        <v>#NUM!</v>
      </c>
    </row>
    <row r="423" spans="1:8" ht="15" x14ac:dyDescent="0.4">
      <c r="A423">
        <f>ROUND('Clk1.1'!P53,0)</f>
        <v>12</v>
      </c>
      <c r="B423" s="1">
        <f>'Clk1.1'!S53</f>
        <v>10.122565506775624</v>
      </c>
      <c r="C423" s="1">
        <f>'Clk1.1'!T53</f>
        <v>7.2562855380673739</v>
      </c>
      <c r="G423" s="21" t="e">
        <f t="array" ref="G423">INDEX($B$2:$B$561, SMALL(IF($F$2=$A$2:$A$561, ROW($A$2:$A$561)-ROW($A$2)+1), ROW(422:422)))</f>
        <v>#NUM!</v>
      </c>
      <c r="H423" s="21" t="e">
        <f t="array" ref="H423">INDEX($C$2:$C$561, SMALL(IF($F$2=$A$2:$A$561, ROW($A$2:$A$561)-ROW($A$2)+1), ROW(422:422)))</f>
        <v>#NUM!</v>
      </c>
    </row>
    <row r="424" spans="1:8" ht="15" x14ac:dyDescent="0.4">
      <c r="A424">
        <f>ROUND('Clk1.1'!P54,0)</f>
        <v>12</v>
      </c>
      <c r="B424" s="1">
        <f>'Clk1.1'!S54</f>
        <v>9.863209244860899</v>
      </c>
      <c r="C424" s="1">
        <f>'Clk1.1'!T54</f>
        <v>7.0916447529697217</v>
      </c>
      <c r="G424" s="21" t="e">
        <f t="array" ref="G424">INDEX($B$2:$B$561, SMALL(IF($F$2=$A$2:$A$561, ROW($A$2:$A$561)-ROW($A$2)+1), ROW(423:423)))</f>
        <v>#NUM!</v>
      </c>
      <c r="H424" s="21" t="e">
        <f t="array" ref="H424">INDEX($C$2:$C$561, SMALL(IF($F$2=$A$2:$A$561, ROW($A$2:$A$561)-ROW($A$2)+1), ROW(423:423)))</f>
        <v>#NUM!</v>
      </c>
    </row>
    <row r="425" spans="1:8" ht="15" x14ac:dyDescent="0.4">
      <c r="A425">
        <f>ROUND('Clk1.1'!P55,0)</f>
        <v>12</v>
      </c>
      <c r="B425" s="1">
        <f>'Clk1.1'!S55</f>
        <v>9.6129329844108948</v>
      </c>
      <c r="C425" s="1">
        <f>'Clk1.1'!T55</f>
        <v>6.9272797798794272</v>
      </c>
      <c r="G425" s="21" t="e">
        <f t="array" ref="G425">INDEX($B$2:$B$561, SMALL(IF($F$2=$A$2:$A$561, ROW($A$2:$A$561)-ROW($A$2)+1), ROW(424:424)))</f>
        <v>#NUM!</v>
      </c>
      <c r="H425" s="21" t="e">
        <f t="array" ref="H425">INDEX($C$2:$C$561, SMALL(IF($F$2=$A$2:$A$561, ROW($A$2:$A$561)-ROW($A$2)+1), ROW(424:424)))</f>
        <v>#NUM!</v>
      </c>
    </row>
    <row r="426" spans="1:8" ht="15" x14ac:dyDescent="0.4">
      <c r="A426">
        <f>ROUND('Clk1.1'!P56,0)</f>
        <v>12</v>
      </c>
      <c r="B426" s="1">
        <f>'Clk1.1'!S56</f>
        <v>9.3711771754125319</v>
      </c>
      <c r="C426" s="1">
        <f>'Clk1.1'!T56</f>
        <v>6.7627602707026737</v>
      </c>
      <c r="G426" s="21" t="e">
        <f t="array" ref="G426">INDEX($B$2:$B$561, SMALL(IF($F$2=$A$2:$A$561, ROW($A$2:$A$561)-ROW($A$2)+1), ROW(425:425)))</f>
        <v>#NUM!</v>
      </c>
      <c r="H426" s="21" t="e">
        <f t="array" ref="H426">INDEX($C$2:$C$561, SMALL(IF($F$2=$A$2:$A$561, ROW($A$2:$A$561)-ROW($A$2)+1), ROW(425:425)))</f>
        <v>#NUM!</v>
      </c>
    </row>
    <row r="427" spans="1:8" ht="15" x14ac:dyDescent="0.4">
      <c r="A427">
        <f>ROUND('Clk1.1'!P57,0)</f>
        <v>12</v>
      </c>
      <c r="B427" s="1">
        <f>'Clk1.1'!S57</f>
        <v>9.1374276435545756</v>
      </c>
      <c r="C427" s="1">
        <f>'Clk1.1'!T57</f>
        <v>6.5976732934056992</v>
      </c>
      <c r="G427" s="21" t="e">
        <f t="array" ref="G427">INDEX($B$2:$B$561, SMALL(IF($F$2=$A$2:$A$561, ROW($A$2:$A$561)-ROW($A$2)+1), ROW(426:426)))</f>
        <v>#NUM!</v>
      </c>
      <c r="H427" s="21" t="e">
        <f t="array" ref="H427">INDEX($C$2:$C$561, SMALL(IF($F$2=$A$2:$A$561, ROW($A$2:$A$561)-ROW($A$2)+1), ROW(426:426)))</f>
        <v>#NUM!</v>
      </c>
    </row>
    <row r="428" spans="1:8" ht="15" x14ac:dyDescent="0.4">
      <c r="A428">
        <f>ROUND('Clk1.1'!P58,0)</f>
        <v>12</v>
      </c>
      <c r="B428" s="1">
        <f>'Clk1.1'!S58</f>
        <v>8.9112085352250947</v>
      </c>
      <c r="C428" s="1">
        <f>'Clk1.1'!T58</f>
        <v>6.4316186975367282</v>
      </c>
      <c r="G428" s="21" t="e">
        <f t="array" ref="G428">INDEX($B$2:$B$561, SMALL(IF($F$2=$A$2:$A$561, ROW($A$2:$A$561)-ROW($A$2)+1), ROW(427:427)))</f>
        <v>#NUM!</v>
      </c>
      <c r="H428" s="21" t="e">
        <f t="array" ref="H428">INDEX($C$2:$C$561, SMALL(IF($F$2=$A$2:$A$561, ROW($A$2:$A$561)-ROW($A$2)+1), ROW(427:427)))</f>
        <v>#NUM!</v>
      </c>
    </row>
    <row r="429" spans="1:8" ht="15" x14ac:dyDescent="0.4">
      <c r="A429">
        <f>ROUND('Clk1.1'!P59,0)</f>
        <v>12</v>
      </c>
      <c r="B429" s="1">
        <f>'Clk1.1'!S59</f>
        <v>8.6920758755344867</v>
      </c>
      <c r="C429" s="1">
        <f>'Clk1.1'!T59</f>
        <v>6.26420476901977</v>
      </c>
      <c r="G429" s="21" t="e">
        <f t="array" ref="G429">INDEX($B$2:$B$561, SMALL(IF($F$2=$A$2:$A$561, ROW($A$2:$A$561)-ROW($A$2)+1), ROW(428:428)))</f>
        <v>#NUM!</v>
      </c>
      <c r="H429" s="21" t="e">
        <f t="array" ref="H429">INDEX($C$2:$C$561, SMALL(IF($F$2=$A$2:$A$561, ROW($A$2:$A$561)-ROW($A$2)+1), ROW(428:428)))</f>
        <v>#NUM!</v>
      </c>
    </row>
    <row r="430" spans="1:8" ht="15" x14ac:dyDescent="0.4">
      <c r="A430">
        <f>ROUND('Clk1.1'!P60,0)</f>
        <v>12</v>
      </c>
      <c r="B430" s="1">
        <f>'Clk1.1'!S60</f>
        <v>8.4796115494396744</v>
      </c>
      <c r="C430" s="1">
        <f>'Clk1.1'!T60</f>
        <v>6.0950440885482688</v>
      </c>
      <c r="G430" s="21" t="e">
        <f t="array" ref="G430">INDEX($B$2:$B$561, SMALL(IF($F$2=$A$2:$A$561, ROW($A$2:$A$561)-ROW($A$2)+1), ROW(429:429)))</f>
        <v>#NUM!</v>
      </c>
      <c r="H430" s="21" t="e">
        <f t="array" ref="H430">INDEX($C$2:$C$561, SMALL(IF($F$2=$A$2:$A$561, ROW($A$2:$A$561)-ROW($A$2)+1), ROW(429:429)))</f>
        <v>#NUM!</v>
      </c>
    </row>
    <row r="431" spans="1:8" ht="15" x14ac:dyDescent="0.4">
      <c r="A431">
        <f>ROUND('Clk1.1'!P61,0)</f>
        <v>12</v>
      </c>
      <c r="B431" s="1">
        <f>'Clk1.1'!S61</f>
        <v>8.2734175240967698</v>
      </c>
      <c r="C431" s="1">
        <f>'Clk1.1'!T61</f>
        <v>5.9237495212810627</v>
      </c>
      <c r="G431" s="21" t="e">
        <f t="array" ref="G431">INDEX($B$2:$B$561, SMALL(IF($F$2=$A$2:$A$561, ROW($A$2:$A$561)-ROW($A$2)+1), ROW(430:430)))</f>
        <v>#NUM!</v>
      </c>
      <c r="H431" s="21" t="e">
        <f t="array" ref="H431">INDEX($C$2:$C$561, SMALL(IF($F$2=$A$2:$A$561, ROW($A$2:$A$561)-ROW($A$2)+1), ROW(430:430)))</f>
        <v>#NUM!</v>
      </c>
    </row>
    <row r="432" spans="1:8" ht="15" x14ac:dyDescent="0.4">
      <c r="A432">
        <f>ROUND('Clk1.1'!P62,0)</f>
        <v>12</v>
      </c>
      <c r="B432" s="1">
        <f>'Clk1.1'!S62</f>
        <v>8.0731101291687679</v>
      </c>
      <c r="C432" s="1">
        <f>'Clk1.1'!T62</f>
        <v>5.7499302779694297</v>
      </c>
      <c r="G432" s="21" t="e">
        <f t="array" ref="G432">INDEX($B$2:$B$561, SMALL(IF($F$2=$A$2:$A$561, ROW($A$2:$A$561)-ROW($A$2)+1), ROW(431:431)))</f>
        <v>#NUM!</v>
      </c>
      <c r="H432" s="21" t="e">
        <f t="array" ref="H432">INDEX($C$2:$C$561, SMALL(IF($F$2=$A$2:$A$561, ROW($A$2:$A$561)-ROW($A$2)+1), ROW(431:431)))</f>
        <v>#NUM!</v>
      </c>
    </row>
    <row r="433" spans="1:8" ht="15" x14ac:dyDescent="0.4">
      <c r="A433">
        <f>ROUND('Clk1.1'!P63,0)</f>
        <v>12</v>
      </c>
      <c r="B433" s="1">
        <f>'Clk1.1'!S63</f>
        <v>7.8783142004699869</v>
      </c>
      <c r="C433" s="1">
        <f>'Clk1.1'!T63</f>
        <v>5.5731880006692371</v>
      </c>
      <c r="G433" s="21" t="e">
        <f t="array" ref="G433">INDEX($B$2:$B$561, SMALL(IF($F$2=$A$2:$A$561, ROW($A$2:$A$561)-ROW($A$2)+1), ROW(432:432)))</f>
        <v>#NUM!</v>
      </c>
      <c r="H433" s="21" t="e">
        <f t="array" ref="H433">INDEX($C$2:$C$561, SMALL(IF($F$2=$A$2:$A$561, ROW($A$2:$A$561)-ROW($A$2)+1), ROW(432:432)))</f>
        <v>#NUM!</v>
      </c>
    </row>
    <row r="434" spans="1:8" ht="15" x14ac:dyDescent="0.4">
      <c r="A434">
        <f>ROUND('Clk1.1'!P64,0)</f>
        <v>12</v>
      </c>
      <c r="B434" s="1">
        <f>'Clk1.1'!S64</f>
        <v>7.6886568697981268</v>
      </c>
      <c r="C434" s="1">
        <f>'Clk1.1'!T64</f>
        <v>5.3931128417741885</v>
      </c>
      <c r="G434" s="21" t="e">
        <f t="array" ref="G434">INDEX($B$2:$B$561, SMALL(IF($F$2=$A$2:$A$561, ROW($A$2:$A$561)-ROW($A$2)+1), ROW(433:433)))</f>
        <v>#NUM!</v>
      </c>
      <c r="H434" s="21" t="e">
        <f t="array" ref="H434">INDEX($C$2:$C$561, SMALL(IF($F$2=$A$2:$A$561, ROW($A$2:$A$561)-ROW($A$2)+1), ROW(433:433)))</f>
        <v>#NUM!</v>
      </c>
    </row>
    <row r="435" spans="1:8" ht="15" x14ac:dyDescent="0.4">
      <c r="A435">
        <f>ROUND('Clk1.1'!P65,0)</f>
        <v>12</v>
      </c>
      <c r="B435" s="1">
        <f>'Clk1.1'!S65</f>
        <v>7.5037607479899506</v>
      </c>
      <c r="C435" s="1">
        <f>'Clk1.1'!T65</f>
        <v>5.2092795259364513</v>
      </c>
      <c r="G435" s="21" t="e">
        <f t="array" ref="G435">INDEX($B$2:$B$561, SMALL(IF($F$2=$A$2:$A$561, ROW($A$2:$A$561)-ROW($A$2)+1), ROW(434:434)))</f>
        <v>#NUM!</v>
      </c>
      <c r="H435" s="21" t="e">
        <f t="array" ref="H435">INDEX($C$2:$C$561, SMALL(IF($F$2=$A$2:$A$561, ROW($A$2:$A$561)-ROW($A$2)+1), ROW(434:434)))</f>
        <v>#NUM!</v>
      </c>
    </row>
    <row r="436" spans="1:8" ht="15" x14ac:dyDescent="0.4">
      <c r="A436">
        <f>ROUND('Clk1.1'!P66,0)</f>
        <v>12</v>
      </c>
      <c r="B436" s="1">
        <f>'Clk1.1'!S66</f>
        <v>7.3232361960115391</v>
      </c>
      <c r="C436" s="1">
        <f>'Clk1.1'!T66</f>
        <v>5.0212434144125346</v>
      </c>
      <c r="G436" s="21" t="e">
        <f t="array" ref="G436">INDEX($B$2:$B$561, SMALL(IF($F$2=$A$2:$A$561, ROW($A$2:$A$561)-ROW($A$2)+1), ROW(435:435)))</f>
        <v>#NUM!</v>
      </c>
      <c r="H436" s="21" t="e">
        <f t="array" ref="H436">INDEX($C$2:$C$561, SMALL(IF($F$2=$A$2:$A$561, ROW($A$2:$A$561)-ROW($A$2)+1), ROW(435:435)))</f>
        <v>#NUM!</v>
      </c>
    </row>
    <row r="437" spans="1:8" ht="15" x14ac:dyDescent="0.4">
      <c r="A437">
        <f>ROUND('Clk1.1'!P67,0)</f>
        <v>12</v>
      </c>
      <c r="B437" s="1">
        <f>'Clk1.1'!S67</f>
        <v>7.1466723058713688</v>
      </c>
      <c r="C437" s="1">
        <f>'Clk1.1'!T67</f>
        <v>4.828536636285838</v>
      </c>
      <c r="G437" s="21" t="e">
        <f t="array" ref="G437">INDEX($B$2:$B$561, SMALL(IF($F$2=$A$2:$A$561, ROW($A$2:$A$561)-ROW($A$2)+1), ROW(436:436)))</f>
        <v>#NUM!</v>
      </c>
      <c r="H437" s="21" t="e">
        <f t="array" ref="H437">INDEX($C$2:$C$561, SMALL(IF($F$2=$A$2:$A$561, ROW($A$2:$A$561)-ROW($A$2)+1), ROW(436:436)))</f>
        <v>#NUM!</v>
      </c>
    </row>
    <row r="438" spans="1:8" ht="15" x14ac:dyDescent="0.4">
      <c r="A438">
        <f>ROUND('Clk1.1'!P68,0)</f>
        <v>12</v>
      </c>
      <c r="B438" s="1">
        <f>'Clk1.1'!S68</f>
        <v>6.973626113389999</v>
      </c>
      <c r="C438" s="1">
        <f>'Clk1.1'!T68</f>
        <v>4.6306644196548197</v>
      </c>
      <c r="G438" s="21" t="e">
        <f t="array" ref="G438">INDEX($B$2:$B$561, SMALL(IF($F$2=$A$2:$A$561, ROW($A$2:$A$561)-ROW($A$2)+1), ROW(437:437)))</f>
        <v>#NUM!</v>
      </c>
      <c r="H438" s="21" t="e">
        <f t="array" ref="H438">INDEX($C$2:$C$561, SMALL(IF($F$2=$A$2:$A$561, ROW($A$2:$A$561)-ROW($A$2)+1), ROW(437:437)))</f>
        <v>#NUM!</v>
      </c>
    </row>
    <row r="439" spans="1:8" ht="15" x14ac:dyDescent="0.4">
      <c r="A439">
        <f>ROUND('Clk1.1'!P69,0)</f>
        <v>12</v>
      </c>
      <c r="B439" s="1">
        <f>'Clk1.1'!S69</f>
        <v>6.8036094305943227</v>
      </c>
      <c r="C439" s="1">
        <f>'Clk1.1'!T69</f>
        <v>4.4271018616466451</v>
      </c>
      <c r="G439" s="21" t="e">
        <f t="array" ref="G439">INDEX($B$2:$B$561, SMALL(IF($F$2=$A$2:$A$561, ROW($A$2:$A$561)-ROW($A$2)+1), ROW(438:438)))</f>
        <v>#NUM!</v>
      </c>
      <c r="H439" s="21" t="e">
        <f t="array" ref="H439">INDEX($C$2:$C$561, SMALL(IF($F$2=$A$2:$A$561, ROW($A$2:$A$561)-ROW($A$2)+1), ROW(438:438)))</f>
        <v>#NUM!</v>
      </c>
    </row>
    <row r="440" spans="1:8" ht="15" x14ac:dyDescent="0.4">
      <c r="A440">
        <f>ROUND('Clk1.1'!P70,0)</f>
        <v>13</v>
      </c>
      <c r="B440" s="1">
        <f>'Clk1.1'!S70</f>
        <v>6.6360725068827042</v>
      </c>
      <c r="C440" s="1">
        <f>'Clk1.1'!T70</f>
        <v>4.21729153958736</v>
      </c>
      <c r="G440" s="21" t="e">
        <f t="array" ref="G440">INDEX($B$2:$B$561, SMALL(IF($F$2=$A$2:$A$561, ROW($A$2:$A$561)-ROW($A$2)+1), ROW(439:439)))</f>
        <v>#NUM!</v>
      </c>
      <c r="H440" s="21" t="e">
        <f t="array" ref="H440">INDEX($C$2:$C$561, SMALL(IF($F$2=$A$2:$A$561, ROW($A$2:$A$561)-ROW($A$2)+1), ROW(439:439)))</f>
        <v>#NUM!</v>
      </c>
    </row>
    <row r="441" spans="1:8" ht="15" x14ac:dyDescent="0.4">
      <c r="A441">
        <f>ROUND('Clk1.1'!P71,0)</f>
        <v>13</v>
      </c>
      <c r="B441" s="1">
        <f>'Clk1.1'!S71</f>
        <v>6.4703834933140625</v>
      </c>
      <c r="C441" s="1">
        <f>'Clk1.1'!T71</f>
        <v>4.000642618394485</v>
      </c>
      <c r="G441" s="21" t="e">
        <f t="array" ref="G441">INDEX($B$2:$B$561, SMALL(IF($F$2=$A$2:$A$561, ROW($A$2:$A$561)-ROW($A$2)+1), ROW(440:440)))</f>
        <v>#NUM!</v>
      </c>
      <c r="H441" s="21" t="e">
        <f t="array" ref="H441">INDEX($C$2:$C$561, SMALL(IF($F$2=$A$2:$A$561, ROW($A$2:$A$561)-ROW($A$2)+1), ROW(440:440)))</f>
        <v>#NUM!</v>
      </c>
    </row>
    <row r="442" spans="1:8" ht="15" x14ac:dyDescent="0.4">
      <c r="A442">
        <f>ROUND('Clk1.1'!P72,0)</f>
        <v>13</v>
      </c>
      <c r="B442" s="1">
        <f>'Clk1.1'!S72</f>
        <v>6.3058023804657823</v>
      </c>
      <c r="C442" s="1">
        <f>'Clk1.1'!T72</f>
        <v>3.7765324996141874</v>
      </c>
      <c r="G442" s="21" t="e">
        <f t="array" ref="G442">INDEX($B$2:$B$561, SMALL(IF($F$2=$A$2:$A$561, ROW($A$2:$A$561)-ROW($A$2)+1), ROW(441:441)))</f>
        <v>#NUM!</v>
      </c>
      <c r="H442" s="21" t="e">
        <f t="array" ref="H442">INDEX($C$2:$C$561, SMALL(IF($F$2=$A$2:$A$561, ROW($A$2:$A$561)-ROW($A$2)+1), ROW(441:441)))</f>
        <v>#NUM!</v>
      </c>
    </row>
    <row r="443" spans="1:8" ht="15" x14ac:dyDescent="0.4">
      <c r="A443">
        <f>ROUND('Clk1.1'!P73,0)</f>
        <v>13</v>
      </c>
      <c r="B443" s="1">
        <f>'Clk1.1'!S73</f>
        <v>6.1414476957460868</v>
      </c>
      <c r="C443" s="1">
        <f>'Clk1.1'!T73</f>
        <v>3.544312659160191</v>
      </c>
      <c r="G443" s="21" t="e">
        <f t="array" ref="G443">INDEX($B$2:$B$561, SMALL(IF($F$2=$A$2:$A$561, ROW($A$2:$A$561)-ROW($A$2)+1), ROW(442:442)))</f>
        <v>#NUM!</v>
      </c>
      <c r="H443" s="21" t="e">
        <f t="array" ref="H443">INDEX($C$2:$C$561, SMALL(IF($F$2=$A$2:$A$561, ROW($A$2:$A$561)-ROW($A$2)+1), ROW(442:442)))</f>
        <v>#NUM!</v>
      </c>
    </row>
    <row r="444" spans="1:8" ht="15" x14ac:dyDescent="0.4">
      <c r="A444">
        <f>ROUND('Clk1.1'!P74,0)</f>
        <v>13</v>
      </c>
      <c r="B444" s="1">
        <f>'Clk1.1'!S74</f>
        <v>5.9762537766254704</v>
      </c>
      <c r="C444" s="1">
        <f>'Clk1.1'!T74</f>
        <v>3.3033212447096489</v>
      </c>
      <c r="G444" s="21" t="e">
        <f t="array" ref="G444">INDEX($B$2:$B$561, SMALL(IF($F$2=$A$2:$A$561, ROW($A$2:$A$561)-ROW($A$2)+1), ROW(443:443)))</f>
        <v>#NUM!</v>
      </c>
      <c r="H444" s="21" t="e">
        <f t="array" ref="H444">INDEX($C$2:$C$561, SMALL(IF($F$2=$A$2:$A$561, ROW($A$2:$A$561)-ROW($A$2)+1), ROW(443:443)))</f>
        <v>#NUM!</v>
      </c>
    </row>
    <row r="445" spans="1:8" ht="15" x14ac:dyDescent="0.4">
      <c r="A445">
        <f>ROUND('Clk1.1'!P75,0)</f>
        <v>13</v>
      </c>
      <c r="B445" s="1">
        <f>'Clk1.1'!S75</f>
        <v>5.808915897456461</v>
      </c>
      <c r="C445" s="1">
        <f>'Clk1.1'!T75</f>
        <v>3.052906413931987</v>
      </c>
      <c r="G445" s="21" t="e">
        <f t="array" ref="G445">INDEX($B$2:$B$561, SMALL(IF($F$2=$A$2:$A$561, ROW($A$2:$A$561)-ROW($A$2)+1), ROW(444:444)))</f>
        <v>#NUM!</v>
      </c>
      <c r="H445" s="21" t="e">
        <f t="array" ref="H445">INDEX($C$2:$C$561, SMALL(IF($F$2=$A$2:$A$561, ROW($A$2:$A$561)-ROW($A$2)+1), ROW(444:444)))</f>
        <v>#NUM!</v>
      </c>
    </row>
    <row r="446" spans="1:8" ht="15" x14ac:dyDescent="0.4">
      <c r="A446">
        <f>ROUND('Clk1.1'!P76,0)</f>
        <v>14</v>
      </c>
      <c r="B446" s="1">
        <f>'Clk1.1'!S76</f>
        <v>5.6378199783350569</v>
      </c>
      <c r="C446" s="1">
        <f>'Clk1.1'!T76</f>
        <v>2.7924665259932033</v>
      </c>
      <c r="G446" s="21" t="e">
        <f t="array" ref="G446">INDEX($B$2:$B$561, SMALL(IF($F$2=$A$2:$A$561, ROW($A$2:$A$561)-ROW($A$2)+1), ROW(445:445)))</f>
        <v>#NUM!</v>
      </c>
      <c r="H446" s="21" t="e">
        <f t="array" ref="H446">INDEX($C$2:$C$561, SMALL(IF($F$2=$A$2:$A$561, ROW($A$2:$A$561)-ROW($A$2)+1), ROW(445:445)))</f>
        <v>#NUM!</v>
      </c>
    </row>
    <row r="447" spans="1:8" ht="15" x14ac:dyDescent="0.4">
      <c r="A447">
        <f>ROUND('Clk1.1'!P77,0)</f>
        <v>14</v>
      </c>
      <c r="B447" s="1">
        <f>'Clk1.1'!S77</f>
        <v>5.4609531891457621</v>
      </c>
      <c r="C447" s="1">
        <f>'Clk1.1'!T77</f>
        <v>2.5215164681281994</v>
      </c>
      <c r="G447" s="21" t="e">
        <f t="array" ref="G447">INDEX($B$2:$B$561, SMALL(IF($F$2=$A$2:$A$561, ROW($A$2:$A$561)-ROW($A$2)+1), ROW(446:446)))</f>
        <v>#NUM!</v>
      </c>
      <c r="H447" s="21" t="e">
        <f t="array" ref="H447">INDEX($C$2:$C$561, SMALL(IF($F$2=$A$2:$A$561, ROW($A$2:$A$561)-ROW($A$2)+1), ROW(446:446)))</f>
        <v>#NUM!</v>
      </c>
    </row>
    <row r="448" spans="1:8" ht="15" x14ac:dyDescent="0.4">
      <c r="A448">
        <f>ROUND('Clk1.1'!P78,0)</f>
        <v>14</v>
      </c>
      <c r="B448" s="1">
        <f>'Clk1.1'!S78</f>
        <v>5.2757917752838503</v>
      </c>
      <c r="C448" s="1">
        <f>'Clk1.1'!T78</f>
        <v>2.2397939899261825</v>
      </c>
      <c r="G448" s="21" t="e">
        <f t="array" ref="G448">INDEX($B$2:$B$561, SMALL(IF($F$2=$A$2:$A$561, ROW($A$2:$A$561)-ROW($A$2)+1), ROW(447:447)))</f>
        <v>#NUM!</v>
      </c>
      <c r="H448" s="21" t="e">
        <f t="array" ref="H448">INDEX($C$2:$C$561, SMALL(IF($F$2=$A$2:$A$561, ROW($A$2:$A$561)-ROW($A$2)+1), ROW(447:447)))</f>
        <v>#NUM!</v>
      </c>
    </row>
    <row r="449" spans="1:8" s="22" customFormat="1" ht="15.5" thickBot="1" x14ac:dyDescent="0.45">
      <c r="A449" s="22">
        <f>ROUND('Clk1.1'!P79,0)</f>
        <v>14</v>
      </c>
      <c r="B449" s="1">
        <f>'Clk1.1'!S79</f>
        <v>5.0791633951632944</v>
      </c>
      <c r="C449" s="1">
        <f>'Clk1.1'!T79</f>
        <v>1.9474262859329756</v>
      </c>
      <c r="G449" s="21" t="e">
        <f t="array" ref="G449">INDEX($B$2:$B$561, SMALL(IF($F$2=$A$2:$A$561, ROW($A$2:$A$561)-ROW($A$2)+1), ROW(448:448)))</f>
        <v>#NUM!</v>
      </c>
      <c r="H449" s="21" t="e">
        <f t="array" ref="H449">INDEX($C$2:$C$561, SMALL(IF($F$2=$A$2:$A$561, ROW($A$2:$A$561)-ROW($A$2)+1), ROW(448:448)))</f>
        <v>#NUM!</v>
      </c>
    </row>
    <row r="450" spans="1:8" ht="15" x14ac:dyDescent="0.4">
      <c r="A450">
        <f>ROUND('Clk1.25'!P24,0)</f>
        <v>20</v>
      </c>
      <c r="B450" s="1">
        <f>'Clk1.25'!S24</f>
        <v>35.965399567865475</v>
      </c>
      <c r="C450" s="1">
        <f>'Clk1.25'!T24</f>
        <v>15.526540062104509</v>
      </c>
      <c r="G450" s="21" t="e">
        <f t="array" ref="G450">INDEX($B$2:$B$561, SMALL(IF($F$2=$A$2:$A$561, ROW($A$2:$A$561)-ROW($A$2)+1), ROW(449:449)))</f>
        <v>#NUM!</v>
      </c>
      <c r="H450" s="21" t="e">
        <f t="array" ref="H450">INDEX($C$2:$C$561, SMALL(IF($F$2=$A$2:$A$561, ROW($A$2:$A$561)-ROW($A$2)+1), ROW(449:449)))</f>
        <v>#NUM!</v>
      </c>
    </row>
    <row r="451" spans="1:8" ht="15" x14ac:dyDescent="0.4">
      <c r="A451">
        <f>ROUND('Clk1.25'!P25,0)</f>
        <v>18</v>
      </c>
      <c r="B451" s="1">
        <f>'Clk1.25'!S25</f>
        <v>32.632166338716225</v>
      </c>
      <c r="C451" s="1">
        <f>'Clk1.25'!T25</f>
        <v>14.285239772032627</v>
      </c>
      <c r="G451" s="21" t="e">
        <f t="array" ref="G451">INDEX($B$2:$B$561, SMALL(IF($F$2=$A$2:$A$561, ROW($A$2:$A$561)-ROW($A$2)+1), ROW(450:450)))</f>
        <v>#NUM!</v>
      </c>
      <c r="H451" s="21" t="e">
        <f t="array" ref="H451">INDEX($C$2:$C$561, SMALL(IF($F$2=$A$2:$A$561, ROW($A$2:$A$561)-ROW($A$2)+1), ROW(450:450)))</f>
        <v>#NUM!</v>
      </c>
    </row>
    <row r="452" spans="1:8" ht="15" x14ac:dyDescent="0.4">
      <c r="A452">
        <f>ROUND('Clk1.25'!P26,0)</f>
        <v>17</v>
      </c>
      <c r="B452" s="1">
        <f>'Clk1.25'!S26</f>
        <v>30.021234941399683</v>
      </c>
      <c r="C452" s="1">
        <f>'Clk1.25'!T26</f>
        <v>13.329112547757758</v>
      </c>
      <c r="G452" s="21" t="e">
        <f t="array" ref="G452">INDEX($B$2:$B$561, SMALL(IF($F$2=$A$2:$A$561, ROW($A$2:$A$561)-ROW($A$2)+1), ROW(451:451)))</f>
        <v>#NUM!</v>
      </c>
      <c r="H452" s="21" t="e">
        <f t="array" ref="H452">INDEX($C$2:$C$561, SMALL(IF($F$2=$A$2:$A$561, ROW($A$2:$A$561)-ROW($A$2)+1), ROW(451:451)))</f>
        <v>#NUM!</v>
      </c>
    </row>
    <row r="453" spans="1:8" ht="15" x14ac:dyDescent="0.4">
      <c r="A453">
        <f>ROUND('Clk1.25'!P27,0)</f>
        <v>16</v>
      </c>
      <c r="B453" s="1">
        <f>'Clk1.25'!S27</f>
        <v>27.899247743626063</v>
      </c>
      <c r="C453" s="1">
        <f>'Clk1.25'!T27</f>
        <v>12.564988362239507</v>
      </c>
      <c r="G453" s="21" t="e">
        <f t="array" ref="G453">INDEX($B$2:$B$561, SMALL(IF($F$2=$A$2:$A$561, ROW($A$2:$A$561)-ROW($A$2)+1), ROW(452:452)))</f>
        <v>#NUM!</v>
      </c>
      <c r="H453" s="21" t="e">
        <f t="array" ref="H453">INDEX($C$2:$C$561, SMALL(IF($F$2=$A$2:$A$561, ROW($A$2:$A$561)-ROW($A$2)+1), ROW(452:452)))</f>
        <v>#NUM!</v>
      </c>
    </row>
    <row r="454" spans="1:8" ht="15" x14ac:dyDescent="0.4">
      <c r="A454">
        <f>ROUND('Clk1.25'!P28,0)</f>
        <v>15</v>
      </c>
      <c r="B454" s="1">
        <f>'Clk1.25'!S28</f>
        <v>26.126398717928751</v>
      </c>
      <c r="C454" s="1">
        <f>'Clk1.25'!T28</f>
        <v>11.937095209259672</v>
      </c>
      <c r="G454" s="21" t="e">
        <f t="array" ref="G454">INDEX($B$2:$B$561, SMALL(IF($F$2=$A$2:$A$561, ROW($A$2:$A$561)-ROW($A$2)+1), ROW(453:453)))</f>
        <v>#NUM!</v>
      </c>
      <c r="H454" s="21" t="e">
        <f t="array" ref="H454">INDEX($C$2:$C$561, SMALL(IF($F$2=$A$2:$A$561, ROW($A$2:$A$561)-ROW($A$2)+1), ROW(453:453)))</f>
        <v>#NUM!</v>
      </c>
    </row>
    <row r="455" spans="1:8" ht="15" x14ac:dyDescent="0.4">
      <c r="A455">
        <f>ROUND('Clk1.25'!P29,0)</f>
        <v>15</v>
      </c>
      <c r="B455" s="1">
        <f>'Clk1.25'!S29</f>
        <v>24.613146124762014</v>
      </c>
      <c r="C455" s="1">
        <f>'Clk1.25'!T29</f>
        <v>11.409725030480505</v>
      </c>
      <c r="G455" s="21" t="e">
        <f t="array" ref="G455">INDEX($B$2:$B$561, SMALL(IF($F$2=$A$2:$A$561, ROW($A$2:$A$561)-ROW($A$2)+1), ROW(454:454)))</f>
        <v>#NUM!</v>
      </c>
      <c r="H455" s="21" t="e">
        <f t="array" ref="H455">INDEX($C$2:$C$561, SMALL(IF($F$2=$A$2:$A$561, ROW($A$2:$A$561)-ROW($A$2)+1), ROW(454:454)))</f>
        <v>#NUM!</v>
      </c>
    </row>
    <row r="456" spans="1:8" ht="15" x14ac:dyDescent="0.4">
      <c r="A456">
        <f>ROUND('Clk1.25'!P30,0)</f>
        <v>14</v>
      </c>
      <c r="B456" s="1">
        <f>'Clk1.25'!S30</f>
        <v>23.299134913744915</v>
      </c>
      <c r="C456" s="1">
        <f>'Clk1.25'!T30</f>
        <v>10.958803958499271</v>
      </c>
      <c r="G456" s="21" t="e">
        <f t="array" ref="G456">INDEX($B$2:$B$561, SMALL(IF($F$2=$A$2:$A$561, ROW($A$2:$A$561)-ROW($A$2)+1), ROW(455:455)))</f>
        <v>#NUM!</v>
      </c>
      <c r="H456" s="21" t="e">
        <f t="array" ref="H456">INDEX($C$2:$C$561, SMALL(IF($F$2=$A$2:$A$561, ROW($A$2:$A$561)-ROW($A$2)+1), ROW(455:455)))</f>
        <v>#NUM!</v>
      </c>
    </row>
    <row r="457" spans="1:8" ht="15" x14ac:dyDescent="0.4">
      <c r="A457">
        <f>ROUND('Clk1.25'!P31,0)</f>
        <v>14</v>
      </c>
      <c r="B457" s="1">
        <f>'Clk1.25'!S31</f>
        <v>22.142006040315806</v>
      </c>
      <c r="C457" s="1">
        <f>'Clk1.25'!T31</f>
        <v>10.567422206496124</v>
      </c>
      <c r="G457" s="21" t="e">
        <f t="array" ref="G457">INDEX($B$2:$B$561, SMALL(IF($F$2=$A$2:$A$561, ROW($A$2:$A$561)-ROW($A$2)+1), ROW(456:456)))</f>
        <v>#NUM!</v>
      </c>
      <c r="H457" s="21" t="e">
        <f t="array" ref="H457">INDEX($C$2:$C$561, SMALL(IF($F$2=$A$2:$A$561, ROW($A$2:$A$561)-ROW($A$2)+1), ROW(456:456)))</f>
        <v>#NUM!</v>
      </c>
    </row>
    <row r="458" spans="1:8" ht="15" x14ac:dyDescent="0.4">
      <c r="A458">
        <f>ROUND('Clk1.25'!P32,0)</f>
        <v>13</v>
      </c>
      <c r="B458" s="1">
        <f>'Clk1.25'!S32</f>
        <v>21.111040668853725</v>
      </c>
      <c r="C458" s="1">
        <f>'Clk1.25'!T32</f>
        <v>10.223298292528318</v>
      </c>
      <c r="G458" s="21" t="e">
        <f t="array" ref="G458">INDEX($B$2:$B$561, SMALL(IF($F$2=$A$2:$A$561, ROW($A$2:$A$561)-ROW($A$2)+1), ROW(457:457)))</f>
        <v>#NUM!</v>
      </c>
      <c r="H458" s="21" t="e">
        <f t="array" ref="H458">INDEX($C$2:$C$561, SMALL(IF($F$2=$A$2:$A$561, ROW($A$2:$A$561)-ROW($A$2)+1), ROW(457:457)))</f>
        <v>#NUM!</v>
      </c>
    </row>
    <row r="459" spans="1:8" ht="15" x14ac:dyDescent="0.4">
      <c r="A459">
        <f>ROUND('Clk1.25'!P33,0)</f>
        <v>13</v>
      </c>
      <c r="B459" s="1">
        <f>'Clk1.25'!S33</f>
        <v>20.183349554888942</v>
      </c>
      <c r="C459" s="1">
        <f>'Clk1.25'!T33</f>
        <v>9.9172605018808806</v>
      </c>
      <c r="G459" s="21" t="e">
        <f t="array" ref="G459">INDEX($B$2:$B$561, SMALL(IF($F$2=$A$2:$A$561, ROW($A$2:$A$561)-ROW($A$2)+1), ROW(458:458)))</f>
        <v>#NUM!</v>
      </c>
      <c r="H459" s="21" t="e">
        <f t="array" ref="H459">INDEX($C$2:$C$561, SMALL(IF($F$2=$A$2:$A$561, ROW($A$2:$A$561)-ROW($A$2)+1), ROW(458:458)))</f>
        <v>#NUM!</v>
      </c>
    </row>
    <row r="460" spans="1:8" ht="15" x14ac:dyDescent="0.4">
      <c r="A460">
        <f>ROUND('Clk1.25'!P34,0)</f>
        <v>12</v>
      </c>
      <c r="B460" s="1">
        <f>'Clk1.25'!S34</f>
        <v>19.341484420062756</v>
      </c>
      <c r="C460" s="1">
        <f>'Clk1.25'!T34</f>
        <v>9.6422961127062123</v>
      </c>
      <c r="G460" s="21" t="e">
        <f t="array" ref="G460">INDEX($B$2:$B$561, SMALL(IF($F$2=$A$2:$A$561, ROW($A$2:$A$561)-ROW($A$2)+1), ROW(459:459)))</f>
        <v>#NUM!</v>
      </c>
      <c r="H460" s="21" t="e">
        <f t="array" ref="H460">INDEX($C$2:$C$561, SMALL(IF($F$2=$A$2:$A$561, ROW($A$2:$A$561)-ROW($A$2)+1), ROW(459:459)))</f>
        <v>#NUM!</v>
      </c>
    </row>
    <row r="461" spans="1:8" ht="15" x14ac:dyDescent="0.4">
      <c r="A461">
        <f>ROUND('Clk1.25'!P35,0)</f>
        <v>12</v>
      </c>
      <c r="B461" s="1">
        <f>'Clk1.25'!S35</f>
        <v>18.571883822977714</v>
      </c>
      <c r="C461" s="1">
        <f>'Clk1.25'!T35</f>
        <v>9.3929334831347173</v>
      </c>
      <c r="G461" s="21" t="e">
        <f t="array" ref="G461">INDEX($B$2:$B$561, SMALL(IF($F$2=$A$2:$A$561, ROW($A$2:$A$561)-ROW($A$2)+1), ROW(460:460)))</f>
        <v>#NUM!</v>
      </c>
      <c r="H461" s="21" t="e">
        <f t="array" ref="H461">INDEX($C$2:$C$561, SMALL(IF($F$2=$A$2:$A$561, ROW($A$2:$A$561)-ROW($A$2)+1), ROW(460:460)))</f>
        <v>#NUM!</v>
      </c>
    </row>
    <row r="462" spans="1:8" ht="15" x14ac:dyDescent="0.4">
      <c r="A462">
        <f>ROUND('Clk1.25'!P36,0)</f>
        <v>12</v>
      </c>
      <c r="B462" s="1">
        <f>'Clk1.25'!S36</f>
        <v>17.863829420219595</v>
      </c>
      <c r="C462" s="1">
        <f>'Clk1.25'!T36</f>
        <v>9.1648275195185285</v>
      </c>
      <c r="G462" s="21" t="e">
        <f t="array" ref="G462">INDEX($B$2:$B$561, SMALL(IF($F$2=$A$2:$A$561, ROW($A$2:$A$561)-ROW($A$2)+1), ROW(461:461)))</f>
        <v>#NUM!</v>
      </c>
      <c r="H462" s="21" t="e">
        <f t="array" ref="H462">INDEX($C$2:$C$561, SMALL(IF($F$2=$A$2:$A$561, ROW($A$2:$A$561)-ROW($A$2)+1), ROW(461:461)))</f>
        <v>#NUM!</v>
      </c>
    </row>
    <row r="463" spans="1:8" ht="15" x14ac:dyDescent="0.4">
      <c r="A463">
        <f>ROUND('Clk1.25'!P37,0)</f>
        <v>12</v>
      </c>
      <c r="B463" s="1">
        <f>'Clk1.25'!S37</f>
        <v>17.20872559701527</v>
      </c>
      <c r="C463" s="1">
        <f>'Clk1.25'!T37</f>
        <v>8.9544738719579016</v>
      </c>
      <c r="G463" s="21" t="e">
        <f t="array" ref="G463">INDEX($B$2:$B$561, SMALL(IF($F$2=$A$2:$A$561, ROW($A$2:$A$561)-ROW($A$2)+1), ROW(462:462)))</f>
        <v>#NUM!</v>
      </c>
      <c r="H463" s="21" t="e">
        <f t="array" ref="H463">INDEX($C$2:$C$561, SMALL(IF($F$2=$A$2:$A$561, ROW($A$2:$A$561)-ROW($A$2)+1), ROW(462:462)))</f>
        <v>#NUM!</v>
      </c>
    </row>
    <row r="464" spans="1:8" ht="15" x14ac:dyDescent="0.4">
      <c r="A464">
        <f>ROUND('Clk1.25'!P38,0)</f>
        <v>12</v>
      </c>
      <c r="B464" s="1">
        <f>'Clk1.25'!S38</f>
        <v>16.599590315575522</v>
      </c>
      <c r="C464" s="1">
        <f>'Clk1.25'!T38</f>
        <v>8.7590071243184244</v>
      </c>
      <c r="G464" s="21" t="e">
        <f t="array" ref="G464">INDEX($B$2:$B$561, SMALL(IF($F$2=$A$2:$A$561, ROW($A$2:$A$561)-ROW($A$2)+1), ROW(463:463)))</f>
        <v>#NUM!</v>
      </c>
      <c r="H464" s="21" t="e">
        <f t="array" ref="H464">INDEX($C$2:$C$561, SMALL(IF($F$2=$A$2:$A$561, ROW($A$2:$A$561)-ROW($A$2)+1), ROW(463:463)))</f>
        <v>#NUM!</v>
      </c>
    </row>
    <row r="465" spans="1:8" ht="15" x14ac:dyDescent="0.4">
      <c r="A465">
        <f>ROUND('Clk1.25'!P39,0)</f>
        <v>11</v>
      </c>
      <c r="B465" s="1">
        <f>'Clk1.25'!S39</f>
        <v>16.030687645342951</v>
      </c>
      <c r="C465" s="1">
        <f>'Clk1.25'!T39</f>
        <v>8.57605526496992</v>
      </c>
      <c r="G465" s="21" t="e">
        <f t="array" ref="G465">INDEX($B$2:$B$561, SMALL(IF($F$2=$A$2:$A$561, ROW($A$2:$A$561)-ROW($A$2)+1), ROW(464:464)))</f>
        <v>#NUM!</v>
      </c>
      <c r="H465" s="21" t="e">
        <f t="array" ref="H465">INDEX($C$2:$C$561, SMALL(IF($F$2=$A$2:$A$561, ROW($A$2:$A$561)-ROW($A$2)+1), ROW(464:464)))</f>
        <v>#NUM!</v>
      </c>
    </row>
    <row r="466" spans="1:8" ht="15" x14ac:dyDescent="0.4">
      <c r="A466">
        <f>ROUND('Clk1.25'!P40,0)</f>
        <v>11</v>
      </c>
      <c r="B466" s="1">
        <f>'Clk1.25'!S40</f>
        <v>15.497257584764967</v>
      </c>
      <c r="C466" s="1">
        <f>'Clk1.25'!T40</f>
        <v>8.4036327592343252</v>
      </c>
      <c r="G466" s="21" t="e">
        <f t="array" ref="G466">INDEX($B$2:$B$561, SMALL(IF($F$2=$A$2:$A$561, ROW($A$2:$A$561)-ROW($A$2)+1), ROW(465:465)))</f>
        <v>#NUM!</v>
      </c>
      <c r="H466" s="21" t="e">
        <f t="array" ref="H466">INDEX($C$2:$C$561, SMALL(IF($F$2=$A$2:$A$561, ROW($A$2:$A$561)-ROW($A$2)+1), ROW(465:465)))</f>
        <v>#NUM!</v>
      </c>
    </row>
    <row r="467" spans="1:8" ht="15" x14ac:dyDescent="0.4">
      <c r="A467">
        <f>ROUND('Clk1.25'!P41,0)</f>
        <v>11</v>
      </c>
      <c r="B467" s="1">
        <f>'Clk1.25'!S41</f>
        <v>14.995314096464956</v>
      </c>
      <c r="C467" s="1">
        <f>'Clk1.25'!T41</f>
        <v>8.2400606508712428</v>
      </c>
      <c r="G467" s="21" t="e">
        <f t="array" ref="G467">INDEX($B$2:$B$561, SMALL(IF($F$2=$A$2:$A$561, ROW($A$2:$A$561)-ROW($A$2)+1), ROW(466:466)))</f>
        <v>#NUM!</v>
      </c>
      <c r="H467" s="21" t="e">
        <f t="array" ref="H467">INDEX($C$2:$C$561, SMALL(IF($F$2=$A$2:$A$561, ROW($A$2:$A$561)-ROW($A$2)+1), ROW(466:466)))</f>
        <v>#NUM!</v>
      </c>
    </row>
    <row r="468" spans="1:8" ht="15" x14ac:dyDescent="0.4">
      <c r="A468">
        <f>ROUND('Clk1.25'!P42,0)</f>
        <v>11</v>
      </c>
      <c r="B468" s="1">
        <f>'Clk1.25'!S42</f>
        <v>14.521491865945427</v>
      </c>
      <c r="C468" s="1">
        <f>'Clk1.25'!T42</f>
        <v>8.0839059409625857</v>
      </c>
      <c r="G468" s="21" t="e">
        <f t="array" ref="G468">INDEX($B$2:$B$561, SMALL(IF($F$2=$A$2:$A$561, ROW($A$2:$A$561)-ROW($A$2)+1), ROW(467:467)))</f>
        <v>#NUM!</v>
      </c>
      <c r="H468" s="21" t="e">
        <f t="array" ref="H468">INDEX($C$2:$C$561, SMALL(IF($F$2=$A$2:$A$561, ROW($A$2:$A$561)-ROW($A$2)+1), ROW(467:467)))</f>
        <v>#NUM!</v>
      </c>
    </row>
    <row r="469" spans="1:8" ht="15" x14ac:dyDescent="0.4">
      <c r="A469">
        <f>ROUND('Clk1.25'!P43,0)</f>
        <v>11</v>
      </c>
      <c r="B469" s="1">
        <f>'Clk1.25'!S43</f>
        <v>14.072928449189789</v>
      </c>
      <c r="C469" s="1">
        <f>'Clk1.25'!T43</f>
        <v>7.9339349438228224</v>
      </c>
      <c r="G469" s="21" t="e">
        <f t="array" ref="G469">INDEX($B$2:$B$561, SMALL(IF($F$2=$A$2:$A$561, ROW($A$2:$A$561)-ROW($A$2)+1), ROW(468:468)))</f>
        <v>#NUM!</v>
      </c>
      <c r="H469" s="21" t="e">
        <f t="array" ref="H469">INDEX($C$2:$C$561, SMALL(IF($F$2=$A$2:$A$561, ROW($A$2:$A$561)-ROW($A$2)+1), ROW(468:468)))</f>
        <v>#NUM!</v>
      </c>
    </row>
    <row r="470" spans="1:8" ht="15" x14ac:dyDescent="0.4">
      <c r="A470">
        <f>ROUND('Clk1.25'!P44,0)</f>
        <v>11</v>
      </c>
      <c r="B470" s="1">
        <f>'Clk1.25'!S44</f>
        <v>13.647172515086147</v>
      </c>
      <c r="C470" s="1">
        <f>'Clk1.25'!T44</f>
        <v>7.7890769275993739</v>
      </c>
      <c r="G470" s="21" t="e">
        <f t="array" ref="G470">INDEX($B$2:$B$561, SMALL(IF($F$2=$A$2:$A$561, ROW($A$2:$A$561)-ROW($A$2)+1), ROW(469:469)))</f>
        <v>#NUM!</v>
      </c>
      <c r="H470" s="21" t="e">
        <f t="array" ref="H470">INDEX($C$2:$C$561, SMALL(IF($F$2=$A$2:$A$561, ROW($A$2:$A$561)-ROW($A$2)+1), ROW(469:469)))</f>
        <v>#NUM!</v>
      </c>
    </row>
    <row r="471" spans="1:8" ht="15" x14ac:dyDescent="0.4">
      <c r="A471">
        <f>ROUND('Clk1.25'!P45,0)</f>
        <v>11</v>
      </c>
      <c r="B471" s="1">
        <f>'Clk1.25'!S45</f>
        <v>13.242111594916528</v>
      </c>
      <c r="C471" s="1">
        <f>'Clk1.25'!T45</f>
        <v>7.6483954235659848</v>
      </c>
      <c r="G471" s="21" t="e">
        <f t="array" ref="G471">INDEX($B$2:$B$561, SMALL(IF($F$2=$A$2:$A$561, ROW($A$2:$A$561)-ROW($A$2)+1), ROW(470:470)))</f>
        <v>#NUM!</v>
      </c>
      <c r="H471" s="21" t="e">
        <f t="array" ref="H471">INDEX($C$2:$C$561, SMALL(IF($F$2=$A$2:$A$561, ROW($A$2:$A$561)-ROW($A$2)+1), ROW(470:470)))</f>
        <v>#NUM!</v>
      </c>
    </row>
    <row r="472" spans="1:8" ht="15" x14ac:dyDescent="0.4">
      <c r="A472">
        <f>ROUND('Clk1.25'!P46,0)</f>
        <v>11</v>
      </c>
      <c r="B472" s="1">
        <f>'Clk1.25'!S46</f>
        <v>12.855914597177822</v>
      </c>
      <c r="C472" s="1">
        <f>'Clk1.25'!T46</f>
        <v>7.5110653218204062</v>
      </c>
      <c r="G472" s="21" t="e">
        <f t="array" ref="G472">INDEX($B$2:$B$561, SMALL(IF($F$2=$A$2:$A$561, ROW($A$2:$A$561)-ROW($A$2)+1), ROW(471:471)))</f>
        <v>#NUM!</v>
      </c>
      <c r="H472" s="21" t="e">
        <f t="array" ref="H472">INDEX($C$2:$C$561, SMALL(IF($F$2=$A$2:$A$561, ROW($A$2:$A$561)-ROW($A$2)+1), ROW(471:471)))</f>
        <v>#NUM!</v>
      </c>
    </row>
    <row r="473" spans="1:8" ht="15" x14ac:dyDescent="0.4">
      <c r="A473">
        <f>ROUND('Clk1.25'!P47,0)</f>
        <v>11</v>
      </c>
      <c r="B473" s="1">
        <f>'Clk1.25'!S47</f>
        <v>12.486985626251832</v>
      </c>
      <c r="C473" s="1">
        <f>'Clk1.25'!T47</f>
        <v>7.3763543796075934</v>
      </c>
      <c r="G473" s="21" t="e">
        <f t="array" ref="G473">INDEX($B$2:$B$561, SMALL(IF($F$2=$A$2:$A$561, ROW($A$2:$A$561)-ROW($A$2)+1), ROW(472:472)))</f>
        <v>#NUM!</v>
      </c>
      <c r="H473" s="21" t="e">
        <f t="array" ref="H473">INDEX($C$2:$C$561, SMALL(IF($F$2=$A$2:$A$561, ROW($A$2:$A$561)-ROW($A$2)+1), ROW(472:472)))</f>
        <v>#NUM!</v>
      </c>
    </row>
    <row r="474" spans="1:8" ht="15" x14ac:dyDescent="0.4">
      <c r="A474">
        <f>ROUND('Clk1.25'!P48,0)</f>
        <v>10</v>
      </c>
      <c r="B474" s="1">
        <f>'Clk1.25'!S48</f>
        <v>12.13392654483031</v>
      </c>
      <c r="C474" s="1">
        <f>'Clk1.25'!T48</f>
        <v>7.2436081262866345</v>
      </c>
      <c r="G474" s="21" t="e">
        <f t="array" ref="G474">INDEX($B$2:$B$561, SMALL(IF($F$2=$A$2:$A$561, ROW($A$2:$A$561)-ROW($A$2)+1), ROW(473:473)))</f>
        <v>#NUM!</v>
      </c>
      <c r="H474" s="21" t="e">
        <f t="array" ref="H474">INDEX($C$2:$C$561, SMALL(IF($F$2=$A$2:$A$561, ROW($A$2:$A$561)-ROW($A$2)+1), ROW(473:473)))</f>
        <v>#NUM!</v>
      </c>
    </row>
    <row r="475" spans="1:8" ht="15" x14ac:dyDescent="0.4">
      <c r="A475">
        <f>ROUND('Clk1.25'!P49,0)</f>
        <v>10</v>
      </c>
      <c r="B475" s="1">
        <f>'Clk1.25'!S49</f>
        <v>11.795506363436536</v>
      </c>
      <c r="C475" s="1">
        <f>'Clk1.25'!T49</f>
        <v>7.1122374042004992</v>
      </c>
      <c r="G475" s="21" t="e">
        <f t="array" ref="G475">INDEX($B$2:$B$561, SMALL(IF($F$2=$A$2:$A$561, ROW($A$2:$A$561)-ROW($A$2)+1), ROW(474:474)))</f>
        <v>#NUM!</v>
      </c>
      <c r="H475" s="21" t="e">
        <f t="array" ref="H475">INDEX($C$2:$C$561, SMALL(IF($F$2=$A$2:$A$561, ROW($A$2:$A$561)-ROW($A$2)+1), ROW(474:474)))</f>
        <v>#NUM!</v>
      </c>
    </row>
    <row r="476" spans="1:8" ht="15" x14ac:dyDescent="0.4">
      <c r="A476">
        <f>ROUND('Clk1.25'!P50,0)</f>
        <v>10</v>
      </c>
      <c r="B476" s="1">
        <f>'Clk1.25'!S50</f>
        <v>11.47063600546012</v>
      </c>
      <c r="C476" s="1">
        <f>'Clk1.25'!T50</f>
        <v>6.9817079690865036</v>
      </c>
      <c r="G476" s="21" t="e">
        <f t="array" ref="G476">INDEX($B$2:$B$561, SMALL(IF($F$2=$A$2:$A$561, ROW($A$2:$A$561)-ROW($A$2)+1), ROW(475:475)))</f>
        <v>#NUM!</v>
      </c>
      <c r="H476" s="21" t="e">
        <f t="array" ref="H476">INDEX($C$2:$C$561, SMALL(IF($F$2=$A$2:$A$561, ROW($A$2:$A$561)-ROW($A$2)+1), ROW(475:475)))</f>
        <v>#NUM!</v>
      </c>
    </row>
    <row r="477" spans="1:8" ht="15" x14ac:dyDescent="0.4">
      <c r="A477">
        <f>ROUND('Clk1.25'!P51,0)</f>
        <v>10</v>
      </c>
      <c r="B477" s="1">
        <f>'Clk1.25'!S51</f>
        <v>11.15834733607759</v>
      </c>
      <c r="C477" s="1">
        <f>'Clk1.25'!T51</f>
        <v>6.8515317083784337</v>
      </c>
      <c r="G477" s="21" t="e">
        <f t="array" ref="G477">INDEX($B$2:$B$561, SMALL(IF($F$2=$A$2:$A$561, ROW($A$2:$A$561)-ROW($A$2)+1), ROW(476:476)))</f>
        <v>#NUM!</v>
      </c>
      <c r="H477" s="21" t="e">
        <f t="array" ref="H477">INDEX($C$2:$C$561, SMALL(IF($F$2=$A$2:$A$561, ROW($A$2:$A$561)-ROW($A$2)+1), ROW(476:476)))</f>
        <v>#NUM!</v>
      </c>
    </row>
    <row r="478" spans="1:8" ht="15" x14ac:dyDescent="0.4">
      <c r="A478">
        <f>ROUND('Clk1.25'!P52,0)</f>
        <v>10</v>
      </c>
      <c r="B478" s="1">
        <f>'Clk1.25'!S52</f>
        <v>10.857775594404631</v>
      </c>
      <c r="C478" s="1">
        <f>'Clk1.25'!T52</f>
        <v>6.7212591351924802</v>
      </c>
      <c r="G478" s="21" t="e">
        <f t="array" ref="G478">INDEX($B$2:$B$561, SMALL(IF($F$2=$A$2:$A$561, ROW($A$2:$A$561)-ROW($A$2)+1), ROW(477:477)))</f>
        <v>#NUM!</v>
      </c>
      <c r="H478" s="21" t="e">
        <f t="array" ref="H478">INDEX($C$2:$C$561, SMALL(IF($F$2=$A$2:$A$561, ROW($A$2:$A$561)-ROW($A$2)+1), ROW(477:477)))</f>
        <v>#NUM!</v>
      </c>
    </row>
    <row r="479" spans="1:8" ht="15" x14ac:dyDescent="0.4">
      <c r="A479">
        <f>ROUND('Clk1.25'!P53,0)</f>
        <v>10</v>
      </c>
      <c r="B479" s="1">
        <f>'Clk1.25'!S53</f>
        <v>10.568144555065444</v>
      </c>
      <c r="C479" s="1">
        <f>'Clk1.25'!T53</f>
        <v>6.59047288987444</v>
      </c>
      <c r="G479" s="21" t="e">
        <f t="array" ref="G479">INDEX($B$2:$B$561, SMALL(IF($F$2=$A$2:$A$561, ROW($A$2:$A$561)-ROW($A$2)+1), ROW(478:478)))</f>
        <v>#NUM!</v>
      </c>
      <c r="H479" s="21" t="e">
        <f t="array" ref="H479">INDEX($C$2:$C$561, SMALL(IF($F$2=$A$2:$A$561, ROW($A$2:$A$561)-ROW($A$2)+1), ROW(478:478)))</f>
        <v>#NUM!</v>
      </c>
    </row>
    <row r="480" spans="1:8" ht="15" x14ac:dyDescent="0.4">
      <c r="A480">
        <f>ROUND('Clk1.25'!P54,0)</f>
        <v>10</v>
      </c>
      <c r="B480" s="1">
        <f>'Clk1.25'!S54</f>
        <v>10.288753885357037</v>
      </c>
      <c r="C480" s="1">
        <f>'Clk1.25'!T54</f>
        <v>6.4587820366368547</v>
      </c>
      <c r="G480" s="21" t="e">
        <f t="array" ref="G480">INDEX($B$2:$B$561, SMALL(IF($F$2=$A$2:$A$561, ROW($A$2:$A$561)-ROW($A$2)+1), ROW(479:479)))</f>
        <v>#NUM!</v>
      </c>
      <c r="H480" s="21" t="e">
        <f t="array" ref="H480">INDEX($C$2:$C$561, SMALL(IF($F$2=$A$2:$A$561, ROW($A$2:$A$561)-ROW($A$2)+1), ROW(479:479)))</f>
        <v>#NUM!</v>
      </c>
    </row>
    <row r="481" spans="1:8" ht="15" x14ac:dyDescent="0.4">
      <c r="A481">
        <f>ROUND('Clk1.25'!P55,0)</f>
        <v>10</v>
      </c>
      <c r="B481" s="1">
        <f>'Clk1.25'!S55</f>
        <v>10.018968269467159</v>
      </c>
      <c r="C481" s="1">
        <f>'Clk1.25'!T55</f>
        <v>6.3258169849365373</v>
      </c>
      <c r="G481" s="21" t="e">
        <f t="array" ref="G481">INDEX($B$2:$B$561, SMALL(IF($F$2=$A$2:$A$561, ROW($A$2:$A$561)-ROW($A$2)+1), ROW(480:480)))</f>
        <v>#NUM!</v>
      </c>
      <c r="H481" s="21" t="e">
        <f t="array" ref="H481">INDEX($C$2:$C$561, SMALL(IF($F$2=$A$2:$A$561, ROW($A$2:$A$561)-ROW($A$2)+1), ROW(480:480)))</f>
        <v>#NUM!</v>
      </c>
    </row>
    <row r="482" spans="1:8" ht="15" x14ac:dyDescent="0.4">
      <c r="A482">
        <f>ROUND('Clk1.25'!P56,0)</f>
        <v>10</v>
      </c>
      <c r="B482" s="1">
        <f>'Clk1.25'!S56</f>
        <v>9.7582079503496981</v>
      </c>
      <c r="C482" s="1">
        <f>'Clk1.25'!T56</f>
        <v>6.1912248973607173</v>
      </c>
      <c r="G482" s="21" t="e">
        <f t="array" ref="G482">INDEX($B$2:$B$561, SMALL(IF($F$2=$A$2:$A$561, ROW($A$2:$A$561)-ROW($A$2)+1), ROW(481:481)))</f>
        <v>#NUM!</v>
      </c>
      <c r="H482" s="21" t="e">
        <f t="array" ref="H482">INDEX($C$2:$C$561, SMALL(IF($F$2=$A$2:$A$561, ROW($A$2:$A$561)-ROW($A$2)+1), ROW(481:481)))</f>
        <v>#NUM!</v>
      </c>
    </row>
    <row r="483" spans="1:8" ht="15" x14ac:dyDescent="0.4">
      <c r="A483">
        <f>ROUND('Clk1.25'!P57,0)</f>
        <v>10</v>
      </c>
      <c r="B483" s="1">
        <f>'Clk1.25'!S57</f>
        <v>9.5059403989398046</v>
      </c>
      <c r="C483" s="1">
        <f>'Clk1.25'!T57</f>
        <v>6.0546654704878815</v>
      </c>
      <c r="G483" s="21" t="e">
        <f t="array" ref="G483">INDEX($B$2:$B$561, SMALL(IF($F$2=$A$2:$A$561, ROW($A$2:$A$561)-ROW($A$2)+1), ROW(482:482)))</f>
        <v>#NUM!</v>
      </c>
      <c r="H483" s="21" t="e">
        <f t="array" ref="H483">INDEX($C$2:$C$561, SMALL(IF($F$2=$A$2:$A$561, ROW($A$2:$A$561)-ROW($A$2)+1), ROW(482:482)))</f>
        <v>#NUM!</v>
      </c>
    </row>
    <row r="484" spans="1:8" ht="15" x14ac:dyDescent="0.4">
      <c r="A484">
        <f>ROUND('Clk1.25'!P58,0)</f>
        <v>11</v>
      </c>
      <c r="B484" s="1">
        <f>'Clk1.25'!S58</f>
        <v>9.2616728636668402</v>
      </c>
      <c r="C484" s="1">
        <f>'Clk1.25'!T58</f>
        <v>5.9158069944167293</v>
      </c>
      <c r="G484" s="21" t="e">
        <f t="array" ref="G484">INDEX($B$2:$B$561, SMALL(IF($F$2=$A$2:$A$561, ROW($A$2:$A$561)-ROW($A$2)+1), ROW(483:483)))</f>
        <v>#NUM!</v>
      </c>
      <c r="H484" s="21" t="e">
        <f t="array" ref="H484">INDEX($C$2:$C$561, SMALL(IF($F$2=$A$2:$A$561, ROW($A$2:$A$561)-ROW($A$2)+1), ROW(483:483)))</f>
        <v>#NUM!</v>
      </c>
    </row>
    <row r="485" spans="1:8" ht="15" x14ac:dyDescent="0.4">
      <c r="A485">
        <f>ROUND('Clk1.25'!P59,0)</f>
        <v>11</v>
      </c>
      <c r="B485" s="1">
        <f>'Clk1.25'!S59</f>
        <v>9.0249455836297088</v>
      </c>
      <c r="C485" s="1">
        <f>'Clk1.25'!T59</f>
        <v>5.7743226119417042</v>
      </c>
      <c r="G485" s="21" t="e">
        <f t="array" ref="G485">INDEX($B$2:$B$561, SMALL(IF($F$2=$A$2:$A$561, ROW($A$2:$A$561)-ROW($A$2)+1), ROW(484:484)))</f>
        <v>#NUM!</v>
      </c>
      <c r="H485" s="21" t="e">
        <f t="array" ref="H485">INDEX($C$2:$C$561, SMALL(IF($F$2=$A$2:$A$561, ROW($A$2:$A$561)-ROW($A$2)+1), ROW(484:484)))</f>
        <v>#NUM!</v>
      </c>
    </row>
    <row r="486" spans="1:8" ht="15" x14ac:dyDescent="0.4">
      <c r="A486">
        <f>ROUND('Clk1.25'!P60,0)</f>
        <v>11</v>
      </c>
      <c r="B486" s="1">
        <f>'Clk1.25'!S60</f>
        <v>8.7953254682360722</v>
      </c>
      <c r="C486" s="1">
        <f>'Clk1.25'!T60</f>
        <v>5.6298867109859208</v>
      </c>
      <c r="G486" s="21" t="e">
        <f t="array" ref="G486">INDEX($B$2:$B$561, SMALL(IF($F$2=$A$2:$A$561, ROW($A$2:$A$561)-ROW($A$2)+1), ROW(485:485)))</f>
        <v>#NUM!</v>
      </c>
      <c r="H486" s="21" t="e">
        <f t="array" ref="H486">INDEX($C$2:$C$561, SMALL(IF($F$2=$A$2:$A$561, ROW($A$2:$A$561)-ROW($A$2)+1), ROW(485:485)))</f>
        <v>#NUM!</v>
      </c>
    </row>
    <row r="487" spans="1:8" ht="15" x14ac:dyDescent="0.4">
      <c r="A487">
        <f>ROUND('Clk1.25'!P61,0)</f>
        <v>11</v>
      </c>
      <c r="B487" s="1">
        <f>'Clk1.25'!S61</f>
        <v>8.5724000556423547</v>
      </c>
      <c r="C487" s="1">
        <f>'Clk1.25'!T61</f>
        <v>5.4821713950707611</v>
      </c>
      <c r="G487" s="21" t="e">
        <f t="array" ref="G487">INDEX($B$2:$B$561, SMALL(IF($F$2=$A$2:$A$561, ROW($A$2:$A$561)-ROW($A$2)+1), ROW(486:486)))</f>
        <v>#NUM!</v>
      </c>
      <c r="H487" s="21" t="e">
        <f t="array" ref="H487">INDEX($C$2:$C$561, SMALL(IF($F$2=$A$2:$A$561, ROW($A$2:$A$561)-ROW($A$2)+1), ROW(486:486)))</f>
        <v>#NUM!</v>
      </c>
    </row>
    <row r="488" spans="1:8" ht="15" x14ac:dyDescent="0.4">
      <c r="A488">
        <f>ROUND('Clk1.25'!P62,0)</f>
        <v>11</v>
      </c>
      <c r="B488" s="1">
        <f>'Clk1.25'!S62</f>
        <v>8.3557715622947875</v>
      </c>
      <c r="C488" s="1">
        <f>'Clk1.25'!T62</f>
        <v>5.3308429875529715</v>
      </c>
      <c r="G488" s="21" t="e">
        <f t="array" ref="G488">INDEX($B$2:$B$561, SMALL(IF($F$2=$A$2:$A$561, ROW($A$2:$A$561)-ROW($A$2)+1), ROW(487:487)))</f>
        <v>#NUM!</v>
      </c>
      <c r="H488" s="21" t="e">
        <f t="array" ref="H488">INDEX($C$2:$C$561, SMALL(IF($F$2=$A$2:$A$561, ROW($A$2:$A$561)-ROW($A$2)+1), ROW(487:487)))</f>
        <v>#NUM!</v>
      </c>
    </row>
    <row r="489" spans="1:8" ht="15" x14ac:dyDescent="0.4">
      <c r="A489">
        <f>ROUND('Clk1.25'!P63,0)</f>
        <v>11</v>
      </c>
      <c r="B489" s="1">
        <f>'Clk1.25'!S63</f>
        <v>8.1450508258922749</v>
      </c>
      <c r="C489" s="1">
        <f>'Clk1.25'!T63</f>
        <v>5.1755585375650206</v>
      </c>
      <c r="G489" s="21" t="e">
        <f t="array" ref="G489">INDEX($B$2:$B$561, SMALL(IF($F$2=$A$2:$A$561, ROW($A$2:$A$561)-ROW($A$2)+1), ROW(488:488)))</f>
        <v>#NUM!</v>
      </c>
      <c r="H489" s="21" t="e">
        <f t="array" ref="H489">INDEX($C$2:$C$561, SMALL(IF($F$2=$A$2:$A$561, ROW($A$2:$A$561)-ROW($A$2)+1), ROW(488:488)))</f>
        <v>#NUM!</v>
      </c>
    </row>
    <row r="490" spans="1:8" ht="15" x14ac:dyDescent="0.4">
      <c r="A490">
        <f>ROUND('Clk1.25'!P64,0)</f>
        <v>11</v>
      </c>
      <c r="B490" s="1">
        <f>'Clk1.25'!S64</f>
        <v>7.9398509230656993</v>
      </c>
      <c r="C490" s="1">
        <f>'Clk1.25'!T64</f>
        <v>5.0159623109724771</v>
      </c>
      <c r="G490" s="21" t="e">
        <f t="array" ref="G490">INDEX($B$2:$B$561, SMALL(IF($F$2=$A$2:$A$561, ROW($A$2:$A$561)-ROW($A$2)+1), ROW(489:489)))</f>
        <v>#NUM!</v>
      </c>
      <c r="H490" s="21" t="e">
        <f t="array" ref="H490">INDEX($C$2:$C$561, SMALL(IF($F$2=$A$2:$A$561, ROW($A$2:$A$561)-ROW($A$2)+1), ROW(489:489)))</f>
        <v>#NUM!</v>
      </c>
    </row>
    <row r="491" spans="1:8" ht="15" x14ac:dyDescent="0.4">
      <c r="A491">
        <f>ROUND('Clk1.25'!P65,0)</f>
        <v>11</v>
      </c>
      <c r="B491" s="1">
        <f>'Clk1.25'!S65</f>
        <v>7.7397802090696386</v>
      </c>
      <c r="C491" s="1">
        <f>'Clk1.25'!T65</f>
        <v>4.8516822708942247</v>
      </c>
      <c r="G491" s="21" t="e">
        <f t="array" ref="G491">INDEX($B$2:$B$561, SMALL(IF($F$2=$A$2:$A$561, ROW($A$2:$A$561)-ROW($A$2)+1), ROW(490:490)))</f>
        <v>#NUM!</v>
      </c>
      <c r="H491" s="21" t="e">
        <f t="array" ref="H491">INDEX($C$2:$C$561, SMALL(IF($F$2=$A$2:$A$561, ROW($A$2:$A$561)-ROW($A$2)+1), ROW(490:490)))</f>
        <v>#NUM!</v>
      </c>
    </row>
    <row r="492" spans="1:8" ht="15" x14ac:dyDescent="0.4">
      <c r="A492">
        <f>ROUND('Clk1.25'!P66,0)</f>
        <v>11</v>
      </c>
      <c r="B492" s="1">
        <f>'Clk1.25'!S66</f>
        <v>7.5444344769158604</v>
      </c>
      <c r="C492" s="1">
        <f>'Clk1.25'!T66</f>
        <v>4.6823265833213865</v>
      </c>
      <c r="G492" s="21" t="e">
        <f t="array" ref="G492">INDEX($B$2:$B$561, SMALL(IF($F$2=$A$2:$A$561, ROW($A$2:$A$561)-ROW($A$2)+1), ROW(491:491)))</f>
        <v>#NUM!</v>
      </c>
      <c r="H492" s="21" t="e">
        <f t="array" ref="H492">INDEX($C$2:$C$561, SMALL(IF($F$2=$A$2:$A$561, ROW($A$2:$A$561)-ROW($A$2)+1), ROW(491:491)))</f>
        <v>#NUM!</v>
      </c>
    </row>
    <row r="493" spans="1:8" ht="15" x14ac:dyDescent="0.4">
      <c r="A493">
        <f>ROUND('Clk1.25'!P67,0)</f>
        <v>11</v>
      </c>
      <c r="B493" s="1">
        <f>'Clk1.25'!S67</f>
        <v>7.3533878635807719</v>
      </c>
      <c r="C493" s="1">
        <f>'Clk1.25'!T67</f>
        <v>4.5074802299296159</v>
      </c>
      <c r="G493" s="21" t="e">
        <f t="array" ref="G493">INDEX($B$2:$B$561, SMALL(IF($F$2=$A$2:$A$561, ROW($A$2:$A$561)-ROW($A$2)+1), ROW(492:492)))</f>
        <v>#NUM!</v>
      </c>
      <c r="H493" s="21" t="e">
        <f t="array" ref="H493">INDEX($C$2:$C$561, SMALL(IF($F$2=$A$2:$A$561, ROW($A$2:$A$561)-ROW($A$2)+1), ROW(492:492)))</f>
        <v>#NUM!</v>
      </c>
    </row>
    <row r="494" spans="1:8" ht="15" x14ac:dyDescent="0.4">
      <c r="A494">
        <f>ROUND('Clk1.25'!P68,0)</f>
        <v>11</v>
      </c>
      <c r="B494" s="1">
        <f>'Clk1.25'!S68</f>
        <v>7.1661820357186725</v>
      </c>
      <c r="C494" s="1">
        <f>'Clk1.25'!T68</f>
        <v>4.3267018810815925</v>
      </c>
      <c r="G494" s="21" t="e">
        <f t="array" ref="G494">INDEX($B$2:$B$561, SMALL(IF($F$2=$A$2:$A$561, ROW($A$2:$A$561)-ROW($A$2)+1), ROW(493:493)))</f>
        <v>#NUM!</v>
      </c>
      <c r="H494" s="21" t="e">
        <f t="array" ref="H494">INDEX($C$2:$C$561, SMALL(IF($F$2=$A$2:$A$561, ROW($A$2:$A$561)-ROW($A$2)+1), ROW(493:493)))</f>
        <v>#NUM!</v>
      </c>
    </row>
    <row r="495" spans="1:8" ht="15" x14ac:dyDescent="0.4">
      <c r="A495">
        <f>ROUND('Clk1.25'!P69,0)</f>
        <v>11</v>
      </c>
      <c r="B495" s="1">
        <f>'Clk1.25'!S69</f>
        <v>6.9823130595994627</v>
      </c>
      <c r="C495" s="1">
        <f>'Clk1.25'!T69</f>
        <v>4.1395212905859031</v>
      </c>
      <c r="G495" s="21" t="e">
        <f t="array" ref="G495">INDEX($B$2:$B$561, SMALL(IF($F$2=$A$2:$A$561, ROW($A$2:$A$561)-ROW($A$2)+1), ROW(494:494)))</f>
        <v>#NUM!</v>
      </c>
      <c r="H495" s="21" t="e">
        <f t="array" ref="H495">INDEX($C$2:$C$561, SMALL(IF($F$2=$A$2:$A$561, ROW($A$2:$A$561)-ROW($A$2)+1), ROW(494:494)))</f>
        <v>#NUM!</v>
      </c>
    </row>
    <row r="496" spans="1:8" ht="15" x14ac:dyDescent="0.4">
      <c r="A496">
        <f>ROUND('Clk1.25'!P70,0)</f>
        <v>12</v>
      </c>
      <c r="B496" s="1">
        <f>'Clk1.25'!S70</f>
        <v>6.8012151908881036</v>
      </c>
      <c r="C496" s="1">
        <f>'Clk1.25'!T70</f>
        <v>3.9454376403274365</v>
      </c>
      <c r="G496" s="21" t="e">
        <f t="array" ref="G496">INDEX($B$2:$B$561, SMALL(IF($F$2=$A$2:$A$561, ROW($A$2:$A$561)-ROW($A$2)+1), ROW(495:495)))</f>
        <v>#NUM!</v>
      </c>
      <c r="H496" s="21" t="e">
        <f t="array" ref="H496">INDEX($C$2:$C$561, SMALL(IF($F$2=$A$2:$A$561, ROW($A$2:$A$561)-ROW($A$2)+1), ROW(495:495)))</f>
        <v>#NUM!</v>
      </c>
    </row>
    <row r="497" spans="1:8" ht="15" x14ac:dyDescent="0.4">
      <c r="A497">
        <f>ROUND('Clk1.25'!P71,0)</f>
        <v>12</v>
      </c>
      <c r="B497" s="1">
        <f>'Clk1.25'!S71</f>
        <v>6.6222405989647148</v>
      </c>
      <c r="C497" s="1">
        <f>'Clk1.25'!T71</f>
        <v>3.7439195183776093</v>
      </c>
      <c r="G497" s="21" t="e">
        <f t="array" ref="G497">INDEX($B$2:$B$561, SMALL(IF($F$2=$A$2:$A$561, ROW($A$2:$A$561)-ROW($A$2)+1), ROW(496:496)))</f>
        <v>#NUM!</v>
      </c>
      <c r="H497" s="21" t="e">
        <f t="array" ref="H497">INDEX($C$2:$C$561, SMALL(IF($F$2=$A$2:$A$561, ROW($A$2:$A$561)-ROW($A$2)+1), ROW(496:496)))</f>
        <v>#NUM!</v>
      </c>
    </row>
    <row r="498" spans="1:8" ht="15" x14ac:dyDescent="0.4">
      <c r="A498">
        <f>ROUND('Clk1.25'!P72,0)</f>
        <v>12</v>
      </c>
      <c r="B498" s="1">
        <f>'Clk1.25'!S72</f>
        <v>6.4446337567610659</v>
      </c>
      <c r="C498" s="1">
        <f>'Clk1.25'!T72</f>
        <v>3.5344076057163898</v>
      </c>
      <c r="G498" s="21" t="e">
        <f t="array" ref="G498">INDEX($B$2:$B$561, SMALL(IF($F$2=$A$2:$A$561, ROW($A$2:$A$561)-ROW($A$2)+1), ROW(497:497)))</f>
        <v>#NUM!</v>
      </c>
      <c r="H498" s="21" t="e">
        <f t="array" ref="H498">INDEX($C$2:$C$561, SMALL(IF($F$2=$A$2:$A$561, ROW($A$2:$A$561)-ROW($A$2)+1), ROW(497:497)))</f>
        <v>#NUM!</v>
      </c>
    </row>
    <row r="499" spans="1:8" ht="15" x14ac:dyDescent="0.4">
      <c r="A499">
        <f>ROUND('Clk1.25'!P73,0)</f>
        <v>12</v>
      </c>
      <c r="B499" s="1">
        <f>'Clk1.25'!S73</f>
        <v>6.2674988716803801</v>
      </c>
      <c r="C499" s="1">
        <f>'Clk1.25'!T73</f>
        <v>3.3163217453910083</v>
      </c>
      <c r="G499" s="21" t="e">
        <f t="array" ref="G499">INDEX($B$2:$B$561, SMALL(IF($F$2=$A$2:$A$561, ROW($A$2:$A$561)-ROW($A$2)+1), ROW(498:498)))</f>
        <v>#NUM!</v>
      </c>
      <c r="H499" s="21" t="e">
        <f t="array" ref="H499">INDEX($C$2:$C$561, SMALL(IF($F$2=$A$2:$A$561, ROW($A$2:$A$561)-ROW($A$2)+1), ROW(498:498)))</f>
        <v>#NUM!</v>
      </c>
    </row>
    <row r="500" spans="1:8" ht="15" x14ac:dyDescent="0.4">
      <c r="A500">
        <f>ROUND('Clk1.25'!P74,0)</f>
        <v>12</v>
      </c>
      <c r="B500" s="1">
        <f>'Clk1.25'!S74</f>
        <v>6.0897583052478534</v>
      </c>
      <c r="C500" s="1">
        <f>'Clk1.25'!T74</f>
        <v>3.089074979997263</v>
      </c>
      <c r="G500" s="21" t="e">
        <f t="array" ref="G500">INDEX($B$2:$B$561, SMALL(IF($F$2=$A$2:$A$561, ROW($A$2:$A$561)-ROW($A$2)+1), ROW(499:499)))</f>
        <v>#NUM!</v>
      </c>
      <c r="H500" s="21" t="e">
        <f t="array" ref="H500">INDEX($C$2:$C$561, SMALL(IF($F$2=$A$2:$A$561, ROW($A$2:$A$561)-ROW($A$2)+1), ROW(499:499)))</f>
        <v>#NUM!</v>
      </c>
    </row>
    <row r="501" spans="1:8" ht="15" x14ac:dyDescent="0.4">
      <c r="A501">
        <f>ROUND('Clk1.25'!P75,0)</f>
        <v>12</v>
      </c>
      <c r="B501" s="1">
        <f>'Clk1.25'!S75</f>
        <v>5.9100994479689497</v>
      </c>
      <c r="C501" s="1">
        <f>'Clk1.25'!T75</f>
        <v>2.8520985240812742</v>
      </c>
      <c r="G501" s="21" t="e">
        <f t="array" ref="G501">INDEX($B$2:$B$561, SMALL(IF($F$2=$A$2:$A$561, ROW($A$2:$A$561)-ROW($A$2)+1), ROW(500:500)))</f>
        <v>#NUM!</v>
      </c>
      <c r="H501" s="21" t="e">
        <f t="array" ref="H501">INDEX($C$2:$C$561, SMALL(IF($F$2=$A$2:$A$561, ROW($A$2:$A$561)-ROW($A$2)+1), ROW(500:500)))</f>
        <v>#NUM!</v>
      </c>
    </row>
    <row r="502" spans="1:8" ht="15" x14ac:dyDescent="0.4">
      <c r="A502">
        <f>ROUND('Clk1.25'!P76,0)</f>
        <v>13</v>
      </c>
      <c r="B502" s="1">
        <f>'Clk1.25'!S76</f>
        <v>5.7269070432610372</v>
      </c>
      <c r="C502" s="1">
        <f>'Clk1.25'!T76</f>
        <v>2.6048837065699457</v>
      </c>
      <c r="G502" s="21" t="e">
        <f t="array" ref="G502">INDEX($B$2:$B$561, SMALL(IF($F$2=$A$2:$A$561, ROW($A$2:$A$561)-ROW($A$2)+1), ROW(501:501)))</f>
        <v>#NUM!</v>
      </c>
      <c r="H502" s="21" t="e">
        <f t="array" ref="H502">INDEX($C$2:$C$561, SMALL(IF($F$2=$A$2:$A$561, ROW($A$2:$A$561)-ROW($A$2)+1), ROW(501:501)))</f>
        <v>#NUM!</v>
      </c>
    </row>
    <row r="503" spans="1:8" ht="15" x14ac:dyDescent="0.4">
      <c r="A503">
        <f>ROUND('Clk1.25'!P77,0)</f>
        <v>13</v>
      </c>
      <c r="B503" s="1">
        <f>'Clk1.25'!S77</f>
        <v>5.5381776329632926</v>
      </c>
      <c r="C503" s="1">
        <f>'Clk1.25'!T77</f>
        <v>2.3470499651324181</v>
      </c>
      <c r="G503" s="21" t="e">
        <f t="array" ref="G503">INDEX($B$2:$B$561, SMALL(IF($F$2=$A$2:$A$561, ROW($A$2:$A$561)-ROW($A$2)+1), ROW(502:502)))</f>
        <v>#NUM!</v>
      </c>
      <c r="H503" s="21" t="e">
        <f t="array" ref="H503">INDEX($C$2:$C$561, SMALL(IF($F$2=$A$2:$A$561, ROW($A$2:$A$561)-ROW($A$2)+1), ROW(502:502)))</f>
        <v>#NUM!</v>
      </c>
    </row>
    <row r="504" spans="1:8" ht="15" x14ac:dyDescent="0.4">
      <c r="A504">
        <f>ROUND('Clk1.25'!P78,0)</f>
        <v>13</v>
      </c>
      <c r="B504" s="1">
        <f>'Clk1.25'!S78</f>
        <v>5.3414129070439795</v>
      </c>
      <c r="C504" s="1">
        <f>'Clk1.25'!T78</f>
        <v>2.0784523400660757</v>
      </c>
      <c r="G504" s="21" t="e">
        <f t="array" ref="G504">INDEX($B$2:$B$561, SMALL(IF($F$2=$A$2:$A$561, ROW($A$2:$A$561)-ROW($A$2)+1), ROW(503:503)))</f>
        <v>#NUM!</v>
      </c>
      <c r="H504" s="21" t="e">
        <f t="array" ref="H504">INDEX($C$2:$C$561, SMALL(IF($F$2=$A$2:$A$561, ROW($A$2:$A$561)-ROW($A$2)+1), ROW(503:503)))</f>
        <v>#NUM!</v>
      </c>
    </row>
    <row r="505" spans="1:8" s="22" customFormat="1" ht="15.5" thickBot="1" x14ac:dyDescent="0.45">
      <c r="A505" s="22">
        <f>ROUND('Clk1.25'!P79,0)</f>
        <v>13</v>
      </c>
      <c r="B505" s="1">
        <f>'Clk1.25'!S79</f>
        <v>5.1334897579670304</v>
      </c>
      <c r="C505" s="1">
        <f>'Clk1.25'!T79</f>
        <v>1.7993478926425075</v>
      </c>
      <c r="G505" s="21" t="e">
        <f t="array" ref="G505">INDEX($B$2:$B$561, SMALL(IF($F$2=$A$2:$A$561, ROW($A$2:$A$561)-ROW($A$2)+1), ROW(504:504)))</f>
        <v>#NUM!</v>
      </c>
      <c r="H505" s="21" t="e">
        <f t="array" ref="H505">INDEX($C$2:$C$561, SMALL(IF($F$2=$A$2:$A$561, ROW($A$2:$A$561)-ROW($A$2)+1), ROW(504:504)))</f>
        <v>#NUM!</v>
      </c>
    </row>
    <row r="506" spans="1:8" ht="15" x14ac:dyDescent="0.4">
      <c r="A506">
        <f>ROUND('Clk1.5'!P24,0)</f>
        <v>18</v>
      </c>
      <c r="B506" s="1">
        <f>'Clk1.5'!S24</f>
        <v>38.273427301185635</v>
      </c>
      <c r="C506" s="1">
        <f>'Clk1.5'!T24</f>
        <v>8.3503398132778148</v>
      </c>
      <c r="G506" s="21" t="e">
        <f t="array" ref="G506">INDEX($B$2:$B$561, SMALL(IF($F$2=$A$2:$A$561, ROW($A$2:$A$561)-ROW($A$2)+1), ROW(505:505)))</f>
        <v>#NUM!</v>
      </c>
      <c r="H506" s="21" t="e">
        <f t="array" ref="H506">INDEX($C$2:$C$561, SMALL(IF($F$2=$A$2:$A$561, ROW($A$2:$A$561)-ROW($A$2)+1), ROW(505:505)))</f>
        <v>#NUM!</v>
      </c>
    </row>
    <row r="507" spans="1:8" ht="15" x14ac:dyDescent="0.4">
      <c r="A507">
        <f>ROUND('Clk1.5'!P25,0)</f>
        <v>16</v>
      </c>
      <c r="B507" s="1">
        <f>'Clk1.5'!S25</f>
        <v>34.74904184339227</v>
      </c>
      <c r="C507" s="1">
        <f>'Clk1.5'!T25</f>
        <v>7.8377577321756942</v>
      </c>
      <c r="G507" s="21" t="e">
        <f t="array" ref="G507">INDEX($B$2:$B$561, SMALL(IF($F$2=$A$2:$A$561, ROW($A$2:$A$561)-ROW($A$2)+1), ROW(506:506)))</f>
        <v>#NUM!</v>
      </c>
      <c r="H507" s="21" t="e">
        <f t="array" ref="H507">INDEX($C$2:$C$561, SMALL(IF($F$2=$A$2:$A$561, ROW($A$2:$A$561)-ROW($A$2)+1), ROW(506:506)))</f>
        <v>#NUM!</v>
      </c>
    </row>
    <row r="508" spans="1:8" ht="15" x14ac:dyDescent="0.4">
      <c r="A508">
        <f>ROUND('Clk1.5'!P26,0)</f>
        <v>15</v>
      </c>
      <c r="B508" s="1">
        <f>'Clk1.5'!S26</f>
        <v>31.98928900478673</v>
      </c>
      <c r="C508" s="1">
        <f>'Clk1.5'!T26</f>
        <v>7.4582288571578026</v>
      </c>
      <c r="G508" s="21" t="e">
        <f t="array" ref="G508">INDEX($B$2:$B$561, SMALL(IF($F$2=$A$2:$A$561, ROW($A$2:$A$561)-ROW($A$2)+1), ROW(507:507)))</f>
        <v>#NUM!</v>
      </c>
      <c r="H508" s="21" t="e">
        <f t="array" ref="H508">INDEX($C$2:$C$561, SMALL(IF($F$2=$A$2:$A$561, ROW($A$2:$A$561)-ROW($A$2)+1), ROW(507:507)))</f>
        <v>#NUM!</v>
      </c>
    </row>
    <row r="509" spans="1:8" ht="15" x14ac:dyDescent="0.4">
      <c r="A509">
        <f>ROUND('Clk1.5'!P27,0)</f>
        <v>14</v>
      </c>
      <c r="B509" s="1">
        <f>'Clk1.5'!S27</f>
        <v>29.746829751909985</v>
      </c>
      <c r="C509" s="1">
        <f>'Clk1.5'!T27</f>
        <v>7.1675014415290592</v>
      </c>
      <c r="G509" s="21" t="e">
        <f t="array" ref="G509">INDEX($B$2:$B$561, SMALL(IF($F$2=$A$2:$A$561, ROW($A$2:$A$561)-ROW($A$2)+1), ROW(508:508)))</f>
        <v>#NUM!</v>
      </c>
      <c r="H509" s="21" t="e">
        <f t="array" ref="H509">INDEX($C$2:$C$561, SMALL(IF($F$2=$A$2:$A$561, ROW($A$2:$A$561)-ROW($A$2)+1), ROW(508:508)))</f>
        <v>#NUM!</v>
      </c>
    </row>
    <row r="510" spans="1:8" ht="15" x14ac:dyDescent="0.4">
      <c r="A510">
        <f>ROUND('Clk1.5'!P28,0)</f>
        <v>13</v>
      </c>
      <c r="B510" s="1">
        <f>'Clk1.5'!S28</f>
        <v>27.873491598982518</v>
      </c>
      <c r="C510" s="1">
        <f>'Clk1.5'!T28</f>
        <v>6.939122284883747</v>
      </c>
      <c r="G510" s="21" t="e">
        <f t="array" ref="G510">INDEX($B$2:$B$561, SMALL(IF($F$2=$A$2:$A$561, ROW($A$2:$A$561)-ROW($A$2)+1), ROW(509:509)))</f>
        <v>#NUM!</v>
      </c>
      <c r="H510" s="21" t="e">
        <f t="array" ref="H510">INDEX($C$2:$C$561, SMALL(IF($F$2=$A$2:$A$561, ROW($A$2:$A$561)-ROW($A$2)+1), ROW(509:509)))</f>
        <v>#NUM!</v>
      </c>
    </row>
    <row r="511" spans="1:8" ht="15" x14ac:dyDescent="0.4">
      <c r="A511">
        <f>ROUND('Clk1.5'!P29,0)</f>
        <v>13</v>
      </c>
      <c r="B511" s="1">
        <f>'Clk1.5'!S29</f>
        <v>26.274380247285983</v>
      </c>
      <c r="C511" s="1">
        <f>'Clk1.5'!T29</f>
        <v>6.7561623760156095</v>
      </c>
      <c r="G511" s="21" t="e">
        <f t="array" ref="G511">INDEX($B$2:$B$561, SMALL(IF($F$2=$A$2:$A$561, ROW($A$2:$A$561)-ROW($A$2)+1), ROW(510:510)))</f>
        <v>#NUM!</v>
      </c>
      <c r="H511" s="21" t="e">
        <f t="array" ref="H511">INDEX($C$2:$C$561, SMALL(IF($F$2=$A$2:$A$561, ROW($A$2:$A$561)-ROW($A$2)+1), ROW(510:510)))</f>
        <v>#NUM!</v>
      </c>
    </row>
    <row r="512" spans="1:8" ht="15" x14ac:dyDescent="0.4">
      <c r="A512">
        <f>ROUND('Clk1.5'!P30,0)</f>
        <v>12</v>
      </c>
      <c r="B512" s="1">
        <f>'Clk1.5'!S30</f>
        <v>24.885537088995996</v>
      </c>
      <c r="C512" s="1">
        <f>'Clk1.5'!T30</f>
        <v>6.6072018072638992</v>
      </c>
      <c r="G512" s="21" t="e">
        <f t="array" ref="G512">INDEX($B$2:$B$561, SMALL(IF($F$2=$A$2:$A$561, ROW($A$2:$A$561)-ROW($A$2)+1), ROW(511:511)))</f>
        <v>#NUM!</v>
      </c>
      <c r="H512" s="21" t="e">
        <f t="array" ref="H512">INDEX($C$2:$C$561, SMALL(IF($F$2=$A$2:$A$561, ROW($A$2:$A$561)-ROW($A$2)+1), ROW(511:511)))</f>
        <v>#NUM!</v>
      </c>
    </row>
    <row r="513" spans="1:8" ht="15" x14ac:dyDescent="0.4">
      <c r="A513">
        <f>ROUND('Clk1.5'!P31,0)</f>
        <v>12</v>
      </c>
      <c r="B513" s="1">
        <f>'Clk1.5'!S31</f>
        <v>23.662077792055776</v>
      </c>
      <c r="C513" s="1">
        <f>'Clk1.5'!T31</f>
        <v>6.4842052822554841</v>
      </c>
      <c r="G513" s="21" t="e">
        <f t="array" ref="G513">INDEX($B$2:$B$561, SMALL(IF($F$2=$A$2:$A$561, ROW($A$2:$A$561)-ROW($A$2)+1), ROW(512:512)))</f>
        <v>#NUM!</v>
      </c>
      <c r="H513" s="21" t="e">
        <f t="array" ref="H513">INDEX($C$2:$C$561, SMALL(IF($F$2=$A$2:$A$561, ROW($A$2:$A$561)-ROW($A$2)+1), ROW(512:512)))</f>
        <v>#NUM!</v>
      </c>
    </row>
    <row r="514" spans="1:8" ht="15" x14ac:dyDescent="0.4">
      <c r="A514">
        <f>ROUND('Clk1.5'!P32,0)</f>
        <v>11</v>
      </c>
      <c r="B514" s="1">
        <f>'Clk1.5'!S32</f>
        <v>22.571456018588652</v>
      </c>
      <c r="C514" s="1">
        <f>'Clk1.5'!T32</f>
        <v>6.3813195579696886</v>
      </c>
      <c r="G514" s="21" t="e">
        <f t="array" ref="G514">INDEX($B$2:$B$561, SMALL(IF($F$2=$A$2:$A$561, ROW($A$2:$A$561)-ROW($A$2)+1), ROW(513:513)))</f>
        <v>#NUM!</v>
      </c>
      <c r="H514" s="21" t="e">
        <f t="array" ref="H514">INDEX($C$2:$C$561, SMALL(IF($F$2=$A$2:$A$561, ROW($A$2:$A$561)-ROW($A$2)+1), ROW(513:513)))</f>
        <v>#NUM!</v>
      </c>
    </row>
    <row r="515" spans="1:8" ht="15" x14ac:dyDescent="0.4">
      <c r="A515">
        <f>ROUND('Clk1.5'!P33,0)</f>
        <v>11</v>
      </c>
      <c r="B515" s="1">
        <f>'Clk1.5'!S33</f>
        <v>21.589424947085256</v>
      </c>
      <c r="C515" s="1">
        <f>'Clk1.5'!T33</f>
        <v>6.2941548734659394</v>
      </c>
      <c r="G515" s="21" t="e">
        <f t="array" ref="G515">INDEX($B$2:$B$561, SMALL(IF($F$2=$A$2:$A$561, ROW($A$2:$A$561)-ROW($A$2)+1), ROW(514:514)))</f>
        <v>#NUM!</v>
      </c>
      <c r="H515" s="21" t="e">
        <f t="array" ref="H515">INDEX($C$2:$C$561, SMALL(IF($F$2=$A$2:$A$561, ROW($A$2:$A$561)-ROW($A$2)+1), ROW(514:514)))</f>
        <v>#NUM!</v>
      </c>
    </row>
    <row r="516" spans="1:8" ht="15" x14ac:dyDescent="0.4">
      <c r="A516">
        <f>ROUND('Clk1.5'!P34,0)</f>
        <v>11</v>
      </c>
      <c r="B516" s="1">
        <f>'Clk1.5'!S34</f>
        <v>20.697505961300202</v>
      </c>
      <c r="C516" s="1">
        <f>'Clk1.5'!T34</f>
        <v>6.2193360480506428</v>
      </c>
      <c r="G516" s="21" t="e">
        <f t="array" ref="G516">INDEX($B$2:$B$561, SMALL(IF($F$2=$A$2:$A$561, ROW($A$2:$A$561)-ROW($A$2)+1), ROW(515:515)))</f>
        <v>#NUM!</v>
      </c>
      <c r="H516" s="21" t="e">
        <f t="array" ref="H516">INDEX($C$2:$C$561, SMALL(IF($F$2=$A$2:$A$561, ROW($A$2:$A$561)-ROW($A$2)+1), ROW(515:515)))</f>
        <v>#NUM!</v>
      </c>
    </row>
    <row r="517" spans="1:8" ht="15" x14ac:dyDescent="0.4">
      <c r="A517">
        <f>ROUND('Clk1.5'!P35,0)</f>
        <v>11</v>
      </c>
      <c r="B517" s="1">
        <f>'Clk1.5'!S35</f>
        <v>19.881341757928215</v>
      </c>
      <c r="C517" s="1">
        <f>'Clk1.5'!T35</f>
        <v>6.1542114082337438</v>
      </c>
      <c r="G517" s="21" t="e">
        <f t="array" ref="G517">INDEX($B$2:$B$561, SMALL(IF($F$2=$A$2:$A$561, ROW($A$2:$A$561)-ROW($A$2)+1), ROW(516:516)))</f>
        <v>#NUM!</v>
      </c>
      <c r="H517" s="21" t="e">
        <f t="array" ref="H517">INDEX($C$2:$C$561, SMALL(IF($F$2=$A$2:$A$561, ROW($A$2:$A$561)-ROW($A$2)+1), ROW(516:516)))</f>
        <v>#NUM!</v>
      </c>
    </row>
    <row r="518" spans="1:8" ht="15" x14ac:dyDescent="0.4">
      <c r="A518">
        <f>ROUND('Clk1.5'!P36,0)</f>
        <v>10</v>
      </c>
      <c r="B518" s="1">
        <f>'Clk1.5'!S36</f>
        <v>19.1295903366447</v>
      </c>
      <c r="C518" s="1">
        <f>'Clk1.5'!T36</f>
        <v>6.0966579836314434</v>
      </c>
      <c r="G518" s="21" t="e">
        <f t="array" ref="G518">INDEX($B$2:$B$561, SMALL(IF($F$2=$A$2:$A$561, ROW($A$2:$A$561)-ROW($A$2)+1), ROW(517:517)))</f>
        <v>#NUM!</v>
      </c>
      <c r="H518" s="21" t="e">
        <f t="array" ref="H518">INDEX($C$2:$C$561, SMALL(IF($F$2=$A$2:$A$561, ROW($A$2:$A$561)-ROW($A$2)+1), ROW(517:517)))</f>
        <v>#NUM!</v>
      </c>
    </row>
    <row r="519" spans="1:8" ht="15" x14ac:dyDescent="0.4">
      <c r="A519">
        <f>ROUND('Clk1.5'!P37,0)</f>
        <v>10</v>
      </c>
      <c r="B519" s="1">
        <f>'Clk1.5'!S37</f>
        <v>18.43316164927889</v>
      </c>
      <c r="C519" s="1">
        <f>'Clk1.5'!T37</f>
        <v>6.0449475273569737</v>
      </c>
      <c r="G519" s="21" t="e">
        <f t="array" ref="G519">INDEX($B$2:$B$561, SMALL(IF($F$2=$A$2:$A$561, ROW($A$2:$A$561)-ROW($A$2)+1), ROW(518:518)))</f>
        <v>#NUM!</v>
      </c>
      <c r="H519" s="21" t="e">
        <f t="array" ref="H519">INDEX($C$2:$C$561, SMALL(IF($F$2=$A$2:$A$561, ROW($A$2:$A$561)-ROW($A$2)+1), ROW(518:518)))</f>
        <v>#NUM!</v>
      </c>
    </row>
    <row r="520" spans="1:8" ht="15" x14ac:dyDescent="0.4">
      <c r="A520">
        <f>ROUND('Clk1.5'!P38,0)</f>
        <v>10</v>
      </c>
      <c r="B520" s="1">
        <f>'Clk1.5'!S38</f>
        <v>17.784678044084583</v>
      </c>
      <c r="C520" s="1">
        <f>'Clk1.5'!T38</f>
        <v>5.9976521503889622</v>
      </c>
      <c r="G520" s="21" t="e">
        <f t="array" ref="G520">INDEX($B$2:$B$561, SMALL(IF($F$2=$A$2:$A$561, ROW($A$2:$A$561)-ROW($A$2)+1), ROW(519:519)))</f>
        <v>#NUM!</v>
      </c>
      <c r="H520" s="21" t="e">
        <f t="array" ref="H520">INDEX($C$2:$C$561, SMALL(IF($F$2=$A$2:$A$561, ROW($A$2:$A$561)-ROW($A$2)+1), ROW(519:519)))</f>
        <v>#NUM!</v>
      </c>
    </row>
    <row r="521" spans="1:8" ht="15" x14ac:dyDescent="0.4">
      <c r="A521">
        <f>ROUND('Clk1.5'!P39,0)</f>
        <v>10</v>
      </c>
      <c r="B521" s="1">
        <f>'Clk1.5'!S39</f>
        <v>17.17808481171642</v>
      </c>
      <c r="C521" s="1">
        <f>'Clk1.5'!T39</f>
        <v>5.9535764454525193</v>
      </c>
      <c r="G521" s="21" t="e">
        <f t="array" ref="G521">INDEX($B$2:$B$561, SMALL(IF($F$2=$A$2:$A$561, ROW($A$2:$A$561)-ROW($A$2)+1), ROW(520:520)))</f>
        <v>#NUM!</v>
      </c>
      <c r="H521" s="21" t="e">
        <f t="array" ref="H521">INDEX($C$2:$C$561, SMALL(IF($F$2=$A$2:$A$561, ROW($A$2:$A$561)-ROW($A$2)+1), ROW(520:520)))</f>
        <v>#NUM!</v>
      </c>
    </row>
    <row r="522" spans="1:8" ht="15" x14ac:dyDescent="0.4">
      <c r="A522">
        <f>ROUND('Clk1.5'!P40,0)</f>
        <v>10</v>
      </c>
      <c r="B522" s="1">
        <f>'Clk1.5'!S40</f>
        <v>16.60836379128196</v>
      </c>
      <c r="C522" s="1">
        <f>'Clk1.5'!T40</f>
        <v>5.911707737791672</v>
      </c>
      <c r="G522" s="21" t="e">
        <f t="array" ref="G522">INDEX($B$2:$B$561, SMALL(IF($F$2=$A$2:$A$561, ROW($A$2:$A$561)-ROW($A$2)+1), ROW(521:521)))</f>
        <v>#NUM!</v>
      </c>
      <c r="H522" s="21" t="e">
        <f t="array" ref="H522">INDEX($C$2:$C$561, SMALL(IF($F$2=$A$2:$A$561, ROW($A$2:$A$561)-ROW($A$2)+1), ROW(521:521)))</f>
        <v>#NUM!</v>
      </c>
    </row>
    <row r="523" spans="1:8" ht="15" x14ac:dyDescent="0.4">
      <c r="A523">
        <f>ROUND('Clk1.5'!P41,0)</f>
        <v>10</v>
      </c>
      <c r="B523" s="1">
        <f>'Clk1.5'!S41</f>
        <v>16.071319223910198</v>
      </c>
      <c r="C523" s="1">
        <f>'Clk1.5'!T41</f>
        <v>5.8711789944483668</v>
      </c>
      <c r="G523" s="21" t="e">
        <f t="array" ref="G523">INDEX($B$2:$B$561, SMALL(IF($F$2=$A$2:$A$561, ROW($A$2:$A$561)-ROW($A$2)+1), ROW(522:522)))</f>
        <v>#NUM!</v>
      </c>
      <c r="H523" s="21" t="e">
        <f t="array" ref="H523">INDEX($C$2:$C$561, SMALL(IF($F$2=$A$2:$A$561, ROW($A$2:$A$561)-ROW($A$2)+1), ROW(522:522)))</f>
        <v>#NUM!</v>
      </c>
    </row>
    <row r="524" spans="1:8" ht="15" x14ac:dyDescent="0.4">
      <c r="A524">
        <f>ROUND('Clk1.5'!P42,0)</f>
        <v>9</v>
      </c>
      <c r="B524" s="1">
        <f>'Clk1.5'!S42</f>
        <v>15.563415203372427</v>
      </c>
      <c r="C524" s="1">
        <f>'Clk1.5'!T42</f>
        <v>5.8312407326816285</v>
      </c>
      <c r="G524" s="21" t="e">
        <f t="array" ref="G524">INDEX($B$2:$B$561, SMALL(IF($F$2=$A$2:$A$561, ROW($A$2:$A$561)-ROW($A$2)+1), ROW(523:523)))</f>
        <v>#NUM!</v>
      </c>
      <c r="H524" s="21" t="e">
        <f t="array" ref="H524">INDEX($C$2:$C$561, SMALL(IF($F$2=$A$2:$A$561, ROW($A$2:$A$561)-ROW($A$2)+1), ROW(523:523)))</f>
        <v>#NUM!</v>
      </c>
    </row>
    <row r="525" spans="1:8" ht="15" x14ac:dyDescent="0.4">
      <c r="A525">
        <f>ROUND('Clk1.5'!P43,0)</f>
        <v>9</v>
      </c>
      <c r="B525" s="1">
        <f>'Clk1.5'!S43</f>
        <v>15.081650596757244</v>
      </c>
      <c r="C525" s="1">
        <f>'Clk1.5'!T43</f>
        <v>5.7912394274593755</v>
      </c>
      <c r="G525" s="21" t="e">
        <f t="array" ref="G525">INDEX($B$2:$B$561, SMALL(IF($F$2=$A$2:$A$561, ROW($A$2:$A$561)-ROW($A$2)+1), ROW(524:524)))</f>
        <v>#NUM!</v>
      </c>
      <c r="H525" s="21" t="e">
        <f t="array" ref="H525">INDEX($C$2:$C$561, SMALL(IF($F$2=$A$2:$A$561, ROW($A$2:$A$561)-ROW($A$2)+1), ROW(524:524)))</f>
        <v>#NUM!</v>
      </c>
    </row>
    <row r="526" spans="1:8" ht="15" x14ac:dyDescent="0.4">
      <c r="A526">
        <f>ROUND('Clk1.5'!P44,0)</f>
        <v>9</v>
      </c>
      <c r="B526" s="1">
        <f>'Clk1.5'!S44</f>
        <v>14.623461590395566</v>
      </c>
      <c r="C526" s="1">
        <f>'Clk1.5'!T44</f>
        <v>5.7506006777387393</v>
      </c>
      <c r="G526" s="21" t="e">
        <f t="array" ref="G526">INDEX($B$2:$B$561, SMALL(IF($F$2=$A$2:$A$561, ROW($A$2:$A$561)-ROW($A$2)+1), ROW(525:525)))</f>
        <v>#NUM!</v>
      </c>
      <c r="H526" s="21" t="e">
        <f t="array" ref="H526">INDEX($C$2:$C$561, SMALL(IF($F$2=$A$2:$A$561, ROW($A$2:$A$561)-ROW($A$2)+1), ROW(525:525)))</f>
        <v>#NUM!</v>
      </c>
    </row>
    <row r="527" spans="1:8" ht="15" x14ac:dyDescent="0.4">
      <c r="A527">
        <f>ROUND('Clk1.5'!P45,0)</f>
        <v>9</v>
      </c>
      <c r="B527" s="1">
        <f>'Clk1.5'!S45</f>
        <v>14.186644884336848</v>
      </c>
      <c r="C527" s="1">
        <f>'Clk1.5'!T45</f>
        <v>5.7088158993934064</v>
      </c>
      <c r="G527" s="21" t="e">
        <f t="array" ref="G527">INDEX($B$2:$B$561, SMALL(IF($F$2=$A$2:$A$561, ROW($A$2:$A$561)-ROW($A$2)+1), ROW(526:526)))</f>
        <v>#NUM!</v>
      </c>
      <c r="H527" s="21" t="e">
        <f t="array" ref="H527">INDEX($C$2:$C$561, SMALL(IF($F$2=$A$2:$A$561, ROW($A$2:$A$561)-ROW($A$2)+1), ROW(526:526)))</f>
        <v>#NUM!</v>
      </c>
    </row>
    <row r="528" spans="1:8" ht="15" x14ac:dyDescent="0.4">
      <c r="A528">
        <f>ROUND('Clk1.5'!P46,0)</f>
        <v>9</v>
      </c>
      <c r="B528" s="1">
        <f>'Clk1.5'!S46</f>
        <v>13.769296514999422</v>
      </c>
      <c r="C528" s="1">
        <f>'Clk1.5'!T46</f>
        <v>5.6654316588065612</v>
      </c>
      <c r="G528" s="21" t="e">
        <f t="array" ref="G528">INDEX($B$2:$B$561, SMALL(IF($F$2=$A$2:$A$561, ROW($A$2:$A$561)-ROW($A$2)+1), ROW(527:527)))</f>
        <v>#NUM!</v>
      </c>
      <c r="H528" s="21" t="e">
        <f t="array" ref="H528">INDEX($C$2:$C$561, SMALL(IF($F$2=$A$2:$A$561, ROW($A$2:$A$561)-ROW($A$2)+1), ROW(527:527)))</f>
        <v>#NUM!</v>
      </c>
    </row>
    <row r="529" spans="1:8" ht="15" x14ac:dyDescent="0.4">
      <c r="A529">
        <f>ROUND('Clk1.5'!P47,0)</f>
        <v>9</v>
      </c>
      <c r="B529" s="1">
        <f>'Clk1.5'!S47</f>
        <v>13.369762642302119</v>
      </c>
      <c r="C529" s="1">
        <f>'Clk1.5'!T47</f>
        <v>5.6200410009428436</v>
      </c>
      <c r="G529" s="21" t="e">
        <f t="array" ref="G529">INDEX($B$2:$B$561, SMALL(IF($F$2=$A$2:$A$561, ROW($A$2:$A$561)-ROW($A$2)+1), ROW(528:528)))</f>
        <v>#NUM!</v>
      </c>
      <c r="H529" s="21" t="e">
        <f t="array" ref="H529">INDEX($C$2:$C$561, SMALL(IF($F$2=$A$2:$A$561, ROW($A$2:$A$561)-ROW($A$2)+1), ROW(528:528)))</f>
        <v>#NUM!</v>
      </c>
    </row>
    <row r="530" spans="1:8" ht="15" x14ac:dyDescent="0.4">
      <c r="A530">
        <f>ROUND('Clk1.5'!P48,0)</f>
        <v>9</v>
      </c>
      <c r="B530" s="1">
        <f>'Clk1.5'!S48</f>
        <v>12.986599592715967</v>
      </c>
      <c r="C530" s="1">
        <f>'Clk1.5'!T48</f>
        <v>5.5722762943892912</v>
      </c>
      <c r="G530" s="21" t="e">
        <f t="array" ref="G530">INDEX($B$2:$B$561, SMALL(IF($F$2=$A$2:$A$561, ROW($A$2:$A$561)-ROW($A$2)+1), ROW(529:529)))</f>
        <v>#NUM!</v>
      </c>
      <c r="H530" s="21" t="e">
        <f t="array" ref="H530">INDEX($C$2:$C$561, SMALL(IF($F$2=$A$2:$A$561, ROW($A$2:$A$561)-ROW($A$2)+1), ROW(529:529)))</f>
        <v>#NUM!</v>
      </c>
    </row>
    <row r="531" spans="1:8" ht="15" x14ac:dyDescent="0.4">
      <c r="A531">
        <f>ROUND('Clk1.5'!P49,0)</f>
        <v>9</v>
      </c>
      <c r="B531" s="1">
        <f>'Clk1.5'!S49</f>
        <v>12.618541131392101</v>
      </c>
      <c r="C531" s="1">
        <f>'Clk1.5'!T49</f>
        <v>5.5218032361671696</v>
      </c>
      <c r="G531" s="21" t="e">
        <f t="array" ref="G531">INDEX($B$2:$B$561, SMALL(IF($F$2=$A$2:$A$561, ROW($A$2:$A$561)-ROW($A$2)+1), ROW(530:530)))</f>
        <v>#NUM!</v>
      </c>
      <c r="H531" s="21" t="e">
        <f t="array" ref="H531">INDEX($C$2:$C$561, SMALL(IF($F$2=$A$2:$A$561, ROW($A$2:$A$561)-ROW($A$2)+1), ROW(530:530)))</f>
        <v>#NUM!</v>
      </c>
    </row>
    <row r="532" spans="1:8" ht="15" x14ac:dyDescent="0.4">
      <c r="A532">
        <f>ROUND('Clk1.5'!P50,0)</f>
        <v>9</v>
      </c>
      <c r="B532" s="1">
        <f>'Clk1.5'!S50</f>
        <v>12.264471429177728</v>
      </c>
      <c r="C532" s="1">
        <f>'Clk1.5'!T50</f>
        <v>5.4683157460270451</v>
      </c>
      <c r="G532" s="21" t="e">
        <f t="array" ref="G532">INDEX($B$2:$B$561, SMALL(IF($F$2=$A$2:$A$561, ROW($A$2:$A$561)-ROW($A$2)+1), ROW(531:531)))</f>
        <v>#NUM!</v>
      </c>
      <c r="H532" s="21" t="e">
        <f t="array" ref="H532">INDEX($C$2:$C$561, SMALL(IF($F$2=$A$2:$A$561, ROW($A$2:$A$561)-ROW($A$2)+1), ROW(531:531)))</f>
        <v>#NUM!</v>
      </c>
    </row>
    <row r="533" spans="1:8" ht="15" x14ac:dyDescent="0.4">
      <c r="A533">
        <f>ROUND('Clk1.5'!P51,0)</f>
        <v>9</v>
      </c>
      <c r="B533" s="1">
        <f>'Clk1.5'!S51</f>
        <v>11.923402550353467</v>
      </c>
      <c r="C533" s="1">
        <f>'Clk1.5'!T51</f>
        <v>5.4115315434439974</v>
      </c>
      <c r="G533" s="21" t="e">
        <f t="array" ref="G533">INDEX($B$2:$B$561, SMALL(IF($F$2=$A$2:$A$561, ROW($A$2:$A$561)-ROW($A$2)+1), ROW(532:532)))</f>
        <v>#NUM!</v>
      </c>
      <c r="H533" s="21" t="e">
        <f t="array" ref="H533">INDEX($C$2:$C$561, SMALL(IF($F$2=$A$2:$A$561, ROW($A$2:$A$561)-ROW($A$2)+1), ROW(532:532)))</f>
        <v>#NUM!</v>
      </c>
    </row>
    <row r="534" spans="1:8" ht="15" x14ac:dyDescent="0.4">
      <c r="A534">
        <f>ROUND('Clk1.5'!P52,0)</f>
        <v>9</v>
      </c>
      <c r="B534" s="1">
        <f>'Clk1.5'!S52</f>
        <v>11.594455552618085</v>
      </c>
      <c r="C534" s="1">
        <f>'Clk1.5'!T52</f>
        <v>5.35118824741018</v>
      </c>
      <c r="G534" s="21" t="e">
        <f t="array" ref="G534">INDEX($B$2:$B$561, SMALL(IF($F$2=$A$2:$A$561, ROW($A$2:$A$561)-ROW($A$2)+1), ROW(533:533)))</f>
        <v>#NUM!</v>
      </c>
      <c r="H534" s="21" t="e">
        <f t="array" ref="H534">INDEX($C$2:$C$561, SMALL(IF($F$2=$A$2:$A$561, ROW($A$2:$A$561)-ROW($A$2)+1), ROW(533:533)))</f>
        <v>#NUM!</v>
      </c>
    </row>
    <row r="535" spans="1:8" ht="15" x14ac:dyDescent="0.4">
      <c r="A535">
        <f>ROUND('Clk1.5'!P53,0)</f>
        <v>9</v>
      </c>
      <c r="B535" s="1">
        <f>'Clk1.5'!S53</f>
        <v>11.276844488556288</v>
      </c>
      <c r="C535" s="1">
        <f>'Clk1.5'!T53</f>
        <v>5.2870398740549573</v>
      </c>
      <c r="G535" s="21" t="e">
        <f t="array" ref="G535">INDEX($B$2:$B$561, SMALL(IF($F$2=$A$2:$A$561, ROW($A$2:$A$561)-ROW($A$2)+1), ROW(534:534)))</f>
        <v>#NUM!</v>
      </c>
      <c r="H535" s="21" t="e">
        <f t="array" ref="H535">INDEX($C$2:$C$561, SMALL(IF($F$2=$A$2:$A$561, ROW($A$2:$A$561)-ROW($A$2)+1), ROW(534:534)))</f>
        <v>#NUM!</v>
      </c>
    </row>
    <row r="536" spans="1:8" ht="15" x14ac:dyDescent="0.4">
      <c r="A536">
        <f>ROUND('Clk1.5'!P54,0)</f>
        <v>9</v>
      </c>
      <c r="B536" s="1">
        <f>'Clk1.5'!S54</f>
        <v>10.969862745888202</v>
      </c>
      <c r="C536" s="1">
        <f>'Clk1.5'!T54</f>
        <v>5.2188536333764564</v>
      </c>
      <c r="G536" s="21" t="e">
        <f t="array" ref="G536">INDEX($B$2:$B$561, SMALL(IF($F$2=$A$2:$A$561, ROW($A$2:$A$561)-ROW($A$2)+1), ROW(535:535)))</f>
        <v>#NUM!</v>
      </c>
      <c r="H536" s="21" t="e">
        <f t="array" ref="H536">INDEX($C$2:$C$561, SMALL(IF($F$2=$A$2:$A$561, ROW($A$2:$A$561)-ROW($A$2)+1), ROW(535:535)))</f>
        <v>#NUM!</v>
      </c>
    </row>
    <row r="537" spans="1:8" ht="15" x14ac:dyDescent="0.4">
      <c r="A537">
        <f>ROUND('Clk1.5'!P55,0)</f>
        <v>9</v>
      </c>
      <c r="B537" s="1">
        <f>'Clk1.5'!S55</f>
        <v>10.672871275098034</v>
      </c>
      <c r="C537" s="1">
        <f>'Clk1.5'!T55</f>
        <v>5.1464069462770388</v>
      </c>
      <c r="G537" s="21" t="e">
        <f t="array" ref="G537">INDEX($B$2:$B$561, SMALL(IF($F$2=$A$2:$A$561, ROW($A$2:$A$561)-ROW($A$2)+1), ROW(536:536)))</f>
        <v>#NUM!</v>
      </c>
      <c r="H537" s="21" t="e">
        <f t="array" ref="H537">INDEX($C$2:$C$561, SMALL(IF($F$2=$A$2:$A$561, ROW($A$2:$A$561)-ROW($A$2)+1), ROW(536:536)))</f>
        <v>#NUM!</v>
      </c>
    </row>
    <row r="538" spans="1:8" ht="15" x14ac:dyDescent="0.4">
      <c r="A538">
        <f>ROUND('Clk1.5'!P56,0)</f>
        <v>9</v>
      </c>
      <c r="B538" s="1">
        <f>'Clk1.5'!S56</f>
        <v>10.385288336691202</v>
      </c>
      <c r="C538" s="1">
        <f>'Clk1.5'!T56</f>
        <v>5.0694846183564808</v>
      </c>
      <c r="G538" s="21" t="e">
        <f t="array" ref="G538">INDEX($B$2:$B$561, SMALL(IF($F$2=$A$2:$A$561, ROW($A$2:$A$561)-ROW($A$2)+1), ROW(537:537)))</f>
        <v>#NUM!</v>
      </c>
      <c r="H538" s="21" t="e">
        <f t="array" ref="H538">INDEX($C$2:$C$561, SMALL(IF($F$2=$A$2:$A$561, ROW($A$2:$A$561)-ROW($A$2)+1), ROW(537:537)))</f>
        <v>#NUM!</v>
      </c>
    </row>
    <row r="539" spans="1:8" ht="15" x14ac:dyDescent="0.4">
      <c r="A539">
        <f>ROUND('Clk1.5'!P57,0)</f>
        <v>9</v>
      </c>
      <c r="B539" s="1">
        <f>'Clk1.5'!S57</f>
        <v>10.106580462800922</v>
      </c>
      <c r="C539" s="1">
        <f>'Clk1.5'!T57</f>
        <v>4.9878761188149809</v>
      </c>
      <c r="G539" s="21" t="e">
        <f t="array" ref="G539">INDEX($B$2:$B$561, SMALL(IF($F$2=$A$2:$A$561, ROW($A$2:$A$561)-ROW($A$2)+1), ROW(538:538)))</f>
        <v>#NUM!</v>
      </c>
      <c r="H539" s="21" t="e">
        <f t="array" ref="H539">INDEX($C$2:$C$561, SMALL(IF($F$2=$A$2:$A$561, ROW($A$2:$A$561)-ROW($A$2)+1), ROW(538:538)))</f>
        <v>#NUM!</v>
      </c>
    </row>
    <row r="540" spans="1:8" ht="15" x14ac:dyDescent="0.4">
      <c r="A540">
        <f>ROUND('Clk1.5'!P58,0)</f>
        <v>9</v>
      </c>
      <c r="B540" s="1">
        <f>'Clk1.5'!S58</f>
        <v>9.8362543737256711</v>
      </c>
      <c r="C540" s="1">
        <f>'Clk1.5'!T58</f>
        <v>4.9013729223693261</v>
      </c>
      <c r="G540" s="21" t="e">
        <f t="array" ref="G540">INDEX($B$2:$B$561, SMALL(IF($F$2=$A$2:$A$561, ROW($A$2:$A$561)-ROW($A$2)+1), ROW(539:539)))</f>
        <v>#NUM!</v>
      </c>
      <c r="H540" s="21" t="e">
        <f t="array" ref="H540">INDEX($C$2:$C$561, SMALL(IF($F$2=$A$2:$A$561, ROW($A$2:$A$561)-ROW($A$2)+1), ROW(539:539)))</f>
        <v>#NUM!</v>
      </c>
    </row>
    <row r="541" spans="1:8" ht="15" x14ac:dyDescent="0.4">
      <c r="A541">
        <f>ROUND('Clk1.5'!P59,0)</f>
        <v>9</v>
      </c>
      <c r="B541" s="1">
        <f>'Clk1.5'!S59</f>
        <v>9.5738496223976259</v>
      </c>
      <c r="C541" s="1">
        <f>'Clk1.5'!T59</f>
        <v>4.8097658801625132</v>
      </c>
      <c r="G541" s="21" t="e">
        <f t="array" ref="G541">INDEX($B$2:$B$561, SMALL(IF($F$2=$A$2:$A$561, ROW($A$2:$A$561)-ROW($A$2)+1), ROW(540:540)))</f>
        <v>#NUM!</v>
      </c>
      <c r="H541" s="21" t="e">
        <f t="array" ref="H541">INDEX($C$2:$C$561, SMALL(IF($F$2=$A$2:$A$561, ROW($A$2:$A$561)-ROW($A$2)+1), ROW(540:540)))</f>
        <v>#NUM!</v>
      </c>
    </row>
    <row r="542" spans="1:8" ht="15" x14ac:dyDescent="0.4">
      <c r="A542">
        <f>ROUND('Clk1.5'!P60,0)</f>
        <v>9</v>
      </c>
      <c r="B542" s="1">
        <f>'Clk1.5'!S60</f>
        <v>9.3189317608616022</v>
      </c>
      <c r="C542" s="1">
        <f>'Clk1.5'!T60</f>
        <v>4.7128425930793387</v>
      </c>
      <c r="G542" s="21" t="e">
        <f t="array" ref="G542">INDEX($B$2:$B$561, SMALL(IF($F$2=$A$2:$A$561, ROW($A$2:$A$561)-ROW($A$2)+1), ROW(541:541)))</f>
        <v>#NUM!</v>
      </c>
      <c r="H542" s="21" t="e">
        <f t="array" ref="H542">INDEX($C$2:$C$561, SMALL(IF($F$2=$A$2:$A$561, ROW($A$2:$A$561)-ROW($A$2)+1), ROW(541:541)))</f>
        <v>#NUM!</v>
      </c>
    </row>
    <row r="543" spans="1:8" ht="15" x14ac:dyDescent="0.4">
      <c r="A543">
        <f>ROUND('Clk1.5'!P61,0)</f>
        <v>9</v>
      </c>
      <c r="B543" s="1">
        <f>'Clk1.5'!S61</f>
        <v>9.0710858338338305</v>
      </c>
      <c r="C543" s="1">
        <f>'Clk1.5'!T61</f>
        <v>4.6103847685554777</v>
      </c>
      <c r="G543" s="21" t="e">
        <f t="array" ref="G543">INDEX($B$2:$B$561, SMALL(IF($F$2=$A$2:$A$561, ROW($A$2:$A$561)-ROW($A$2)+1), ROW(542:542)))</f>
        <v>#NUM!</v>
      </c>
      <c r="H543" s="21" t="e">
        <f t="array" ref="H543">INDEX($C$2:$C$561, SMALL(IF($F$2=$A$2:$A$561, ROW($A$2:$A$561)-ROW($A$2)+1), ROW(542:542)))</f>
        <v>#NUM!</v>
      </c>
    </row>
    <row r="544" spans="1:8" ht="15" x14ac:dyDescent="0.4">
      <c r="A544">
        <f>ROUND('Clk1.5'!P62,0)</f>
        <v>9</v>
      </c>
      <c r="B544" s="1">
        <f>'Clk1.5'!S62</f>
        <v>8.8299100058274984</v>
      </c>
      <c r="C544" s="1">
        <f>'Clk1.5'!T62</f>
        <v>4.5021655509526077</v>
      </c>
      <c r="G544" s="21" t="e">
        <f t="array" ref="G544">INDEX($B$2:$B$561, SMALL(IF($F$2=$A$2:$A$561, ROW($A$2:$A$561)-ROW($A$2)+1), ROW(543:543)))</f>
        <v>#NUM!</v>
      </c>
      <c r="H544" s="21" t="e">
        <f t="array" ref="H544">INDEX($C$2:$C$561, SMALL(IF($F$2=$A$2:$A$561, ROW($A$2:$A$561)-ROW($A$2)+1), ROW(543:543)))</f>
        <v>#NUM!</v>
      </c>
    </row>
    <row r="545" spans="1:8" ht="15" x14ac:dyDescent="0.4">
      <c r="A545">
        <f>ROUND('Clk1.5'!P63,0)</f>
        <v>10</v>
      </c>
      <c r="B545" s="1">
        <f>'Clk1.5'!S63</f>
        <v>8.5950091200228727</v>
      </c>
      <c r="C545" s="1">
        <f>'Clk1.5'!T63</f>
        <v>4.3879468272592179</v>
      </c>
      <c r="G545" s="21" t="e">
        <f t="array" ref="G545">INDEX($B$2:$B$561, SMALL(IF($F$2=$A$2:$A$561, ROW($A$2:$A$561)-ROW($A$2)+1), ROW(544:544)))</f>
        <v>#NUM!</v>
      </c>
      <c r="H545" s="21" t="e">
        <f t="array" ref="H545">INDEX($C$2:$C$561, SMALL(IF($F$2=$A$2:$A$561, ROW($A$2:$A$561)-ROW($A$2)+1), ROW(544:544)))</f>
        <v>#NUM!</v>
      </c>
    </row>
    <row r="546" spans="1:8" ht="15" x14ac:dyDescent="0.4">
      <c r="A546">
        <f>ROUND('Clk1.5'!P64,0)</f>
        <v>10</v>
      </c>
      <c r="B546" s="1">
        <f>'Clk1.5'!S64</f>
        <v>8.3659879681950056</v>
      </c>
      <c r="C546" s="1">
        <f>'Clk1.5'!T64</f>
        <v>4.267476526194371</v>
      </c>
      <c r="G546" s="21" t="e">
        <f t="array" ref="G546">INDEX($B$2:$B$561, SMALL(IF($F$2=$A$2:$A$561, ROW($A$2:$A$561)-ROW($A$2)+1), ROW(545:545)))</f>
        <v>#NUM!</v>
      </c>
      <c r="H546" s="21" t="e">
        <f t="array" ref="H546">INDEX($C$2:$C$561, SMALL(IF($F$2=$A$2:$A$561, ROW($A$2:$A$561)-ROW($A$2)+1), ROW(545:545)))</f>
        <v>#NUM!</v>
      </c>
    </row>
    <row r="547" spans="1:8" ht="15" x14ac:dyDescent="0.4">
      <c r="A547">
        <f>ROUND('Clk1.5'!P65,0)</f>
        <v>10</v>
      </c>
      <c r="B547" s="1">
        <f>'Clk1.5'!S65</f>
        <v>8.1424440200430421</v>
      </c>
      <c r="C547" s="1">
        <f>'Clk1.5'!T65</f>
        <v>4.1404859525037256</v>
      </c>
      <c r="G547" s="21" t="e">
        <f t="array" ref="G547">INDEX($B$2:$B$561, SMALL(IF($F$2=$A$2:$A$561, ROW($A$2:$A$561)-ROW($A$2)+1), ROW(546:546)))</f>
        <v>#NUM!</v>
      </c>
      <c r="H547" s="21" t="e">
        <f t="array" ref="H547">INDEX($C$2:$C$561, SMALL(IF($F$2=$A$2:$A$561, ROW($A$2:$A$561)-ROW($A$2)+1), ROW(546:546)))</f>
        <v>#NUM!</v>
      </c>
    </row>
    <row r="548" spans="1:8" ht="15" x14ac:dyDescent="0.4">
      <c r="A548">
        <f>ROUND('Clk1.5'!P66,0)</f>
        <v>10</v>
      </c>
      <c r="B548" s="1">
        <f>'Clk1.5'!S66</f>
        <v>7.9239593148374858</v>
      </c>
      <c r="C548" s="1">
        <f>'Clk1.5'!T66</f>
        <v>4.0066872333830927</v>
      </c>
      <c r="G548" s="21" t="e">
        <f t="array" ref="G548">INDEX($B$2:$B$561, SMALL(IF($F$2=$A$2:$A$561, ROW($A$2:$A$561)-ROW($A$2)+1), ROW(547:547)))</f>
        <v>#NUM!</v>
      </c>
      <c r="H548" s="21" t="e">
        <f t="array" ref="H548">INDEX($C$2:$C$561, SMALL(IF($F$2=$A$2:$A$561, ROW($A$2:$A$561)-ROW($A$2)+1), ROW(547:547)))</f>
        <v>#NUM!</v>
      </c>
    </row>
    <row r="549" spans="1:8" ht="15" x14ac:dyDescent="0.4">
      <c r="A549">
        <f>ROUND('Clk1.5'!P67,0)</f>
        <v>10</v>
      </c>
      <c r="B549" s="1">
        <f>'Clk1.5'!S67</f>
        <v>7.710091155143953</v>
      </c>
      <c r="C549" s="1">
        <f>'Clk1.5'!T67</f>
        <v>3.8657710065178867</v>
      </c>
      <c r="G549" s="21" t="e">
        <f t="array" ref="G549">INDEX($B$2:$B$561, SMALL(IF($F$2=$A$2:$A$561, ROW($A$2:$A$561)-ROW($A$2)+1), ROW(548:548)))</f>
        <v>#NUM!</v>
      </c>
      <c r="H549" s="21" t="e">
        <f t="array" ref="H549">INDEX($C$2:$C$561, SMALL(IF($F$2=$A$2:$A$561, ROW($A$2:$A$561)-ROW($A$2)+1), ROW(548:548)))</f>
        <v>#NUM!</v>
      </c>
    </row>
    <row r="550" spans="1:8" ht="15" x14ac:dyDescent="0.4">
      <c r="A550">
        <f>ROUND('Clk1.5'!P68,0)</f>
        <v>10</v>
      </c>
      <c r="B550" s="1">
        <f>'Clk1.5'!S68</f>
        <v>7.500361157198669</v>
      </c>
      <c r="C550" s="1">
        <f>'Clk1.5'!T68</f>
        <v>3.7174045580750894</v>
      </c>
      <c r="G550" s="21" t="e">
        <f t="array" ref="G550">INDEX($B$2:$B$561, SMALL(IF($F$2=$A$2:$A$561, ROW($A$2:$A$561)-ROW($A$2)+1), ROW(549:549)))</f>
        <v>#NUM!</v>
      </c>
      <c r="H550" s="21" t="e">
        <f t="array" ref="H550">INDEX($C$2:$C$561, SMALL(IF($F$2=$A$2:$A$561, ROW($A$2:$A$561)-ROW($A$2)+1), ROW(549:549)))</f>
        <v>#NUM!</v>
      </c>
    </row>
    <row r="551" spans="1:8" ht="15" x14ac:dyDescent="0.4">
      <c r="A551">
        <f>ROUND('Clk1.5'!P69,0)</f>
        <v>10</v>
      </c>
      <c r="B551" s="1">
        <f>'Clk1.5'!S69</f>
        <v>7.2942420999381508</v>
      </c>
      <c r="C551" s="1">
        <f>'Clk1.5'!T69</f>
        <v>3.5612307373936138</v>
      </c>
      <c r="G551" s="21" t="e">
        <f t="array" ref="G551">INDEX($B$2:$B$561, SMALL(IF($F$2=$A$2:$A$561, ROW($A$2:$A$561)-ROW($A$2)+1), ROW(550:550)))</f>
        <v>#NUM!</v>
      </c>
      <c r="H551" s="21" t="e">
        <f t="array" ref="H551">INDEX($C$2:$C$561, SMALL(IF($F$2=$A$2:$A$561, ROW($A$2:$A$561)-ROW($A$2)+1), ROW(550:550)))</f>
        <v>#NUM!</v>
      </c>
    </row>
    <row r="552" spans="1:8" ht="15" x14ac:dyDescent="0.4">
      <c r="A552">
        <f>ROUND('Clk1.5'!P70,0)</f>
        <v>10</v>
      </c>
      <c r="B552" s="1">
        <f>'Clk1.5'!S70</f>
        <v>7.0911418684366136</v>
      </c>
      <c r="C552" s="1">
        <f>'Clk1.5'!T70</f>
        <v>3.396868152899803</v>
      </c>
      <c r="G552" s="21" t="e">
        <f t="array" ref="G552">INDEX($B$2:$B$561, SMALL(IF($F$2=$A$2:$A$561, ROW($A$2:$A$561)-ROW($A$2)+1), ROW(551:551)))</f>
        <v>#NUM!</v>
      </c>
      <c r="H552" s="21" t="e">
        <f t="array" ref="H552">INDEX($C$2:$C$561, SMALL(IF($F$2=$A$2:$A$561, ROW($A$2:$A$561)-ROW($A$2)+1), ROW(551:551)))</f>
        <v>#NUM!</v>
      </c>
    </row>
    <row r="553" spans="1:8" ht="15" x14ac:dyDescent="0.4">
      <c r="A553">
        <f>ROUND('Clk1.5'!P71,0)</f>
        <v>11</v>
      </c>
      <c r="B553" s="1">
        <f>'Clk1.5'!S71</f>
        <v>6.8903836009384358</v>
      </c>
      <c r="C553" s="1">
        <f>'Clk1.5'!T71</f>
        <v>3.2239134204541005</v>
      </c>
      <c r="G553" s="21" t="e">
        <f t="array" ref="G553">INDEX($B$2:$B$561, SMALL(IF($F$2=$A$2:$A$561, ROW($A$2:$A$561)-ROW($A$2)+1), ROW(552:552)))</f>
        <v>#NUM!</v>
      </c>
      <c r="H553" s="21" t="e">
        <f t="array" ref="H553">INDEX($C$2:$C$561, SMALL(IF($F$2=$A$2:$A$561, ROW($A$2:$A$561)-ROW($A$2)+1), ROW(552:552)))</f>
        <v>#NUM!</v>
      </c>
    </row>
    <row r="554" spans="1:8" ht="15" x14ac:dyDescent="0.4">
      <c r="A554">
        <f>ROUND('Clk1.5'!P72,0)</f>
        <v>11</v>
      </c>
      <c r="B554" s="1">
        <f>'Clk1.5'!S72</f>
        <v>6.6911809162411089</v>
      </c>
      <c r="C554" s="1">
        <f>'Clk1.5'!T72</f>
        <v>3.0419466346832769</v>
      </c>
      <c r="G554" s="21" t="e">
        <f t="array" ref="G554">INDEX($B$2:$B$561, SMALL(IF($F$2=$A$2:$A$561, ROW($A$2:$A$561)-ROW($A$2)+1), ROW(553:553)))</f>
        <v>#NUM!</v>
      </c>
      <c r="H554" s="21" t="e">
        <f t="array" ref="H554">INDEX($C$2:$C$561, SMALL(IF($F$2=$A$2:$A$561, ROW($A$2:$A$561)-ROW($A$2)+1), ROW(553:553)))</f>
        <v>#NUM!</v>
      </c>
    </row>
    <row r="555" spans="1:8" ht="15" x14ac:dyDescent="0.4">
      <c r="A555">
        <f>ROUND('Clk1.5'!P73,0)</f>
        <v>11</v>
      </c>
      <c r="B555" s="1">
        <f>'Clk1.5'!S73</f>
        <v>6.4926068185480021</v>
      </c>
      <c r="C555" s="1">
        <f>'Clk1.5'!T73</f>
        <v>2.8505418301109171</v>
      </c>
      <c r="G555" s="21" t="e">
        <f t="array" ref="G555">INDEX($B$2:$B$561, SMALL(IF($F$2=$A$2:$A$561, ROW($A$2:$A$561)-ROW($A$2)+1), ROW(554:554)))</f>
        <v>#NUM!</v>
      </c>
      <c r="H555" s="21" t="e">
        <f t="array" ref="H555">INDEX($C$2:$C$561, SMALL(IF($F$2=$A$2:$A$561, ROW($A$2:$A$561)-ROW($A$2)+1), ROW(554:554)))</f>
        <v>#NUM!</v>
      </c>
    </row>
    <row r="556" spans="1:8" ht="15" x14ac:dyDescent="0.4">
      <c r="A556">
        <f>ROUND('Clk1.5'!P74,0)</f>
        <v>11</v>
      </c>
      <c r="B556" s="1">
        <f>'Clk1.5'!S74</f>
        <v>6.2935545590797437</v>
      </c>
      <c r="C556" s="1">
        <f>'Clk1.5'!T74</f>
        <v>2.6492850847477456</v>
      </c>
      <c r="G556" s="21" t="e">
        <f t="array" ref="G556">INDEX($B$2:$B$561, SMALL(IF($F$2=$A$2:$A$561, ROW($A$2:$A$561)-ROW($A$2)+1), ROW(555:555)))</f>
        <v>#NUM!</v>
      </c>
      <c r="H556" s="21" t="e">
        <f t="array" ref="H556">INDEX($C$2:$C$561, SMALL(IF($F$2=$A$2:$A$561, ROW($A$2:$A$561)-ROW($A$2)+1), ROW(555:555)))</f>
        <v>#NUM!</v>
      </c>
    </row>
    <row r="557" spans="1:8" ht="15" x14ac:dyDescent="0.4">
      <c r="A557">
        <f>ROUND('Clk1.5'!P75,0)</f>
        <v>11</v>
      </c>
      <c r="B557" s="1">
        <f>'Clk1.5'!S75</f>
        <v>6.0926884082984376</v>
      </c>
      <c r="C557" s="1">
        <f>'Clk1.5'!T75</f>
        <v>2.4378042241606104</v>
      </c>
      <c r="G557" s="21" t="e">
        <f t="array" ref="G557">INDEX($B$2:$B$561, SMALL(IF($F$2=$A$2:$A$561, ROW($A$2:$A$561)-ROW($A$2)+1), ROW(556:556)))</f>
        <v>#NUM!</v>
      </c>
      <c r="H557" s="21" t="e">
        <f t="array" ref="H557">INDEX($C$2:$C$561, SMALL(IF($F$2=$A$2:$A$561, ROW($A$2:$A$561)-ROW($A$2)+1), ROW(556:556)))</f>
        <v>#NUM!</v>
      </c>
    </row>
    <row r="558" spans="1:8" ht="15" x14ac:dyDescent="0.4">
      <c r="A558">
        <f>ROUND('Clk1.5'!P76,0)</f>
        <v>11</v>
      </c>
      <c r="B558" s="1">
        <f>'Clk1.5'!S76</f>
        <v>5.8883820307052064</v>
      </c>
      <c r="C558" s="1">
        <f>'Clk1.5'!T76</f>
        <v>2.2158159822906063</v>
      </c>
      <c r="G558" s="21" t="e">
        <f t="array" ref="G558">INDEX($B$2:$B$561, SMALL(IF($F$2=$A$2:$A$561, ROW($A$2:$A$561)-ROW($A$2)+1), ROW(557:557)))</f>
        <v>#NUM!</v>
      </c>
      <c r="H558" s="21" t="e">
        <f t="array" ref="H558">INDEX($C$2:$C$561, SMALL(IF($F$2=$A$2:$A$561, ROW($A$2:$A$561)-ROW($A$2)+1), ROW(557:557)))</f>
        <v>#NUM!</v>
      </c>
    </row>
    <row r="559" spans="1:8" ht="15" x14ac:dyDescent="0.4">
      <c r="A559">
        <f>ROUND('Clk1.5'!P77,0)</f>
        <v>12</v>
      </c>
      <c r="B559" s="1">
        <f>'Clk1.5'!S77</f>
        <v>5.6786420959490185</v>
      </c>
      <c r="C559" s="1">
        <f>'Clk1.5'!T77</f>
        <v>1.9831991778938187</v>
      </c>
      <c r="G559" s="21" t="e">
        <f t="array" ref="G559">INDEX($B$2:$B$561, SMALL(IF($F$2=$A$2:$A$561, ROW($A$2:$A$561)-ROW($A$2)+1), ROW(558:558)))</f>
        <v>#NUM!</v>
      </c>
      <c r="H559" s="21" t="e">
        <f t="array" ref="H559">INDEX($C$2:$C$561, SMALL(IF($F$2=$A$2:$A$561, ROW($A$2:$A$561)-ROW($A$2)+1), ROW(558:558)))</f>
        <v>#NUM!</v>
      </c>
    </row>
    <row r="560" spans="1:8" ht="15" x14ac:dyDescent="0.4">
      <c r="A560">
        <f>ROUND('Clk1.5'!P78,0)</f>
        <v>12</v>
      </c>
      <c r="B560" s="1">
        <f>'Clk1.5'!S78</f>
        <v>5.4610151474141526</v>
      </c>
      <c r="C560" s="1">
        <f>'Clk1.5'!T78</f>
        <v>1.7401061844540815</v>
      </c>
      <c r="G560" s="21" t="e">
        <f t="array" ref="G560">INDEX($B$2:$B$561, SMALL(IF($F$2=$A$2:$A$561, ROW($A$2:$A$561)-ROW($A$2)+1), ROW(559:559)))</f>
        <v>#NUM!</v>
      </c>
      <c r="H560" s="21" t="e">
        <f t="array" ref="H560">INDEX($C$2:$C$561, SMALL(IF($F$2=$A$2:$A$561, ROW($A$2:$A$561)-ROW($A$2)+1), ROW(559:559)))</f>
        <v>#NUM!</v>
      </c>
    </row>
    <row r="561" spans="1:8" s="22" customFormat="1" ht="15.5" thickBot="1" x14ac:dyDescent="0.45">
      <c r="A561" s="22">
        <f>ROUND('Clk1.5'!P79,0)</f>
        <v>12</v>
      </c>
      <c r="B561" s="1">
        <f>'Clk1.5'!S79</f>
        <v>5.2324769338968204</v>
      </c>
      <c r="C561" s="1">
        <f>'Clk1.5'!T79</f>
        <v>1.4871298094474334</v>
      </c>
      <c r="G561" s="21" t="e">
        <f t="array" ref="G561">INDEX($B$2:$B$561, SMALL(IF($F$2=$A$2:$A$561, ROW($A$2:$A$561)-ROW($A$2)+1), ROW(560:560)))</f>
        <v>#NUM!</v>
      </c>
      <c r="H561" s="21" t="e">
        <f t="array" ref="H561">INDEX($C$2:$C$561, SMALL(IF($F$2=$A$2:$A$561, ROW($A$2:$A$561)-ROW($A$2)+1), ROW(560:560)))</f>
        <v>#NUM!</v>
      </c>
    </row>
    <row r="562" spans="1:8" x14ac:dyDescent="0.35">
      <c r="C562" s="1"/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62"/>
  <sheetViews>
    <sheetView zoomScaleNormal="100" workbookViewId="0">
      <selection activeCell="E4" sqref="E4"/>
    </sheetView>
  </sheetViews>
  <sheetFormatPr defaultRowHeight="14.5" x14ac:dyDescent="0.35"/>
  <cols>
    <col min="1" max="1" width="9.1796875" customWidth="1"/>
    <col min="5" max="5" width="5.26953125" customWidth="1"/>
    <col min="6" max="6" width="4.81640625" customWidth="1"/>
    <col min="9" max="9" width="4.453125" customWidth="1"/>
    <col min="12" max="12" width="4.1796875" customWidth="1"/>
    <col min="15" max="15" width="4.81640625" customWidth="1"/>
    <col min="18" max="18" width="3.81640625" customWidth="1"/>
    <col min="21" max="21" width="3.7265625" customWidth="1"/>
    <col min="24" max="24" width="4.1796875" customWidth="1"/>
    <col min="27" max="27" width="4" customWidth="1"/>
    <col min="30" max="30" width="4" customWidth="1"/>
    <col min="33" max="33" width="4" customWidth="1"/>
  </cols>
  <sheetData>
    <row r="1" spans="1:35" x14ac:dyDescent="0.35">
      <c r="E1" s="84" t="s">
        <v>98</v>
      </c>
      <c r="F1" s="84"/>
      <c r="G1" s="84"/>
      <c r="H1" s="84">
        <f>F2</f>
        <v>6</v>
      </c>
      <c r="I1" s="84"/>
      <c r="J1" s="84"/>
      <c r="K1" s="84">
        <f>I2</f>
        <v>8</v>
      </c>
      <c r="L1" s="84"/>
      <c r="M1" s="84"/>
      <c r="N1" s="84">
        <f>L2</f>
        <v>10</v>
      </c>
      <c r="O1" s="84"/>
      <c r="P1" s="84"/>
      <c r="Q1" s="84">
        <f>O2</f>
        <v>12</v>
      </c>
      <c r="R1" s="84"/>
      <c r="S1" s="84"/>
      <c r="T1" s="84">
        <f>R2</f>
        <v>14</v>
      </c>
      <c r="U1" s="84"/>
      <c r="V1" s="84"/>
      <c r="W1" s="84">
        <f>U2</f>
        <v>16</v>
      </c>
      <c r="X1" s="84"/>
      <c r="Y1" s="84"/>
      <c r="Z1" s="84">
        <f>X2</f>
        <v>18</v>
      </c>
      <c r="AA1" s="84"/>
      <c r="AB1" s="84"/>
      <c r="AC1" s="84">
        <f>AA2</f>
        <v>20</v>
      </c>
      <c r="AD1" s="84"/>
      <c r="AE1" s="84"/>
      <c r="AF1" s="84">
        <f>AD2</f>
        <v>22</v>
      </c>
      <c r="AG1" s="84"/>
      <c r="AH1" s="84"/>
      <c r="AI1" s="84">
        <f>AG2</f>
        <v>24</v>
      </c>
    </row>
    <row r="2" spans="1:35" ht="15" x14ac:dyDescent="0.4">
      <c r="A2">
        <f>'Clk0.4'!P24</f>
        <v>56.414017369063011</v>
      </c>
      <c r="B2">
        <f>ROUND((A2/2),0)*2</f>
        <v>56</v>
      </c>
      <c r="C2" s="1">
        <f>'Clk0.4'!S24</f>
        <v>27.081143487439913</v>
      </c>
      <c r="D2" s="1">
        <f>'Clk0.4'!T24</f>
        <v>28.305389589070231</v>
      </c>
      <c r="F2" s="21">
        <v>6</v>
      </c>
      <c r="G2" s="21" t="e">
        <f t="array" ref="G2">INDEX($C$2:$C$561, SMALL(IF($F$2=$B$2:$B$561, ROW($B$2:$B$561)-ROW($B$2)+1), ROW(1:1)))</f>
        <v>#NUM!</v>
      </c>
      <c r="H2" s="21" t="e">
        <f t="array" ref="H2">INDEX($D$2:$D$561, SMALL(IF($F$2=$B$2:$B$561, ROW($B$2:$B$561)-ROW($B$2)+1), ROW(1:1)))</f>
        <v>#NUM!</v>
      </c>
      <c r="I2" s="21">
        <v>8</v>
      </c>
      <c r="J2" s="21" t="e">
        <f t="array" ref="J2">INDEX($C$2:$C$561, SMALL(IF($I$2=$B$2:$B$561, ROW($B$2:$B$561)-ROW($B$2)+1), ROW(1:1)))</f>
        <v>#NUM!</v>
      </c>
      <c r="K2" s="21" t="e">
        <f t="array" ref="K2">INDEX($D$2:$D$561, SMALL(IF($I$2=$B$2:$B$561, ROW($B$2:$B$561)-ROW($B$2)+1), ROW(1:1)))</f>
        <v>#NUM!</v>
      </c>
      <c r="L2" s="21">
        <v>10</v>
      </c>
      <c r="M2" s="21">
        <f t="array" ref="M2">INDEX($C$2:$C$561, SMALL(IF($L$2=$B$2:$B$561, ROW($B$2:$B$561)-ROW($B$2)+1), ROW(1:1)))</f>
        <v>14.521491865945427</v>
      </c>
      <c r="N2" s="21">
        <f t="array" ref="N2">INDEX($D$2:$D$561, SMALL(IF($L$2=$B$2:$B$561, ROW($B$2:$B$561)-ROW($B$2)+1), ROW(1:1)))</f>
        <v>8.0839059409625857</v>
      </c>
      <c r="O2" s="21">
        <v>12</v>
      </c>
      <c r="P2" s="21">
        <f t="array" ref="P2">INDEX($C$2:$C$561, SMALL(IF($O$2=$B$2:$B$561, ROW($B$2:$B$561)-ROW($B$2)+1), ROW(1:1)))</f>
        <v>12.556335741106045</v>
      </c>
      <c r="Q2" s="21">
        <f t="array" ref="Q2">INDEX($D$2:$D$561, SMALL(IF($O$2=$B$2:$B$561, ROW($B$2:$B$561)-ROW($B$2)+1), ROW(1:1)))</f>
        <v>9.447405453202828</v>
      </c>
      <c r="R2" s="21">
        <v>14</v>
      </c>
      <c r="S2" s="21">
        <f t="array" ref="S2">INDEX($C$2:$C$561, SMALL(IF($R$2=$B$2:$B$561, ROW($B$2:$B$561)-ROW($B$2)+1), ROW(1:1)))</f>
        <v>9.5652322361943511</v>
      </c>
      <c r="T2" s="21">
        <f t="array" ref="T2">INDEX($D$2:$D$561, SMALL(IF($R$2=$B$2:$B$561, ROW($B$2:$B$561)-ROW($B$2)+1), ROW(1:1)))</f>
        <v>8.4600796384269099</v>
      </c>
      <c r="U2" s="21">
        <v>16</v>
      </c>
      <c r="V2" s="21">
        <f t="array" ref="V2">INDEX($C$2:$C$561, SMALL(IF($U$2=$B$2:$B$561, ROW($B$2:$B$561)-ROW($B$2)+1), ROW(1:1)))</f>
        <v>10.065721233612964</v>
      </c>
      <c r="W2" s="21">
        <f t="array" ref="W2">INDEX($D$2:$D$561, SMALL(IF($U$2=$B$2:$B$561, ROW($B$2:$B$561)-ROW($B$2)+1), ROW(1:1)))</f>
        <v>9.4020820731779189</v>
      </c>
      <c r="X2" s="21">
        <v>18</v>
      </c>
      <c r="Y2" s="21">
        <f t="array" ref="Y2">INDEX($C$2:$C$561, SMALL(IF($X$2=$B$2:$B$561, ROW($B$2:$B$561)-ROW($B$2)+1), ROW(1:1)))</f>
        <v>9.4738599973888871</v>
      </c>
      <c r="Z2" s="21">
        <f t="array" ref="Z2">INDEX($D$2:$D$561, SMALL(IF($X$2=$B$2:$B$561, ROW($B$2:$B$561)-ROW($B$2)+1), ROW(1:1)))</f>
        <v>9.0387044853418903</v>
      </c>
      <c r="AA2" s="21">
        <v>20</v>
      </c>
      <c r="AB2" s="21">
        <f t="array" ref="AB2">INDEX($C$2:$C$561, SMALL(IF($AA$2=$B$2:$B$561, ROW($B$2:$B$561)-ROW($B$2)+1), ROW(1:1)))</f>
        <v>11.842471355283351</v>
      </c>
      <c r="AC2" s="21">
        <f t="array" ref="AC2">INDEX($D$2:$D$561, SMALL(IF($AA$2=$B$2:$B$561, ROW($B$2:$B$561)-ROW($B$2)+1), ROW(1:1)))</f>
        <v>11.661009110464786</v>
      </c>
      <c r="AD2" s="21">
        <v>22</v>
      </c>
      <c r="AE2" s="21">
        <f t="array" ref="AE2">INDEX($C$2:$C$561, SMALL(IF($AD$2=$B$2:$B$561, ROW($B$2:$B$561)-ROW($B$2)+1), ROW(1:1)))</f>
        <v>10.604103067182621</v>
      </c>
      <c r="AF2" s="21">
        <f t="array" ref="AF2">INDEX($D$2:$D$561, SMALL(IF($AD$2=$B$2:$B$561, ROW($B$2:$B$561)-ROW($B$2)+1), ROW(1:1)))</f>
        <v>10.451968261487929</v>
      </c>
      <c r="AG2" s="21">
        <v>24</v>
      </c>
      <c r="AH2" s="21">
        <f t="array" ref="AH2">INDEX($C$2:$C$561, SMALL(IF($AG$2=$B$2:$B$561, ROW($B$2:$B$561)-ROW($B$2)+1), ROW(1:1)))</f>
        <v>8.4530972783743099</v>
      </c>
      <c r="AI2" s="21">
        <f t="array" ref="AI2">INDEX($D$2:$D$561, SMALL(IF($AG$2=$B$2:$B$561, ROW($B$2:$B$561)-ROW($B$2)+1), ROW(1:1)))</f>
        <v>7.022855760380776</v>
      </c>
    </row>
    <row r="3" spans="1:35" ht="15" x14ac:dyDescent="0.4">
      <c r="A3">
        <f>'Clk0.4'!P25</f>
        <v>51.66766610283328</v>
      </c>
      <c r="B3">
        <f t="shared" ref="B3:B66" si="0">ROUND((A3/2),0)*2</f>
        <v>52</v>
      </c>
      <c r="C3" s="1">
        <f>'Clk0.4'!S25</f>
        <v>24.648361417694062</v>
      </c>
      <c r="D3" s="1">
        <f>'Clk0.4'!T25</f>
        <v>25.717399454937851</v>
      </c>
      <c r="G3" s="21" t="e">
        <f t="array" ref="G3">INDEX($C$2:$C$561, SMALL(IF($F$2=$B$2:$B$561, ROW($B$2:$B$561)-ROW($B$2)+1), ROW(2:2)))</f>
        <v>#NUM!</v>
      </c>
      <c r="H3" s="21" t="e">
        <f t="array" ref="H3">INDEX($D$2:$D$561, SMALL(IF($F$2=$B$2:$B$561, ROW($B$2:$B$561)-ROW($B$2)+1), ROW(2:2)))</f>
        <v>#NUM!</v>
      </c>
      <c r="J3" s="21" t="e">
        <f t="array" ref="J3">INDEX($C$2:$C$561, SMALL(IF($I$2=$B$2:$B$561, ROW($B$2:$B$561)-ROW($B$2)+1), ROW(2:2)))</f>
        <v>#NUM!</v>
      </c>
      <c r="K3" s="21" t="e">
        <f t="array" ref="K3">INDEX($D$2:$D$561, SMALL(IF($I$2=$B$2:$B$561, ROW($B$2:$B$561)-ROW($B$2)+1), ROW(2:2)))</f>
        <v>#NUM!</v>
      </c>
      <c r="M3" s="21">
        <f t="array" ref="M3">INDEX($C$2:$C$561, SMALL(IF($L$2=$B$2:$B$561, ROW($B$2:$B$561)-ROW($B$2)+1), ROW(2:2)))</f>
        <v>14.072928449189789</v>
      </c>
      <c r="N3" s="21">
        <f t="array" ref="N3">INDEX($D$2:$D$561, SMALL(IF($L$2=$B$2:$B$561, ROW($B$2:$B$561)-ROW($B$2)+1), ROW(2:2)))</f>
        <v>7.9339349438228224</v>
      </c>
      <c r="P3" s="21">
        <f t="array" ref="P3">INDEX($C$2:$C$561, SMALL(IF($O$2=$B$2:$B$561, ROW($B$2:$B$561)-ROW($B$2)+1), ROW(2:2)))</f>
        <v>12.196638478078095</v>
      </c>
      <c r="Q3" s="21">
        <f t="array" ref="Q3">INDEX($D$2:$D$561, SMALL(IF($O$2=$B$2:$B$561, ROW($B$2:$B$561)-ROW($B$2)+1), ROW(2:2)))</f>
        <v>9.2246128310359286</v>
      </c>
      <c r="S3" s="21">
        <f t="array" ref="S3">INDEX($C$2:$C$561, SMALL(IF($R$2=$B$2:$B$561, ROW($B$2:$B$561)-ROW($B$2)+1), ROW(2:2)))</f>
        <v>9.3393681211853092</v>
      </c>
      <c r="T3" s="21">
        <f t="array" ref="T3">INDEX($D$2:$D$561, SMALL(IF($R$2=$B$2:$B$561, ROW($B$2:$B$561)-ROW($B$2)+1), ROW(2:2)))</f>
        <v>8.2399159792996031</v>
      </c>
      <c r="V3" s="21">
        <f t="array" ref="V3">INDEX($C$2:$C$561, SMALL(IF($U$2=$B$2:$B$561, ROW($B$2:$B$561)-ROW($B$2)+1), ROW(2:2)))</f>
        <v>9.8259322552329866</v>
      </c>
      <c r="W3" s="21">
        <f t="array" ref="W3">INDEX($D$2:$D$561, SMALL(IF($U$2=$B$2:$B$561, ROW($B$2:$B$561)-ROW($B$2)+1), ROW(2:2)))</f>
        <v>9.15263851853312</v>
      </c>
      <c r="Y3" s="21">
        <f t="array" ref="Y3">INDEX($C$2:$C$561, SMALL(IF($X$2=$B$2:$B$561, ROW($B$2:$B$561)-ROW($B$2)+1), ROW(2:2)))</f>
        <v>9.2654240095370444</v>
      </c>
      <c r="Z3" s="21">
        <f t="array" ref="Z3">INDEX($D$2:$D$561, SMALL(IF($X$2=$B$2:$B$561, ROW($B$2:$B$561)-ROW($B$2)+1), ROW(2:2)))</f>
        <v>8.7874076464194868</v>
      </c>
      <c r="AB3" s="21">
        <f t="array" ref="AB3">INDEX($C$2:$C$561, SMALL(IF($AA$2=$B$2:$B$561, ROW($B$2:$B$561)-ROW($B$2)+1), ROW(2:2)))</f>
        <v>11.522539706186999</v>
      </c>
      <c r="AC3" s="21">
        <f t="array" ref="AC3">INDEX($D$2:$D$561, SMALL(IF($AA$2=$B$2:$B$561, ROW($B$2:$B$561)-ROW($B$2)+1), ROW(2:2)))</f>
        <v>11.323679505715983</v>
      </c>
      <c r="AE3" s="21">
        <f t="array" ref="AE3">INDEX($C$2:$C$561, SMALL(IF($AD$2=$B$2:$B$561, ROW($B$2:$B$561)-ROW($B$2)+1), ROW(2:2)))</f>
        <v>10.356897363645604</v>
      </c>
      <c r="AF3" s="21">
        <f t="array" ref="AF3">INDEX($D$2:$D$561, SMALL(IF($AD$2=$B$2:$B$561, ROW($B$2:$B$561)-ROW($B$2)+1), ROW(2:2)))</f>
        <v>10.152344111715614</v>
      </c>
      <c r="AH3" s="21">
        <f t="array" ref="AH3">INDEX($C$2:$C$561, SMALL(IF($AG$2=$B$2:$B$561, ROW($B$2:$B$561)-ROW($B$2)+1), ROW(2:2)))</f>
        <v>8.3011160947893696</v>
      </c>
      <c r="AI3" s="21">
        <f t="array" ref="AI3">INDEX($D$2:$D$561, SMALL(IF($AG$2=$B$2:$B$561, ROW($B$2:$B$561)-ROW($B$2)+1), ROW(2:2)))</f>
        <v>6.7737667508622934</v>
      </c>
    </row>
    <row r="4" spans="1:35" ht="15" x14ac:dyDescent="0.4">
      <c r="A4">
        <f>'Clk0.4'!P26</f>
        <v>48.000053513043873</v>
      </c>
      <c r="B4">
        <f t="shared" si="0"/>
        <v>48</v>
      </c>
      <c r="C4" s="1">
        <f>'Clk0.4'!S26</f>
        <v>22.750784459862736</v>
      </c>
      <c r="D4" s="1">
        <f>'Clk0.4'!T26</f>
        <v>23.692648547141761</v>
      </c>
      <c r="G4" s="21" t="e">
        <f t="array" ref="G4">INDEX($C$2:$C$561, SMALL(IF($F$2=$B$2:$B$561, ROW($B$2:$B$561)-ROW($B$2)+1), ROW(3:3)))</f>
        <v>#NUM!</v>
      </c>
      <c r="H4" s="21" t="e">
        <f t="array" ref="H4">INDEX($D$2:$D$561, SMALL(IF($F$2=$B$2:$B$561, ROW($B$2:$B$561)-ROW($B$2)+1), ROW(3:3)))</f>
        <v>#NUM!</v>
      </c>
      <c r="J4" s="21" t="e">
        <f t="array" ref="J4">INDEX($C$2:$C$561, SMALL(IF($I$2=$B$2:$B$561, ROW($B$2:$B$561)-ROW($B$2)+1), ROW(3:3)))</f>
        <v>#NUM!</v>
      </c>
      <c r="K4" s="21" t="e">
        <f t="array" ref="K4">INDEX($D$2:$D$561, SMALL(IF($I$2=$B$2:$B$561, ROW($B$2:$B$561)-ROW($B$2)+1), ROW(3:3)))</f>
        <v>#NUM!</v>
      </c>
      <c r="M4" s="21">
        <f t="array" ref="M4">INDEX($C$2:$C$561, SMALL(IF($L$2=$B$2:$B$561, ROW($B$2:$B$561)-ROW($B$2)+1), ROW(3:3)))</f>
        <v>13.647172515086147</v>
      </c>
      <c r="N4" s="21">
        <f t="array" ref="N4">INDEX($D$2:$D$561, SMALL(IF($L$2=$B$2:$B$561, ROW($B$2:$B$561)-ROW($B$2)+1), ROW(3:3)))</f>
        <v>7.7890769275993739</v>
      </c>
      <c r="P4" s="21">
        <f t="array" ref="P4">INDEX($C$2:$C$561, SMALL(IF($O$2=$B$2:$B$561, ROW($B$2:$B$561)-ROW($B$2)+1), ROW(3:3)))</f>
        <v>11.854176068855221</v>
      </c>
      <c r="Q4" s="21">
        <f t="array" ref="Q4">INDEX($D$2:$D$561, SMALL(IF($O$2=$B$2:$B$561, ROW($B$2:$B$561)-ROW($B$2)+1), ROW(3:3)))</f>
        <v>9.0093924394025073</v>
      </c>
      <c r="S4" s="21">
        <f t="array" ref="S4">INDEX($C$2:$C$561, SMALL(IF($R$2=$B$2:$B$561, ROW($B$2:$B$561)-ROW($B$2)+1), ROW(3:3)))</f>
        <v>9.1218125749830783</v>
      </c>
      <c r="T4" s="21">
        <f t="array" ref="T4">INDEX($D$2:$D$561, SMALL(IF($R$2=$B$2:$B$561, ROW($B$2:$B$561)-ROW($B$2)+1), ROW(3:3)))</f>
        <v>8.0228958149232525</v>
      </c>
      <c r="V4" s="21">
        <f t="array" ref="V4">INDEX($C$2:$C$561, SMALL(IF($U$2=$B$2:$B$561, ROW($B$2:$B$561)-ROW($B$2)+1), ROW(3:3)))</f>
        <v>9.5959429996262369</v>
      </c>
      <c r="W4" s="21">
        <f t="array" ref="W4">INDEX($D$2:$D$561, SMALL(IF($U$2=$B$2:$B$561, ROW($B$2:$B$561)-ROW($B$2)+1), ROW(3:3)))</f>
        <v>8.9089887176597742</v>
      </c>
      <c r="Y4" s="21">
        <f t="array" ref="Y4">INDEX($C$2:$C$561, SMALL(IF($X$2=$B$2:$B$561, ROW($B$2:$B$561)-ROW($B$2)+1), ROW(3:3)))</f>
        <v>9.0649933200121815</v>
      </c>
      <c r="Z4" s="21">
        <f t="array" ref="Z4">INDEX($D$2:$D$561, SMALL(IF($X$2=$B$2:$B$561, ROW($B$2:$B$561)-ROW($B$2)+1), ROW(3:3)))</f>
        <v>8.540837684739353</v>
      </c>
      <c r="AB4" s="21">
        <f t="array" ref="AB4">INDEX($C$2:$C$561, SMALL(IF($AA$2=$B$2:$B$561, ROW($B$2:$B$561)-ROW($B$2)+1), ROW(3:3)))</f>
        <v>11.2200054165531</v>
      </c>
      <c r="AC4" s="21">
        <f t="array" ref="AC4">INDEX($D$2:$D$561, SMALL(IF($AA$2=$B$2:$B$561, ROW($B$2:$B$561)-ROW($B$2)+1), ROW(3:3)))</f>
        <v>11.001205183665231</v>
      </c>
      <c r="AE4" s="21">
        <f t="array" ref="AE4">INDEX($C$2:$C$561, SMALL(IF($AD$2=$B$2:$B$561, ROW($B$2:$B$561)-ROW($B$2)+1), ROW(3:3)))</f>
        <v>10.121205261660462</v>
      </c>
      <c r="AF4" s="21">
        <f t="array" ref="AF4">INDEX($D$2:$D$561, SMALL(IF($AD$2=$B$2:$B$561, ROW($B$2:$B$561)-ROW($B$2)+1), ROW(3:3)))</f>
        <v>9.862212537452228</v>
      </c>
      <c r="AH4" s="21">
        <f t="array" ref="AH4">INDEX($C$2:$C$561, SMALL(IF($AG$2=$B$2:$B$561, ROW($B$2:$B$561)-ROW($B$2)+1), ROW(3:3)))</f>
        <v>8.1529776346823581</v>
      </c>
      <c r="AI4" s="21">
        <f t="array" ref="AI4">INDEX($D$2:$D$561, SMALL(IF($AG$2=$B$2:$B$561, ROW($B$2:$B$561)-ROW($B$2)+1), ROW(3:3)))</f>
        <v>6.5255137850675933</v>
      </c>
    </row>
    <row r="5" spans="1:35" ht="15" x14ac:dyDescent="0.4">
      <c r="A5">
        <f>'Clk0.4'!P27</f>
        <v>45.062575034435547</v>
      </c>
      <c r="B5">
        <f t="shared" si="0"/>
        <v>46</v>
      </c>
      <c r="C5" s="1">
        <f>'Clk0.4'!S27</f>
        <v>21.215462921174694</v>
      </c>
      <c r="D5" s="1">
        <f>'Clk0.4'!T27</f>
        <v>22.048834215071327</v>
      </c>
      <c r="G5" s="21" t="e">
        <f t="array" ref="G5">INDEX($C$2:$C$561, SMALL(IF($F$2=$B$2:$B$561, ROW($B$2:$B$561)-ROW($B$2)+1), ROW(4:4)))</f>
        <v>#NUM!</v>
      </c>
      <c r="H5" s="21" t="e">
        <f t="array" ref="H5">INDEX($D$2:$D$561, SMALL(IF($F$2=$B$2:$B$561, ROW($B$2:$B$561)-ROW($B$2)+1), ROW(4:4)))</f>
        <v>#NUM!</v>
      </c>
      <c r="J5" s="21" t="e">
        <f t="array" ref="J5">INDEX($C$2:$C$561, SMALL(IF($I$2=$B$2:$B$561, ROW($B$2:$B$561)-ROW($B$2)+1), ROW(4:4)))</f>
        <v>#NUM!</v>
      </c>
      <c r="K5" s="21" t="e">
        <f t="array" ref="K5">INDEX($D$2:$D$561, SMALL(IF($I$2=$B$2:$B$561, ROW($B$2:$B$561)-ROW($B$2)+1), ROW(4:4)))</f>
        <v>#NUM!</v>
      </c>
      <c r="M5" s="21">
        <f t="array" ref="M5">INDEX($C$2:$C$561, SMALL(IF($L$2=$B$2:$B$561, ROW($B$2:$B$561)-ROW($B$2)+1), ROW(4:4)))</f>
        <v>13.242111594916528</v>
      </c>
      <c r="N5" s="21">
        <f t="array" ref="N5">INDEX($D$2:$D$561, SMALL(IF($L$2=$B$2:$B$561, ROW($B$2:$B$561)-ROW($B$2)+1), ROW(4:4)))</f>
        <v>7.6483954235659848</v>
      </c>
      <c r="P5" s="21">
        <f t="array" ref="P5">INDEX($C$2:$C$561, SMALL(IF($O$2=$B$2:$B$561, ROW($B$2:$B$561)-ROW($B$2)+1), ROW(4:4)))</f>
        <v>11.527478294148537</v>
      </c>
      <c r="Q5" s="21">
        <f t="array" ref="Q5">INDEX($D$2:$D$561, SMALL(IF($O$2=$B$2:$B$561, ROW($B$2:$B$561)-ROW($B$2)+1), ROW(4:4)))</f>
        <v>8.8007191832094218</v>
      </c>
      <c r="S5" s="21">
        <f t="array" ref="S5">INDEX($C$2:$C$561, SMALL(IF($R$2=$B$2:$B$561, ROW($B$2:$B$561)-ROW($B$2)+1), ROW(4:4)))</f>
        <v>8.9120152692739296</v>
      </c>
      <c r="T5" s="21">
        <f t="array" ref="T5">INDEX($D$2:$D$561, SMALL(IF($R$2=$B$2:$B$561, ROW($B$2:$B$561)-ROW($B$2)+1), ROW(4:4)))</f>
        <v>7.808435794173481</v>
      </c>
      <c r="V5" s="21">
        <f t="array" ref="V5">INDEX($C$2:$C$561, SMALL(IF($U$2=$B$2:$B$561, ROW($B$2:$B$561)-ROW($B$2)+1), ROW(4:4)))</f>
        <v>9.3750374840304236</v>
      </c>
      <c r="W5" s="21">
        <f t="array" ref="W5">INDEX($D$2:$D$561, SMALL(IF($U$2=$B$2:$B$561, ROW($B$2:$B$561)-ROW($B$2)+1), ROW(4:4)))</f>
        <v>8.6703683539906002</v>
      </c>
      <c r="Y5" s="21">
        <f t="array" ref="Y5">INDEX($C$2:$C$561, SMALL(IF($X$2=$B$2:$B$561, ROW($B$2:$B$561)-ROW($B$2)+1), ROW(4:4)))</f>
        <v>8.871996992777909</v>
      </c>
      <c r="Z5" s="21">
        <f t="array" ref="Z5">INDEX($D$2:$D$561, SMALL(IF($X$2=$B$2:$B$561, ROW($B$2:$B$561)-ROW($B$2)+1), ROW(4:4)))</f>
        <v>8.2983125555966009</v>
      </c>
      <c r="AB5" s="21">
        <f t="array" ref="AB5">INDEX($C$2:$C$561, SMALL(IF($AA$2=$B$2:$B$561, ROW($B$2:$B$561)-ROW($B$2)+1), ROW(4:4)))</f>
        <v>10.933216684941476</v>
      </c>
      <c r="AC5" s="21">
        <f t="array" ref="AC5">INDEX($D$2:$D$561, SMALL(IF($AA$2=$B$2:$B$561, ROW($B$2:$B$561)-ROW($B$2)+1), ROW(4:4)))</f>
        <v>10.691877523034256</v>
      </c>
      <c r="AE5" s="21">
        <f t="array" ref="AE5">INDEX($C$2:$C$561, SMALL(IF($AD$2=$B$2:$B$561, ROW($B$2:$B$561)-ROW($B$2)+1), ROW(4:4)))</f>
        <v>9.8960686640662701</v>
      </c>
      <c r="AF5" s="21">
        <f t="array" ref="AF5">INDEX($D$2:$D$561, SMALL(IF($AD$2=$B$2:$B$561, ROW($B$2:$B$561)-ROW($B$2)+1), ROW(4:4)))</f>
        <v>9.5804862225080267</v>
      </c>
      <c r="AH5" s="21">
        <f t="array" ref="AH5">INDEX($C$2:$C$561, SMALL(IF($AG$2=$B$2:$B$561, ROW($B$2:$B$561)-ROW($B$2)+1), ROW(4:4)))</f>
        <v>8.0082469869982198</v>
      </c>
      <c r="AI5" s="21">
        <f t="array" ref="AI5">INDEX($D$2:$D$561, SMALL(IF($AG$2=$B$2:$B$561, ROW($B$2:$B$561)-ROW($B$2)+1), ROW(4:4)))</f>
        <v>6.2775971608684058</v>
      </c>
    </row>
    <row r="6" spans="1:35" ht="15" x14ac:dyDescent="0.4">
      <c r="A6">
        <f>'Clk0.4'!P28</f>
        <v>42.646574949944458</v>
      </c>
      <c r="B6">
        <f t="shared" si="0"/>
        <v>42</v>
      </c>
      <c r="C6" s="1">
        <f>'Clk0.4'!S28</f>
        <v>19.938804416920132</v>
      </c>
      <c r="D6" s="1">
        <f>'Clk0.4'!T28</f>
        <v>20.676726782228503</v>
      </c>
      <c r="G6" s="21" t="e">
        <f t="array" ref="G6">INDEX($C$2:$C$561, SMALL(IF($F$2=$B$2:$B$561, ROW($B$2:$B$561)-ROW($B$2)+1), ROW(5:5)))</f>
        <v>#NUM!</v>
      </c>
      <c r="H6" s="21" t="e">
        <f t="array" ref="H6">INDEX($D$2:$D$561, SMALL(IF($F$2=$B$2:$B$561, ROW($B$2:$B$561)-ROW($B$2)+1), ROW(5:5)))</f>
        <v>#NUM!</v>
      </c>
      <c r="J6" s="21" t="e">
        <f t="array" ref="J6">INDEX($C$2:$C$561, SMALL(IF($I$2=$B$2:$B$561, ROW($B$2:$B$561)-ROW($B$2)+1), ROW(5:5)))</f>
        <v>#NUM!</v>
      </c>
      <c r="K6" s="21" t="e">
        <f t="array" ref="K6">INDEX($D$2:$D$561, SMALL(IF($I$2=$B$2:$B$561, ROW($B$2:$B$561)-ROW($B$2)+1), ROW(5:5)))</f>
        <v>#NUM!</v>
      </c>
      <c r="M6" s="21">
        <f t="array" ref="M6">INDEX($C$2:$C$561, SMALL(IF($L$2=$B$2:$B$561, ROW($B$2:$B$561)-ROW($B$2)+1), ROW(5:5)))</f>
        <v>12.855914597177822</v>
      </c>
      <c r="N6" s="21">
        <f t="array" ref="N6">INDEX($D$2:$D$561, SMALL(IF($L$2=$B$2:$B$561, ROW($B$2:$B$561)-ROW($B$2)+1), ROW(5:5)))</f>
        <v>7.5110653218204062</v>
      </c>
      <c r="P6" s="21">
        <f t="array" ref="P6">INDEX($C$2:$C$561, SMALL(IF($O$2=$B$2:$B$561, ROW($B$2:$B$561)-ROW($B$2)+1), ROW(5:5)))</f>
        <v>11.215254943240142</v>
      </c>
      <c r="Q6" s="21">
        <f t="array" ref="Q6">INDEX($D$2:$D$561, SMALL(IF($O$2=$B$2:$B$561, ROW($B$2:$B$561)-ROW($B$2)+1), ROW(5:5)))</f>
        <v>8.5976792590018665</v>
      </c>
      <c r="S6" s="21">
        <f t="array" ref="S6">INDEX($C$2:$C$561, SMALL(IF($R$2=$B$2:$B$561, ROW($B$2:$B$561)-ROW($B$2)+1), ROW(5:5)))</f>
        <v>8.7094725049471275</v>
      </c>
      <c r="T6" s="21">
        <f t="array" ref="T6">INDEX($D$2:$D$561, SMALL(IF($R$2=$B$2:$B$561, ROW($B$2:$B$561)-ROW($B$2)+1), ROW(5:5)))</f>
        <v>7.5959842560090456</v>
      </c>
      <c r="V6" s="21">
        <f t="array" ref="V6">INDEX($C$2:$C$561, SMALL(IF($U$2=$B$2:$B$561, ROW($B$2:$B$561)-ROW($B$2)+1), ROW(5:5)))</f>
        <v>9.162570477096228</v>
      </c>
      <c r="W6" s="21">
        <f t="array" ref="W6">INDEX($D$2:$D$561, SMALL(IF($U$2=$B$2:$B$561, ROW($B$2:$B$561)-ROW($B$2)+1), ROW(5:5)))</f>
        <v>8.4360722200070075</v>
      </c>
      <c r="Y6" s="21">
        <f t="array" ref="Y6">INDEX($C$2:$C$561, SMALL(IF($X$2=$B$2:$B$561, ROW($B$2:$B$561)-ROW($B$2)+1), ROW(5:5)))</f>
        <v>8.6859130805620257</v>
      </c>
      <c r="Z6" s="21">
        <f t="array" ref="Z6">INDEX($D$2:$D$561, SMALL(IF($X$2=$B$2:$B$561, ROW($B$2:$B$561)-ROW($B$2)+1), ROW(5:5)))</f>
        <v>8.059193487466521</v>
      </c>
      <c r="AB6" s="21">
        <f t="array" ref="AB6">INDEX($C$2:$C$561, SMALL(IF($AA$2=$B$2:$B$561, ROW($B$2:$B$561)-ROW($B$2)+1), ROW(5:5)))</f>
        <v>10.660737292929998</v>
      </c>
      <c r="AC6" s="21">
        <f t="array" ref="AC6">INDEX($D$2:$D$561, SMALL(IF($AA$2=$B$2:$B$561, ROW($B$2:$B$561)-ROW($B$2)+1), ROW(5:5)))</f>
        <v>10.394196590872932</v>
      </c>
      <c r="AE6" s="21">
        <f t="array" ref="AE6">INDEX($C$2:$C$561, SMALL(IF($AD$2=$B$2:$B$561, ROW($B$2:$B$561)-ROW($B$2)+1), ROW(5:5)))</f>
        <v>9.6806345056257133</v>
      </c>
      <c r="AF6" s="21">
        <f t="array" ref="AF6">INDEX($D$2:$D$561, SMALL(IF($AD$2=$B$2:$B$561, ROW($B$2:$B$561)-ROW($B$2)+1), ROW(5:5)))</f>
        <v>9.3061835412725937</v>
      </c>
      <c r="AH6" s="21">
        <f t="array" ref="AH6">INDEX($C$2:$C$561, SMALL(IF($AG$2=$B$2:$B$561, ROW($B$2:$B$561)-ROW($B$2)+1), ROW(5:5)))</f>
        <v>7.866484125891418</v>
      </c>
      <c r="AI6" s="21">
        <f t="array" ref="AI6">INDEX($D$2:$D$561, SMALL(IF($AG$2=$B$2:$B$561, ROW($B$2:$B$561)-ROW($B$2)+1), ROW(5:5)))</f>
        <v>6.0295300692753235</v>
      </c>
    </row>
    <row r="7" spans="1:35" ht="15" x14ac:dyDescent="0.4">
      <c r="A7">
        <f>'Clk0.4'!P29</f>
        <v>40.61852741048893</v>
      </c>
      <c r="B7">
        <f t="shared" si="0"/>
        <v>40</v>
      </c>
      <c r="C7" s="1">
        <f>'Clk0.4'!S29</f>
        <v>18.854470724057514</v>
      </c>
      <c r="D7" s="1">
        <f>'Clk0.4'!T29</f>
        <v>19.506350790081644</v>
      </c>
      <c r="G7" s="21" t="e">
        <f t="array" ref="G7">INDEX($C$2:$C$561, SMALL(IF($F$2=$B$2:$B$561, ROW($B$2:$B$561)-ROW($B$2)+1), ROW(6:6)))</f>
        <v>#NUM!</v>
      </c>
      <c r="H7" s="21" t="e">
        <f t="array" ref="H7">INDEX($D$2:$D$561, SMALL(IF($F$2=$B$2:$B$561, ROW($B$2:$B$561)-ROW($B$2)+1), ROW(6:6)))</f>
        <v>#NUM!</v>
      </c>
      <c r="J7" s="21" t="e">
        <f t="array" ref="J7">INDEX($C$2:$C$561, SMALL(IF($I$2=$B$2:$B$561, ROW($B$2:$B$561)-ROW($B$2)+1), ROW(6:6)))</f>
        <v>#NUM!</v>
      </c>
      <c r="K7" s="21" t="e">
        <f t="array" ref="K7">INDEX($D$2:$D$561, SMALL(IF($I$2=$B$2:$B$561, ROW($B$2:$B$561)-ROW($B$2)+1), ROW(6:6)))</f>
        <v>#NUM!</v>
      </c>
      <c r="M7" s="21">
        <f t="array" ref="M7">INDEX($C$2:$C$561, SMALL(IF($L$2=$B$2:$B$561, ROW($B$2:$B$561)-ROW($B$2)+1), ROW(6:6)))</f>
        <v>12.486985626251832</v>
      </c>
      <c r="N7" s="21">
        <f t="array" ref="N7">INDEX($D$2:$D$561, SMALL(IF($L$2=$B$2:$B$561, ROW($B$2:$B$561)-ROW($B$2)+1), ROW(6:6)))</f>
        <v>7.3763543796075934</v>
      </c>
      <c r="P7" s="21">
        <f t="array" ref="P7">INDEX($C$2:$C$561, SMALL(IF($O$2=$B$2:$B$561, ROW($B$2:$B$561)-ROW($B$2)+1), ROW(6:6)))</f>
        <v>10.916368089019263</v>
      </c>
      <c r="Q7" s="21">
        <f t="array" ref="Q7">INDEX($D$2:$D$561, SMALL(IF($O$2=$B$2:$B$561, ROW($B$2:$B$561)-ROW($B$2)+1), ROW(6:6)))</f>
        <v>8.3994523040864042</v>
      </c>
      <c r="S7" s="21">
        <f t="array" ref="S7">INDEX($C$2:$C$561, SMALL(IF($R$2=$B$2:$B$561, ROW($B$2:$B$561)-ROW($B$2)+1), ROW(6:6)))</f>
        <v>8.5137201530823283</v>
      </c>
      <c r="T7" s="21">
        <f t="array" ref="T7">INDEX($D$2:$D$561, SMALL(IF($R$2=$B$2:$B$561, ROW($B$2:$B$561)-ROW($B$2)+1), ROW(6:6)))</f>
        <v>7.3850149615768501</v>
      </c>
      <c r="V7" s="21">
        <f t="array" ref="V7">INDEX($C$2:$C$561, SMALL(IF($U$2=$B$2:$B$561, ROW($B$2:$B$561)-ROW($B$2)+1), ROW(6:6)))</f>
        <v>8.9579573452101169</v>
      </c>
      <c r="W7" s="21">
        <f t="array" ref="W7">INDEX($D$2:$D$561, SMALL(IF($U$2=$B$2:$B$561, ROW($B$2:$B$561)-ROW($B$2)+1), ROW(6:6)))</f>
        <v>8.2054446626388629</v>
      </c>
      <c r="Y7" s="21">
        <f t="array" ref="Y7">INDEX($C$2:$C$561, SMALL(IF($X$2=$B$2:$B$561, ROW($B$2:$B$561)-ROW($B$2)+1), ROW(6:6)))</f>
        <v>8.5062610214564387</v>
      </c>
      <c r="Z7" s="21">
        <f t="array" ref="Z7">INDEX($D$2:$D$561, SMALL(IF($X$2=$B$2:$B$561, ROW($B$2:$B$561)-ROW($B$2)+1), ROW(6:6)))</f>
        <v>7.8228774480250012</v>
      </c>
      <c r="AB7" s="21">
        <f t="array" ref="AB7">INDEX($C$2:$C$561, SMALL(IF($AA$2=$B$2:$B$561, ROW($B$2:$B$561)-ROW($B$2)+1), ROW(6:6)))</f>
        <v>10.401311246089843</v>
      </c>
      <c r="AC7" s="21">
        <f t="array" ref="AC7">INDEX($D$2:$D$561, SMALL(IF($AA$2=$B$2:$B$561, ROW($B$2:$B$561)-ROW($B$2)+1), ROW(6:6)))</f>
        <v>10.106836217419422</v>
      </c>
      <c r="AE7" s="21">
        <f t="array" ref="AE7">INDEX($C$2:$C$561, SMALL(IF($AD$2=$B$2:$B$561, ROW($B$2:$B$561)-ROW($B$2)+1), ROW(6:6)))</f>
        <v>9.4741389365421966</v>
      </c>
      <c r="AF7" s="21">
        <f t="array" ref="AF7">INDEX($D$2:$D$561, SMALL(IF($AD$2=$B$2:$B$561, ROW($B$2:$B$561)-ROW($B$2)+1), ROW(6:6)))</f>
        <v>9.0384121080287141</v>
      </c>
      <c r="AH7" s="21">
        <f t="array" ref="AH7">INDEX($C$2:$C$561, SMALL(IF($AG$2=$B$2:$B$561, ROW($B$2:$B$561)-ROW($B$2)+1), ROW(6:6)))</f>
        <v>7.7272366760666804</v>
      </c>
      <c r="AI7" s="21">
        <f t="array" ref="AI7">INDEX($D$2:$D$561, SMALL(IF($AG$2=$B$2:$B$561, ROW($B$2:$B$561)-ROW($B$2)+1), ROW(6:6)))</f>
        <v>5.7808366595312624</v>
      </c>
    </row>
    <row r="8" spans="1:35" ht="15" x14ac:dyDescent="0.4">
      <c r="A8">
        <f>'Clk0.4'!P30</f>
        <v>38.888496787362286</v>
      </c>
      <c r="B8">
        <f t="shared" si="0"/>
        <v>38</v>
      </c>
      <c r="C8" s="1">
        <f>'Clk0.4'!S30</f>
        <v>17.917749531189472</v>
      </c>
      <c r="D8" s="1">
        <f>'Clk0.4'!T30</f>
        <v>18.490519832261775</v>
      </c>
      <c r="G8" s="21" t="e">
        <f t="array" ref="G8">INDEX($C$2:$C$561, SMALL(IF($F$2=$B$2:$B$561, ROW($B$2:$B$561)-ROW($B$2)+1), ROW(7:7)))</f>
        <v>#NUM!</v>
      </c>
      <c r="H8" s="21" t="e">
        <f t="array" ref="H8">INDEX($D$2:$D$561, SMALL(IF($F$2=$B$2:$B$561, ROW($B$2:$B$561)-ROW($B$2)+1), ROW(7:7)))</f>
        <v>#NUM!</v>
      </c>
      <c r="J8" s="21" t="e">
        <f t="array" ref="J8">INDEX($C$2:$C$561, SMALL(IF($I$2=$B$2:$B$561, ROW($B$2:$B$561)-ROW($B$2)+1), ROW(7:7)))</f>
        <v>#NUM!</v>
      </c>
      <c r="K8" s="21" t="e">
        <f t="array" ref="K8">INDEX($D$2:$D$561, SMALL(IF($I$2=$B$2:$B$561, ROW($B$2:$B$561)-ROW($B$2)+1), ROW(7:7)))</f>
        <v>#NUM!</v>
      </c>
      <c r="M8" s="21">
        <f t="array" ref="M8">INDEX($C$2:$C$561, SMALL(IF($L$2=$B$2:$B$561, ROW($B$2:$B$561)-ROW($B$2)+1), ROW(7:7)))</f>
        <v>12.13392654483031</v>
      </c>
      <c r="N8" s="21">
        <f t="array" ref="N8">INDEX($D$2:$D$561, SMALL(IF($L$2=$B$2:$B$561, ROW($B$2:$B$561)-ROW($B$2)+1), ROW(7:7)))</f>
        <v>7.2436081262866345</v>
      </c>
      <c r="P8" s="21">
        <f t="array" ref="P8">INDEX($C$2:$C$561, SMALL(IF($O$2=$B$2:$B$561, ROW($B$2:$B$561)-ROW($B$2)+1), ROW(7:7)))</f>
        <v>10.629809243081002</v>
      </c>
      <c r="Q8" s="21">
        <f t="array" ref="Q8">INDEX($D$2:$D$561, SMALL(IF($O$2=$B$2:$B$561, ROW($B$2:$B$561)-ROW($B$2)+1), ROW(7:7)))</f>
        <v>8.205296581542548</v>
      </c>
      <c r="S8" s="21">
        <f t="array" ref="S8">INDEX($C$2:$C$561, SMALL(IF($R$2=$B$2:$B$561, ROW($B$2:$B$561)-ROW($B$2)+1), ROW(7:7)))</f>
        <v>8.3243272716006782</v>
      </c>
      <c r="T8" s="21">
        <f t="array" ref="T8">INDEX($D$2:$D$561, SMALL(IF($R$2=$B$2:$B$561, ROW($B$2:$B$561)-ROW($B$2)+1), ROW(7:7)))</f>
        <v>7.175021400947724</v>
      </c>
      <c r="V8" s="21">
        <f t="array" ref="V8">INDEX($C$2:$C$561, SMALL(IF($U$2=$B$2:$B$561, ROW($B$2:$B$561)-ROW($B$2)+1), ROW(7:7)))</f>
        <v>8.7606652578362265</v>
      </c>
      <c r="W8" s="21">
        <f t="array" ref="W8">INDEX($D$2:$D$561, SMALL(IF($U$2=$B$2:$B$561, ROW($B$2:$B$561)-ROW($B$2)+1), ROW(7:7)))</f>
        <v>7.9778712669259484</v>
      </c>
      <c r="Y8" s="21">
        <f t="array" ref="Y8">INDEX($C$2:$C$561, SMALL(IF($X$2=$B$2:$B$561, ROW($B$2:$B$561)-ROW($B$2)+1), ROW(7:7)))</f>
        <v>8.332594804607826</v>
      </c>
      <c r="Z8" s="21">
        <f t="array" ref="Z8">INDEX($D$2:$D$561, SMALL(IF($X$2=$B$2:$B$561, ROW($B$2:$B$561)-ROW($B$2)+1), ROW(7:7)))</f>
        <v>7.5887904602734135</v>
      </c>
      <c r="AB8" s="21">
        <f t="array" ref="AB8">INDEX($C$2:$C$561, SMALL(IF($AA$2=$B$2:$B$561, ROW($B$2:$B$561)-ROW($B$2)+1), ROW(7:7)))</f>
        <v>10.153834100966829</v>
      </c>
      <c r="AC8" s="21">
        <f t="array" ref="AC8">INDEX($D$2:$D$561, SMALL(IF($AA$2=$B$2:$B$561, ROW($B$2:$B$561)-ROW($B$2)+1), ROW(7:7)))</f>
        <v>9.8286156264545479</v>
      </c>
      <c r="AE8" s="21">
        <f t="array" ref="AE8">INDEX($C$2:$C$561, SMALL(IF($AD$2=$B$2:$B$561, ROW($B$2:$B$561)-ROW($B$2)+1), ROW(7:7)))</f>
        <v>9.2758939858070484</v>
      </c>
      <c r="AF8" s="21">
        <f t="array" ref="AF8">INDEX($D$2:$D$561, SMALL(IF($AD$2=$B$2:$B$561, ROW($B$2:$B$561)-ROW($B$2)+1), ROW(7:7)))</f>
        <v>8.7763549372689909</v>
      </c>
      <c r="AH8" s="21">
        <f t="array" ref="AH8">INDEX($C$2:$C$561, SMALL(IF($AG$2=$B$2:$B$561, ROW($B$2:$B$561)-ROW($B$2)+1), ROW(7:7)))</f>
        <v>7.590032032924066</v>
      </c>
      <c r="AI8" s="21">
        <f t="array" ref="AI8">INDEX($D$2:$D$561, SMALL(IF($AG$2=$B$2:$B$561, ROW($B$2:$B$561)-ROW($B$2)+1), ROW(7:7)))</f>
        <v>5.5310509240821633</v>
      </c>
    </row>
    <row r="9" spans="1:35" ht="15" x14ac:dyDescent="0.4">
      <c r="A9">
        <f>'Clk0.4'!P31</f>
        <v>37.393403850582288</v>
      </c>
      <c r="B9">
        <f t="shared" si="0"/>
        <v>38</v>
      </c>
      <c r="C9" s="1">
        <f>'Clk0.4'!S31</f>
        <v>17.097258778329358</v>
      </c>
      <c r="D9" s="1">
        <f>'Clk0.4'!T31</f>
        <v>17.596095755779707</v>
      </c>
      <c r="G9" s="21" t="e">
        <f t="array" ref="G9">INDEX($C$2:$C$561, SMALL(IF($F$2=$B$2:$B$561, ROW($B$2:$B$561)-ROW($B$2)+1), ROW(8:8)))</f>
        <v>#NUM!</v>
      </c>
      <c r="H9" s="21" t="e">
        <f t="array" ref="H9">INDEX($D$2:$D$561, SMALL(IF($F$2=$B$2:$B$561, ROW($B$2:$B$561)-ROW($B$2)+1), ROW(8:8)))</f>
        <v>#NUM!</v>
      </c>
      <c r="J9" s="21" t="e">
        <f t="array" ref="J9">INDEX($C$2:$C$561, SMALL(IF($I$2=$B$2:$B$561, ROW($B$2:$B$561)-ROW($B$2)+1), ROW(8:8)))</f>
        <v>#NUM!</v>
      </c>
      <c r="K9" s="21" t="e">
        <f t="array" ref="K9">INDEX($D$2:$D$561, SMALL(IF($I$2=$B$2:$B$561, ROW($B$2:$B$561)-ROW($B$2)+1), ROW(8:8)))</f>
        <v>#NUM!</v>
      </c>
      <c r="M9" s="21">
        <f t="array" ref="M9">INDEX($C$2:$C$561, SMALL(IF($L$2=$B$2:$B$561, ROW($B$2:$B$561)-ROW($B$2)+1), ROW(8:8)))</f>
        <v>11.795506363436536</v>
      </c>
      <c r="N9" s="21">
        <f t="array" ref="N9">INDEX($D$2:$D$561, SMALL(IF($L$2=$B$2:$B$561, ROW($B$2:$B$561)-ROW($B$2)+1), ROW(8:8)))</f>
        <v>7.1122374042004992</v>
      </c>
      <c r="P9" s="21">
        <f t="array" ref="P9">INDEX($C$2:$C$561, SMALL(IF($O$2=$B$2:$B$561, ROW($B$2:$B$561)-ROW($B$2)+1), ROW(8:8)))</f>
        <v>10.354680378702973</v>
      </c>
      <c r="Q9" s="21">
        <f t="array" ref="Q9">INDEX($D$2:$D$561, SMALL(IF($O$2=$B$2:$B$561, ROW($B$2:$B$561)-ROW($B$2)+1), ROW(8:8)))</f>
        <v>8.0145365604237266</v>
      </c>
      <c r="S9" s="21">
        <f t="array" ref="S9">INDEX($C$2:$C$561, SMALL(IF($R$2=$B$2:$B$561, ROW($B$2:$B$561)-ROW($B$2)+1), ROW(8:8)))</f>
        <v>8.1408902060951558</v>
      </c>
      <c r="T9" s="21">
        <f t="array" ref="T9">INDEX($D$2:$D$561, SMALL(IF($R$2=$B$2:$B$561, ROW($B$2:$B$561)-ROW($B$2)+1), ROW(8:8)))</f>
        <v>6.9655115437821644</v>
      </c>
      <c r="V9" s="21">
        <f t="array" ref="V9">INDEX($C$2:$C$561, SMALL(IF($U$2=$B$2:$B$561, ROW($B$2:$B$561)-ROW($B$2)+1), ROW(8:8)))</f>
        <v>8.5702054649169099</v>
      </c>
      <c r="W9" s="21">
        <f t="array" ref="W9">INDEX($D$2:$D$561, SMALL(IF($U$2=$B$2:$B$561, ROW($B$2:$B$561)-ROW($B$2)+1), ROW(8:8)))</f>
        <v>7.7527715315927912</v>
      </c>
      <c r="Y9" s="21">
        <f t="array" ref="Y9">INDEX($C$2:$C$561, SMALL(IF($X$2=$B$2:$B$561, ROW($B$2:$B$561)-ROW($B$2)+1), ROW(8:8)))</f>
        <v>8.1644966974028428</v>
      </c>
      <c r="Z9" s="21">
        <f t="array" ref="Z9">INDEX($D$2:$D$561, SMALL(IF($X$2=$B$2:$B$561, ROW($B$2:$B$561)-ROW($B$2)+1), ROW(8:8)))</f>
        <v>7.3563816042175718</v>
      </c>
      <c r="AB9" s="21">
        <f t="array" ref="AB9">INDEX($C$2:$C$561, SMALL(IF($AA$2=$B$2:$B$561, ROW($B$2:$B$561)-ROW($B$2)+1), ROW(8:8)))</f>
        <v>9.9173295032120201</v>
      </c>
      <c r="AC9" s="21">
        <f t="array" ref="AC9">INDEX($D$2:$D$561, SMALL(IF($AA$2=$B$2:$B$561, ROW($B$2:$B$561)-ROW($B$2)+1), ROW(8:8)))</f>
        <v>9.5584761750135101</v>
      </c>
      <c r="AE9" s="21">
        <f t="array" ref="AE9">INDEX($C$2:$C$561, SMALL(IF($AD$2=$B$2:$B$561, ROW($B$2:$B$561)-ROW($B$2)+1), ROW(8:8)))</f>
        <v>9.0852761913461002</v>
      </c>
      <c r="AF9" s="21">
        <f t="array" ref="AF9">INDEX($D$2:$D$561, SMALL(IF($AD$2=$B$2:$B$561, ROW($B$2:$B$561)-ROW($B$2)+1), ROW(8:8)))</f>
        <v>8.519258698730134</v>
      </c>
      <c r="AH9" s="21">
        <f t="array" ref="AH9">INDEX($C$2:$C$561, SMALL(IF($AG$2=$B$2:$B$561, ROW($B$2:$B$561)-ROW($B$2)+1), ROW(8:8)))</f>
        <v>7.4543686218639786</v>
      </c>
      <c r="AI9" s="21">
        <f t="array" ref="AI9">INDEX($D$2:$D$561, SMALL(IF($AG$2=$B$2:$B$561, ROW($B$2:$B$561)-ROW($B$2)+1), ROW(8:8)))</f>
        <v>5.2797165635841772</v>
      </c>
    </row>
    <row r="10" spans="1:35" ht="15" x14ac:dyDescent="0.4">
      <c r="A10">
        <f>'Clk0.4'!P32</f>
        <v>36.087528086187781</v>
      </c>
      <c r="B10">
        <f t="shared" si="0"/>
        <v>36</v>
      </c>
      <c r="C10" s="1">
        <f>'Clk0.4'!S32</f>
        <v>16.370236107441016</v>
      </c>
      <c r="D10" s="1">
        <f>'Clk0.4'!T32</f>
        <v>16.799024849277497</v>
      </c>
      <c r="G10" s="21" t="e">
        <f t="array" ref="G10">INDEX($C$2:$C$561, SMALL(IF($F$2=$B$2:$B$561, ROW($B$2:$B$561)-ROW($B$2)+1), ROW(9:9)))</f>
        <v>#NUM!</v>
      </c>
      <c r="H10" s="21" t="e">
        <f t="array" ref="H10">INDEX($D$2:$D$561, SMALL(IF($F$2=$B$2:$B$561, ROW($B$2:$B$561)-ROW($B$2)+1), ROW(9:9)))</f>
        <v>#NUM!</v>
      </c>
      <c r="J10" s="21" t="e">
        <f t="array" ref="J10">INDEX($C$2:$C$561, SMALL(IF($I$2=$B$2:$B$561, ROW($B$2:$B$561)-ROW($B$2)+1), ROW(9:9)))</f>
        <v>#NUM!</v>
      </c>
      <c r="K10" s="21" t="e">
        <f t="array" ref="K10">INDEX($D$2:$D$561, SMALL(IF($I$2=$B$2:$B$561, ROW($B$2:$B$561)-ROW($B$2)+1), ROW(9:9)))</f>
        <v>#NUM!</v>
      </c>
      <c r="M10" s="21">
        <f t="array" ref="M10">INDEX($C$2:$C$561, SMALL(IF($L$2=$B$2:$B$561, ROW($B$2:$B$561)-ROW($B$2)+1), ROW(9:9)))</f>
        <v>11.47063600546012</v>
      </c>
      <c r="N10" s="21">
        <f t="array" ref="N10">INDEX($D$2:$D$561, SMALL(IF($L$2=$B$2:$B$561, ROW($B$2:$B$561)-ROW($B$2)+1), ROW(9:9)))</f>
        <v>6.9817079690865036</v>
      </c>
      <c r="P10" s="21">
        <f t="array" ref="P10">INDEX($C$2:$C$561, SMALL(IF($O$2=$B$2:$B$561, ROW($B$2:$B$561)-ROW($B$2)+1), ROW(9:9)))</f>
        <v>10.090178037663492</v>
      </c>
      <c r="Q10" s="21">
        <f t="array" ref="Q10">INDEX($D$2:$D$561, SMALL(IF($O$2=$B$2:$B$561, ROW($B$2:$B$561)-ROW($B$2)+1), ROW(9:9)))</f>
        <v>7.826552394835832</v>
      </c>
      <c r="S10" s="21">
        <f t="array" ref="S10">INDEX($C$2:$C$561, SMALL(IF($R$2=$B$2:$B$561, ROW($B$2:$B$561)-ROW($B$2)+1), ROW(9:9)))</f>
        <v>7.9630269964968265</v>
      </c>
      <c r="T10" s="21">
        <f t="array" ref="T10">INDEX($D$2:$D$561, SMALL(IF($R$2=$B$2:$B$561, ROW($B$2:$B$561)-ROW($B$2)+1), ROW(9:9)))</f>
        <v>6.7560029250882252</v>
      </c>
      <c r="V10" s="21">
        <f t="array" ref="V10">INDEX($C$2:$C$561, SMALL(IF($U$2=$B$2:$B$561, ROW($B$2:$B$561)-ROW($B$2)+1), ROW(9:9)))</f>
        <v>8.3861264044959487</v>
      </c>
      <c r="W10" s="21">
        <f t="array" ref="W10">INDEX($D$2:$D$561, SMALL(IF($U$2=$B$2:$B$561, ROW($B$2:$B$561)-ROW($B$2)+1), ROW(9:9)))</f>
        <v>7.5295923366095945</v>
      </c>
      <c r="Y10" s="21">
        <f t="array" ref="Y10">INDEX($C$2:$C$561, SMALL(IF($X$2=$B$2:$B$561, ROW($B$2:$B$561)-ROW($B$2)+1), ROW(9:9)))</f>
        <v>8.0015713458388777</v>
      </c>
      <c r="Z10" s="21">
        <f t="array" ref="Z10">INDEX($D$2:$D$561, SMALL(IF($X$2=$B$2:$B$561, ROW($B$2:$B$561)-ROW($B$2)+1), ROW(9:9)))</f>
        <v>7.1251175717814519</v>
      </c>
      <c r="AB10" s="21">
        <f t="array" ref="AB10">INDEX($C$2:$C$561, SMALL(IF($AA$2=$B$2:$B$561, ROW($B$2:$B$561)-ROW($B$2)+1), ROW(9:9)))</f>
        <v>9.6909298184106802</v>
      </c>
      <c r="AC10" s="21">
        <f t="array" ref="AC10">INDEX($D$2:$D$561, SMALL(IF($AA$2=$B$2:$B$561, ROW($B$2:$B$561)-ROW($B$2)+1), ROW(9:9)))</f>
        <v>9.2954621073942771</v>
      </c>
      <c r="AE10" s="21">
        <f t="array" ref="AE10">INDEX($C$2:$C$561, SMALL(IF($AD$2=$B$2:$B$561, ROW($B$2:$B$561)-ROW($B$2)+1), ROW(9:9)))</f>
        <v>8.9017167867155571</v>
      </c>
      <c r="AF10" s="21">
        <f t="array" ref="AF10">INDEX($D$2:$D$561, SMALL(IF($AD$2=$B$2:$B$561, ROW($B$2:$B$561)-ROW($B$2)+1), ROW(9:9)))</f>
        <v>8.2664236619797649</v>
      </c>
      <c r="AH10" s="21">
        <f t="array" ref="AH10">INDEX($C$2:$C$561, SMALL(IF($AG$2=$B$2:$B$561, ROW($B$2:$B$561)-ROW($B$2)+1), ROW(9:9)))</f>
        <v>7.319706059624461</v>
      </c>
      <c r="AI10" s="21">
        <f t="array" ref="AI10">INDEX($D$2:$D$561, SMALL(IF($AG$2=$B$2:$B$561, ROW($B$2:$B$561)-ROW($B$2)+1), ROW(9:9)))</f>
        <v>5.0263880679919408</v>
      </c>
    </row>
    <row r="11" spans="1:35" ht="15" x14ac:dyDescent="0.4">
      <c r="A11">
        <f>'Clk0.4'!P33</f>
        <v>34.936817125612592</v>
      </c>
      <c r="B11">
        <f t="shared" si="0"/>
        <v>34</v>
      </c>
      <c r="C11" s="1">
        <f>'Clk0.4'!S33</f>
        <v>15.719715247640673</v>
      </c>
      <c r="D11" s="1">
        <f>'Clk0.4'!T33</f>
        <v>16.081362120482691</v>
      </c>
      <c r="G11" s="21" t="e">
        <f t="array" ref="G11">INDEX($C$2:$C$561, SMALL(IF($F$2=$B$2:$B$561, ROW($B$2:$B$561)-ROW($B$2)+1), ROW(10:10)))</f>
        <v>#NUM!</v>
      </c>
      <c r="H11" s="21" t="e">
        <f t="array" ref="H11">INDEX($D$2:$D$561, SMALL(IF($F$2=$B$2:$B$561, ROW($B$2:$B$561)-ROW($B$2)+1), ROW(10:10)))</f>
        <v>#NUM!</v>
      </c>
      <c r="J11" s="21" t="e">
        <f t="array" ref="J11">INDEX($C$2:$C$561, SMALL(IF($I$2=$B$2:$B$561, ROW($B$2:$B$561)-ROW($B$2)+1), ROW(10:10)))</f>
        <v>#NUM!</v>
      </c>
      <c r="K11" s="21" t="e">
        <f t="array" ref="K11">INDEX($D$2:$D$561, SMALL(IF($I$2=$B$2:$B$561, ROW($B$2:$B$561)-ROW($B$2)+1), ROW(10:10)))</f>
        <v>#NUM!</v>
      </c>
      <c r="M11" s="21">
        <f t="array" ref="M11">INDEX($C$2:$C$561, SMALL(IF($L$2=$B$2:$B$561, ROW($B$2:$B$561)-ROW($B$2)+1), ROW(10:10)))</f>
        <v>11.15834733607759</v>
      </c>
      <c r="N11" s="21">
        <f t="array" ref="N11">INDEX($D$2:$D$561, SMALL(IF($L$2=$B$2:$B$561, ROW($B$2:$B$561)-ROW($B$2)+1), ROW(10:10)))</f>
        <v>6.8515317083784337</v>
      </c>
      <c r="P11" s="21">
        <f t="array" ref="P11">INDEX($C$2:$C$561, SMALL(IF($O$2=$B$2:$B$561, ROW($B$2:$B$561)-ROW($B$2)+1), ROW(10:10)))</f>
        <v>9.835579906654619</v>
      </c>
      <c r="Q11" s="21">
        <f t="array" ref="Q11">INDEX($D$2:$D$561, SMALL(IF($O$2=$B$2:$B$561, ROW($B$2:$B$561)-ROW($B$2)+1), ROW(10:10)))</f>
        <v>7.6407709132483008</v>
      </c>
      <c r="S11" s="21">
        <f t="array" ref="S11">INDEX($C$2:$C$561, SMALL(IF($R$2=$B$2:$B$561, ROW($B$2:$B$561)-ROW($B$2)+1), ROW(10:10)))</f>
        <v>7.7903719152231421</v>
      </c>
      <c r="T11" s="21">
        <f t="array" ref="T11">INDEX($D$2:$D$561, SMALL(IF($R$2=$B$2:$B$561, ROW($B$2:$B$561)-ROW($B$2)+1), ROW(10:10)))</f>
        <v>6.5460179759462669</v>
      </c>
      <c r="V11" s="21">
        <f t="array" ref="V11">INDEX($C$2:$C$561, SMALL(IF($U$2=$B$2:$B$561, ROW($B$2:$B$561)-ROW($B$2)+1), ROW(10:10)))</f>
        <v>8.2080074307204054</v>
      </c>
      <c r="W11" s="21">
        <f t="array" ref="W11">INDEX($D$2:$D$561, SMALL(IF($U$2=$B$2:$B$561, ROW($B$2:$B$561)-ROW($B$2)+1), ROW(10:10)))</f>
        <v>7.3078020393283252</v>
      </c>
      <c r="Y11" s="21">
        <f t="array" ref="Y11">INDEX($C$2:$C$561, SMALL(IF($X$2=$B$2:$B$561, ROW($B$2:$B$561)-ROW($B$2)+1), ROW(10:10)))</f>
        <v>7.8434400696760544</v>
      </c>
      <c r="Z11" s="21">
        <f t="array" ref="Z11">INDEX($D$2:$D$561, SMALL(IF($X$2=$B$2:$B$561, ROW($B$2:$B$561)-ROW($B$2)+1), ROW(10:10)))</f>
        <v>6.8944776701457249</v>
      </c>
      <c r="AB11" s="21">
        <f t="array" ref="AB11">INDEX($C$2:$C$561, SMALL(IF($AA$2=$B$2:$B$561, ROW($B$2:$B$561)-ROW($B$2)+1), ROW(10:10)))</f>
        <v>6.4417245106618548</v>
      </c>
      <c r="AC11" s="21">
        <f t="array" ref="AC11">INDEX($D$2:$D$561, SMALL(IF($AA$2=$B$2:$B$561, ROW($B$2:$B$561)-ROW($B$2)+1), ROW(10:10)))</f>
        <v>4.5085686836531522</v>
      </c>
      <c r="AE11" s="21">
        <f t="array" ref="AE11">INDEX($C$2:$C$561, SMALL(IF($AD$2=$B$2:$B$561, ROW($B$2:$B$561)-ROW($B$2)+1), ROW(10:10)))</f>
        <v>8.7246931105694205</v>
      </c>
      <c r="AF11" s="21">
        <f t="array" ref="AF11">INDEX($D$2:$D$561, SMALL(IF($AD$2=$B$2:$B$561, ROW($B$2:$B$561)-ROW($B$2)+1), ROW(10:10)))</f>
        <v>8.0171950105934044</v>
      </c>
      <c r="AH11" s="21">
        <f t="array" ref="AH11">INDEX($C$2:$C$561, SMALL(IF($AG$2=$B$2:$B$561, ROW($B$2:$B$561)-ROW($B$2)+1), ROW(10:10)))</f>
        <v>7.1854539570464038</v>
      </c>
      <c r="AI11" s="21">
        <f t="array" ref="AI11">INDEX($D$2:$D$561, SMALL(IF($AG$2=$B$2:$B$561, ROW($B$2:$B$561)-ROW($B$2)+1), ROW(10:10)))</f>
        <v>4.7706333464886539</v>
      </c>
    </row>
    <row r="12" spans="1:35" ht="15" x14ac:dyDescent="0.4">
      <c r="A12">
        <f>'Clk0.4'!P34</f>
        <v>33.915322057113187</v>
      </c>
      <c r="B12">
        <f t="shared" si="0"/>
        <v>34</v>
      </c>
      <c r="C12" s="1">
        <f>'Clk0.4'!S34</f>
        <v>15.132756448212788</v>
      </c>
      <c r="D12" s="1">
        <f>'Clk0.4'!T34</f>
        <v>15.429406215914916</v>
      </c>
      <c r="G12" s="21" t="e">
        <f t="array" ref="G12">INDEX($C$2:$C$561, SMALL(IF($F$2=$B$2:$B$561, ROW($B$2:$B$561)-ROW($B$2)+1), ROW(11:11)))</f>
        <v>#NUM!</v>
      </c>
      <c r="H12" s="21" t="e">
        <f t="array" ref="H12">INDEX($D$2:$D$561, SMALL(IF($F$2=$B$2:$B$561, ROW($B$2:$B$561)-ROW($B$2)+1), ROW(11:11)))</f>
        <v>#NUM!</v>
      </c>
      <c r="J12" s="21" t="e">
        <f t="array" ref="J12">INDEX($C$2:$C$561, SMALL(IF($I$2=$B$2:$B$561, ROW($B$2:$B$561)-ROW($B$2)+1), ROW(11:11)))</f>
        <v>#NUM!</v>
      </c>
      <c r="K12" s="21" t="e">
        <f t="array" ref="K12">INDEX($D$2:$D$561, SMALL(IF($I$2=$B$2:$B$561, ROW($B$2:$B$561)-ROW($B$2)+1), ROW(11:11)))</f>
        <v>#NUM!</v>
      </c>
      <c r="M12" s="21">
        <f t="array" ref="M12">INDEX($C$2:$C$561, SMALL(IF($L$2=$B$2:$B$561, ROW($B$2:$B$561)-ROW($B$2)+1), ROW(11:11)))</f>
        <v>10.857775594404631</v>
      </c>
      <c r="N12" s="21">
        <f t="array" ref="N12">INDEX($D$2:$D$561, SMALL(IF($L$2=$B$2:$B$561, ROW($B$2:$B$561)-ROW($B$2)+1), ROW(11:11)))</f>
        <v>6.7212591351924802</v>
      </c>
      <c r="P12" s="21">
        <f t="array" ref="P12">INDEX($C$2:$C$561, SMALL(IF($O$2=$B$2:$B$561, ROW($B$2:$B$561)-ROW($B$2)+1), ROW(11:11)))</f>
        <v>9.5902333761736056</v>
      </c>
      <c r="Q12" s="21">
        <f t="array" ref="Q12">INDEX($D$2:$D$561, SMALL(IF($O$2=$B$2:$B$561, ROW($B$2:$B$561)-ROW($B$2)+1), ROW(11:11)))</f>
        <v>7.4566578103570142</v>
      </c>
      <c r="S12" s="21">
        <f t="array" ref="S12">INDEX($C$2:$C$561, SMALL(IF($R$2=$B$2:$B$561, ROW($B$2:$B$561)-ROW($B$2)+1), ROW(11:11)))</f>
        <v>7.6225699572949166</v>
      </c>
      <c r="T12" s="21">
        <f t="array" ref="T12">INDEX($D$2:$D$561, SMALL(IF($R$2=$B$2:$B$561, ROW($B$2:$B$561)-ROW($B$2)+1), ROW(11:11)))</f>
        <v>6.3350795263628639</v>
      </c>
      <c r="V12" s="21">
        <f t="array" ref="V12">INDEX($C$2:$C$561, SMALL(IF($U$2=$B$2:$B$561, ROW($B$2:$B$561)-ROW($B$2)+1), ROW(11:11)))</f>
        <v>8.0354529734272493</v>
      </c>
      <c r="W12" s="21">
        <f t="array" ref="W12">INDEX($D$2:$D$561, SMALL(IF($U$2=$B$2:$B$561, ROW($B$2:$B$561)-ROW($B$2)+1), ROW(11:11)))</f>
        <v>7.0868850651113151</v>
      </c>
      <c r="Y12" s="21">
        <f t="array" ref="Y12">INDEX($C$2:$C$561, SMALL(IF($X$2=$B$2:$B$561, ROW($B$2:$B$561)-ROW($B$2)+1), ROW(11:11)))</f>
        <v>7.689735175102121</v>
      </c>
      <c r="Z12" s="21">
        <f t="array" ref="Z12">INDEX($D$2:$D$561, SMALL(IF($X$2=$B$2:$B$561, ROW($B$2:$B$561)-ROW($B$2)+1), ROW(11:11)))</f>
        <v>6.6639491936618391</v>
      </c>
      <c r="AB12" s="21">
        <f t="array" ref="AB12">INDEX($C$2:$C$561, SMALL(IF($AA$2=$B$2:$B$561, ROW($B$2:$B$561)-ROW($B$2)+1), ROW(11:11)))</f>
        <v>6.3093358040279641</v>
      </c>
      <c r="AC12" s="21">
        <f t="array" ref="AC12">INDEX($D$2:$D$561, SMALL(IF($AA$2=$B$2:$B$561, ROW($B$2:$B$561)-ROW($B$2)+1), ROW(11:11)))</f>
        <v>4.2500924251922081</v>
      </c>
      <c r="AE12" s="21">
        <f t="array" ref="AE12">INDEX($C$2:$C$561, SMALL(IF($AD$2=$B$2:$B$561, ROW($B$2:$B$561)-ROW($B$2)+1), ROW(11:11)))</f>
        <v>8.5537209616123384</v>
      </c>
      <c r="AF12" s="21">
        <f t="array" ref="AF12">INDEX($D$2:$D$561, SMALL(IF($AD$2=$B$2:$B$561, ROW($B$2:$B$561)-ROW($B$2)+1), ROW(11:11)))</f>
        <v>7.7709552722198181</v>
      </c>
      <c r="AH12" s="21">
        <f t="array" ref="AH12">INDEX($C$2:$C$561, SMALL(IF($AG$2=$B$2:$B$561, ROW($B$2:$B$561)-ROW($B$2)+1), ROW(11:11)))</f>
        <v>7.0509590799423947</v>
      </c>
      <c r="AI12" s="21">
        <f t="array" ref="AI12">INDEX($D$2:$D$561, SMALL(IF($AG$2=$B$2:$B$561, ROW($B$2:$B$561)-ROW($B$2)+1), ROW(11:11)))</f>
        <v>4.512038363067175</v>
      </c>
    </row>
    <row r="13" spans="1:35" ht="15" x14ac:dyDescent="0.4">
      <c r="A13">
        <f>'Clk0.4'!P35</f>
        <v>33.002879656844222</v>
      </c>
      <c r="B13">
        <f t="shared" si="0"/>
        <v>34</v>
      </c>
      <c r="C13" s="1">
        <f>'Clk0.4'!S35</f>
        <v>14.599295374050842</v>
      </c>
      <c r="D13" s="1">
        <f>'Clk0.4'!T35</f>
        <v>14.832486060468497</v>
      </c>
      <c r="G13" s="21" t="e">
        <f t="array" ref="G13">INDEX($C$2:$C$561, SMALL(IF($F$2=$B$2:$B$561, ROW($B$2:$B$561)-ROW($B$2)+1), ROW(12:12)))</f>
        <v>#NUM!</v>
      </c>
      <c r="H13" s="21" t="e">
        <f t="array" ref="H13">INDEX($D$2:$D$561, SMALL(IF($F$2=$B$2:$B$561, ROW($B$2:$B$561)-ROW($B$2)+1), ROW(12:12)))</f>
        <v>#NUM!</v>
      </c>
      <c r="J13" s="21" t="e">
        <f t="array" ref="J13">INDEX($C$2:$C$561, SMALL(IF($I$2=$B$2:$B$561, ROW($B$2:$B$561)-ROW($B$2)+1), ROW(12:12)))</f>
        <v>#NUM!</v>
      </c>
      <c r="K13" s="21" t="e">
        <f t="array" ref="K13">INDEX($D$2:$D$561, SMALL(IF($I$2=$B$2:$B$561, ROW($B$2:$B$561)-ROW($B$2)+1), ROW(12:12)))</f>
        <v>#NUM!</v>
      </c>
      <c r="M13" s="21">
        <f t="array" ref="M13">INDEX($C$2:$C$561, SMALL(IF($L$2=$B$2:$B$561, ROW($B$2:$B$561)-ROW($B$2)+1), ROW(12:12)))</f>
        <v>10.568144555065444</v>
      </c>
      <c r="N13" s="21">
        <f t="array" ref="N13">INDEX($D$2:$D$561, SMALL(IF($L$2=$B$2:$B$561, ROW($B$2:$B$561)-ROW($B$2)+1), ROW(12:12)))</f>
        <v>6.59047288987444</v>
      </c>
      <c r="P13" s="21">
        <f t="array" ref="P13">INDEX($C$2:$C$561, SMALL(IF($O$2=$B$2:$B$561, ROW($B$2:$B$561)-ROW($B$2)+1), ROW(12:12)))</f>
        <v>9.3535456902603737</v>
      </c>
      <c r="Q13" s="21">
        <f t="array" ref="Q13">INDEX($D$2:$D$561, SMALL(IF($O$2=$B$2:$B$561, ROW($B$2:$B$561)-ROW($B$2)+1), ROW(12:12)))</f>
        <v>7.273710795165897</v>
      </c>
      <c r="S13" s="21">
        <f t="array" ref="S13">INDEX($C$2:$C$561, SMALL(IF($R$2=$B$2:$B$561, ROW($B$2:$B$561)-ROW($B$2)+1), ROW(12:12)))</f>
        <v>13.700815343351037</v>
      </c>
      <c r="T13" s="21">
        <f t="array" ref="T13">INDEX($D$2:$D$561, SMALL(IF($R$2=$B$2:$B$561, ROW($B$2:$B$561)-ROW($B$2)+1), ROW(12:12)))</f>
        <v>11.093858441860002</v>
      </c>
      <c r="V13" s="21">
        <f t="array" ref="V13">INDEX($C$2:$C$561, SMALL(IF($U$2=$B$2:$B$561, ROW($B$2:$B$561)-ROW($B$2)+1), ROW(12:12)))</f>
        <v>7.8680869519604126</v>
      </c>
      <c r="W13" s="21">
        <f t="array" ref="W13">INDEX($D$2:$D$561, SMALL(IF($U$2=$B$2:$B$561, ROW($B$2:$B$561)-ROW($B$2)+1), ROW(12:12)))</f>
        <v>6.8663368827292643</v>
      </c>
      <c r="Y13" s="21">
        <f t="array" ref="Y13">INDEX($C$2:$C$561, SMALL(IF($X$2=$B$2:$B$561, ROW($B$2:$B$561)-ROW($B$2)+1), ROW(12:12)))</f>
        <v>7.5400941000368897</v>
      </c>
      <c r="Z13" s="21">
        <f t="array" ref="Z13">INDEX($D$2:$D$561, SMALL(IF($X$2=$B$2:$B$561, ROW($B$2:$B$561)-ROW($B$2)+1), ROW(12:12)))</f>
        <v>6.4330231090666734</v>
      </c>
      <c r="AB13" s="21">
        <f t="array" ref="AB13">INDEX($C$2:$C$561, SMALL(IF($AA$2=$B$2:$B$561, ROW($B$2:$B$561)-ROW($B$2)+1), ROW(12:12)))</f>
        <v>6.1757257742099858</v>
      </c>
      <c r="AC13" s="21">
        <f t="array" ref="AC13">INDEX($D$2:$D$561, SMALL(IF($AA$2=$B$2:$B$561, ROW($B$2:$B$561)-ROW($B$2)+1), ROW(12:12)))</f>
        <v>3.9856934834340416</v>
      </c>
      <c r="AE13" s="21">
        <f t="array" ref="AE13">INDEX($C$2:$C$561, SMALL(IF($AD$2=$B$2:$B$561, ROW($B$2:$B$561)-ROW($B$2)+1), ROW(12:12)))</f>
        <v>8.3883476627133859</v>
      </c>
      <c r="AF13" s="21">
        <f t="array" ref="AF13">INDEX($D$2:$D$561, SMALL(IF($AD$2=$B$2:$B$561, ROW($B$2:$B$561)-ROW($B$2)+1), ROW(12:12)))</f>
        <v>7.5271176633001415</v>
      </c>
      <c r="AH13" s="21">
        <f t="array" ref="AH13">INDEX($C$2:$C$561, SMALL(IF($AG$2=$B$2:$B$561, ROW($B$2:$B$561)-ROW($B$2)+1), ROW(12:12)))</f>
        <v>6.915490567274758</v>
      </c>
      <c r="AI13" s="21">
        <f t="array" ref="AI13">INDEX($D$2:$D$561, SMALL(IF($AG$2=$B$2:$B$561, ROW($B$2:$B$561)-ROW($B$2)+1), ROW(12:12)))</f>
        <v>4.2502143935807561</v>
      </c>
    </row>
    <row r="14" spans="1:35" ht="15" x14ac:dyDescent="0.4">
      <c r="A14">
        <f>'Clk0.4'!P36</f>
        <v>32.183556870323095</v>
      </c>
      <c r="B14">
        <f t="shared" si="0"/>
        <v>32</v>
      </c>
      <c r="C14" s="1">
        <f>'Clk0.4'!S36</f>
        <v>14.111370198585647</v>
      </c>
      <c r="D14" s="1">
        <f>'Clk0.4'!T36</f>
        <v>14.282146061978787</v>
      </c>
      <c r="G14" s="21" t="e">
        <f t="array" ref="G14">INDEX($C$2:$C$561, SMALL(IF($F$2=$B$2:$B$561, ROW($B$2:$B$561)-ROW($B$2)+1), ROW(13:13)))</f>
        <v>#NUM!</v>
      </c>
      <c r="H14" s="21" t="e">
        <f t="array" ref="H14">INDEX($D$2:$D$561, SMALL(IF($F$2=$B$2:$B$561, ROW($B$2:$B$561)-ROW($B$2)+1), ROW(13:13)))</f>
        <v>#NUM!</v>
      </c>
      <c r="J14" s="21" t="e">
        <f t="array" ref="J14">INDEX($C$2:$C$561, SMALL(IF($I$2=$B$2:$B$561, ROW($B$2:$B$561)-ROW($B$2)+1), ROW(13:13)))</f>
        <v>#NUM!</v>
      </c>
      <c r="K14" s="21" t="e">
        <f t="array" ref="K14">INDEX($D$2:$D$561, SMALL(IF($I$2=$B$2:$B$561, ROW($B$2:$B$561)-ROW($B$2)+1), ROW(13:13)))</f>
        <v>#NUM!</v>
      </c>
      <c r="M14" s="21">
        <f t="array" ref="M14">INDEX($C$2:$C$561, SMALL(IF($L$2=$B$2:$B$561, ROW($B$2:$B$561)-ROW($B$2)+1), ROW(13:13)))</f>
        <v>10.288753885357037</v>
      </c>
      <c r="N14" s="21">
        <f t="array" ref="N14">INDEX($D$2:$D$561, SMALL(IF($L$2=$B$2:$B$561, ROW($B$2:$B$561)-ROW($B$2)+1), ROW(13:13)))</f>
        <v>6.4587820366368547</v>
      </c>
      <c r="P14" s="21">
        <f t="array" ref="P14">INDEX($C$2:$C$561, SMALL(IF($O$2=$B$2:$B$561, ROW($B$2:$B$561)-ROW($B$2)+1), ROW(13:13)))</f>
        <v>9.1249753670545068</v>
      </c>
      <c r="Q14" s="21">
        <f t="array" ref="Q14">INDEX($D$2:$D$561, SMALL(IF($O$2=$B$2:$B$561, ROW($B$2:$B$561)-ROW($B$2)+1), ROW(13:13)))</f>
        <v>7.0914534957662791</v>
      </c>
      <c r="S14" s="21">
        <f t="array" ref="S14">INDEX($C$2:$C$561, SMALL(IF($R$2=$B$2:$B$561, ROW($B$2:$B$561)-ROW($B$2)+1), ROW(13:13)))</f>
        <v>13.275923557133456</v>
      </c>
      <c r="T14" s="21">
        <f t="array" ref="T14">INDEX($D$2:$D$561, SMALL(IF($R$2=$B$2:$B$561, ROW($B$2:$B$561)-ROW($B$2)+1), ROW(13:13)))</f>
        <v>10.793882438067691</v>
      </c>
      <c r="V14" s="21">
        <f t="array" ref="V14">INDEX($C$2:$C$561, SMALL(IF($U$2=$B$2:$B$561, ROW($B$2:$B$561)-ROW($B$2)+1), ROW(13:13)))</f>
        <v>7.7055472683101733</v>
      </c>
      <c r="W14" s="21">
        <f t="array" ref="W14">INDEX($D$2:$D$561, SMALL(IF($U$2=$B$2:$B$561, ROW($B$2:$B$561)-ROW($B$2)+1), ROW(13:13)))</f>
        <v>6.6456592761551336</v>
      </c>
      <c r="Y14" s="21">
        <f t="array" ref="Y14">INDEX($C$2:$C$561, SMALL(IF($X$2=$B$2:$B$561, ROW($B$2:$B$561)-ROW($B$2)+1), ROW(13:13)))</f>
        <v>7.3941531903317452</v>
      </c>
      <c r="Z14" s="21">
        <f t="array" ref="Z14">INDEX($D$2:$D$561, SMALL(IF($X$2=$B$2:$B$561, ROW($B$2:$B$561)-ROW($B$2)+1), ROW(13:13)))</f>
        <v>6.2011900253126795</v>
      </c>
      <c r="AB14" s="21">
        <f t="array" ref="AB14">INDEX($C$2:$C$561, SMALL(IF($AA$2=$B$2:$B$561, ROW($B$2:$B$561)-ROW($B$2)+1), ROW(13:13)))</f>
        <v>6.0398531241240683</v>
      </c>
      <c r="AC14" s="21">
        <f t="array" ref="AC14">INDEX($D$2:$D$561, SMALL(IF($AA$2=$B$2:$B$561, ROW($B$2:$B$561)-ROW($B$2)+1), ROW(13:13)))</f>
        <v>3.7147955885185451</v>
      </c>
      <c r="AE14" s="21">
        <f t="array" ref="AE14">INDEX($C$2:$C$561, SMALL(IF($AD$2=$B$2:$B$561, ROW($B$2:$B$561)-ROW($B$2)+1), ROW(13:13)))</f>
        <v>8.2281456263805168</v>
      </c>
      <c r="AF14" s="21">
        <f t="array" ref="AF14">INDEX($D$2:$D$561, SMALL(IF($AD$2=$B$2:$B$561, ROW($B$2:$B$561)-ROW($B$2)+1), ROW(13:13)))</f>
        <v>7.2851201898011118</v>
      </c>
      <c r="AH14" s="21">
        <f t="array" ref="AH14">INDEX($C$2:$C$561, SMALL(IF($AG$2=$B$2:$B$561, ROW($B$2:$B$561)-ROW($B$2)+1), ROW(13:13)))</f>
        <v>12.40176632103505</v>
      </c>
      <c r="AI14" s="21">
        <f t="array" ref="AI14">INDEX($D$2:$D$561, SMALL(IF($AG$2=$B$2:$B$561, ROW($B$2:$B$561)-ROW($B$2)+1), ROW(13:13)))</f>
        <v>12.529254898798746</v>
      </c>
    </row>
    <row r="15" spans="1:35" ht="15" x14ac:dyDescent="0.4">
      <c r="A15">
        <f>'Clk0.4'!P37</f>
        <v>31.444578002726651</v>
      </c>
      <c r="B15">
        <f t="shared" si="0"/>
        <v>32</v>
      </c>
      <c r="C15" s="1">
        <f>'Clk0.4'!S37</f>
        <v>13.662588272287957</v>
      </c>
      <c r="D15" s="1">
        <f>'Clk0.4'!T37</f>
        <v>13.771583812288435</v>
      </c>
      <c r="G15" s="21" t="e">
        <f t="array" ref="G15">INDEX($C$2:$C$561, SMALL(IF($F$2=$B$2:$B$561, ROW($B$2:$B$561)-ROW($B$2)+1), ROW(14:14)))</f>
        <v>#NUM!</v>
      </c>
      <c r="H15" s="21" t="e">
        <f t="array" ref="H15">INDEX($D$2:$D$561, SMALL(IF($F$2=$B$2:$B$561, ROW($B$2:$B$561)-ROW($B$2)+1), ROW(14:14)))</f>
        <v>#NUM!</v>
      </c>
      <c r="J15" s="21" t="e">
        <f t="array" ref="J15">INDEX($C$2:$C$561, SMALL(IF($I$2=$B$2:$B$561, ROW($B$2:$B$561)-ROW($B$2)+1), ROW(14:14)))</f>
        <v>#NUM!</v>
      </c>
      <c r="K15" s="21" t="e">
        <f t="array" ref="K15">INDEX($D$2:$D$561, SMALL(IF($I$2=$B$2:$B$561, ROW($B$2:$B$561)-ROW($B$2)+1), ROW(14:14)))</f>
        <v>#NUM!</v>
      </c>
      <c r="M15" s="21">
        <f t="array" ref="M15">INDEX($C$2:$C$561, SMALL(IF($L$2=$B$2:$B$561, ROW($B$2:$B$561)-ROW($B$2)+1), ROW(14:14)))</f>
        <v>10.018968269467159</v>
      </c>
      <c r="N15" s="21">
        <f t="array" ref="N15">INDEX($D$2:$D$561, SMALL(IF($L$2=$B$2:$B$561, ROW($B$2:$B$561)-ROW($B$2)+1), ROW(14:14)))</f>
        <v>6.3258169849365373</v>
      </c>
      <c r="P15" s="21">
        <f t="array" ref="P15">INDEX($C$2:$C$561, SMALL(IF($O$2=$B$2:$B$561, ROW($B$2:$B$561)-ROW($B$2)+1), ROW(14:14)))</f>
        <v>8.9040246233534894</v>
      </c>
      <c r="Q15" s="21">
        <f t="array" ref="Q15">INDEX($D$2:$D$561, SMALL(IF($O$2=$B$2:$B$561, ROW($B$2:$B$561)-ROW($B$2)+1), ROW(14:14)))</f>
        <v>6.9094299572706328</v>
      </c>
      <c r="S15" s="21">
        <f t="array" ref="S15">INDEX($C$2:$C$561, SMALL(IF($R$2=$B$2:$B$561, ROW($B$2:$B$561)-ROW($B$2)+1), ROW(14:14)))</f>
        <v>12.875630089889547</v>
      </c>
      <c r="T15" s="21">
        <f t="array" ref="T15">INDEX($D$2:$D$561, SMALL(IF($R$2=$B$2:$B$561, ROW($B$2:$B$561)-ROW($B$2)+1), ROW(14:14)))</f>
        <v>10.50911085979115</v>
      </c>
      <c r="V15" s="21">
        <f t="array" ref="V15">INDEX($C$2:$C$561, SMALL(IF($U$2=$B$2:$B$561, ROW($B$2:$B$561)-ROW($B$2)+1), ROW(14:14)))</f>
        <v>7.5474801980965625</v>
      </c>
      <c r="W15" s="21">
        <f t="array" ref="W15">INDEX($D$2:$D$561, SMALL(IF($U$2=$B$2:$B$561, ROW($B$2:$B$561)-ROW($B$2)+1), ROW(14:14)))</f>
        <v>6.4243558446382201</v>
      </c>
      <c r="Y15" s="21">
        <f t="array" ref="Y15">INDEX($C$2:$C$561, SMALL(IF($X$2=$B$2:$B$561, ROW($B$2:$B$561)-ROW($B$2)+1), ROW(14:14)))</f>
        <v>7.2515408779156356</v>
      </c>
      <c r="Z15" s="21">
        <f t="array" ref="Z15">INDEX($D$2:$D$561, SMALL(IF($X$2=$B$2:$B$561, ROW($B$2:$B$561)-ROW($B$2)+1), ROW(14:14)))</f>
        <v>5.967936450861564</v>
      </c>
      <c r="AB15" s="21">
        <f t="array" ref="AB15">INDEX($C$2:$C$561, SMALL(IF($AA$2=$B$2:$B$561, ROW($B$2:$B$561)-ROW($B$2)+1), ROW(14:14)))</f>
        <v>5.9004664071951911</v>
      </c>
      <c r="AC15" s="21">
        <f t="array" ref="AC15">INDEX($D$2:$D$561, SMALL(IF($AA$2=$B$2:$B$561, ROW($B$2:$B$561)-ROW($B$2)+1), ROW(14:14)))</f>
        <v>3.4368643595494688</v>
      </c>
      <c r="AE15" s="21">
        <f t="array" ref="AE15">INDEX($C$2:$C$561, SMALL(IF($AD$2=$B$2:$B$561, ROW($B$2:$B$561)-ROW($B$2)+1), ROW(14:14)))</f>
        <v>8.0727062319772465</v>
      </c>
      <c r="AF15" s="21">
        <f t="array" ref="AF15">INDEX($D$2:$D$561, SMALL(IF($AD$2=$B$2:$B$561, ROW($B$2:$B$561)-ROW($B$2)+1), ROW(14:14)))</f>
        <v>7.0444203811565913</v>
      </c>
      <c r="AH15" s="21">
        <f t="array" ref="AH15">INDEX($C$2:$C$561, SMALL(IF($AG$2=$B$2:$B$561, ROW($B$2:$B$561)-ROW($B$2)+1), ROW(14:14)))</f>
        <v>12.056484466036306</v>
      </c>
      <c r="AI15" s="21">
        <f t="array" ref="AI15">INDEX($D$2:$D$561, SMALL(IF($AG$2=$B$2:$B$561, ROW($B$2:$B$561)-ROW($B$2)+1), ROW(14:14)))</f>
        <v>12.140808321602909</v>
      </c>
    </row>
    <row r="16" spans="1:35" ht="15" x14ac:dyDescent="0.4">
      <c r="A16">
        <f>'Clk0.4'!P38</f>
        <v>30.775567059642967</v>
      </c>
      <c r="B16">
        <f t="shared" si="0"/>
        <v>30</v>
      </c>
      <c r="C16" s="1">
        <f>'Clk0.4'!S38</f>
        <v>13.247749249290811</v>
      </c>
      <c r="D16" s="1">
        <f>'Clk0.4'!T38</f>
        <v>13.295252696986406</v>
      </c>
      <c r="G16" s="21" t="e">
        <f t="array" ref="G16">INDEX($C$2:$C$561, SMALL(IF($F$2=$B$2:$B$561, ROW($B$2:$B$561)-ROW($B$2)+1), ROW(15:15)))</f>
        <v>#NUM!</v>
      </c>
      <c r="H16" s="21" t="e">
        <f t="array" ref="H16">INDEX($D$2:$D$561, SMALL(IF($F$2=$B$2:$B$561, ROW($B$2:$B$561)-ROW($B$2)+1), ROW(15:15)))</f>
        <v>#NUM!</v>
      </c>
      <c r="J16" s="21" t="e">
        <f t="array" ref="J16">INDEX($C$2:$C$561, SMALL(IF($I$2=$B$2:$B$561, ROW($B$2:$B$561)-ROW($B$2)+1), ROW(15:15)))</f>
        <v>#NUM!</v>
      </c>
      <c r="K16" s="21" t="e">
        <f t="array" ref="K16">INDEX($D$2:$D$561, SMALL(IF($I$2=$B$2:$B$561, ROW($B$2:$B$561)-ROW($B$2)+1), ROW(15:15)))</f>
        <v>#NUM!</v>
      </c>
      <c r="M16" s="21">
        <f t="array" ref="M16">INDEX($C$2:$C$561, SMALL(IF($L$2=$B$2:$B$561, ROW($B$2:$B$561)-ROW($B$2)+1), ROW(15:15)))</f>
        <v>9.7582079503496981</v>
      </c>
      <c r="N16" s="21">
        <f t="array" ref="N16">INDEX($D$2:$D$561, SMALL(IF($L$2=$B$2:$B$561, ROW($B$2:$B$561)-ROW($B$2)+1), ROW(15:15)))</f>
        <v>6.1912248973607173</v>
      </c>
      <c r="P16" s="21">
        <f t="array" ref="P16">INDEX($C$2:$C$561, SMALL(IF($O$2=$B$2:$B$561, ROW($B$2:$B$561)-ROW($B$2)+1), ROW(15:15)))</f>
        <v>8.6902325749916898</v>
      </c>
      <c r="Q16" s="21">
        <f t="array" ref="Q16">INDEX($D$2:$D$561, SMALL(IF($O$2=$B$2:$B$561, ROW($B$2:$B$561)-ROW($B$2)+1), ROW(15:15)))</f>
        <v>6.7271995972563436</v>
      </c>
      <c r="S16" s="21">
        <f t="array" ref="S16">INDEX($C$2:$C$561, SMALL(IF($R$2=$B$2:$B$561, ROW($B$2:$B$561)-ROW($B$2)+1), ROW(15:15)))</f>
        <v>12.497422354348458</v>
      </c>
      <c r="T16" s="21">
        <f t="array" ref="T16">INDEX($D$2:$D$561, SMALL(IF($R$2=$B$2:$B$561, ROW($B$2:$B$561)-ROW($B$2)+1), ROW(15:15)))</f>
        <v>10.237630259286549</v>
      </c>
      <c r="V16" s="21">
        <f t="array" ref="V16">INDEX($C$2:$C$561, SMALL(IF($U$2=$B$2:$B$561, ROW($B$2:$B$561)-ROW($B$2)+1), ROW(15:15)))</f>
        <v>7.3935344816790698</v>
      </c>
      <c r="W16" s="21">
        <f t="array" ref="W16">INDEX($D$2:$D$561, SMALL(IF($U$2=$B$2:$B$561, ROW($B$2:$B$561)-ROW($B$2)+1), ROW(15:15)))</f>
        <v>6.2019276842247368</v>
      </c>
      <c r="Y16" s="21">
        <f t="array" ref="Y16">INDEX($C$2:$C$561, SMALL(IF($X$2=$B$2:$B$561, ROW($B$2:$B$561)-ROW($B$2)+1), ROW(15:15)))</f>
        <v>7.1118699927731894</v>
      </c>
      <c r="Z16" s="21">
        <f t="array" ref="Z16">INDEX($D$2:$D$561, SMALL(IF($X$2=$B$2:$B$561, ROW($B$2:$B$561)-ROW($B$2)+1), ROW(15:15)))</f>
        <v>5.7327413815998778</v>
      </c>
      <c r="AB16" s="21">
        <f t="array" ref="AB16">INDEX($C$2:$C$561, SMALL(IF($AA$2=$B$2:$B$561, ROW($B$2:$B$561)-ROW($B$2)+1), ROW(15:15)))</f>
        <v>5.7560514002556999</v>
      </c>
      <c r="AC16" s="21">
        <f t="array" ref="AC16">INDEX($D$2:$D$561, SMALL(IF($AA$2=$B$2:$B$561, ROW($B$2:$B$561)-ROW($B$2)+1), ROW(15:15)))</f>
        <v>3.1514462955227178</v>
      </c>
      <c r="AE16" s="21">
        <f t="array" ref="AE16">INDEX($C$2:$C$561, SMALL(IF($AD$2=$B$2:$B$561, ROW($B$2:$B$561)-ROW($B$2)+1), ROW(15:15)))</f>
        <v>7.9216338342374906</v>
      </c>
      <c r="AF16" s="21">
        <f t="array" ref="AF16">INDEX($D$2:$D$561, SMALL(IF($AD$2=$B$2:$B$561, ROW($B$2:$B$561)-ROW($B$2)+1), ROW(15:15)))</f>
        <v>6.8044905663099984</v>
      </c>
      <c r="AH16" s="21">
        <f t="array" ref="AH16">INDEX($C$2:$C$561, SMALL(IF($AG$2=$B$2:$B$561, ROW($B$2:$B$561)-ROW($B$2)+1), ROW(15:15)))</f>
        <v>11.732081196691567</v>
      </c>
      <c r="AI16" s="21">
        <f t="array" ref="AI16">INDEX($D$2:$D$561, SMALL(IF($AG$2=$B$2:$B$561, ROW($B$2:$B$561)-ROW($B$2)+1), ROW(15:15)))</f>
        <v>11.772065751994658</v>
      </c>
    </row>
    <row r="17" spans="1:35" ht="15" x14ac:dyDescent="0.4">
      <c r="A17">
        <f>'Clk0.4'!P39</f>
        <v>30.168001396222945</v>
      </c>
      <c r="B17">
        <f t="shared" si="0"/>
        <v>30</v>
      </c>
      <c r="C17" s="1">
        <f>'Clk0.4'!S39</f>
        <v>12.862573144283591</v>
      </c>
      <c r="D17" s="1">
        <f>'Clk0.4'!T39</f>
        <v>12.84857511159599</v>
      </c>
      <c r="G17" s="21" t="e">
        <f t="array" ref="G17">INDEX($C$2:$C$561, SMALL(IF($F$2=$B$2:$B$561, ROW($B$2:$B$561)-ROW($B$2)+1), ROW(16:16)))</f>
        <v>#NUM!</v>
      </c>
      <c r="H17" s="21" t="e">
        <f t="array" ref="H17">INDEX($D$2:$D$561, SMALL(IF($F$2=$B$2:$B$561, ROW($B$2:$B$561)-ROW($B$2)+1), ROW(16:16)))</f>
        <v>#NUM!</v>
      </c>
      <c r="J17" s="21" t="e">
        <f t="array" ref="J17">INDEX($C$2:$C$561, SMALL(IF($I$2=$B$2:$B$561, ROW($B$2:$B$561)-ROW($B$2)+1), ROW(16:16)))</f>
        <v>#NUM!</v>
      </c>
      <c r="K17" s="21" t="e">
        <f t="array" ref="K17">INDEX($D$2:$D$561, SMALL(IF($I$2=$B$2:$B$561, ROW($B$2:$B$561)-ROW($B$2)+1), ROW(16:16)))</f>
        <v>#NUM!</v>
      </c>
      <c r="M17" s="21">
        <f t="array" ref="M17">INDEX($C$2:$C$561, SMALL(IF($L$2=$B$2:$B$561, ROW($B$2:$B$561)-ROW($B$2)+1), ROW(16:16)))</f>
        <v>9.5059403989398046</v>
      </c>
      <c r="N17" s="21">
        <f t="array" ref="N17">INDEX($D$2:$D$561, SMALL(IF($L$2=$B$2:$B$561, ROW($B$2:$B$561)-ROW($B$2)+1), ROW(16:16)))</f>
        <v>6.0546654704878815</v>
      </c>
      <c r="P17" s="21">
        <f t="array" ref="P17">INDEX($C$2:$C$561, SMALL(IF($O$2=$B$2:$B$561, ROW($B$2:$B$561)-ROW($B$2)+1), ROW(16:16)))</f>
        <v>8.4831690115257228</v>
      </c>
      <c r="Q17" s="21">
        <f t="array" ref="Q17">INDEX($D$2:$D$561, SMALL(IF($O$2=$B$2:$B$561, ROW($B$2:$B$561)-ROW($B$2)+1), ROW(16:16)))</f>
        <v>6.544332505011365</v>
      </c>
      <c r="S17" s="21">
        <f t="array" ref="S17">INDEX($C$2:$C$561, SMALL(IF($R$2=$B$2:$B$561, ROW($B$2:$B$561)-ROW($B$2)+1), ROW(16:16)))</f>
        <v>12.139145100157068</v>
      </c>
      <c r="T17" s="21">
        <f t="array" ref="T17">INDEX($D$2:$D$561, SMALL(IF($R$2=$B$2:$B$561, ROW($B$2:$B$561)-ROW($B$2)+1), ROW(16:16)))</f>
        <v>9.977784988559149</v>
      </c>
      <c r="V17" s="21">
        <f t="array" ref="V17">INDEX($C$2:$C$561, SMALL(IF($U$2=$B$2:$B$561, ROW($B$2:$B$561)-ROW($B$2)+1), ROW(16:16)))</f>
        <v>7.2433548904615996</v>
      </c>
      <c r="W17" s="21">
        <f t="array" ref="W17">INDEX($D$2:$D$561, SMALL(IF($U$2=$B$2:$B$561, ROW($B$2:$B$561)-ROW($B$2)+1), ROW(16:16)))</f>
        <v>5.9778692287829118</v>
      </c>
      <c r="Y17" s="21">
        <f t="array" ref="Y17">INDEX($C$2:$C$561, SMALL(IF($X$2=$B$2:$B$561, ROW($B$2:$B$561)-ROW($B$2)+1), ROW(16:16)))</f>
        <v>6.9747288873212181</v>
      </c>
      <c r="Z17" s="21">
        <f t="array" ref="Z17">INDEX($D$2:$D$561, SMALL(IF($X$2=$B$2:$B$561, ROW($B$2:$B$561)-ROW($B$2)+1), ROW(16:16)))</f>
        <v>5.4950733168650041</v>
      </c>
      <c r="AB17" s="21">
        <f t="array" ref="AB17">INDEX($C$2:$C$561, SMALL(IF($AA$2=$B$2:$B$561, ROW($B$2:$B$561)-ROW($B$2)+1), ROW(16:16)))</f>
        <v>5.6047674277592545</v>
      </c>
      <c r="AC17" s="21">
        <f t="array" ref="AC17">INDEX($D$2:$D$561, SMALL(IF($AA$2=$B$2:$B$561, ROW($B$2:$B$561)-ROW($B$2)+1), ROW(16:16)))</f>
        <v>2.8582276829593831</v>
      </c>
      <c r="AE17" s="21">
        <f t="array" ref="AE17">INDEX($C$2:$C$561, SMALL(IF($AD$2=$B$2:$B$561, ROW($B$2:$B$561)-ROW($B$2)+1), ROW(16:16)))</f>
        <v>7.7745397235364475</v>
      </c>
      <c r="AF17" s="21">
        <f t="array" ref="AF17">INDEX($D$2:$D$561, SMALL(IF($AD$2=$B$2:$B$561, ROW($B$2:$B$561)-ROW($B$2)+1), ROW(16:16)))</f>
        <v>6.5648136307181604</v>
      </c>
      <c r="AH17" s="21">
        <f t="array" ref="AH17">INDEX($C$2:$C$561, SMALL(IF($AG$2=$B$2:$B$561, ROW($B$2:$B$561)-ROW($B$2)+1), ROW(16:16)))</f>
        <v>11.426385002463929</v>
      </c>
      <c r="AI17" s="21">
        <f t="array" ref="AI17">INDEX($D$2:$D$561, SMALL(IF($AG$2=$B$2:$B$561, ROW($B$2:$B$561)-ROW($B$2)+1), ROW(16:16)))</f>
        <v>11.420698954280143</v>
      </c>
    </row>
    <row r="18" spans="1:35" ht="15" x14ac:dyDescent="0.4">
      <c r="A18">
        <f>'Clk0.4'!P40</f>
        <v>29.614810413124914</v>
      </c>
      <c r="B18">
        <f t="shared" si="0"/>
        <v>30</v>
      </c>
      <c r="C18" s="1">
        <f>'Clk0.4'!S40</f>
        <v>12.503500428555073</v>
      </c>
      <c r="D18" s="1">
        <f>'Clk0.4'!T40</f>
        <v>12.427731620603765</v>
      </c>
      <c r="G18" s="21" t="e">
        <f t="array" ref="G18">INDEX($C$2:$C$561, SMALL(IF($F$2=$B$2:$B$561, ROW($B$2:$B$561)-ROW($B$2)+1), ROW(17:17)))</f>
        <v>#NUM!</v>
      </c>
      <c r="H18" s="21" t="e">
        <f t="array" ref="H18">INDEX($D$2:$D$561, SMALL(IF($F$2=$B$2:$B$561, ROW($B$2:$B$561)-ROW($B$2)+1), ROW(17:17)))</f>
        <v>#NUM!</v>
      </c>
      <c r="J18" s="21" t="e">
        <f t="array" ref="J18">INDEX($C$2:$C$561, SMALL(IF($I$2=$B$2:$B$561, ROW($B$2:$B$561)-ROW($B$2)+1), ROW(17:17)))</f>
        <v>#NUM!</v>
      </c>
      <c r="K18" s="21" t="e">
        <f t="array" ref="K18">INDEX($D$2:$D$561, SMALL(IF($I$2=$B$2:$B$561, ROW($B$2:$B$561)-ROW($B$2)+1), ROW(17:17)))</f>
        <v>#NUM!</v>
      </c>
      <c r="M18" s="21">
        <f t="array" ref="M18">INDEX($C$2:$C$561, SMALL(IF($L$2=$B$2:$B$561, ROW($B$2:$B$561)-ROW($B$2)+1), ROW(17:17)))</f>
        <v>9.2616728636668402</v>
      </c>
      <c r="N18" s="21">
        <f t="array" ref="N18">INDEX($D$2:$D$561, SMALL(IF($L$2=$B$2:$B$561, ROW($B$2:$B$561)-ROW($B$2)+1), ROW(17:17)))</f>
        <v>5.9158069944167293</v>
      </c>
      <c r="P18" s="21">
        <f t="array" ref="P18">INDEX($C$2:$C$561, SMALL(IF($O$2=$B$2:$B$561, ROW($B$2:$B$561)-ROW($B$2)+1), ROW(17:17)))</f>
        <v>8.2824285600448082</v>
      </c>
      <c r="Q18" s="21">
        <f t="array" ref="Q18">INDEX($D$2:$D$561, SMALL(IF($O$2=$B$2:$B$561, ROW($B$2:$B$561)-ROW($B$2)+1), ROW(17:17)))</f>
        <v>6.3604049885594547</v>
      </c>
      <c r="S18" s="21">
        <f t="array" ref="S18">INDEX($C$2:$C$561, SMALL(IF($R$2=$B$2:$B$561, ROW($B$2:$B$561)-ROW($B$2)+1), ROW(17:17)))</f>
        <v>11.798937705183455</v>
      </c>
      <c r="T18" s="21">
        <f t="array" ref="T18">INDEX($D$2:$D$561, SMALL(IF($R$2=$B$2:$B$561, ROW($B$2:$B$561)-ROW($B$2)+1), ROW(17:17)))</f>
        <v>9.7281314278050353</v>
      </c>
      <c r="V18" s="21">
        <f t="array" ref="V18">INDEX($C$2:$C$561, SMALL(IF($U$2=$B$2:$B$561, ROW($B$2:$B$561)-ROW($B$2)+1), ROW(17:17)))</f>
        <v>7.0965750032372412</v>
      </c>
      <c r="W18" s="21">
        <f t="array" ref="W18">INDEX($D$2:$D$561, SMALL(IF($U$2=$B$2:$B$561, ROW($B$2:$B$561)-ROW($B$2)+1), ROW(17:17)))</f>
        <v>5.7516642605287505</v>
      </c>
      <c r="Y18" s="21">
        <f t="array" ref="Y18">INDEX($C$2:$C$561, SMALL(IF($X$2=$B$2:$B$561, ROW($B$2:$B$561)-ROW($B$2)+1), ROW(17:17)))</f>
        <v>6.8396709815439163</v>
      </c>
      <c r="Z18" s="21">
        <f t="array" ref="Z18">INDEX($D$2:$D$561, SMALL(IF($X$2=$B$2:$B$561, ROW($B$2:$B$561)-ROW($B$2)+1), ROW(17:17)))</f>
        <v>5.2543878767835013</v>
      </c>
      <c r="AB18" s="21">
        <f t="array" ref="AB18">INDEX($C$2:$C$561, SMALL(IF($AA$2=$B$2:$B$561, ROW($B$2:$B$561)-ROW($B$2)+1), ROW(17:17)))</f>
        <v>5.4443717039146522</v>
      </c>
      <c r="AC18" s="21">
        <f t="array" ref="AC18">INDEX($D$2:$D$561, SMALL(IF($AA$2=$B$2:$B$561, ROW($B$2:$B$561)-ROW($B$2)+1), ROW(17:17)))</f>
        <v>2.557121777056472</v>
      </c>
      <c r="AE18" s="21">
        <f t="array" ref="AE18">INDEX($C$2:$C$561, SMALL(IF($AD$2=$B$2:$B$561, ROW($B$2:$B$561)-ROW($B$2)+1), ROW(17:17)))</f>
        <v>7.6310358512509708</v>
      </c>
      <c r="AF18" s="21">
        <f t="array" ref="AF18">INDEX($D$2:$D$561, SMALL(IF($AD$2=$B$2:$B$561, ROW($B$2:$B$561)-ROW($B$2)+1), ROW(17:17)))</f>
        <v>6.3248792238365565</v>
      </c>
      <c r="AH18" s="21">
        <f t="array" ref="AH18">INDEX($C$2:$C$561, SMALL(IF($AG$2=$B$2:$B$561, ROW($B$2:$B$561)-ROW($B$2)+1), ROW(17:17)))</f>
        <v>11.13753048013634</v>
      </c>
      <c r="AI18" s="21">
        <f t="array" ref="AI18">INDEX($D$2:$D$561, SMALL(IF($AG$2=$B$2:$B$561, ROW($B$2:$B$561)-ROW($B$2)+1), ROW(17:17)))</f>
        <v>11.084694485849289</v>
      </c>
    </row>
    <row r="19" spans="1:35" ht="15" x14ac:dyDescent="0.4">
      <c r="A19">
        <f>'Clk0.4'!P41</f>
        <v>29.110075913352155</v>
      </c>
      <c r="B19">
        <f t="shared" si="0"/>
        <v>30</v>
      </c>
      <c r="C19" s="1">
        <f>'Clk0.4'!S41</f>
        <v>12.167542621305671</v>
      </c>
      <c r="D19" s="1">
        <f>'Clk0.4'!T41</f>
        <v>12.029503353854102</v>
      </c>
      <c r="G19" s="21" t="e">
        <f t="array" ref="G19">INDEX($C$2:$C$561, SMALL(IF($F$2=$B$2:$B$561, ROW($B$2:$B$561)-ROW($B$2)+1), ROW(18:18)))</f>
        <v>#NUM!</v>
      </c>
      <c r="H19" s="21" t="e">
        <f t="array" ref="H19">INDEX($D$2:$D$561, SMALL(IF($F$2=$B$2:$B$561, ROW($B$2:$B$561)-ROW($B$2)+1), ROW(18:18)))</f>
        <v>#NUM!</v>
      </c>
      <c r="J19" s="21" t="e">
        <f t="array" ref="J19">INDEX($C$2:$C$561, SMALL(IF($I$2=$B$2:$B$561, ROW($B$2:$B$561)-ROW($B$2)+1), ROW(18:18)))</f>
        <v>#NUM!</v>
      </c>
      <c r="K19" s="21" t="e">
        <f t="array" ref="K19">INDEX($D$2:$D$561, SMALL(IF($I$2=$B$2:$B$561, ROW($B$2:$B$561)-ROW($B$2)+1), ROW(18:18)))</f>
        <v>#NUM!</v>
      </c>
      <c r="M19" s="21">
        <f t="array" ref="M19">INDEX($C$2:$C$561, SMALL(IF($L$2=$B$2:$B$561, ROW($B$2:$B$561)-ROW($B$2)+1), ROW(18:18)))</f>
        <v>9.0249455836297088</v>
      </c>
      <c r="N19" s="21">
        <f t="array" ref="N19">INDEX($D$2:$D$561, SMALL(IF($L$2=$B$2:$B$561, ROW($B$2:$B$561)-ROW($B$2)+1), ROW(18:18)))</f>
        <v>5.7743226119417042</v>
      </c>
      <c r="P19" s="21">
        <f t="array" ref="P19">INDEX($C$2:$C$561, SMALL(IF($O$2=$B$2:$B$561, ROW($B$2:$B$561)-ROW($B$2)+1), ROW(18:18)))</f>
        <v>8.0876250597715416</v>
      </c>
      <c r="Q19" s="21">
        <f t="array" ref="Q19">INDEX($D$2:$D$561, SMALL(IF($O$2=$B$2:$B$561, ROW($B$2:$B$561)-ROW($B$2)+1), ROW(18:18)))</f>
        <v>6.1749952883758956</v>
      </c>
      <c r="S19" s="21">
        <f t="array" ref="S19">INDEX($C$2:$C$561, SMALL(IF($R$2=$B$2:$B$561, ROW($B$2:$B$561)-ROW($B$2)+1), ROW(18:18)))</f>
        <v>11.475184307015645</v>
      </c>
      <c r="T19" s="21">
        <f t="array" ref="T19">INDEX($D$2:$D$561, SMALL(IF($R$2=$B$2:$B$561, ROW($B$2:$B$561)-ROW($B$2)+1), ROW(18:18)))</f>
        <v>9.4874015156208458</v>
      </c>
      <c r="V19" s="21">
        <f t="array" ref="V19">INDEX($C$2:$C$561, SMALL(IF($U$2=$B$2:$B$561, ROW($B$2:$B$561)-ROW($B$2)+1), ROW(18:18)))</f>
        <v>6.9528088713258613</v>
      </c>
      <c r="W19" s="21">
        <f t="array" ref="W19">INDEX($D$2:$D$561, SMALL(IF($U$2=$B$2:$B$561, ROW($B$2:$B$561)-ROW($B$2)+1), ROW(18:18)))</f>
        <v>5.5227821438263538</v>
      </c>
      <c r="Y19" s="21">
        <f t="array" ref="Y19">INDEX($C$2:$C$561, SMALL(IF($X$2=$B$2:$B$561, ROW($B$2:$B$561)-ROW($B$2)+1), ROW(18:18)))</f>
        <v>6.706202247018326</v>
      </c>
      <c r="Z19" s="21">
        <f t="array" ref="Z19">INDEX($D$2:$D$561, SMALL(IF($X$2=$B$2:$B$561, ROW($B$2:$B$561)-ROW($B$2)+1), ROW(18:18)))</f>
        <v>5.0101263016912423</v>
      </c>
      <c r="AB19" s="21">
        <f t="array" ref="AB19">INDEX($C$2:$C$561, SMALL(IF($AA$2=$B$2:$B$561, ROW($B$2:$B$561)-ROW($B$2)+1), ROW(18:18)))</f>
        <v>5.272131836299577</v>
      </c>
      <c r="AC19" s="21">
        <f t="array" ref="AC19">INDEX($D$2:$D$561, SMALL(IF($AA$2=$B$2:$B$561, ROW($B$2:$B$561)-ROW($B$2)+1), ROW(18:18)))</f>
        <v>2.2483953998660047</v>
      </c>
      <c r="AE19" s="21">
        <f t="array" ref="AE19">INDEX($C$2:$C$561, SMALL(IF($AD$2=$B$2:$B$561, ROW($B$2:$B$561)-ROW($B$2)+1), ROW(18:18)))</f>
        <v>7.490728118226694</v>
      </c>
      <c r="AF19" s="21">
        <f t="array" ref="AF19">INDEX($D$2:$D$561, SMALL(IF($AD$2=$B$2:$B$561, ROW($B$2:$B$561)-ROW($B$2)+1), ROW(18:18)))</f>
        <v>6.084180420643241</v>
      </c>
      <c r="AH19" s="21">
        <f t="array" ref="AH19">INDEX($C$2:$C$561, SMALL(IF($AG$2=$B$2:$B$561, ROW($B$2:$B$561)-ROW($B$2)+1), ROW(18:18)))</f>
        <v>10.863904448793077</v>
      </c>
      <c r="AI19" s="21">
        <f t="array" ref="AI19">INDEX($D$2:$D$561, SMALL(IF($AG$2=$B$2:$B$561, ROW($B$2:$B$561)-ROW($B$2)+1), ROW(18:18)))</f>
        <v>10.762297718189265</v>
      </c>
    </row>
    <row r="20" spans="1:35" ht="15" x14ac:dyDescent="0.4">
      <c r="A20">
        <f>'Clk0.4'!P42</f>
        <v>28.648805053111744</v>
      </c>
      <c r="B20">
        <f t="shared" si="0"/>
        <v>28</v>
      </c>
      <c r="C20" s="1">
        <f>'Clk0.4'!S42</f>
        <v>11.85216893676856</v>
      </c>
      <c r="D20" s="1">
        <f>'Clk0.4'!T42</f>
        <v>11.651152422372123</v>
      </c>
      <c r="G20" s="21" t="e">
        <f t="array" ref="G20">INDEX($C$2:$C$561, SMALL(IF($F$2=$B$2:$B$561, ROW($B$2:$B$561)-ROW($B$2)+1), ROW(19:19)))</f>
        <v>#NUM!</v>
      </c>
      <c r="H20" s="21" t="e">
        <f t="array" ref="H20">INDEX($D$2:$D$561, SMALL(IF($F$2=$B$2:$B$561, ROW($B$2:$B$561)-ROW($B$2)+1), ROW(19:19)))</f>
        <v>#NUM!</v>
      </c>
      <c r="J20" s="21" t="e">
        <f t="array" ref="J20">INDEX($C$2:$C$561, SMALL(IF($I$2=$B$2:$B$561, ROW($B$2:$B$561)-ROW($B$2)+1), ROW(19:19)))</f>
        <v>#NUM!</v>
      </c>
      <c r="K20" s="21" t="e">
        <f t="array" ref="K20">INDEX($D$2:$D$561, SMALL(IF($I$2=$B$2:$B$561, ROW($B$2:$B$561)-ROW($B$2)+1), ROW(19:19)))</f>
        <v>#NUM!</v>
      </c>
      <c r="M20" s="21">
        <f t="array" ref="M20">INDEX($C$2:$C$561, SMALL(IF($L$2=$B$2:$B$561, ROW($B$2:$B$561)-ROW($B$2)+1), ROW(19:19)))</f>
        <v>8.7953254682360722</v>
      </c>
      <c r="N20" s="21">
        <f t="array" ref="N20">INDEX($D$2:$D$561, SMALL(IF($L$2=$B$2:$B$561, ROW($B$2:$B$561)-ROW($B$2)+1), ROW(19:19)))</f>
        <v>5.6298867109859208</v>
      </c>
      <c r="P20" s="21">
        <f t="array" ref="P20">INDEX($C$2:$C$561, SMALL(IF($O$2=$B$2:$B$561, ROW($B$2:$B$561)-ROW($B$2)+1), ROW(19:19)))</f>
        <v>7.8983859666135228</v>
      </c>
      <c r="Q20" s="21">
        <f t="array" ref="Q20">INDEX($D$2:$D$561, SMALL(IF($O$2=$B$2:$B$561, ROW($B$2:$B$561)-ROW($B$2)+1), ROW(19:19)))</f>
        <v>5.987679390348112</v>
      </c>
      <c r="S20" s="21">
        <f t="array" ref="S20">INDEX($C$2:$C$561, SMALL(IF($R$2=$B$2:$B$561, ROW($B$2:$B$561)-ROW($B$2)+1), ROW(19:19)))</f>
        <v>11.166473761682516</v>
      </c>
      <c r="T20" s="21">
        <f t="array" ref="T20">INDEX($D$2:$D$561, SMALL(IF($R$2=$B$2:$B$561, ROW($B$2:$B$561)-ROW($B$2)+1), ROW(19:19)))</f>
        <v>9.2544733882286305</v>
      </c>
      <c r="V20" s="21">
        <f t="array" ref="V20">INDEX($C$2:$C$561, SMALL(IF($U$2=$B$2:$B$561, ROW($B$2:$B$561)-ROW($B$2)+1), ROW(19:19)))</f>
        <v>6.8116411755034809</v>
      </c>
      <c r="W20" s="21">
        <f t="array" ref="W20">INDEX($D$2:$D$561, SMALL(IF($U$2=$B$2:$B$561, ROW($B$2:$B$561)-ROW($B$2)+1), ROW(19:19)))</f>
        <v>5.2906743985666793</v>
      </c>
      <c r="Y20" s="21">
        <f t="array" ref="Y20">INDEX($C$2:$C$561, SMALL(IF($X$2=$B$2:$B$561, ROW($B$2:$B$561)-ROW($B$2)+1), ROW(19:19)))</f>
        <v>6.5737660345121114</v>
      </c>
      <c r="Z20" s="21">
        <f t="array" ref="Z20">INDEX($D$2:$D$561, SMALL(IF($X$2=$B$2:$B$561, ROW($B$2:$B$561)-ROW($B$2)+1), ROW(19:19)))</f>
        <v>4.7617152687830995</v>
      </c>
      <c r="AB20" s="21">
        <f t="array" ref="AB20">INDEX($C$2:$C$561, SMALL(IF($AA$2=$B$2:$B$561, ROW($B$2:$B$561)-ROW($B$2)+1), ROW(19:19)))</f>
        <v>5.0847285233236139</v>
      </c>
      <c r="AC20" s="21">
        <f t="array" ref="AC20">INDEX($D$2:$D$561, SMALL(IF($AA$2=$B$2:$B$561, ROW($B$2:$B$561)-ROW($B$2)+1), ROW(19:19)))</f>
        <v>1.9328491348288646</v>
      </c>
      <c r="AE20" s="21">
        <f t="array" ref="AE20">INDEX($C$2:$C$561, SMALL(IF($AD$2=$B$2:$B$561, ROW($B$2:$B$561)-ROW($B$2)+1), ROW(19:19)))</f>
        <v>7.3532090003497954</v>
      </c>
      <c r="AF20" s="21">
        <f t="array" ref="AF20">INDEX($D$2:$D$561, SMALL(IF($AD$2=$B$2:$B$561, ROW($B$2:$B$561)-ROW($B$2)+1), ROW(19:19)))</f>
        <v>5.8422108814025471</v>
      </c>
      <c r="AH20" s="21">
        <f t="array" ref="AH20">INDEX($C$2:$C$561, SMALL(IF($AG$2=$B$2:$B$561, ROW($B$2:$B$561)-ROW($B$2)+1), ROW(19:19)))</f>
        <v>5.1537232623423055</v>
      </c>
      <c r="AI20" s="21">
        <f t="array" ref="AI20">INDEX($D$2:$D$561, SMALL(IF($AG$2=$B$2:$B$561, ROW($B$2:$B$561)-ROW($B$2)+1), ROW(19:19)))</f>
        <v>1.7405477497331741</v>
      </c>
    </row>
    <row r="21" spans="1:35" ht="15" x14ac:dyDescent="0.4">
      <c r="A21">
        <f>'Clk0.4'!P43</f>
        <v>28.226756008761235</v>
      </c>
      <c r="B21">
        <f t="shared" si="0"/>
        <v>28</v>
      </c>
      <c r="C21" s="1">
        <f>'Clk0.4'!S43</f>
        <v>11.555219107690645</v>
      </c>
      <c r="D21" s="1">
        <f>'Clk0.4'!T43</f>
        <v>11.290329942126986</v>
      </c>
      <c r="G21" s="21" t="e">
        <f t="array" ref="G21">INDEX($C$2:$C$561, SMALL(IF($F$2=$B$2:$B$561, ROW($B$2:$B$561)-ROW($B$2)+1), ROW(20:20)))</f>
        <v>#NUM!</v>
      </c>
      <c r="H21" s="21" t="e">
        <f t="array" ref="H21">INDEX($D$2:$D$561, SMALL(IF($F$2=$B$2:$B$561, ROW($B$2:$B$561)-ROW($B$2)+1), ROW(20:20)))</f>
        <v>#NUM!</v>
      </c>
      <c r="J21" s="21" t="e">
        <f t="array" ref="J21">INDEX($C$2:$C$561, SMALL(IF($I$2=$B$2:$B$561, ROW($B$2:$B$561)-ROW($B$2)+1), ROW(20:20)))</f>
        <v>#NUM!</v>
      </c>
      <c r="K21" s="21" t="e">
        <f t="array" ref="K21">INDEX($D$2:$D$561, SMALL(IF($I$2=$B$2:$B$561, ROW($B$2:$B$561)-ROW($B$2)+1), ROW(20:20)))</f>
        <v>#NUM!</v>
      </c>
      <c r="M21" s="21">
        <f t="array" ref="M21">INDEX($C$2:$C$561, SMALL(IF($L$2=$B$2:$B$561, ROW($B$2:$B$561)-ROW($B$2)+1), ROW(20:20)))</f>
        <v>8.5724000556423547</v>
      </c>
      <c r="N21" s="21">
        <f t="array" ref="N21">INDEX($D$2:$D$561, SMALL(IF($L$2=$B$2:$B$561, ROW($B$2:$B$561)-ROW($B$2)+1), ROW(20:20)))</f>
        <v>5.4821713950707611</v>
      </c>
      <c r="P21" s="21">
        <f t="array" ref="P21">INDEX($C$2:$C$561, SMALL(IF($O$2=$B$2:$B$561, ROW($B$2:$B$561)-ROW($B$2)+1), ROW(20:20)))</f>
        <v>7.7143465944034242</v>
      </c>
      <c r="Q21" s="21">
        <f t="array" ref="Q21">INDEX($D$2:$D$561, SMALL(IF($O$2=$B$2:$B$561, ROW($B$2:$B$561)-ROW($B$2)+1), ROW(20:20)))</f>
        <v>5.7980268845139813</v>
      </c>
      <c r="S21" s="21">
        <f t="array" ref="S21">INDEX($C$2:$C$561, SMALL(IF($R$2=$B$2:$B$561, ROW($B$2:$B$561)-ROW($B$2)+1), ROW(20:20)))</f>
        <v>10.871567200757951</v>
      </c>
      <c r="T21" s="21">
        <f t="array" ref="T21">INDEX($D$2:$D$561, SMALL(IF($R$2=$B$2:$B$561, ROW($B$2:$B$561)-ROW($B$2)+1), ROW(20:20)))</f>
        <v>9.0283475056040707</v>
      </c>
      <c r="V21" s="21">
        <f t="array" ref="V21">INDEX($C$2:$C$561, SMALL(IF($U$2=$B$2:$B$561, ROW($B$2:$B$561)-ROW($B$2)+1), ROW(20:20)))</f>
        <v>6.6726153775142611</v>
      </c>
      <c r="W21" s="21">
        <f t="array" ref="W21">INDEX($D$2:$D$561, SMALL(IF($U$2=$B$2:$B$561, ROW($B$2:$B$561)-ROW($B$2)+1), ROW(20:20)))</f>
        <v>5.0547718208216121</v>
      </c>
      <c r="Y21" s="21">
        <f t="array" ref="Y21">INDEX($C$2:$C$561, SMALL(IF($X$2=$B$2:$B$561, ROW($B$2:$B$561)-ROW($B$2)+1), ROW(20:20)))</f>
        <v>12.838067567002575</v>
      </c>
      <c r="Z21" s="21">
        <f t="array" ref="Z21">INDEX($D$2:$D$561, SMALL(IF($X$2=$B$2:$B$561, ROW($B$2:$B$561)-ROW($B$2)+1), ROW(20:20)))</f>
        <v>12.081806874210008</v>
      </c>
      <c r="AB21" s="21">
        <f t="array" ref="AB21">INDEX($C$2:$C$561, SMALL(IF($AA$2=$B$2:$B$561, ROW($B$2:$B$561)-ROW($B$2)+1), ROW(20:20)))</f>
        <v>15.189892357961547</v>
      </c>
      <c r="AC21" s="21">
        <f t="array" ref="AC21">INDEX($D$2:$D$561, SMALL(IF($AA$2=$B$2:$B$561, ROW($B$2:$B$561)-ROW($B$2)+1), ROW(20:20)))</f>
        <v>14.2270600724927</v>
      </c>
      <c r="AE21" s="21">
        <f t="array" ref="AE21">INDEX($C$2:$C$561, SMALL(IF($AD$2=$B$2:$B$561, ROW($B$2:$B$561)-ROW($B$2)+1), ROW(20:20)))</f>
        <v>7.2180492517251169</v>
      </c>
      <c r="AF21" s="21">
        <f t="array" ref="AF21">INDEX($D$2:$D$561, SMALL(IF($AD$2=$B$2:$B$561, ROW($B$2:$B$561)-ROW($B$2)+1), ROW(20:20)))</f>
        <v>5.5984626052234985</v>
      </c>
      <c r="AH21" s="21">
        <f t="array" ref="AH21">INDEX($C$2:$C$561, SMALL(IF($AG$2=$B$2:$B$561, ROW($B$2:$B$561)-ROW($B$2)+1), ROW(20:20)))</f>
        <v>15.968729248775666</v>
      </c>
      <c r="AI21" s="21">
        <f t="array" ref="AI21">INDEX($D$2:$D$561, SMALL(IF($AG$2=$B$2:$B$561, ROW($B$2:$B$561)-ROW($B$2)+1), ROW(20:20)))</f>
        <v>15.834119530188561</v>
      </c>
    </row>
    <row r="22" spans="1:35" ht="15" x14ac:dyDescent="0.4">
      <c r="A22">
        <f>'Clk0.4'!P44</f>
        <v>27.840302511973249</v>
      </c>
      <c r="B22">
        <f t="shared" si="0"/>
        <v>28</v>
      </c>
      <c r="C22" s="1">
        <f>'Clk0.4'!S44</f>
        <v>11.274835498580002</v>
      </c>
      <c r="D22" s="1">
        <f>'Clk0.4'!T44</f>
        <v>10.945004409343282</v>
      </c>
      <c r="G22" s="21" t="e">
        <f t="array" ref="G22">INDEX($C$2:$C$561, SMALL(IF($F$2=$B$2:$B$561, ROW($B$2:$B$561)-ROW($B$2)+1), ROW(21:21)))</f>
        <v>#NUM!</v>
      </c>
      <c r="H22" s="21" t="e">
        <f t="array" ref="H22">INDEX($D$2:$D$561, SMALL(IF($F$2=$B$2:$B$561, ROW($B$2:$B$561)-ROW($B$2)+1), ROW(21:21)))</f>
        <v>#NUM!</v>
      </c>
      <c r="J22" s="21" t="e">
        <f t="array" ref="J22">INDEX($C$2:$C$561, SMALL(IF($I$2=$B$2:$B$561, ROW($B$2:$B$561)-ROW($B$2)+1), ROW(21:21)))</f>
        <v>#NUM!</v>
      </c>
      <c r="K22" s="21" t="e">
        <f t="array" ref="K22">INDEX($D$2:$D$561, SMALL(IF($I$2=$B$2:$B$561, ROW($B$2:$B$561)-ROW($B$2)+1), ROW(21:21)))</f>
        <v>#NUM!</v>
      </c>
      <c r="M22" s="21">
        <f t="array" ref="M22">INDEX($C$2:$C$561, SMALL(IF($L$2=$B$2:$B$561, ROW($B$2:$B$561)-ROW($B$2)+1), ROW(21:21)))</f>
        <v>8.3557715622947875</v>
      </c>
      <c r="N22" s="21">
        <f t="array" ref="N22">INDEX($D$2:$D$561, SMALL(IF($L$2=$B$2:$B$561, ROW($B$2:$B$561)-ROW($B$2)+1), ROW(21:21)))</f>
        <v>5.3308429875529715</v>
      </c>
      <c r="P22" s="21">
        <f t="array" ref="P22">INDEX($C$2:$C$561, SMALL(IF($O$2=$B$2:$B$561, ROW($B$2:$B$561)-ROW($B$2)+1), ROW(21:21)))</f>
        <v>7.5351439759086096</v>
      </c>
      <c r="Q22" s="21">
        <f t="array" ref="Q22">INDEX($D$2:$D$561, SMALL(IF($O$2=$B$2:$B$561, ROW($B$2:$B$561)-ROW($B$2)+1), ROW(21:21)))</f>
        <v>5.605596832446281</v>
      </c>
      <c r="S22" s="21">
        <f t="array" ref="S22">INDEX($C$2:$C$561, SMALL(IF($R$2=$B$2:$B$561, ROW($B$2:$B$561)-ROW($B$2)+1), ROW(21:21)))</f>
        <v>10.589371517716959</v>
      </c>
      <c r="T22" s="21">
        <f t="array" ref="T22">INDEX($D$2:$D$561, SMALL(IF($R$2=$B$2:$B$561, ROW($B$2:$B$561)-ROW($B$2)+1), ROW(21:21)))</f>
        <v>8.8081270496823176</v>
      </c>
      <c r="V22" s="21">
        <f t="array" ref="V22">INDEX($C$2:$C$561, SMALL(IF($U$2=$B$2:$B$561, ROW($B$2:$B$561)-ROW($B$2)+1), ROW(21:21)))</f>
        <v>13.664152335017954</v>
      </c>
      <c r="W22" s="21">
        <f t="array" ref="W22">INDEX($D$2:$D$561, SMALL(IF($U$2=$B$2:$B$561, ROW($B$2:$B$561)-ROW($B$2)+1), ROW(21:21)))</f>
        <v>11.992606524679811</v>
      </c>
      <c r="Y22" s="21">
        <f t="array" ref="Y22">INDEX($C$2:$C$561, SMALL(IF($X$2=$B$2:$B$561, ROW($B$2:$B$561)-ROW($B$2)+1), ROW(21:21)))</f>
        <v>12.457974368470216</v>
      </c>
      <c r="Z22" s="21">
        <f t="array" ref="Z22">INDEX($D$2:$D$561, SMALL(IF($X$2=$B$2:$B$561, ROW($B$2:$B$561)-ROW($B$2)+1), ROW(21:21)))</f>
        <v>11.728466183445144</v>
      </c>
      <c r="AB22" s="21">
        <f t="array" ref="AB22">INDEX($C$2:$C$561, SMALL(IF($AA$2=$B$2:$B$561, ROW($B$2:$B$561)-ROW($B$2)+1), ROW(21:21)))</f>
        <v>14.645075855103606</v>
      </c>
      <c r="AC22" s="21">
        <f t="array" ref="AC22">INDEX($D$2:$D$561, SMALL(IF($AA$2=$B$2:$B$561, ROW($B$2:$B$561)-ROW($B$2)+1), ROW(21:21)))</f>
        <v>13.734344477094226</v>
      </c>
      <c r="AE22" s="21">
        <f t="array" ref="AE22">INDEX($C$2:$C$561, SMALL(IF($AD$2=$B$2:$B$561, ROW($B$2:$B$561)-ROW($B$2)+1), ROW(21:21)))</f>
        <v>7.0847883820666171</v>
      </c>
      <c r="AF22" s="21">
        <f t="array" ref="AF22">INDEX($D$2:$D$561, SMALL(IF($AD$2=$B$2:$B$561, ROW($B$2:$B$561)-ROW($B$2)+1), ROW(21:21)))</f>
        <v>5.3524244404464696</v>
      </c>
      <c r="AH22" s="21">
        <f t="array" ref="AH22">INDEX($C$2:$C$561, SMALL(IF($AG$2=$B$2:$B$561, ROW($B$2:$B$561)-ROW($B$2)+1), ROW(21:21)))</f>
        <v>15.346659224030171</v>
      </c>
      <c r="AI22" s="21">
        <f t="array" ref="AI22">INDEX($D$2:$D$561, SMALL(IF($AG$2=$B$2:$B$561, ROW($B$2:$B$561)-ROW($B$2)+1), ROW(21:21)))</f>
        <v>15.216666670402203</v>
      </c>
    </row>
    <row r="23" spans="1:35" ht="15" x14ac:dyDescent="0.4">
      <c r="A23">
        <f>'Clk0.4'!P45</f>
        <v>27.486327442996032</v>
      </c>
      <c r="B23">
        <f t="shared" si="0"/>
        <v>28</v>
      </c>
      <c r="C23" s="1">
        <f>'Clk0.4'!S45</f>
        <v>11.009409626283402</v>
      </c>
      <c r="D23" s="1">
        <f>'Clk0.4'!T45</f>
        <v>10.613405284268861</v>
      </c>
      <c r="G23" s="21" t="e">
        <f t="array" ref="G23">INDEX($C$2:$C$561, SMALL(IF($F$2=$B$2:$B$561, ROW($B$2:$B$561)-ROW($B$2)+1), ROW(22:22)))</f>
        <v>#NUM!</v>
      </c>
      <c r="H23" s="21" t="e">
        <f t="array" ref="H23">INDEX($D$2:$D$561, SMALL(IF($F$2=$B$2:$B$561, ROW($B$2:$B$561)-ROW($B$2)+1), ROW(22:22)))</f>
        <v>#NUM!</v>
      </c>
      <c r="J23" s="21" t="e">
        <f t="array" ref="J23">INDEX($C$2:$C$561, SMALL(IF($I$2=$B$2:$B$561, ROW($B$2:$B$561)-ROW($B$2)+1), ROW(22:22)))</f>
        <v>#NUM!</v>
      </c>
      <c r="K23" s="21" t="e">
        <f t="array" ref="K23">INDEX($D$2:$D$561, SMALL(IF($I$2=$B$2:$B$561, ROW($B$2:$B$561)-ROW($B$2)+1), ROW(22:22)))</f>
        <v>#NUM!</v>
      </c>
      <c r="M23" s="21">
        <f t="array" ref="M23">INDEX($C$2:$C$561, SMALL(IF($L$2=$B$2:$B$561, ROW($B$2:$B$561)-ROW($B$2)+1), ROW(22:22)))</f>
        <v>8.1450508258922749</v>
      </c>
      <c r="N23" s="21">
        <f t="array" ref="N23">INDEX($D$2:$D$561, SMALL(IF($L$2=$B$2:$B$561, ROW($B$2:$B$561)-ROW($B$2)+1), ROW(22:22)))</f>
        <v>5.1755585375650206</v>
      </c>
      <c r="P23" s="21">
        <f t="array" ref="P23">INDEX($C$2:$C$561, SMALL(IF($O$2=$B$2:$B$561, ROW($B$2:$B$561)-ROW($B$2)+1), ROW(22:22)))</f>
        <v>7.3604100896210811</v>
      </c>
      <c r="Q23" s="21">
        <f t="array" ref="Q23">INDEX($D$2:$D$561, SMALL(IF($O$2=$B$2:$B$561, ROW($B$2:$B$561)-ROW($B$2)+1), ROW(22:22)))</f>
        <v>5.4099336275983632</v>
      </c>
      <c r="S23" s="21">
        <f t="array" ref="S23">INDEX($C$2:$C$561, SMALL(IF($R$2=$B$2:$B$561, ROW($B$2:$B$561)-ROW($B$2)+1), ROW(22:22)))</f>
        <v>10.318917518927536</v>
      </c>
      <c r="T23" s="21">
        <f t="array" ref="T23">INDEX($D$2:$D$561, SMALL(IF($R$2=$B$2:$B$561, ROW($B$2:$B$561)-ROW($B$2)+1), ROW(22:22)))</f>
        <v>8.5930016742075939</v>
      </c>
      <c r="V23" s="21">
        <f t="array" ref="V23">INDEX($C$2:$C$561, SMALL(IF($U$2=$B$2:$B$561, ROW($B$2:$B$561)-ROW($B$2)+1), ROW(22:22)))</f>
        <v>13.236028824115436</v>
      </c>
      <c r="W23" s="21">
        <f t="array" ref="W23">INDEX($D$2:$D$561, SMALL(IF($U$2=$B$2:$B$561, ROW($B$2:$B$561)-ROW($B$2)+1), ROW(22:22)))</f>
        <v>11.644465516622775</v>
      </c>
      <c r="Y23" s="21">
        <f t="array" ref="Y23">INDEX($C$2:$C$561, SMALL(IF($X$2=$B$2:$B$561, ROW($B$2:$B$561)-ROW($B$2)+1), ROW(22:22)))</f>
        <v>12.100310918380481</v>
      </c>
      <c r="Z23" s="21">
        <f t="array" ref="Z23">INDEX($D$2:$D$561, SMALL(IF($X$2=$B$2:$B$561, ROW($B$2:$B$561)-ROW($B$2)+1), ROW(22:22)))</f>
        <v>11.393232067923988</v>
      </c>
      <c r="AB23" s="21">
        <f t="array" ref="AB23">INDEX($C$2:$C$561, SMALL(IF($AA$2=$B$2:$B$561, ROW($B$2:$B$561)-ROW($B$2)+1), ROW(22:22)))</f>
        <v>14.142596698913112</v>
      </c>
      <c r="AC23" s="21">
        <f t="array" ref="AC23">INDEX($D$2:$D$561, SMALL(IF($AA$2=$B$2:$B$561, ROW($B$2:$B$561)-ROW($B$2)+1), ROW(22:22)))</f>
        <v>13.278169964601194</v>
      </c>
      <c r="AE23" s="21">
        <f t="array" ref="AE23">INDEX($C$2:$C$561, SMALL(IF($AD$2=$B$2:$B$561, ROW($B$2:$B$561)-ROW($B$2)+1), ROW(22:22)))</f>
        <v>6.9529235497583342</v>
      </c>
      <c r="AF23" s="21">
        <f t="array" ref="AF23">INDEX($D$2:$D$561, SMALL(IF($AD$2=$B$2:$B$561, ROW($B$2:$B$561)-ROW($B$2)+1), ROW(22:22)))</f>
        <v>5.1035816057626917</v>
      </c>
      <c r="AH23" s="21">
        <f t="array" ref="AH23">INDEX($C$2:$C$561, SMALL(IF($AG$2=$B$2:$B$561, ROW($B$2:$B$561)-ROW($B$2)+1), ROW(22:22)))</f>
        <v>14.780180292775002</v>
      </c>
      <c r="AI23" s="21">
        <f t="array" ref="AI23">INDEX($D$2:$D$561, SMALL(IF($AG$2=$B$2:$B$561, ROW($B$2:$B$561)-ROW($B$2)+1), ROW(22:22)))</f>
        <v>14.652246881138742</v>
      </c>
    </row>
    <row r="24" spans="1:35" ht="15" x14ac:dyDescent="0.4">
      <c r="A24">
        <f>'Clk0.4'!P46</f>
        <v>27.162138425516776</v>
      </c>
      <c r="B24">
        <f t="shared" si="0"/>
        <v>28</v>
      </c>
      <c r="C24" s="1">
        <f>'Clk0.4'!S46</f>
        <v>10.757539572147357</v>
      </c>
      <c r="D24" s="1">
        <f>'Clk0.4'!T46</f>
        <v>10.29397808197912</v>
      </c>
      <c r="G24" s="21" t="e">
        <f t="array" ref="G24">INDEX($C$2:$C$561, SMALL(IF($F$2=$B$2:$B$561, ROW($B$2:$B$561)-ROW($B$2)+1), ROW(23:23)))</f>
        <v>#NUM!</v>
      </c>
      <c r="H24" s="21" t="e">
        <f t="array" ref="H24">INDEX($D$2:$D$561, SMALL(IF($F$2=$B$2:$B$561, ROW($B$2:$B$561)-ROW($B$2)+1), ROW(23:23)))</f>
        <v>#NUM!</v>
      </c>
      <c r="J24" s="21" t="e">
        <f t="array" ref="J24">INDEX($C$2:$C$561, SMALL(IF($I$2=$B$2:$B$561, ROW($B$2:$B$561)-ROW($B$2)+1), ROW(23:23)))</f>
        <v>#NUM!</v>
      </c>
      <c r="K24" s="21" t="e">
        <f t="array" ref="K24">INDEX($D$2:$D$561, SMALL(IF($I$2=$B$2:$B$561, ROW($B$2:$B$561)-ROW($B$2)+1), ROW(23:23)))</f>
        <v>#NUM!</v>
      </c>
      <c r="M24" s="21">
        <f t="array" ref="M24">INDEX($C$2:$C$561, SMALL(IF($L$2=$B$2:$B$561, ROW($B$2:$B$561)-ROW($B$2)+1), ROW(23:23)))</f>
        <v>7.9398509230656993</v>
      </c>
      <c r="N24" s="21">
        <f t="array" ref="N24">INDEX($D$2:$D$561, SMALL(IF($L$2=$B$2:$B$561, ROW($B$2:$B$561)-ROW($B$2)+1), ROW(23:23)))</f>
        <v>5.0159623109724771</v>
      </c>
      <c r="P24" s="21">
        <f t="array" ref="P24">INDEX($C$2:$C$561, SMALL(IF($O$2=$B$2:$B$561, ROW($B$2:$B$561)-ROW($B$2)+1), ROW(23:23)))</f>
        <v>7.1897641446318348</v>
      </c>
      <c r="Q24" s="21">
        <f t="array" ref="Q24">INDEX($D$2:$D$561, SMALL(IF($O$2=$B$2:$B$561, ROW($B$2:$B$561)-ROW($B$2)+1), ROW(23:23)))</f>
        <v>5.2105628634458752</v>
      </c>
      <c r="S24" s="21">
        <f t="array" ref="S24">INDEX($C$2:$C$561, SMALL(IF($R$2=$B$2:$B$561, ROW($B$2:$B$561)-ROW($B$2)+1), ROW(23:23)))</f>
        <v>10.05934177029083</v>
      </c>
      <c r="T24" s="21">
        <f t="array" ref="T24">INDEX($D$2:$D$561, SMALL(IF($R$2=$B$2:$B$561, ROW($B$2:$B$561)-ROW($B$2)+1), ROW(23:23)))</f>
        <v>8.3822339010520981</v>
      </c>
      <c r="V24" s="21">
        <f t="array" ref="V24">INDEX($C$2:$C$561, SMALL(IF($U$2=$B$2:$B$561, ROW($B$2:$B$561)-ROW($B$2)+1), ROW(23:23)))</f>
        <v>12.834204248786506</v>
      </c>
      <c r="W24" s="21">
        <f t="array" ref="W24">INDEX($D$2:$D$561, SMALL(IF($U$2=$B$2:$B$561, ROW($B$2:$B$561)-ROW($B$2)+1), ROW(23:23)))</f>
        <v>11.315531171010381</v>
      </c>
      <c r="Y24" s="21">
        <f t="array" ref="Y24">INDEX($C$2:$C$561, SMALL(IF($X$2=$B$2:$B$561, ROW($B$2:$B$561)-ROW($B$2)+1), ROW(23:23)))</f>
        <v>11.762769363686591</v>
      </c>
      <c r="Z24" s="21">
        <f t="array" ref="Z24">INDEX($D$2:$D$561, SMALL(IF($X$2=$B$2:$B$561, ROW($B$2:$B$561)-ROW($B$2)+1), ROW(23:23)))</f>
        <v>11.073928649108424</v>
      </c>
      <c r="AB24" s="21">
        <f t="array" ref="AB24">INDEX($C$2:$C$561, SMALL(IF($AA$2=$B$2:$B$561, ROW($B$2:$B$561)-ROW($B$2)+1), ROW(23:23)))</f>
        <v>13.676868983935041</v>
      </c>
      <c r="AC24" s="21">
        <f t="array" ref="AC24">INDEX($D$2:$D$561, SMALL(IF($AA$2=$B$2:$B$561, ROW($B$2:$B$561)-ROW($B$2)+1), ROW(23:23)))</f>
        <v>12.853398742942863</v>
      </c>
      <c r="AE24" s="21">
        <f t="array" ref="AE24">INDEX($C$2:$C$561, SMALL(IF($AD$2=$B$2:$B$561, ROW($B$2:$B$561)-ROW($B$2)+1), ROW(23:23)))</f>
        <v>6.8218964452294717</v>
      </c>
      <c r="AF24" s="21">
        <f t="array" ref="AF24">INDEX($D$2:$D$561, SMALL(IF($AD$2=$B$2:$B$561, ROW($B$2:$B$561)-ROW($B$2)+1), ROW(23:23)))</f>
        <v>4.8514166000640984</v>
      </c>
      <c r="AH24" s="21">
        <f t="array" ref="AH24">INDEX($C$2:$C$561, SMALL(IF($AG$2=$B$2:$B$561, ROW($B$2:$B$561)-ROW($B$2)+1), ROW(23:23)))</f>
        <v>14.261045258817658</v>
      </c>
      <c r="AI24" s="21">
        <f t="array" ref="AI24">INDEX($D$2:$D$561, SMALL(IF($AG$2=$B$2:$B$561, ROW($B$2:$B$561)-ROW($B$2)+1), ROW(23:23)))</f>
        <v>14.1326944756894</v>
      </c>
    </row>
    <row r="25" spans="1:35" ht="15" x14ac:dyDescent="0.4">
      <c r="A25">
        <f>'Clk0.4'!P47</f>
        <v>26.86540027611985</v>
      </c>
      <c r="B25">
        <f t="shared" si="0"/>
        <v>26</v>
      </c>
      <c r="C25" s="1">
        <f>'Clk0.4'!S47</f>
        <v>10.517995717483585</v>
      </c>
      <c r="D25" s="1">
        <f>'Clk0.4'!T47</f>
        <v>9.9853482688774022</v>
      </c>
      <c r="G25" s="21" t="e">
        <f t="array" ref="G25">INDEX($C$2:$C$561, SMALL(IF($F$2=$B$2:$B$561, ROW($B$2:$B$561)-ROW($B$2)+1), ROW(24:24)))</f>
        <v>#NUM!</v>
      </c>
      <c r="H25" s="21" t="e">
        <f t="array" ref="H25">INDEX($D$2:$D$561, SMALL(IF($F$2=$B$2:$B$561, ROW($B$2:$B$561)-ROW($B$2)+1), ROW(24:24)))</f>
        <v>#NUM!</v>
      </c>
      <c r="J25" s="21" t="e">
        <f t="array" ref="J25">INDEX($C$2:$C$561, SMALL(IF($I$2=$B$2:$B$561, ROW($B$2:$B$561)-ROW($B$2)+1), ROW(24:24)))</f>
        <v>#NUM!</v>
      </c>
      <c r="K25" s="21" t="e">
        <f t="array" ref="K25">INDEX($D$2:$D$561, SMALL(IF($I$2=$B$2:$B$561, ROW($B$2:$B$561)-ROW($B$2)+1), ROW(24:24)))</f>
        <v>#NUM!</v>
      </c>
      <c r="M25" s="21">
        <f t="array" ref="M25">INDEX($C$2:$C$561, SMALL(IF($L$2=$B$2:$B$561, ROW($B$2:$B$561)-ROW($B$2)+1), ROW(24:24)))</f>
        <v>7.7397802090696386</v>
      </c>
      <c r="N25" s="21">
        <f t="array" ref="N25">INDEX($D$2:$D$561, SMALL(IF($L$2=$B$2:$B$561, ROW($B$2:$B$561)-ROW($B$2)+1), ROW(24:24)))</f>
        <v>4.8516822708942247</v>
      </c>
      <c r="P25" s="21">
        <f t="array" ref="P25">INDEX($C$2:$C$561, SMALL(IF($O$2=$B$2:$B$561, ROW($B$2:$B$561)-ROW($B$2)+1), ROW(24:24)))</f>
        <v>15.762794926191033</v>
      </c>
      <c r="Q25" s="21">
        <f t="array" ref="Q25">INDEX($D$2:$D$561, SMALL(IF($O$2=$B$2:$B$561, ROW($B$2:$B$561)-ROW($B$2)+1), ROW(24:24)))</f>
        <v>10.188272697746942</v>
      </c>
      <c r="S25" s="21">
        <f t="array" ref="S25">INDEX($C$2:$C$561, SMALL(IF($R$2=$B$2:$B$561, ROW($B$2:$B$561)-ROW($B$2)+1), ROW(24:24)))</f>
        <v>9.8098713887067657</v>
      </c>
      <c r="T25" s="21">
        <f t="array" ref="T25">INDEX($D$2:$D$561, SMALL(IF($R$2=$B$2:$B$561, ROW($B$2:$B$561)-ROW($B$2)+1), ROW(24:24)))</f>
        <v>8.1751476168867789</v>
      </c>
      <c r="V25" s="21">
        <f t="array" ref="V25">INDEX($C$2:$C$561, SMALL(IF($U$2=$B$2:$B$561, ROW($B$2:$B$561)-ROW($B$2)+1), ROW(24:24)))</f>
        <v>12.455855005829614</v>
      </c>
      <c r="W25" s="21">
        <f t="array" ref="W25">INDEX($D$2:$D$561, SMALL(IF($U$2=$B$2:$B$561, ROW($B$2:$B$561)-ROW($B$2)+1), ROW(24:24)))</f>
        <v>11.003405715904451</v>
      </c>
      <c r="Y25" s="21">
        <f t="array" ref="Y25">INDEX($C$2:$C$561, SMALL(IF($X$2=$B$2:$B$561, ROW($B$2:$B$561)-ROW($B$2)+1), ROW(24:24)))</f>
        <v>11.443369015469417</v>
      </c>
      <c r="Z25" s="21">
        <f t="array" ref="Z25">INDEX($D$2:$D$561, SMALL(IF($X$2=$B$2:$B$561, ROW($B$2:$B$561)-ROW($B$2)+1), ROW(24:24)))</f>
        <v>10.768674134561699</v>
      </c>
      <c r="AB25" s="21">
        <f t="array" ref="AB25">INDEX($C$2:$C$561, SMALL(IF($AA$2=$B$2:$B$561, ROW($B$2:$B$561)-ROW($B$2)+1), ROW(24:24)))</f>
        <v>13.243298490540242</v>
      </c>
      <c r="AC25" s="21">
        <f t="array" ref="AC25">INDEX($D$2:$D$561, SMALL(IF($AA$2=$B$2:$B$561, ROW($B$2:$B$561)-ROW($B$2)+1), ROW(24:24)))</f>
        <v>12.455790435810322</v>
      </c>
      <c r="AE25" s="21">
        <f t="array" ref="AE25">INDEX($C$2:$C$561, SMALL(IF($AD$2=$B$2:$B$561, ROW($B$2:$B$561)-ROW($B$2)+1), ROW(24:24)))</f>
        <v>6.6910776614845879</v>
      </c>
      <c r="AF25" s="21">
        <f t="array" ref="AF25">INDEX($D$2:$D$561, SMALL(IF($AD$2=$B$2:$B$561, ROW($B$2:$B$561)-ROW($B$2)+1), ROW(24:24)))</f>
        <v>4.5954120495826194</v>
      </c>
      <c r="AH25" s="21">
        <f t="array" ref="AH25">INDEX($C$2:$C$561, SMALL(IF($AG$2=$B$2:$B$561, ROW($B$2:$B$561)-ROW($B$2)+1), ROW(24:24)))</f>
        <v>18.862645648737129</v>
      </c>
      <c r="AI25" s="21">
        <f t="array" ref="AI25">INDEX($D$2:$D$561, SMALL(IF($AG$2=$B$2:$B$561, ROW($B$2:$B$561)-ROW($B$2)+1), ROW(24:24)))</f>
        <v>17.525571918196704</v>
      </c>
    </row>
    <row r="26" spans="1:35" ht="15" x14ac:dyDescent="0.4">
      <c r="A26">
        <f>'Clk0.4'!P48</f>
        <v>26.594080505810197</v>
      </c>
      <c r="B26">
        <f t="shared" si="0"/>
        <v>26</v>
      </c>
      <c r="C26" s="1">
        <f>'Clk0.4'!S48</f>
        <v>10.28969290078143</v>
      </c>
      <c r="D26" s="1">
        <f>'Clk0.4'!T48</f>
        <v>9.6862919680418251</v>
      </c>
      <c r="G26" s="21" t="e">
        <f t="array" ref="G26">INDEX($C$2:$C$561, SMALL(IF($F$2=$B$2:$B$561, ROW($B$2:$B$561)-ROW($B$2)+1), ROW(25:25)))</f>
        <v>#NUM!</v>
      </c>
      <c r="H26" s="21" t="e">
        <f t="array" ref="H26">INDEX($D$2:$D$561, SMALL(IF($F$2=$B$2:$B$561, ROW($B$2:$B$561)-ROW($B$2)+1), ROW(25:25)))</f>
        <v>#NUM!</v>
      </c>
      <c r="J26" s="21" t="e">
        <f t="array" ref="J26">INDEX($C$2:$C$561, SMALL(IF($I$2=$B$2:$B$561, ROW($B$2:$B$561)-ROW($B$2)+1), ROW(25:25)))</f>
        <v>#NUM!</v>
      </c>
      <c r="K26" s="21" t="e">
        <f t="array" ref="K26">INDEX($D$2:$D$561, SMALL(IF($I$2=$B$2:$B$561, ROW($B$2:$B$561)-ROW($B$2)+1), ROW(25:25)))</f>
        <v>#NUM!</v>
      </c>
      <c r="M26" s="21">
        <f t="array" ref="M26">INDEX($C$2:$C$561, SMALL(IF($L$2=$B$2:$B$561, ROW($B$2:$B$561)-ROW($B$2)+1), ROW(25:25)))</f>
        <v>20.697505961300202</v>
      </c>
      <c r="N26" s="21">
        <f t="array" ref="N26">INDEX($D$2:$D$561, SMALL(IF($L$2=$B$2:$B$561, ROW($B$2:$B$561)-ROW($B$2)+1), ROW(25:25)))</f>
        <v>6.2193360480506428</v>
      </c>
      <c r="P26" s="21">
        <f t="array" ref="P26">INDEX($C$2:$C$561, SMALL(IF($O$2=$B$2:$B$561, ROW($B$2:$B$561)-ROW($B$2)+1), ROW(25:25)))</f>
        <v>15.227911826365252</v>
      </c>
      <c r="Q26" s="21">
        <f t="array" ref="Q26">INDEX($D$2:$D$561, SMALL(IF($O$2=$B$2:$B$561, ROW($B$2:$B$561)-ROW($B$2)+1), ROW(25:25)))</f>
        <v>9.9318866132681283</v>
      </c>
      <c r="S26" s="21">
        <f t="array" ref="S26">INDEX($C$2:$C$561, SMALL(IF($R$2=$B$2:$B$561, ROW($B$2:$B$561)-ROW($B$2)+1), ROW(25:25)))</f>
        <v>9.5698111898393599</v>
      </c>
      <c r="T26" s="21">
        <f t="array" ref="T26">INDEX($D$2:$D$561, SMALL(IF($R$2=$B$2:$B$561, ROW($B$2:$B$561)-ROW($B$2)+1), ROW(25:25)))</f>
        <v>7.9711182427407712</v>
      </c>
      <c r="V26" s="21">
        <f t="array" ref="V26">INDEX($C$2:$C$561, SMALL(IF($U$2=$B$2:$B$561, ROW($B$2:$B$561)-ROW($B$2)+1), ROW(25:25)))</f>
        <v>12.098575267082261</v>
      </c>
      <c r="W26" s="21">
        <f t="array" ref="W26">INDEX($D$2:$D$561, SMALL(IF($U$2=$B$2:$B$561, ROW($B$2:$B$561)-ROW($B$2)+1), ROW(25:25)))</f>
        <v>10.706031726815196</v>
      </c>
      <c r="Y26" s="21">
        <f t="array" ref="Y26">INDEX($C$2:$C$561, SMALL(IF($X$2=$B$2:$B$561, ROW($B$2:$B$561)-ROW($B$2)+1), ROW(25:25)))</f>
        <v>11.140398923225206</v>
      </c>
      <c r="Z26" s="21">
        <f t="array" ref="Z26">INDEX($D$2:$D$561, SMALL(IF($X$2=$B$2:$B$561, ROW($B$2:$B$561)-ROW($B$2)+1), ROW(25:25)))</f>
        <v>10.475828553334123</v>
      </c>
      <c r="AB26" s="21">
        <f t="array" ref="AB26">INDEX($C$2:$C$561, SMALL(IF($AA$2=$B$2:$B$561, ROW($B$2:$B$561)-ROW($B$2)+1), ROW(25:25)))</f>
        <v>18.629399550186392</v>
      </c>
      <c r="AC26" s="21">
        <f t="array" ref="AC26">INDEX($D$2:$D$561, SMALL(IF($AA$2=$B$2:$B$561, ROW($B$2:$B$561)-ROW($B$2)+1), ROW(25:25)))</f>
        <v>15.965096804568523</v>
      </c>
      <c r="AE26" s="21">
        <f t="array" ref="AE26">INDEX($C$2:$C$561, SMALL(IF($AD$2=$B$2:$B$561, ROW($B$2:$B$561)-ROW($B$2)+1), ROW(25:25)))</f>
        <v>6.5597479627030326</v>
      </c>
      <c r="AF26" s="21">
        <f t="array" ref="AF26">INDEX($D$2:$D$561, SMALL(IF($AD$2=$B$2:$B$561, ROW($B$2:$B$561)-ROW($B$2)+1), ROW(25:25)))</f>
        <v>4.3350562755624109</v>
      </c>
      <c r="AH26" s="21">
        <f t="array" ref="AH26">INDEX($C$2:$C$561, SMALL(IF($AG$2=$B$2:$B$561, ROW($B$2:$B$561)-ROW($B$2)+1), ROW(25:25)))</f>
        <v>17.958986475177742</v>
      </c>
      <c r="AI26" s="21">
        <f t="array" ref="AI26">INDEX($D$2:$D$561, SMALL(IF($AG$2=$B$2:$B$561, ROW($B$2:$B$561)-ROW($B$2)+1), ROW(25:25)))</f>
        <v>16.715670742273904</v>
      </c>
    </row>
    <row r="27" spans="1:35" ht="15" x14ac:dyDescent="0.4">
      <c r="A27">
        <f>'Clk0.4'!P49</f>
        <v>26.346405031065814</v>
      </c>
      <c r="B27">
        <f t="shared" si="0"/>
        <v>26</v>
      </c>
      <c r="C27" s="1">
        <f>'Clk0.4'!S49</f>
        <v>10.0716675706453</v>
      </c>
      <c r="D27" s="1">
        <f>'Clk0.4'!T49</f>
        <v>9.3957119799402253</v>
      </c>
      <c r="G27" s="21" t="e">
        <f t="array" ref="G27">INDEX($C$2:$C$561, SMALL(IF($F$2=$B$2:$B$561, ROW($B$2:$B$561)-ROW($B$2)+1), ROW(26:26)))</f>
        <v>#NUM!</v>
      </c>
      <c r="H27" s="21" t="e">
        <f t="array" ref="H27">INDEX($D$2:$D$561, SMALL(IF($F$2=$B$2:$B$561, ROW($B$2:$B$561)-ROW($B$2)+1), ROW(26:26)))</f>
        <v>#NUM!</v>
      </c>
      <c r="J27" s="21" t="e">
        <f t="array" ref="J27">INDEX($C$2:$C$561, SMALL(IF($I$2=$B$2:$B$561, ROW($B$2:$B$561)-ROW($B$2)+1), ROW(26:26)))</f>
        <v>#NUM!</v>
      </c>
      <c r="K27" s="21" t="e">
        <f t="array" ref="K27">INDEX($D$2:$D$561, SMALL(IF($I$2=$B$2:$B$561, ROW($B$2:$B$561)-ROW($B$2)+1), ROW(26:26)))</f>
        <v>#NUM!</v>
      </c>
      <c r="M27" s="21">
        <f t="array" ref="M27">INDEX($C$2:$C$561, SMALL(IF($L$2=$B$2:$B$561, ROW($B$2:$B$561)-ROW($B$2)+1), ROW(26:26)))</f>
        <v>19.881341757928215</v>
      </c>
      <c r="N27" s="21">
        <f t="array" ref="N27">INDEX($D$2:$D$561, SMALL(IF($L$2=$B$2:$B$561, ROW($B$2:$B$561)-ROW($B$2)+1), ROW(26:26)))</f>
        <v>6.1542114082337438</v>
      </c>
      <c r="P27" s="21">
        <f t="array" ref="P27">INDEX($C$2:$C$561, SMALL(IF($O$2=$B$2:$B$561, ROW($B$2:$B$561)-ROW($B$2)+1), ROW(26:26)))</f>
        <v>14.726815716376127</v>
      </c>
      <c r="Q27" s="21">
        <f t="array" ref="Q27">INDEX($D$2:$D$561, SMALL(IF($O$2=$B$2:$B$561, ROW($B$2:$B$561)-ROW($B$2)+1), ROW(26:26)))</f>
        <v>9.6905590683163734</v>
      </c>
      <c r="S27" s="21">
        <f t="array" ref="S27">INDEX($C$2:$C$561, SMALL(IF($R$2=$B$2:$B$561, ROW($B$2:$B$561)-ROW($B$2)+1), ROW(26:26)))</f>
        <v>9.3385327250989345</v>
      </c>
      <c r="T27" s="21">
        <f t="array" ref="T27">INDEX($D$2:$D$561, SMALL(IF($R$2=$B$2:$B$561, ROW($B$2:$B$561)-ROW($B$2)+1), ROW(26:26)))</f>
        <v>7.7695642382625776</v>
      </c>
      <c r="V27" s="21">
        <f t="array" ref="V27">INDEX($C$2:$C$561, SMALL(IF($U$2=$B$2:$B$561, ROW($B$2:$B$561)-ROW($B$2)+1), ROW(26:26)))</f>
        <v>11.760300816072519</v>
      </c>
      <c r="W27" s="21">
        <f t="array" ref="W27">INDEX($D$2:$D$561, SMALL(IF($U$2=$B$2:$B$561, ROW($B$2:$B$561)-ROW($B$2)+1), ROW(26:26)))</f>
        <v>10.421629515390945</v>
      </c>
      <c r="Y27" s="21">
        <f t="array" ref="Y27">INDEX($C$2:$C$561, SMALL(IF($X$2=$B$2:$B$561, ROW($B$2:$B$561)-ROW($B$2)+1), ROW(26:26)))</f>
        <v>10.852372202135824</v>
      </c>
      <c r="Z27" s="21">
        <f t="array" ref="Z27">INDEX($D$2:$D$561, SMALL(IF($X$2=$B$2:$B$561, ROW($B$2:$B$561)-ROW($B$2)+1), ROW(26:26)))</f>
        <v>10.193952127849753</v>
      </c>
      <c r="AB27" s="21">
        <f t="array" ref="AB27">INDEX($C$2:$C$561, SMALL(IF($AA$2=$B$2:$B$561, ROW($B$2:$B$561)-ROW($B$2)+1), ROW(26:26)))</f>
        <v>17.785799291395534</v>
      </c>
      <c r="AC27" s="21">
        <f t="array" ref="AC27">INDEX($D$2:$D$561, SMALL(IF($AA$2=$B$2:$B$561, ROW($B$2:$B$561)-ROW($B$2)+1), ROW(26:26)))</f>
        <v>15.292390580488144</v>
      </c>
      <c r="AE27" s="21">
        <f t="array" ref="AE27">INDEX($C$2:$C$561, SMALL(IF($AD$2=$B$2:$B$561, ROW($B$2:$B$561)-ROW($B$2)+1), ROW(26:26)))</f>
        <v>6.4270757745968297</v>
      </c>
      <c r="AF27" s="21">
        <f t="array" ref="AF27">INDEX($D$2:$D$561, SMALL(IF($AD$2=$B$2:$B$561, ROW($B$2:$B$561)-ROW($B$2)+1), ROW(26:26)))</f>
        <v>4.0698526875374661</v>
      </c>
      <c r="AH27" s="21">
        <f t="array" ref="AH27">INDEX($C$2:$C$561, SMALL(IF($AG$2=$B$2:$B$561, ROW($B$2:$B$561)-ROW($B$2)+1), ROW(26:26)))</f>
        <v>23.365324448455816</v>
      </c>
      <c r="AI27" s="21">
        <f t="array" ref="AI27">INDEX($D$2:$D$561, SMALL(IF($AG$2=$B$2:$B$561, ROW($B$2:$B$561)-ROW($B$2)+1), ROW(26:26)))</f>
        <v>19.75622865381526</v>
      </c>
    </row>
    <row r="28" spans="1:35" ht="15" x14ac:dyDescent="0.4">
      <c r="A28">
        <f>'Clk0.4'!P50</f>
        <v>26.120821946205961</v>
      </c>
      <c r="B28">
        <f t="shared" si="0"/>
        <v>26</v>
      </c>
      <c r="C28" s="1">
        <f>'Clk0.4'!S50</f>
        <v>9.8630588517255742</v>
      </c>
      <c r="D28" s="1">
        <f>'Clk0.4'!T50</f>
        <v>9.112617989511131</v>
      </c>
      <c r="G28" s="21" t="e">
        <f t="array" ref="G28">INDEX($C$2:$C$561, SMALL(IF($F$2=$B$2:$B$561, ROW($B$2:$B$561)-ROW($B$2)+1), ROW(27:27)))</f>
        <v>#NUM!</v>
      </c>
      <c r="H28" s="21" t="e">
        <f t="array" ref="H28">INDEX($D$2:$D$561, SMALL(IF($F$2=$B$2:$B$561, ROW($B$2:$B$561)-ROW($B$2)+1), ROW(27:27)))</f>
        <v>#NUM!</v>
      </c>
      <c r="J28" s="21" t="e">
        <f t="array" ref="J28">INDEX($C$2:$C$561, SMALL(IF($I$2=$B$2:$B$561, ROW($B$2:$B$561)-ROW($B$2)+1), ROW(27:27)))</f>
        <v>#NUM!</v>
      </c>
      <c r="K28" s="21" t="e">
        <f t="array" ref="K28">INDEX($D$2:$D$561, SMALL(IF($I$2=$B$2:$B$561, ROW($B$2:$B$561)-ROW($B$2)+1), ROW(27:27)))</f>
        <v>#NUM!</v>
      </c>
      <c r="M28" s="21">
        <f t="array" ref="M28">INDEX($C$2:$C$561, SMALL(IF($L$2=$B$2:$B$561, ROW($B$2:$B$561)-ROW($B$2)+1), ROW(27:27)))</f>
        <v>19.1295903366447</v>
      </c>
      <c r="N28" s="21">
        <f t="array" ref="N28">INDEX($D$2:$D$561, SMALL(IF($L$2=$B$2:$B$561, ROW($B$2:$B$561)-ROW($B$2)+1), ROW(27:27)))</f>
        <v>6.0966579836314434</v>
      </c>
      <c r="P28" s="21">
        <f t="array" ref="P28">INDEX($C$2:$C$561, SMALL(IF($O$2=$B$2:$B$561, ROW($B$2:$B$561)-ROW($B$2)+1), ROW(27:27)))</f>
        <v>14.255716351476721</v>
      </c>
      <c r="Q28" s="21">
        <f t="array" ref="Q28">INDEX($D$2:$D$561, SMALL(IF($O$2=$B$2:$B$561, ROW($B$2:$B$561)-ROW($B$2)+1), ROW(27:27)))</f>
        <v>9.4621665430236668</v>
      </c>
      <c r="S28" s="21">
        <f t="array" ref="S28">INDEX($C$2:$C$561, SMALL(IF($R$2=$B$2:$B$561, ROW($B$2:$B$561)-ROW($B$2)+1), ROW(27:27)))</f>
        <v>9.115464831871261</v>
      </c>
      <c r="T28" s="21">
        <f t="array" ref="T28">INDEX($D$2:$D$561, SMALL(IF($R$2=$B$2:$B$561, ROW($B$2:$B$561)-ROW($B$2)+1), ROW(27:27)))</f>
        <v>7.5699396701968213</v>
      </c>
      <c r="V28" s="21">
        <f t="array" ref="V28">INDEX($C$2:$C$561, SMALL(IF($U$2=$B$2:$B$561, ROW($B$2:$B$561)-ROW($B$2)+1), ROW(27:27)))</f>
        <v>11.43924910385471</v>
      </c>
      <c r="W28" s="21">
        <f t="array" ref="W28">INDEX($D$2:$D$561, SMALL(IF($U$2=$B$2:$B$561, ROW($B$2:$B$561)-ROW($B$2)+1), ROW(27:27)))</f>
        <v>10.148647791080693</v>
      </c>
      <c r="Y28" s="21">
        <f t="array" ref="Y28">INDEX($C$2:$C$561, SMALL(IF($X$2=$B$2:$B$561, ROW($B$2:$B$561)-ROW($B$2)+1), ROW(27:27)))</f>
        <v>10.577989352693443</v>
      </c>
      <c r="Z28" s="21">
        <f t="array" ref="Z28">INDEX($D$2:$D$561, SMALL(IF($X$2=$B$2:$B$561, ROW($B$2:$B$561)-ROW($B$2)+1), ROW(27:27)))</f>
        <v>9.9217717781694681</v>
      </c>
      <c r="AB28" s="21">
        <f t="array" ref="AB28">INDEX($C$2:$C$561, SMALL(IF($AA$2=$B$2:$B$561, ROW($B$2:$B$561)-ROW($B$2)+1), ROW(27:27)))</f>
        <v>17.028367353156472</v>
      </c>
      <c r="AC28" s="21">
        <f t="array" ref="AC28">INDEX($D$2:$D$561, SMALL(IF($AA$2=$B$2:$B$561, ROW($B$2:$B$561)-ROW($B$2)+1), ROW(27:27)))</f>
        <v>14.688579250661283</v>
      </c>
      <c r="AE28" s="21">
        <f t="array" ref="AE28">INDEX($C$2:$C$561, SMALL(IF($AD$2=$B$2:$B$561, ROW($B$2:$B$561)-ROW($B$2)+1), ROW(27:27)))</f>
        <v>6.2920901452209224</v>
      </c>
      <c r="AF28" s="21">
        <f t="array" ref="AF28">INDEX($D$2:$D$561, SMALL(IF($AD$2=$B$2:$B$561, ROW($B$2:$B$561)-ROW($B$2)+1), ROW(27:27)))</f>
        <v>3.7993345452255021</v>
      </c>
      <c r="AH28" s="21">
        <f t="array" ref="AH28">INDEX($C$2:$C$561, SMALL(IF($AG$2=$B$2:$B$561, ROW($B$2:$B$561)-ROW($B$2)+1), ROW(27:27)))</f>
        <v>21.903454230595123</v>
      </c>
      <c r="AI28" s="21">
        <f t="array" ref="AI28">INDEX($D$2:$D$561, SMALL(IF($AG$2=$B$2:$B$561, ROW($B$2:$B$561)-ROW($B$2)+1), ROW(27:27)))</f>
        <v>18.582831990074709</v>
      </c>
    </row>
    <row r="29" spans="1:35" ht="15" x14ac:dyDescent="0.4">
      <c r="A29">
        <f>'Clk0.4'!P51</f>
        <v>25.91597171697866</v>
      </c>
      <c r="B29">
        <f t="shared" si="0"/>
        <v>26</v>
      </c>
      <c r="C29" s="1">
        <f>'Clk0.4'!S51</f>
        <v>9.6630926913673925</v>
      </c>
      <c r="D29" s="1">
        <f>'Clk0.4'!T51</f>
        <v>8.8361100978602014</v>
      </c>
      <c r="G29" s="21" t="e">
        <f t="array" ref="G29">INDEX($C$2:$C$561, SMALL(IF($F$2=$B$2:$B$561, ROW($B$2:$B$561)-ROW($B$2)+1), ROW(28:28)))</f>
        <v>#NUM!</v>
      </c>
      <c r="H29" s="21" t="e">
        <f t="array" ref="H29">INDEX($D$2:$D$561, SMALL(IF($F$2=$B$2:$B$561, ROW($B$2:$B$561)-ROW($B$2)+1), ROW(28:28)))</f>
        <v>#NUM!</v>
      </c>
      <c r="J29" s="21" t="e">
        <f t="array" ref="J29">INDEX($C$2:$C$561, SMALL(IF($I$2=$B$2:$B$561, ROW($B$2:$B$561)-ROW($B$2)+1), ROW(28:28)))</f>
        <v>#NUM!</v>
      </c>
      <c r="K29" s="21" t="e">
        <f t="array" ref="K29">INDEX($D$2:$D$561, SMALL(IF($I$2=$B$2:$B$561, ROW($B$2:$B$561)-ROW($B$2)+1), ROW(28:28)))</f>
        <v>#NUM!</v>
      </c>
      <c r="M29" s="21">
        <f t="array" ref="M29">INDEX($C$2:$C$561, SMALL(IF($L$2=$B$2:$B$561, ROW($B$2:$B$561)-ROW($B$2)+1), ROW(28:28)))</f>
        <v>18.43316164927889</v>
      </c>
      <c r="N29" s="21">
        <f t="array" ref="N29">INDEX($D$2:$D$561, SMALL(IF($L$2=$B$2:$B$561, ROW($B$2:$B$561)-ROW($B$2)+1), ROW(28:28)))</f>
        <v>6.0449475273569737</v>
      </c>
      <c r="P29" s="21">
        <f t="array" ref="P29">INDEX($C$2:$C$561, SMALL(IF($O$2=$B$2:$B$561, ROW($B$2:$B$561)-ROW($B$2)+1), ROW(28:28)))</f>
        <v>13.811411381420747</v>
      </c>
      <c r="Q29" s="21">
        <f t="array" ref="Q29">INDEX($D$2:$D$561, SMALL(IF($O$2=$B$2:$B$561, ROW($B$2:$B$561)-ROW($B$2)+1), ROW(28:28)))</f>
        <v>9.2449000496603997</v>
      </c>
      <c r="S29" s="21">
        <f t="array" ref="S29">INDEX($C$2:$C$561, SMALL(IF($R$2=$B$2:$B$561, ROW($B$2:$B$561)-ROW($B$2)+1), ROW(28:28)))</f>
        <v>8.9000853892247438</v>
      </c>
      <c r="T29" s="21">
        <f t="array" ref="T29">INDEX($D$2:$D$561, SMALL(IF($R$2=$B$2:$B$561, ROW($B$2:$B$561)-ROW($B$2)+1), ROW(28:28)))</f>
        <v>7.371727626308199</v>
      </c>
      <c r="V29" s="21">
        <f t="array" ref="V29">INDEX($C$2:$C$561, SMALL(IF($U$2=$B$2:$B$561, ROW($B$2:$B$561)-ROW($B$2)+1), ROW(28:28)))</f>
        <v>11.133871578049565</v>
      </c>
      <c r="W29" s="21">
        <f t="array" ref="W29">INDEX($D$2:$D$561, SMALL(IF($U$2=$B$2:$B$561, ROW($B$2:$B$561)-ROW($B$2)+1), ROW(28:28)))</f>
        <v>9.8857243579862661</v>
      </c>
      <c r="Y29" s="21">
        <f t="array" ref="Y29">INDEX($C$2:$C$561, SMALL(IF($X$2=$B$2:$B$561, ROW($B$2:$B$561)-ROW($B$2)+1), ROW(28:28)))</f>
        <v>10.316108530136592</v>
      </c>
      <c r="Z29" s="21">
        <f t="array" ref="Z29">INDEX($D$2:$D$561, SMALL(IF($X$2=$B$2:$B$561, ROW($B$2:$B$561)-ROW($B$2)+1), ROW(28:28)))</f>
        <v>9.6581539062590203</v>
      </c>
      <c r="AB29" s="21">
        <f t="array" ref="AB29">INDEX($C$2:$C$561, SMALL(IF($AA$2=$B$2:$B$561, ROW($B$2:$B$561)-ROW($B$2)+1), ROW(28:28)))</f>
        <v>22.823910783243715</v>
      </c>
      <c r="AC29" s="21">
        <f t="array" ref="AC29">INDEX($D$2:$D$561, SMALL(IF($AA$2=$B$2:$B$561, ROW($B$2:$B$561)-ROW($B$2)+1), ROW(28:28)))</f>
        <v>17.4399555206328</v>
      </c>
      <c r="AE29" s="21">
        <f t="array" ref="AE29">INDEX($C$2:$C$561, SMALL(IF($AD$2=$B$2:$B$561, ROW($B$2:$B$561)-ROW($B$2)+1), ROW(28:28)))</f>
        <v>6.1536483863624767</v>
      </c>
      <c r="AF29" s="21">
        <f t="array" ref="AF29">INDEX($D$2:$D$561, SMALL(IF($AD$2=$B$2:$B$561, ROW($B$2:$B$561)-ROW($B$2)+1), ROW(28:28)))</f>
        <v>3.5230872203915982</v>
      </c>
      <c r="AH29" s="21">
        <f t="array" ref="AH29">INDEX($C$2:$C$561, SMALL(IF($AG$2=$B$2:$B$561, ROW($B$2:$B$561)-ROW($B$2)+1), ROW(28:28)))</f>
        <v>26.195786062181366</v>
      </c>
      <c r="AI29" s="21">
        <f t="array" ref="AI29">INDEX($D$2:$D$561, SMALL(IF($AG$2=$B$2:$B$561, ROW($B$2:$B$561)-ROW($B$2)+1), ROW(28:28)))</f>
        <v>19.817178944086237</v>
      </c>
    </row>
    <row r="30" spans="1:35" ht="15" x14ac:dyDescent="0.4">
      <c r="A30">
        <f>'Clk0.4'!P52</f>
        <v>25.73066253111697</v>
      </c>
      <c r="B30">
        <f t="shared" si="0"/>
        <v>26</v>
      </c>
      <c r="C30" s="1">
        <f>'Clk0.4'!S52</f>
        <v>9.4710684390590938</v>
      </c>
      <c r="D30" s="1">
        <f>'Clk0.4'!T52</f>
        <v>8.5653650151943861</v>
      </c>
      <c r="G30" s="21" t="e">
        <f t="array" ref="G30">INDEX($C$2:$C$561, SMALL(IF($F$2=$B$2:$B$561, ROW($B$2:$B$561)-ROW($B$2)+1), ROW(29:29)))</f>
        <v>#NUM!</v>
      </c>
      <c r="H30" s="21" t="e">
        <f t="array" ref="H30">INDEX($D$2:$D$561, SMALL(IF($F$2=$B$2:$B$561, ROW($B$2:$B$561)-ROW($B$2)+1), ROW(29:29)))</f>
        <v>#NUM!</v>
      </c>
      <c r="J30" s="21" t="e">
        <f t="array" ref="J30">INDEX($C$2:$C$561, SMALL(IF($I$2=$B$2:$B$561, ROW($B$2:$B$561)-ROW($B$2)+1), ROW(29:29)))</f>
        <v>#NUM!</v>
      </c>
      <c r="K30" s="21" t="e">
        <f t="array" ref="K30">INDEX($D$2:$D$561, SMALL(IF($I$2=$B$2:$B$561, ROW($B$2:$B$561)-ROW($B$2)+1), ROW(29:29)))</f>
        <v>#NUM!</v>
      </c>
      <c r="M30" s="21">
        <f t="array" ref="M30">INDEX($C$2:$C$561, SMALL(IF($L$2=$B$2:$B$561, ROW($B$2:$B$561)-ROW($B$2)+1), ROW(29:29)))</f>
        <v>17.784678044084583</v>
      </c>
      <c r="N30" s="21">
        <f t="array" ref="N30">INDEX($D$2:$D$561, SMALL(IF($L$2=$B$2:$B$561, ROW($B$2:$B$561)-ROW($B$2)+1), ROW(29:29)))</f>
        <v>5.9976521503889622</v>
      </c>
      <c r="P30" s="21">
        <f t="array" ref="P30">INDEX($C$2:$C$561, SMALL(IF($O$2=$B$2:$B$561, ROW($B$2:$B$561)-ROW($B$2)+1), ROW(29:29)))</f>
        <v>13.391174737931394</v>
      </c>
      <c r="Q30" s="21">
        <f t="array" ref="Q30">INDEX($D$2:$D$561, SMALL(IF($O$2=$B$2:$B$561, ROW($B$2:$B$561)-ROW($B$2)+1), ROW(29:29)))</f>
        <v>9.0372052077517946</v>
      </c>
      <c r="S30" s="21">
        <f t="array" ref="S30">INDEX($C$2:$C$561, SMALL(IF($R$2=$B$2:$B$561, ROW($B$2:$B$561)-ROW($B$2)+1), ROW(29:29)))</f>
        <v>8.6919140218390982</v>
      </c>
      <c r="T30" s="21">
        <f t="array" ref="T30">INDEX($D$2:$D$561, SMALL(IF($R$2=$B$2:$B$561, ROW($B$2:$B$561)-ROW($B$2)+1), ROW(29:29)))</f>
        <v>7.1744342957944056</v>
      </c>
      <c r="V30" s="21">
        <f t="array" ref="V30">INDEX($C$2:$C$561, SMALL(IF($U$2=$B$2:$B$561, ROW($B$2:$B$561)-ROW($B$2)+1), ROW(29:29)))</f>
        <v>10.842815403953546</v>
      </c>
      <c r="W30" s="21">
        <f t="array" ref="W30">INDEX($D$2:$D$561, SMALL(IF($U$2=$B$2:$B$561, ROW($B$2:$B$561)-ROW($B$2)+1), ROW(29:29)))</f>
        <v>9.6316544829828494</v>
      </c>
      <c r="Y30" s="21">
        <f t="array" ref="Y30">INDEX($C$2:$C$561, SMALL(IF($X$2=$B$2:$B$561, ROW($B$2:$B$561)-ROW($B$2)+1), ROW(29:29)))</f>
        <v>6.5352192385421031</v>
      </c>
      <c r="Z30" s="21">
        <f t="array" ref="Z30">INDEX($D$2:$D$561, SMALL(IF($X$2=$B$2:$B$561, ROW($B$2:$B$561)-ROW($B$2)+1), ROW(29:29)))</f>
        <v>4.8144824936493826</v>
      </c>
      <c r="AB30" s="21">
        <f t="array" ref="AB30">INDEX($C$2:$C$561, SMALL(IF($AA$2=$B$2:$B$561, ROW($B$2:$B$561)-ROW($B$2)+1), ROW(29:29)))</f>
        <v>21.516182464512887</v>
      </c>
      <c r="AC30" s="21">
        <f t="array" ref="AC30">INDEX($D$2:$D$561, SMALL(IF($AA$2=$B$2:$B$561, ROW($B$2:$B$561)-ROW($B$2)+1), ROW(29:29)))</f>
        <v>16.524003134345165</v>
      </c>
      <c r="AE30" s="21">
        <f t="array" ref="AE30">INDEX($C$2:$C$561, SMALL(IF($AD$2=$B$2:$B$561, ROW($B$2:$B$561)-ROW($B$2)+1), ROW(29:29)))</f>
        <v>6.0103976435086697</v>
      </c>
      <c r="AF30" s="21">
        <f t="array" ref="AF30">INDEX($D$2:$D$561, SMALL(IF($AD$2=$B$2:$B$561, ROW($B$2:$B$561)-ROW($B$2)+1), ROW(29:29)))</f>
        <v>3.2407808650517755</v>
      </c>
      <c r="AH30" s="21">
        <f t="array" ref="AH30">INDEX($C$2:$C$561, SMALL(IF($AG$2=$B$2:$B$561, ROW($B$2:$B$561)-ROW($B$2)+1), ROW(29:29)))</f>
        <v>32.720816687288234</v>
      </c>
      <c r="AI30" s="21">
        <f t="array" ref="AI30">INDEX($D$2:$D$561, SMALL(IF($AG$2=$B$2:$B$561, ROW($B$2:$B$561)-ROW($B$2)+1), ROW(29:29)))</f>
        <v>21.539070724922979</v>
      </c>
    </row>
    <row r="31" spans="1:35" ht="15" x14ac:dyDescent="0.4">
      <c r="A31">
        <f>'Clk0.4'!P53</f>
        <v>25.563849822284794</v>
      </c>
      <c r="B31">
        <f t="shared" si="0"/>
        <v>26</v>
      </c>
      <c r="C31" s="1">
        <f>'Clk0.4'!S53</f>
        <v>9.2863473473940115</v>
      </c>
      <c r="D31" s="1">
        <f>'Clk0.4'!T53</f>
        <v>8.2996244006869109</v>
      </c>
      <c r="G31" s="21" t="e">
        <f t="array" ref="G31">INDEX($C$2:$C$561, SMALL(IF($F$2=$B$2:$B$561, ROW($B$2:$B$561)-ROW($B$2)+1), ROW(30:30)))</f>
        <v>#NUM!</v>
      </c>
      <c r="H31" s="21" t="e">
        <f t="array" ref="H31">INDEX($D$2:$D$561, SMALL(IF($F$2=$B$2:$B$561, ROW($B$2:$B$561)-ROW($B$2)+1), ROW(30:30)))</f>
        <v>#NUM!</v>
      </c>
      <c r="J31" s="21" t="e">
        <f t="array" ref="J31">INDEX($C$2:$C$561, SMALL(IF($I$2=$B$2:$B$561, ROW($B$2:$B$561)-ROW($B$2)+1), ROW(30:30)))</f>
        <v>#NUM!</v>
      </c>
      <c r="K31" s="21" t="e">
        <f t="array" ref="K31">INDEX($D$2:$D$561, SMALL(IF($I$2=$B$2:$B$561, ROW($B$2:$B$561)-ROW($B$2)+1), ROW(30:30)))</f>
        <v>#NUM!</v>
      </c>
      <c r="M31" s="21">
        <f t="array" ref="M31">INDEX($C$2:$C$561, SMALL(IF($L$2=$B$2:$B$561, ROW($B$2:$B$561)-ROW($B$2)+1), ROW(30:30)))</f>
        <v>17.17808481171642</v>
      </c>
      <c r="N31" s="21">
        <f t="array" ref="N31">INDEX($D$2:$D$561, SMALL(IF($L$2=$B$2:$B$561, ROW($B$2:$B$561)-ROW($B$2)+1), ROW(30:30)))</f>
        <v>5.9535764454525193</v>
      </c>
      <c r="P31" s="21">
        <f t="array" ref="P31">INDEX($C$2:$C$561, SMALL(IF($O$2=$B$2:$B$561, ROW($B$2:$B$561)-ROW($B$2)+1), ROW(30:30)))</f>
        <v>12.992669756490619</v>
      </c>
      <c r="Q31" s="21">
        <f t="array" ref="Q31">INDEX($D$2:$D$561, SMALL(IF($O$2=$B$2:$B$561, ROW($B$2:$B$561)-ROW($B$2)+1), ROW(30:30)))</f>
        <v>8.8377355492998113</v>
      </c>
      <c r="S31" s="21">
        <f t="array" ref="S31">INDEX($C$2:$C$561, SMALL(IF($R$2=$B$2:$B$561, ROW($B$2:$B$561)-ROW($B$2)+1), ROW(30:30)))</f>
        <v>8.4905055313613342</v>
      </c>
      <c r="T31" s="21">
        <f t="array" ref="T31">INDEX($D$2:$D$561, SMALL(IF($R$2=$B$2:$B$561, ROW($B$2:$B$561)-ROW($B$2)+1), ROW(30:30)))</f>
        <v>6.97758356816278</v>
      </c>
      <c r="V31" s="21">
        <f t="array" ref="V31">INDEX($C$2:$C$561, SMALL(IF($U$2=$B$2:$B$561, ROW($B$2:$B$561)-ROW($B$2)+1), ROW(30:30)))</f>
        <v>10.564892446246985</v>
      </c>
      <c r="W31" s="21">
        <f t="array" ref="W31">INDEX($D$2:$D$561, SMALL(IF($U$2=$B$2:$B$561, ROW($B$2:$B$561)-ROW($B$2)+1), ROW(30:30)))</f>
        <v>9.3853651863833605</v>
      </c>
      <c r="Y31" s="21">
        <f t="array" ref="Y31">INDEX($C$2:$C$561, SMALL(IF($X$2=$B$2:$B$561, ROW($B$2:$B$561)-ROW($B$2)+1), ROW(30:30)))</f>
        <v>6.3988669100401676</v>
      </c>
      <c r="Z31" s="21">
        <f t="array" ref="Z31">INDEX($D$2:$D$561, SMALL(IF($X$2=$B$2:$B$561, ROW($B$2:$B$561)-ROW($B$2)+1), ROW(30:30)))</f>
        <v>4.569191231943857</v>
      </c>
      <c r="AB31" s="21">
        <f t="array" ref="AB31">INDEX($C$2:$C$561, SMALL(IF($AA$2=$B$2:$B$561, ROW($B$2:$B$561)-ROW($B$2)+1), ROW(30:30)))</f>
        <v>20.382112070306629</v>
      </c>
      <c r="AC31" s="21">
        <f t="array" ref="AC31">INDEX($D$2:$D$561, SMALL(IF($AA$2=$B$2:$B$561, ROW($B$2:$B$561)-ROW($B$2)+1), ROW(30:30)))</f>
        <v>15.732596082120953</v>
      </c>
      <c r="AE31" s="21">
        <f t="array" ref="AE31">INDEX($C$2:$C$561, SMALL(IF($AD$2=$B$2:$B$561, ROW($B$2:$B$561)-ROW($B$2)+1), ROW(30:30)))</f>
        <v>5.860729817769573</v>
      </c>
      <c r="AF31" s="21">
        <f t="array" ref="AF31">INDEX($D$2:$D$561, SMALL(IF($AD$2=$B$2:$B$561, ROW($B$2:$B$561)-ROW($B$2)+1), ROW(30:30)))</f>
        <v>2.95221738343505</v>
      </c>
      <c r="AH31" s="21" t="e">
        <f t="array" ref="AH31">INDEX($C$2:$C$561, SMALL(IF($AG$2=$B$2:$B$561, ROW($B$2:$B$561)-ROW($B$2)+1), ROW(30:30)))</f>
        <v>#NUM!</v>
      </c>
      <c r="AI31" s="21" t="e">
        <f t="array" ref="AI31">INDEX($D$2:$D$561, SMALL(IF($AG$2=$B$2:$B$561, ROW($B$2:$B$561)-ROW($B$2)+1), ROW(30:30)))</f>
        <v>#NUM!</v>
      </c>
    </row>
    <row r="32" spans="1:35" ht="15" x14ac:dyDescent="0.4">
      <c r="A32">
        <f>'Clk0.4'!P54</f>
        <v>25.414619195145601</v>
      </c>
      <c r="B32">
        <f t="shared" si="0"/>
        <v>26</v>
      </c>
      <c r="C32" s="1">
        <f>'Clk0.4'!S54</f>
        <v>9.1083425849354462</v>
      </c>
      <c r="D32" s="1">
        <f>'Clk0.4'!T54</f>
        <v>8.0381849484621792</v>
      </c>
      <c r="G32" s="21" t="e">
        <f t="array" ref="G32">INDEX($C$2:$C$561, SMALL(IF($F$2=$B$2:$B$561, ROW($B$2:$B$561)-ROW($B$2)+1), ROW(31:31)))</f>
        <v>#NUM!</v>
      </c>
      <c r="H32" s="21" t="e">
        <f t="array" ref="H32">INDEX($D$2:$D$561, SMALL(IF($F$2=$B$2:$B$561, ROW($B$2:$B$561)-ROW($B$2)+1), ROW(31:31)))</f>
        <v>#NUM!</v>
      </c>
      <c r="J32" s="21" t="e">
        <f t="array" ref="J32">INDEX($C$2:$C$561, SMALL(IF($I$2=$B$2:$B$561, ROW($B$2:$B$561)-ROW($B$2)+1), ROW(31:31)))</f>
        <v>#NUM!</v>
      </c>
      <c r="K32" s="21" t="e">
        <f t="array" ref="K32">INDEX($D$2:$D$561, SMALL(IF($I$2=$B$2:$B$561, ROW($B$2:$B$561)-ROW($B$2)+1), ROW(31:31)))</f>
        <v>#NUM!</v>
      </c>
      <c r="M32" s="21">
        <f t="array" ref="M32">INDEX($C$2:$C$561, SMALL(IF($L$2=$B$2:$B$561, ROW($B$2:$B$561)-ROW($B$2)+1), ROW(31:31)))</f>
        <v>16.60836379128196</v>
      </c>
      <c r="N32" s="21">
        <f t="array" ref="N32">INDEX($D$2:$D$561, SMALL(IF($L$2=$B$2:$B$561, ROW($B$2:$B$561)-ROW($B$2)+1), ROW(31:31)))</f>
        <v>5.911707737791672</v>
      </c>
      <c r="P32" s="21">
        <f t="array" ref="P32">INDEX($C$2:$C$561, SMALL(IF($O$2=$B$2:$B$561, ROW($B$2:$B$561)-ROW($B$2)+1), ROW(31:31)))</f>
        <v>12.613880787560358</v>
      </c>
      <c r="Q32" s="21">
        <f t="array" ref="Q32">INDEX($D$2:$D$561, SMALL(IF($O$2=$B$2:$B$561, ROW($B$2:$B$561)-ROW($B$2)+1), ROW(31:31)))</f>
        <v>8.6453156983804522</v>
      </c>
      <c r="S32" s="21">
        <f t="array" ref="S32">INDEX($C$2:$C$561, SMALL(IF($R$2=$B$2:$B$561, ROW($B$2:$B$561)-ROW($B$2)+1), ROW(31:31)))</f>
        <v>8.2954438592602067</v>
      </c>
      <c r="T32" s="21">
        <f t="array" ref="T32">INDEX($D$2:$D$561, SMALL(IF($R$2=$B$2:$B$561, ROW($B$2:$B$561)-ROW($B$2)+1), ROW(31:31)))</f>
        <v>6.7807120269276107</v>
      </c>
      <c r="V32" s="21">
        <f t="array" ref="V32">INDEX($C$2:$C$561, SMALL(IF($U$2=$B$2:$B$561, ROW($B$2:$B$561)-ROW($B$2)+1), ROW(31:31)))</f>
        <v>10.299053914891648</v>
      </c>
      <c r="W32" s="21">
        <f t="array" ref="W32">INDEX($D$2:$D$561, SMALL(IF($U$2=$B$2:$B$561, ROW($B$2:$B$561)-ROW($B$2)+1), ROW(31:31)))</f>
        <v>9.1458941455570919</v>
      </c>
      <c r="Y32" s="21">
        <f t="array" ref="Y32">INDEX($C$2:$C$561, SMALL(IF($X$2=$B$2:$B$561, ROW($B$2:$B$561)-ROW($B$2)+1), ROW(31:31)))</f>
        <v>6.2628765927519883</v>
      </c>
      <c r="Z32" s="21">
        <f t="array" ref="Z32">INDEX($D$2:$D$561, SMALL(IF($X$2=$B$2:$B$561, ROW($B$2:$B$561)-ROW($B$2)+1), ROW(31:31)))</f>
        <v>4.3182613045790355</v>
      </c>
      <c r="AB32" s="21">
        <f t="array" ref="AB32">INDEX($C$2:$C$561, SMALL(IF($AA$2=$B$2:$B$561, ROW($B$2:$B$561)-ROW($B$2)+1), ROW(31:31)))</f>
        <v>25.398551401749256</v>
      </c>
      <c r="AC32" s="21">
        <f t="array" ref="AC32">INDEX($D$2:$D$561, SMALL(IF($AA$2=$B$2:$B$561, ROW($B$2:$B$561)-ROW($B$2)+1), ROW(31:31)))</f>
        <v>17.063427085323134</v>
      </c>
      <c r="AE32" s="21">
        <f t="array" ref="AE32">INDEX($C$2:$C$561, SMALL(IF($AD$2=$B$2:$B$561, ROW($B$2:$B$561)-ROW($B$2)+1), ROW(31:31)))</f>
        <v>5.7027296596362786</v>
      </c>
      <c r="AF32" s="21">
        <f t="array" ref="AF32">INDEX($D$2:$D$561, SMALL(IF($AD$2=$B$2:$B$561, ROW($B$2:$B$561)-ROW($B$2)+1), ROW(31:31)))</f>
        <v>2.6573968156846934</v>
      </c>
      <c r="AH32" s="21" t="e">
        <f t="array" ref="AH32">INDEX($C$2:$C$561, SMALL(IF($AG$2=$B$2:$B$561, ROW($B$2:$B$561)-ROW($B$2)+1), ROW(31:31)))</f>
        <v>#NUM!</v>
      </c>
      <c r="AI32" s="21" t="e">
        <f t="array" ref="AI32">INDEX($D$2:$D$561, SMALL(IF($AG$2=$B$2:$B$561, ROW($B$2:$B$561)-ROW($B$2)+1), ROW(31:31)))</f>
        <v>#NUM!</v>
      </c>
    </row>
    <row r="33" spans="1:35" ht="15" x14ac:dyDescent="0.4">
      <c r="A33">
        <f>'Clk0.4'!P55</f>
        <v>25.282172139384375</v>
      </c>
      <c r="B33">
        <f t="shared" si="0"/>
        <v>26</v>
      </c>
      <c r="C33" s="1">
        <f>'Clk0.4'!S55</f>
        <v>8.9365104270552322</v>
      </c>
      <c r="D33" s="1">
        <f>'Clk0.4'!T55</f>
        <v>7.7803899065942961</v>
      </c>
      <c r="G33" s="21" t="e">
        <f t="array" ref="G33">INDEX($C$2:$C$561, SMALL(IF($F$2=$B$2:$B$561, ROW($B$2:$B$561)-ROW($B$2)+1), ROW(32:32)))</f>
        <v>#NUM!</v>
      </c>
      <c r="H33" s="21" t="e">
        <f t="array" ref="H33">INDEX($D$2:$D$561, SMALL(IF($F$2=$B$2:$B$561, ROW($B$2:$B$561)-ROW($B$2)+1), ROW(32:32)))</f>
        <v>#NUM!</v>
      </c>
      <c r="J33" s="21" t="e">
        <f t="array" ref="J33">INDEX($C$2:$C$561, SMALL(IF($I$2=$B$2:$B$561, ROW($B$2:$B$561)-ROW($B$2)+1), ROW(32:32)))</f>
        <v>#NUM!</v>
      </c>
      <c r="K33" s="21" t="e">
        <f t="array" ref="K33">INDEX($D$2:$D$561, SMALL(IF($I$2=$B$2:$B$561, ROW($B$2:$B$561)-ROW($B$2)+1), ROW(32:32)))</f>
        <v>#NUM!</v>
      </c>
      <c r="M33" s="21">
        <f t="array" ref="M33">INDEX($C$2:$C$561, SMALL(IF($L$2=$B$2:$B$561, ROW($B$2:$B$561)-ROW($B$2)+1), ROW(32:32)))</f>
        <v>16.071319223910198</v>
      </c>
      <c r="N33" s="21">
        <f t="array" ref="N33">INDEX($D$2:$D$561, SMALL(IF($L$2=$B$2:$B$561, ROW($B$2:$B$561)-ROW($B$2)+1), ROW(32:32)))</f>
        <v>5.8711789944483668</v>
      </c>
      <c r="P33" s="21">
        <f t="array" ref="P33">INDEX($C$2:$C$561, SMALL(IF($O$2=$B$2:$B$561, ROW($B$2:$B$561)-ROW($B$2)+1), ROW(32:32)))</f>
        <v>12.253058801996575</v>
      </c>
      <c r="Q33" s="21">
        <f t="array" ref="Q33">INDEX($D$2:$D$561, SMALL(IF($O$2=$B$2:$B$561, ROW($B$2:$B$561)-ROW($B$2)+1), ROW(32:32)))</f>
        <v>8.4589120100280688</v>
      </c>
      <c r="S33" s="21">
        <f t="array" ref="S33">INDEX($C$2:$C$561, SMALL(IF($R$2=$B$2:$B$561, ROW($B$2:$B$561)-ROW($B$2)+1), ROW(32:32)))</f>
        <v>8.1063364000468354</v>
      </c>
      <c r="T33" s="21">
        <f t="array" ref="T33">INDEX($D$2:$D$561, SMALL(IF($R$2=$B$2:$B$561, ROW($B$2:$B$561)-ROW($B$2)+1), ROW(32:32)))</f>
        <v>6.5833642341901184</v>
      </c>
      <c r="V33" s="21">
        <f t="array" ref="V33">INDEX($C$2:$C$561, SMALL(IF($U$2=$B$2:$B$561, ROW($B$2:$B$561)-ROW($B$2)+1), ROW(32:32)))</f>
        <v>10.044369465460186</v>
      </c>
      <c r="W33" s="21">
        <f t="array" ref="W33">INDEX($D$2:$D$561, SMALL(IF($U$2=$B$2:$B$561, ROW($B$2:$B$561)-ROW($B$2)+1), ROW(32:32)))</f>
        <v>8.9123722193754453</v>
      </c>
      <c r="Y33" s="21">
        <f t="array" ref="Y33">INDEX($C$2:$C$561, SMALL(IF($X$2=$B$2:$B$561, ROW($B$2:$B$561)-ROW($B$2)+1), ROW(32:32)))</f>
        <v>6.1264425040676906</v>
      </c>
      <c r="Z33" s="21">
        <f t="array" ref="Z33">INDEX($D$2:$D$561, SMALL(IF($X$2=$B$2:$B$561, ROW($B$2:$B$561)-ROW($B$2)+1), ROW(32:32)))</f>
        <v>4.0610397223473358</v>
      </c>
      <c r="AB33" s="21">
        <f t="array" ref="AB33">INDEX($C$2:$C$561, SMALL(IF($AA$2=$B$2:$B$561, ROW($B$2:$B$561)-ROW($B$2)+1), ROW(32:32)))</f>
        <v>30.92170232712488</v>
      </c>
      <c r="AC33" s="21">
        <f t="array" ref="AC33">INDEX($D$2:$D$561, SMALL(IF($AA$2=$B$2:$B$561, ROW($B$2:$B$561)-ROW($B$2)+1), ROW(32:32)))</f>
        <v>17.685436960810065</v>
      </c>
      <c r="AE33" s="21">
        <f t="array" ref="AE33">INDEX($C$2:$C$561, SMALL(IF($AD$2=$B$2:$B$561, ROW($B$2:$B$561)-ROW($B$2)+1), ROW(32:32)))</f>
        <v>5.5341165656210318</v>
      </c>
      <c r="AF33" s="21">
        <f t="array" ref="AF33">INDEX($D$2:$D$561, SMALL(IF($AD$2=$B$2:$B$561, ROW($B$2:$B$561)-ROW($B$2)+1), ROW(32:32)))</f>
        <v>2.3566096136615111</v>
      </c>
      <c r="AH33" s="21" t="e">
        <f t="array" ref="AH33">INDEX($C$2:$C$561, SMALL(IF($AG$2=$B$2:$B$561, ROW($B$2:$B$561)-ROW($B$2)+1), ROW(32:32)))</f>
        <v>#NUM!</v>
      </c>
      <c r="AI33" s="21" t="e">
        <f t="array" ref="AI33">INDEX($D$2:$D$561, SMALL(IF($AG$2=$B$2:$B$561, ROW($B$2:$B$561)-ROW($B$2)+1), ROW(32:32)))</f>
        <v>#NUM!</v>
      </c>
    </row>
    <row r="34" spans="1:35" ht="15" x14ac:dyDescent="0.4">
      <c r="A34">
        <f>'Clk0.4'!P56</f>
        <v>25.165814042234722</v>
      </c>
      <c r="B34">
        <f t="shared" si="0"/>
        <v>26</v>
      </c>
      <c r="C34" s="1">
        <f>'Clk0.4'!S56</f>
        <v>8.770342346832896</v>
      </c>
      <c r="D34" s="1">
        <f>'Clk0.4'!T56</f>
        <v>7.5256217850299212</v>
      </c>
      <c r="G34" s="21" t="e">
        <f t="array" ref="G34">INDEX($C$2:$C$561, SMALL(IF($F$2=$B$2:$B$561, ROW($B$2:$B$561)-ROW($B$2)+1), ROW(33:33)))</f>
        <v>#NUM!</v>
      </c>
      <c r="H34" s="21" t="e">
        <f t="array" ref="H34">INDEX($D$2:$D$561, SMALL(IF($F$2=$B$2:$B$561, ROW($B$2:$B$561)-ROW($B$2)+1), ROW(33:33)))</f>
        <v>#NUM!</v>
      </c>
      <c r="J34" s="21" t="e">
        <f t="array" ref="J34">INDEX($C$2:$C$561, SMALL(IF($I$2=$B$2:$B$561, ROW($B$2:$B$561)-ROW($B$2)+1), ROW(33:33)))</f>
        <v>#NUM!</v>
      </c>
      <c r="K34" s="21" t="e">
        <f t="array" ref="K34">INDEX($D$2:$D$561, SMALL(IF($I$2=$B$2:$B$561, ROW($B$2:$B$561)-ROW($B$2)+1), ROW(33:33)))</f>
        <v>#NUM!</v>
      </c>
      <c r="M34" s="21">
        <f t="array" ref="M34">INDEX($C$2:$C$561, SMALL(IF($L$2=$B$2:$B$561, ROW($B$2:$B$561)-ROW($B$2)+1), ROW(33:33)))</f>
        <v>15.563415203372427</v>
      </c>
      <c r="N34" s="21">
        <f t="array" ref="N34">INDEX($D$2:$D$561, SMALL(IF($L$2=$B$2:$B$561, ROW($B$2:$B$561)-ROW($B$2)+1), ROW(33:33)))</f>
        <v>5.8312407326816285</v>
      </c>
      <c r="P34" s="21">
        <f t="array" ref="P34">INDEX($C$2:$C$561, SMALL(IF($O$2=$B$2:$B$561, ROW($B$2:$B$561)-ROW($B$2)+1), ROW(33:33)))</f>
        <v>11.908677708845206</v>
      </c>
      <c r="Q34" s="21">
        <f t="array" ref="Q34">INDEX($D$2:$D$561, SMALL(IF($O$2=$B$2:$B$561, ROW($B$2:$B$561)-ROW($B$2)+1), ROW(33:33)))</f>
        <v>8.2776089053922632</v>
      </c>
      <c r="S34" s="21">
        <f t="array" ref="S34">INDEX($C$2:$C$561, SMALL(IF($R$2=$B$2:$B$561, ROW($B$2:$B$561)-ROW($B$2)+1), ROW(33:33)))</f>
        <v>7.9228084892138879</v>
      </c>
      <c r="T34" s="21">
        <f t="array" ref="T34">INDEX($D$2:$D$561, SMALL(IF($R$2=$B$2:$B$561, ROW($B$2:$B$561)-ROW($B$2)+1), ROW(33:33)))</f>
        <v>6.3850882188227827</v>
      </c>
      <c r="V34" s="21">
        <f t="array" ref="V34">INDEX($C$2:$C$561, SMALL(IF($U$2=$B$2:$B$561, ROW($B$2:$B$561)-ROW($B$2)+1), ROW(33:33)))</f>
        <v>9.800009826655625</v>
      </c>
      <c r="W34" s="21">
        <f t="array" ref="W34">INDEX($D$2:$D$561, SMALL(IF($U$2=$B$2:$B$561, ROW($B$2:$B$561)-ROW($B$2)+1), ROW(33:33)))</f>
        <v>8.684008833535243</v>
      </c>
      <c r="Y34" s="21">
        <f t="array" ref="Y34">INDEX($C$2:$C$561, SMALL(IF($X$2=$B$2:$B$561, ROW($B$2:$B$561)-ROW($B$2)+1), ROW(33:33)))</f>
        <v>5.9885995953034028</v>
      </c>
      <c r="Z34" s="21">
        <f t="array" ref="Z34">INDEX($D$2:$D$561, SMALL(IF($X$2=$B$2:$B$561, ROW($B$2:$B$561)-ROW($B$2)+1), ROW(33:33)))</f>
        <v>3.796868039924489</v>
      </c>
      <c r="AB34" s="21">
        <f t="array" ref="AB34">INDEX($C$2:$C$561, SMALL(IF($AA$2=$B$2:$B$561, ROW($B$2:$B$561)-ROW($B$2)+1), ROW(33:33)))</f>
        <v>28.448448587427457</v>
      </c>
      <c r="AC34" s="21">
        <f t="array" ref="AC34">INDEX($D$2:$D$561, SMALL(IF($AA$2=$B$2:$B$561, ROW($B$2:$B$561)-ROW($B$2)+1), ROW(33:33)))</f>
        <v>16.420278977106545</v>
      </c>
      <c r="AE34" s="21">
        <f t="array" ref="AE34">INDEX($C$2:$C$561, SMALL(IF($AD$2=$B$2:$B$561, ROW($B$2:$B$561)-ROW($B$2)+1), ROW(33:33)))</f>
        <v>5.3521816863771612</v>
      </c>
      <c r="AF34" s="21">
        <f t="array" ref="AF34">INDEX($D$2:$D$561, SMALL(IF($AD$2=$B$2:$B$561, ROW($B$2:$B$561)-ROW($B$2)+1), ROW(33:33)))</f>
        <v>2.0505626470486304</v>
      </c>
      <c r="AH34" s="21" t="e">
        <f t="array" ref="AH34">INDEX($C$2:$C$561, SMALL(IF($AG$2=$B$2:$B$561, ROW($B$2:$B$561)-ROW($B$2)+1), ROW(33:33)))</f>
        <v>#NUM!</v>
      </c>
      <c r="AI34" s="21" t="e">
        <f t="array" ref="AI34">INDEX($D$2:$D$561, SMALL(IF($AG$2=$B$2:$B$561, ROW($B$2:$B$561)-ROW($B$2)+1), ROW(33:33)))</f>
        <v>#NUM!</v>
      </c>
    </row>
    <row r="35" spans="1:35" ht="15" x14ac:dyDescent="0.4">
      <c r="A35">
        <f>'Clk0.4'!P57</f>
        <v>25.064944101520378</v>
      </c>
      <c r="B35">
        <f t="shared" si="0"/>
        <v>26</v>
      </c>
      <c r="C35" s="1">
        <f>'Clk0.4'!S57</f>
        <v>8.6093577689493177</v>
      </c>
      <c r="D35" s="1">
        <f>'Clk0.4'!T57</f>
        <v>7.2732960639551942</v>
      </c>
      <c r="G35" s="21" t="e">
        <f t="array" ref="G35">INDEX($C$2:$C$561, SMALL(IF($F$2=$B$2:$B$561, ROW($B$2:$B$561)-ROW($B$2)+1), ROW(34:34)))</f>
        <v>#NUM!</v>
      </c>
      <c r="H35" s="21" t="e">
        <f t="array" ref="H35">INDEX($D$2:$D$561, SMALL(IF($F$2=$B$2:$B$561, ROW($B$2:$B$561)-ROW($B$2)+1), ROW(34:34)))</f>
        <v>#NUM!</v>
      </c>
      <c r="J35" s="21" t="e">
        <f t="array" ref="J35">INDEX($C$2:$C$561, SMALL(IF($I$2=$B$2:$B$561, ROW($B$2:$B$561)-ROW($B$2)+1), ROW(34:34)))</f>
        <v>#NUM!</v>
      </c>
      <c r="K35" s="21" t="e">
        <f t="array" ref="K35">INDEX($D$2:$D$561, SMALL(IF($I$2=$B$2:$B$561, ROW($B$2:$B$561)-ROW($B$2)+1), ROW(34:34)))</f>
        <v>#NUM!</v>
      </c>
      <c r="M35" s="21">
        <f t="array" ref="M35">INDEX($C$2:$C$561, SMALL(IF($L$2=$B$2:$B$561, ROW($B$2:$B$561)-ROW($B$2)+1), ROW(34:34)))</f>
        <v>15.081650596757244</v>
      </c>
      <c r="N35" s="21">
        <f t="array" ref="N35">INDEX($D$2:$D$561, SMALL(IF($L$2=$B$2:$B$561, ROW($B$2:$B$561)-ROW($B$2)+1), ROW(34:34)))</f>
        <v>5.7912394274593755</v>
      </c>
      <c r="P35" s="21">
        <f t="array" ref="P35">INDEX($C$2:$C$561, SMALL(IF($O$2=$B$2:$B$561, ROW($B$2:$B$561)-ROW($B$2)+1), ROW(34:34)))</f>
        <v>11.579398958064742</v>
      </c>
      <c r="Q35" s="21">
        <f t="array" ref="Q35">INDEX($D$2:$D$561, SMALL(IF($O$2=$B$2:$B$561, ROW($B$2:$B$561)-ROW($B$2)+1), ROW(34:34)))</f>
        <v>8.1005895990670034</v>
      </c>
      <c r="S35" s="21">
        <f t="array" ref="S35">INDEX($C$2:$C$561, SMALL(IF($R$2=$B$2:$B$561, ROW($B$2:$B$561)-ROW($B$2)+1), ROW(34:34)))</f>
        <v>7.7444978864795422</v>
      </c>
      <c r="T35" s="21">
        <f t="array" ref="T35">INDEX($D$2:$D$561, SMALL(IF($R$2=$B$2:$B$561, ROW($B$2:$B$561)-ROW($B$2)+1), ROW(34:34)))</f>
        <v>6.1854310961735619</v>
      </c>
      <c r="V35" s="21">
        <f t="array" ref="V35">INDEX($C$2:$C$561, SMALL(IF($U$2=$B$2:$B$561, ROW($B$2:$B$561)-ROW($B$2)+1), ROW(34:34)))</f>
        <v>7.459271087933427</v>
      </c>
      <c r="W35" s="21">
        <f t="array" ref="W35">INDEX($D$2:$D$561, SMALL(IF($U$2=$B$2:$B$561, ROW($B$2:$B$561)-ROW($B$2)+1), ROW(34:34)))</f>
        <v>6.1227064251727006</v>
      </c>
      <c r="Y35" s="21">
        <f t="array" ref="Y35">INDEX($C$2:$C$561, SMALL(IF($X$2=$B$2:$B$561, ROW($B$2:$B$561)-ROW($B$2)+1), ROW(34:34)))</f>
        <v>5.8481791372514245</v>
      </c>
      <c r="Z35" s="21">
        <f t="array" ref="Z35">INDEX($D$2:$D$561, SMALL(IF($X$2=$B$2:$B$561, ROW($B$2:$B$561)-ROW($B$2)+1), ROW(34:34)))</f>
        <v>3.5251015910179784</v>
      </c>
      <c r="AB35" s="21">
        <f t="array" ref="AB35">INDEX($C$2:$C$561, SMALL(IF($AA$2=$B$2:$B$561, ROW($B$2:$B$561)-ROW($B$2)+1), ROW(34:34)))</f>
        <v>35.965399567865475</v>
      </c>
      <c r="AC35" s="21">
        <f t="array" ref="AC35">INDEX($D$2:$D$561, SMALL(IF($AA$2=$B$2:$B$561, ROW($B$2:$B$561)-ROW($B$2)+1), ROW(34:34)))</f>
        <v>15.526540062104509</v>
      </c>
      <c r="AE35" s="21">
        <f t="array" ref="AE35">INDEX($C$2:$C$561, SMALL(IF($AD$2=$B$2:$B$561, ROW($B$2:$B$561)-ROW($B$2)+1), ROW(34:34)))</f>
        <v>13.782634451043767</v>
      </c>
      <c r="AF35" s="21">
        <f t="array" ref="AF35">INDEX($D$2:$D$561, SMALL(IF($AD$2=$B$2:$B$561, ROW($B$2:$B$561)-ROW($B$2)+1), ROW(34:34)))</f>
        <v>13.651440458275703</v>
      </c>
      <c r="AH35" s="21" t="e">
        <f t="array" ref="AH35">INDEX($C$2:$C$561, SMALL(IF($AG$2=$B$2:$B$561, ROW($B$2:$B$561)-ROW($B$2)+1), ROW(34:34)))</f>
        <v>#NUM!</v>
      </c>
      <c r="AI35" s="21" t="e">
        <f t="array" ref="AI35">INDEX($D$2:$D$561, SMALL(IF($AG$2=$B$2:$B$561, ROW($B$2:$B$561)-ROW($B$2)+1), ROW(34:34)))</f>
        <v>#NUM!</v>
      </c>
    </row>
    <row r="36" spans="1:35" ht="15" x14ac:dyDescent="0.4">
      <c r="A36">
        <f>'Clk0.4'!P58</f>
        <v>24.979046810843929</v>
      </c>
      <c r="B36">
        <f t="shared" si="0"/>
        <v>24</v>
      </c>
      <c r="C36" s="1">
        <f>'Clk0.4'!S58</f>
        <v>8.4530972783743099</v>
      </c>
      <c r="D36" s="1">
        <f>'Clk0.4'!T58</f>
        <v>7.022855760380776</v>
      </c>
      <c r="G36" s="21" t="e">
        <f t="array" ref="G36">INDEX($C$2:$C$561, SMALL(IF($F$2=$B$2:$B$561, ROW($B$2:$B$561)-ROW($B$2)+1), ROW(35:35)))</f>
        <v>#NUM!</v>
      </c>
      <c r="H36" s="21" t="e">
        <f t="array" ref="H36">INDEX($D$2:$D$561, SMALL(IF($F$2=$B$2:$B$561, ROW($B$2:$B$561)-ROW($B$2)+1), ROW(35:35)))</f>
        <v>#NUM!</v>
      </c>
      <c r="J36" s="21" t="e">
        <f t="array" ref="J36">INDEX($C$2:$C$561, SMALL(IF($I$2=$B$2:$B$561, ROW($B$2:$B$561)-ROW($B$2)+1), ROW(35:35)))</f>
        <v>#NUM!</v>
      </c>
      <c r="K36" s="21" t="e">
        <f t="array" ref="K36">INDEX($D$2:$D$561, SMALL(IF($I$2=$B$2:$B$561, ROW($B$2:$B$561)-ROW($B$2)+1), ROW(35:35)))</f>
        <v>#NUM!</v>
      </c>
      <c r="M36" s="21">
        <f t="array" ref="M36">INDEX($C$2:$C$561, SMALL(IF($L$2=$B$2:$B$561, ROW($B$2:$B$561)-ROW($B$2)+1), ROW(35:35)))</f>
        <v>14.623461590395566</v>
      </c>
      <c r="N36" s="21">
        <f t="array" ref="N36">INDEX($D$2:$D$561, SMALL(IF($L$2=$B$2:$B$561, ROW($B$2:$B$561)-ROW($B$2)+1), ROW(35:35)))</f>
        <v>5.7506006777387393</v>
      </c>
      <c r="P36" s="21">
        <f t="array" ref="P36">INDEX($C$2:$C$561, SMALL(IF($O$2=$B$2:$B$561, ROW($B$2:$B$561)-ROW($B$2)+1), ROW(35:35)))</f>
        <v>11.264042610593282</v>
      </c>
      <c r="Q36" s="21">
        <f t="array" ref="Q36">INDEX($D$2:$D$561, SMALL(IF($O$2=$B$2:$B$561, ROW($B$2:$B$561)-ROW($B$2)+1), ROW(35:35)))</f>
        <v>7.9271202419491091</v>
      </c>
      <c r="S36" s="21">
        <f t="array" ref="S36">INDEX($C$2:$C$561, SMALL(IF($R$2=$B$2:$B$561, ROW($B$2:$B$561)-ROW($B$2)+1), ROW(35:35)))</f>
        <v>7.5710490612781181</v>
      </c>
      <c r="T36" s="21">
        <f t="array" ref="T36">INDEX($D$2:$D$561, SMALL(IF($R$2=$B$2:$B$561, ROW($B$2:$B$561)-ROW($B$2)+1), ROW(35:35)))</f>
        <v>5.9839347626666459</v>
      </c>
      <c r="V36" s="21">
        <f t="array" ref="V36">INDEX($C$2:$C$561, SMALL(IF($U$2=$B$2:$B$561, ROW($B$2:$B$561)-ROW($B$2)+1), ROW(35:35)))</f>
        <v>7.3001240269817558</v>
      </c>
      <c r="W36" s="21">
        <f t="array" ref="W36">INDEX($D$2:$D$561, SMALL(IF($U$2=$B$2:$B$561, ROW($B$2:$B$561)-ROW($B$2)+1), ROW(35:35)))</f>
        <v>5.9084092424515813</v>
      </c>
      <c r="Y36" s="21">
        <f t="array" ref="Y36">INDEX($C$2:$C$561, SMALL(IF($X$2=$B$2:$B$561, ROW($B$2:$B$561)-ROW($B$2)+1), ROW(35:35)))</f>
        <v>5.7037529917837766</v>
      </c>
      <c r="Z36" s="21">
        <f t="array" ref="Z36">INDEX($D$2:$D$561, SMALL(IF($X$2=$B$2:$B$561, ROW($B$2:$B$561)-ROW($B$2)+1), ROW(35:35)))</f>
        <v>3.245141489159924</v>
      </c>
      <c r="AB36" s="21" t="e">
        <f t="array" ref="AB36">INDEX($C$2:$C$561, SMALL(IF($AA$2=$B$2:$B$561, ROW($B$2:$B$561)-ROW($B$2)+1), ROW(35:35)))</f>
        <v>#NUM!</v>
      </c>
      <c r="AC36" s="21" t="e">
        <f t="array" ref="AC36">INDEX($D$2:$D$561, SMALL(IF($AA$2=$B$2:$B$561, ROW($B$2:$B$561)-ROW($B$2)+1), ROW(35:35)))</f>
        <v>#NUM!</v>
      </c>
      <c r="AE36" s="21">
        <f t="array" ref="AE36">INDEX($C$2:$C$561, SMALL(IF($AD$2=$B$2:$B$561, ROW($B$2:$B$561)-ROW($B$2)+1), ROW(35:35)))</f>
        <v>13.339565076290301</v>
      </c>
      <c r="AF36" s="21">
        <f t="array" ref="AF36">INDEX($D$2:$D$561, SMALL(IF($AD$2=$B$2:$B$561, ROW($B$2:$B$561)-ROW($B$2)+1), ROW(35:35)))</f>
        <v>13.20312872103524</v>
      </c>
      <c r="AH36" s="21" t="e">
        <f t="array" ref="AH36">INDEX($C$2:$C$561, SMALL(IF($AG$2=$B$2:$B$561, ROW($B$2:$B$561)-ROW($B$2)+1), ROW(35:35)))</f>
        <v>#NUM!</v>
      </c>
      <c r="AI36" s="21" t="e">
        <f t="array" ref="AI36">INDEX($D$2:$D$561, SMALL(IF($AG$2=$B$2:$B$561, ROW($B$2:$B$561)-ROW($B$2)+1), ROW(35:35)))</f>
        <v>#NUM!</v>
      </c>
    </row>
    <row r="37" spans="1:35" ht="15" x14ac:dyDescent="0.4">
      <c r="A37">
        <f>'Clk0.4'!P59</f>
        <v>24.907684739795538</v>
      </c>
      <c r="B37">
        <f t="shared" si="0"/>
        <v>24</v>
      </c>
      <c r="C37" s="1">
        <f>'Clk0.4'!S59</f>
        <v>8.3011160947893696</v>
      </c>
      <c r="D37" s="1">
        <f>'Clk0.4'!T59</f>
        <v>6.7737667508622934</v>
      </c>
      <c r="G37" s="21" t="e">
        <f t="array" ref="G37">INDEX($C$2:$C$561, SMALL(IF($F$2=$B$2:$B$561, ROW($B$2:$B$561)-ROW($B$2)+1), ROW(36:36)))</f>
        <v>#NUM!</v>
      </c>
      <c r="H37" s="21" t="e">
        <f t="array" ref="H37">INDEX($D$2:$D$561, SMALL(IF($F$2=$B$2:$B$561, ROW($B$2:$B$561)-ROW($B$2)+1), ROW(36:36)))</f>
        <v>#NUM!</v>
      </c>
      <c r="J37" s="21" t="e">
        <f t="array" ref="J37">INDEX($C$2:$C$561, SMALL(IF($I$2=$B$2:$B$561, ROW($B$2:$B$561)-ROW($B$2)+1), ROW(36:36)))</f>
        <v>#NUM!</v>
      </c>
      <c r="K37" s="21" t="e">
        <f t="array" ref="K37">INDEX($D$2:$D$561, SMALL(IF($I$2=$B$2:$B$561, ROW($B$2:$B$561)-ROW($B$2)+1), ROW(36:36)))</f>
        <v>#NUM!</v>
      </c>
      <c r="M37" s="21">
        <f t="array" ref="M37">INDEX($C$2:$C$561, SMALL(IF($L$2=$B$2:$B$561, ROW($B$2:$B$561)-ROW($B$2)+1), ROW(36:36)))</f>
        <v>14.186644884336848</v>
      </c>
      <c r="N37" s="21">
        <f t="array" ref="N37">INDEX($D$2:$D$561, SMALL(IF($L$2=$B$2:$B$561, ROW($B$2:$B$561)-ROW($B$2)+1), ROW(36:36)))</f>
        <v>5.7088158993934064</v>
      </c>
      <c r="P37" s="21">
        <f t="array" ref="P37">INDEX($C$2:$C$561, SMALL(IF($O$2=$B$2:$B$561, ROW($B$2:$B$561)-ROW($B$2)+1), ROW(36:36)))</f>
        <v>10.961563499000627</v>
      </c>
      <c r="Q37" s="21">
        <f t="array" ref="Q37">INDEX($D$2:$D$561, SMALL(IF($O$2=$B$2:$B$561, ROW($B$2:$B$561)-ROW($B$2)+1), ROW(36:36)))</f>
        <v>7.7565367395984959</v>
      </c>
      <c r="S37" s="21">
        <f t="array" ref="S37">INDEX($C$2:$C$561, SMALL(IF($R$2=$B$2:$B$561, ROW($B$2:$B$561)-ROW($B$2)+1), ROW(36:36)))</f>
        <v>7.4021070625491694</v>
      </c>
      <c r="T37" s="21">
        <f t="array" ref="T37">INDEX($D$2:$D$561, SMALL(IF($R$2=$B$2:$B$561, ROW($B$2:$B$561)-ROW($B$2)+1), ROW(36:36)))</f>
        <v>5.7801316265430573</v>
      </c>
      <c r="V37" s="21">
        <f t="array" ref="V37">INDEX($C$2:$C$561, SMALL(IF($U$2=$B$2:$B$561, ROW($B$2:$B$561)-ROW($B$2)+1), ROW(36:36)))</f>
        <v>7.1447693099401768</v>
      </c>
      <c r="W37" s="21">
        <f t="array" ref="W37">INDEX($D$2:$D$561, SMALL(IF($U$2=$B$2:$B$561, ROW($B$2:$B$561)-ROW($B$2)+1), ROW(36:36)))</f>
        <v>5.6916860463444729</v>
      </c>
      <c r="Y37" s="21">
        <f t="array" ref="Y37">INDEX($C$2:$C$561, SMALL(IF($X$2=$B$2:$B$561, ROW($B$2:$B$561)-ROW($B$2)+1), ROW(36:36)))</f>
        <v>5.553564209084751</v>
      </c>
      <c r="Z37" s="21">
        <f t="array" ref="Z37">INDEX($D$2:$D$561, SMALL(IF($X$2=$B$2:$B$561, ROW($B$2:$B$561)-ROW($B$2)+1), ROW(36:36)))</f>
        <v>2.9564857487360419</v>
      </c>
      <c r="AB37" s="21" t="e">
        <f t="array" ref="AB37">INDEX($C$2:$C$561, SMALL(IF($AA$2=$B$2:$B$561, ROW($B$2:$B$561)-ROW($B$2)+1), ROW(36:36)))</f>
        <v>#NUM!</v>
      </c>
      <c r="AC37" s="21" t="e">
        <f t="array" ref="AC37">INDEX($D$2:$D$561, SMALL(IF($AA$2=$B$2:$B$561, ROW($B$2:$B$561)-ROW($B$2)+1), ROW(36:36)))</f>
        <v>#NUM!</v>
      </c>
      <c r="AE37" s="21">
        <f t="array" ref="AE37">INDEX($C$2:$C$561, SMALL(IF($AD$2=$B$2:$B$561, ROW($B$2:$B$561)-ROW($B$2)+1), ROW(36:36)))</f>
        <v>12.92740933961192</v>
      </c>
      <c r="AF37" s="21">
        <f t="array" ref="AF37">INDEX($D$2:$D$561, SMALL(IF($AD$2=$B$2:$B$561, ROW($B$2:$B$561)-ROW($B$2)+1), ROW(36:36)))</f>
        <v>12.783339080869439</v>
      </c>
      <c r="AH37" s="21" t="e">
        <f t="array" ref="AH37">INDEX($C$2:$C$561, SMALL(IF($AG$2=$B$2:$B$561, ROW($B$2:$B$561)-ROW($B$2)+1), ROW(36:36)))</f>
        <v>#NUM!</v>
      </c>
      <c r="AI37" s="21" t="e">
        <f t="array" ref="AI37">INDEX($D$2:$D$561, SMALL(IF($AG$2=$B$2:$B$561, ROW($B$2:$B$561)-ROW($B$2)+1), ROW(36:36)))</f>
        <v>#NUM!</v>
      </c>
    </row>
    <row r="38" spans="1:35" ht="15" x14ac:dyDescent="0.4">
      <c r="A38">
        <f>'Clk0.4'!P60</f>
        <v>24.850492367834661</v>
      </c>
      <c r="B38">
        <f t="shared" si="0"/>
        <v>24</v>
      </c>
      <c r="C38" s="1">
        <f>'Clk0.4'!S60</f>
        <v>8.1529776346823581</v>
      </c>
      <c r="D38" s="1">
        <f>'Clk0.4'!T60</f>
        <v>6.5255137850675933</v>
      </c>
      <c r="G38" s="21" t="e">
        <f t="array" ref="G38">INDEX($C$2:$C$561, SMALL(IF($F$2=$B$2:$B$561, ROW($B$2:$B$561)-ROW($B$2)+1), ROW(37:37)))</f>
        <v>#NUM!</v>
      </c>
      <c r="H38" s="21" t="e">
        <f t="array" ref="H38">INDEX($D$2:$D$561, SMALL(IF($F$2=$B$2:$B$561, ROW($B$2:$B$561)-ROW($B$2)+1), ROW(37:37)))</f>
        <v>#NUM!</v>
      </c>
      <c r="J38" s="21" t="e">
        <f t="array" ref="J38">INDEX($C$2:$C$561, SMALL(IF($I$2=$B$2:$B$561, ROW($B$2:$B$561)-ROW($B$2)+1), ROW(37:37)))</f>
        <v>#NUM!</v>
      </c>
      <c r="K38" s="21" t="e">
        <f t="array" ref="K38">INDEX($D$2:$D$561, SMALL(IF($I$2=$B$2:$B$561, ROW($B$2:$B$561)-ROW($B$2)+1), ROW(37:37)))</f>
        <v>#NUM!</v>
      </c>
      <c r="M38" s="21">
        <f t="array" ref="M38">INDEX($C$2:$C$561, SMALL(IF($L$2=$B$2:$B$561, ROW($B$2:$B$561)-ROW($B$2)+1), ROW(37:37)))</f>
        <v>13.769296514999422</v>
      </c>
      <c r="N38" s="21">
        <f t="array" ref="N38">INDEX($D$2:$D$561, SMALL(IF($L$2=$B$2:$B$561, ROW($B$2:$B$561)-ROW($B$2)+1), ROW(37:37)))</f>
        <v>5.6654316588065612</v>
      </c>
      <c r="P38" s="21">
        <f t="array" ref="P38">INDEX($C$2:$C$561, SMALL(IF($O$2=$B$2:$B$561, ROW($B$2:$B$561)-ROW($B$2)+1), ROW(37:37)))</f>
        <v>10.671031424195748</v>
      </c>
      <c r="Q38" s="21">
        <f t="array" ref="Q38">INDEX($D$2:$D$561, SMALL(IF($O$2=$B$2:$B$561, ROW($B$2:$B$561)-ROW($B$2)+1), ROW(37:37)))</f>
        <v>7.5882336790119895</v>
      </c>
      <c r="S38" s="21">
        <f t="array" ref="S38">INDEX($C$2:$C$561, SMALL(IF($R$2=$B$2:$B$561, ROW($B$2:$B$561)-ROW($B$2)+1), ROW(37:37)))</f>
        <v>7.2373107165184161</v>
      </c>
      <c r="T38" s="21">
        <f t="array" ref="T38">INDEX($D$2:$D$561, SMALL(IF($R$2=$B$2:$B$561, ROW($B$2:$B$561)-ROW($B$2)+1), ROW(37:37)))</f>
        <v>5.5735403591418526</v>
      </c>
      <c r="V38" s="21">
        <f t="array" ref="V38">INDEX($C$2:$C$561, SMALL(IF($U$2=$B$2:$B$561, ROW($B$2:$B$561)-ROW($B$2)+1), ROW(37:37)))</f>
        <v>6.9928313093103416</v>
      </c>
      <c r="W38" s="21">
        <f t="array" ref="W38">INDEX($D$2:$D$561, SMALL(IF($U$2=$B$2:$B$561, ROW($B$2:$B$561)-ROW($B$2)+1), ROW(37:37)))</f>
        <v>5.4720182829449531</v>
      </c>
      <c r="Y38" s="21">
        <f t="array" ref="Y38">INDEX($C$2:$C$561, SMALL(IF($X$2=$B$2:$B$561, ROW($B$2:$B$561)-ROW($B$2)+1), ROW(37:37)))</f>
        <v>5.3954417191851585</v>
      </c>
      <c r="Z38" s="21">
        <f t="array" ref="Z38">INDEX($D$2:$D$561, SMALL(IF($X$2=$B$2:$B$561, ROW($B$2:$B$561)-ROW($B$2)+1), ROW(37:37)))</f>
        <v>2.6588086971347322</v>
      </c>
      <c r="AB38" s="21" t="e">
        <f t="array" ref="AB38">INDEX($C$2:$C$561, SMALL(IF($AA$2=$B$2:$B$561, ROW($B$2:$B$561)-ROW($B$2)+1), ROW(37:37)))</f>
        <v>#NUM!</v>
      </c>
      <c r="AC38" s="21" t="e">
        <f t="array" ref="AC38">INDEX($D$2:$D$561, SMALL(IF($AA$2=$B$2:$B$561, ROW($B$2:$B$561)-ROW($B$2)+1), ROW(37:37)))</f>
        <v>#NUM!</v>
      </c>
      <c r="AE38" s="21">
        <f t="array" ref="AE38">INDEX($C$2:$C$561, SMALL(IF($AD$2=$B$2:$B$561, ROW($B$2:$B$561)-ROW($B$2)+1), ROW(37:37)))</f>
        <v>12.542487246700899</v>
      </c>
      <c r="AF38" s="21">
        <f t="array" ref="AF38">INDEX($D$2:$D$561, SMALL(IF($AD$2=$B$2:$B$561, ROW($B$2:$B$561)-ROW($B$2)+1), ROW(37:37)))</f>
        <v>12.388383666442401</v>
      </c>
      <c r="AH38" s="21" t="e">
        <f t="array" ref="AH38">INDEX($C$2:$C$561, SMALL(IF($AG$2=$B$2:$B$561, ROW($B$2:$B$561)-ROW($B$2)+1), ROW(37:37)))</f>
        <v>#NUM!</v>
      </c>
      <c r="AI38" s="21" t="e">
        <f t="array" ref="AI38">INDEX($D$2:$D$561, SMALL(IF($AG$2=$B$2:$B$561, ROW($B$2:$B$561)-ROW($B$2)+1), ROW(37:37)))</f>
        <v>#NUM!</v>
      </c>
    </row>
    <row r="39" spans="1:35" ht="15" x14ac:dyDescent="0.4">
      <c r="A39">
        <f>'Clk0.4'!P61</f>
        <v>24.807170752500074</v>
      </c>
      <c r="B39">
        <f t="shared" si="0"/>
        <v>24</v>
      </c>
      <c r="C39" s="1">
        <f>'Clk0.4'!S61</f>
        <v>8.0082469869982198</v>
      </c>
      <c r="D39" s="1">
        <f>'Clk0.4'!T61</f>
        <v>6.2775971608684058</v>
      </c>
      <c r="G39" s="21" t="e">
        <f t="array" ref="G39">INDEX($C$2:$C$561, SMALL(IF($F$2=$B$2:$B$561, ROW($B$2:$B$561)-ROW($B$2)+1), ROW(38:38)))</f>
        <v>#NUM!</v>
      </c>
      <c r="H39" s="21" t="e">
        <f t="array" ref="H39">INDEX($D$2:$D$561, SMALL(IF($F$2=$B$2:$B$561, ROW($B$2:$B$561)-ROW($B$2)+1), ROW(38:38)))</f>
        <v>#NUM!</v>
      </c>
      <c r="J39" s="21" t="e">
        <f t="array" ref="J39">INDEX($C$2:$C$561, SMALL(IF($I$2=$B$2:$B$561, ROW($B$2:$B$561)-ROW($B$2)+1), ROW(38:38)))</f>
        <v>#NUM!</v>
      </c>
      <c r="K39" s="21" t="e">
        <f t="array" ref="K39">INDEX($D$2:$D$561, SMALL(IF($I$2=$B$2:$B$561, ROW($B$2:$B$561)-ROW($B$2)+1), ROW(38:38)))</f>
        <v>#NUM!</v>
      </c>
      <c r="M39" s="21">
        <f t="array" ref="M39">INDEX($C$2:$C$561, SMALL(IF($L$2=$B$2:$B$561, ROW($B$2:$B$561)-ROW($B$2)+1), ROW(38:38)))</f>
        <v>13.369762642302119</v>
      </c>
      <c r="N39" s="21">
        <f t="array" ref="N39">INDEX($D$2:$D$561, SMALL(IF($L$2=$B$2:$B$561, ROW($B$2:$B$561)-ROW($B$2)+1), ROW(38:38)))</f>
        <v>5.6200410009428436</v>
      </c>
      <c r="P39" s="21">
        <f t="array" ref="P39">INDEX($C$2:$C$561, SMALL(IF($O$2=$B$2:$B$561, ROW($B$2:$B$561)-ROW($B$2)+1), ROW(38:38)))</f>
        <v>10.391614571538449</v>
      </c>
      <c r="Q39" s="21">
        <f t="array" ref="Q39">INDEX($D$2:$D$561, SMALL(IF($O$2=$B$2:$B$561, ROW($B$2:$B$561)-ROW($B$2)+1), ROW(38:38)))</f>
        <v>7.4216549244388164</v>
      </c>
      <c r="S39" s="21">
        <f t="array" ref="S39">INDEX($C$2:$C$561, SMALL(IF($R$2=$B$2:$B$561, ROW($B$2:$B$561)-ROW($B$2)+1), ROW(38:38)))</f>
        <v>7.0762848410923249</v>
      </c>
      <c r="T39" s="21">
        <f t="array" ref="T39">INDEX($D$2:$D$561, SMALL(IF($R$2=$B$2:$B$561, ROW($B$2:$B$561)-ROW($B$2)+1), ROW(38:38)))</f>
        <v>5.363661683689771</v>
      </c>
      <c r="V39" s="21">
        <f t="array" ref="V39">INDEX($C$2:$C$561, SMALL(IF($U$2=$B$2:$B$561, ROW($B$2:$B$561)-ROW($B$2)+1), ROW(38:38)))</f>
        <v>6.8439088229991452</v>
      </c>
      <c r="W39" s="21">
        <f t="array" ref="W39">INDEX($D$2:$D$561, SMALL(IF($U$2=$B$2:$B$561, ROW($B$2:$B$561)-ROW($B$2)+1), ROW(38:38)))</f>
        <v>5.2488668413227808</v>
      </c>
      <c r="Y39" s="21">
        <f t="array" ref="Y39">INDEX($C$2:$C$561, SMALL(IF($X$2=$B$2:$B$561, ROW($B$2:$B$561)-ROW($B$2)+1), ROW(38:38)))</f>
        <v>5.2266976277017196</v>
      </c>
      <c r="Z39" s="21">
        <f t="array" ref="Z39">INDEX($D$2:$D$561, SMALL(IF($X$2=$B$2:$B$561, ROW($B$2:$B$561)-ROW($B$2)+1), ROW(38:38)))</f>
        <v>2.3520816061606737</v>
      </c>
      <c r="AB39" s="21" t="e">
        <f t="array" ref="AB39">INDEX($C$2:$C$561, SMALL(IF($AA$2=$B$2:$B$561, ROW($B$2:$B$561)-ROW($B$2)+1), ROW(38:38)))</f>
        <v>#NUM!</v>
      </c>
      <c r="AC39" s="21" t="e">
        <f t="array" ref="AC39">INDEX($D$2:$D$561, SMALL(IF($AA$2=$B$2:$B$561, ROW($B$2:$B$561)-ROW($B$2)+1), ROW(38:38)))</f>
        <v>#NUM!</v>
      </c>
      <c r="AE39" s="21">
        <f t="array" ref="AE39">INDEX($C$2:$C$561, SMALL(IF($AD$2=$B$2:$B$561, ROW($B$2:$B$561)-ROW($B$2)+1), ROW(38:38)))</f>
        <v>12.181711761613974</v>
      </c>
      <c r="AF39" s="21">
        <f t="array" ref="AF39">INDEX($D$2:$D$561, SMALL(IF($AD$2=$B$2:$B$561, ROW($B$2:$B$561)-ROW($B$2)+1), ROW(38:38)))</f>
        <v>12.01515471971264</v>
      </c>
      <c r="AH39" s="21" t="e">
        <f t="array" ref="AH39">INDEX($C$2:$C$561, SMALL(IF($AG$2=$B$2:$B$561, ROW($B$2:$B$561)-ROW($B$2)+1), ROW(38:38)))</f>
        <v>#NUM!</v>
      </c>
      <c r="AI39" s="21" t="e">
        <f t="array" ref="AI39">INDEX($D$2:$D$561, SMALL(IF($AG$2=$B$2:$B$561, ROW($B$2:$B$561)-ROW($B$2)+1), ROW(38:38)))</f>
        <v>#NUM!</v>
      </c>
    </row>
    <row r="40" spans="1:35" ht="15" x14ac:dyDescent="0.4">
      <c r="A40">
        <f>'Clk0.4'!P62</f>
        <v>24.777482821420286</v>
      </c>
      <c r="B40">
        <f t="shared" si="0"/>
        <v>24</v>
      </c>
      <c r="C40" s="1">
        <f>'Clk0.4'!S62</f>
        <v>7.866484125891418</v>
      </c>
      <c r="D40" s="1">
        <f>'Clk0.4'!T62</f>
        <v>6.0295300692753235</v>
      </c>
      <c r="G40" s="21" t="e">
        <f t="array" ref="G40">INDEX($C$2:$C$561, SMALL(IF($F$2=$B$2:$B$561, ROW($B$2:$B$561)-ROW($B$2)+1), ROW(39:39)))</f>
        <v>#NUM!</v>
      </c>
      <c r="H40" s="21" t="e">
        <f t="array" ref="H40">INDEX($D$2:$D$561, SMALL(IF($F$2=$B$2:$B$561, ROW($B$2:$B$561)-ROW($B$2)+1), ROW(39:39)))</f>
        <v>#NUM!</v>
      </c>
      <c r="J40" s="21" t="e">
        <f t="array" ref="J40">INDEX($C$2:$C$561, SMALL(IF($I$2=$B$2:$B$561, ROW($B$2:$B$561)-ROW($B$2)+1), ROW(39:39)))</f>
        <v>#NUM!</v>
      </c>
      <c r="K40" s="21" t="e">
        <f t="array" ref="K40">INDEX($D$2:$D$561, SMALL(IF($I$2=$B$2:$B$561, ROW($B$2:$B$561)-ROW($B$2)+1), ROW(39:39)))</f>
        <v>#NUM!</v>
      </c>
      <c r="M40" s="21">
        <f t="array" ref="M40">INDEX($C$2:$C$561, SMALL(IF($L$2=$B$2:$B$561, ROW($B$2:$B$561)-ROW($B$2)+1), ROW(39:39)))</f>
        <v>12.986599592715967</v>
      </c>
      <c r="N40" s="21">
        <f t="array" ref="N40">INDEX($D$2:$D$561, SMALL(IF($L$2=$B$2:$B$561, ROW($B$2:$B$561)-ROW($B$2)+1), ROW(39:39)))</f>
        <v>5.5722762943892912</v>
      </c>
      <c r="P40" s="21">
        <f t="array" ref="P40">INDEX($C$2:$C$561, SMALL(IF($O$2=$B$2:$B$561, ROW($B$2:$B$561)-ROW($B$2)+1), ROW(39:39)))</f>
        <v>10.122565506775624</v>
      </c>
      <c r="Q40" s="21">
        <f t="array" ref="Q40">INDEX($D$2:$D$561, SMALL(IF($O$2=$B$2:$B$561, ROW($B$2:$B$561)-ROW($B$2)+1), ROW(39:39)))</f>
        <v>7.2562855380673739</v>
      </c>
      <c r="S40" s="21">
        <f t="array" ref="S40">INDEX($C$2:$C$561, SMALL(IF($R$2=$B$2:$B$561, ROW($B$2:$B$561)-ROW($B$2)+1), ROW(39:39)))</f>
        <v>6.918631089201206</v>
      </c>
      <c r="T40" s="21">
        <f t="array" ref="T40">INDEX($D$2:$D$561, SMALL(IF($R$2=$B$2:$B$561, ROW($B$2:$B$561)-ROW($B$2)+1), ROW(39:39)))</f>
        <v>5.1499742666349189</v>
      </c>
      <c r="V40" s="21">
        <f t="array" ref="V40">INDEX($C$2:$C$561, SMALL(IF($U$2=$B$2:$B$561, ROW($B$2:$B$561)-ROW($B$2)+1), ROW(39:39)))</f>
        <v>6.6975637330849453</v>
      </c>
      <c r="W40" s="21">
        <f t="array" ref="W40">INDEX($D$2:$D$561, SMALL(IF($U$2=$B$2:$B$561, ROW($B$2:$B$561)-ROW($B$2)+1), ROW(39:39)))</f>
        <v>5.0216684655677204</v>
      </c>
      <c r="Y40" s="21">
        <f t="array" ref="Y40">INDEX($C$2:$C$561, SMALL(IF($X$2=$B$2:$B$561, ROW($B$2:$B$561)-ROW($B$2)+1), ROW(39:39)))</f>
        <v>5.0440074018607186</v>
      </c>
      <c r="Z40" s="21">
        <f t="array" ref="Z40">INDEX($D$2:$D$561, SMALL(IF($X$2=$B$2:$B$561, ROW($B$2:$B$561)-ROW($B$2)+1), ROW(39:39)))</f>
        <v>2.0367521360940595</v>
      </c>
      <c r="AB40" s="21" t="e">
        <f t="array" ref="AB40">INDEX($C$2:$C$561, SMALL(IF($AA$2=$B$2:$B$561, ROW($B$2:$B$561)-ROW($B$2)+1), ROW(39:39)))</f>
        <v>#NUM!</v>
      </c>
      <c r="AC40" s="21" t="e">
        <f t="array" ref="AC40">INDEX($D$2:$D$561, SMALL(IF($AA$2=$B$2:$B$561, ROW($B$2:$B$561)-ROW($B$2)+1), ROW(39:39)))</f>
        <v>#NUM!</v>
      </c>
      <c r="AE40" s="21">
        <f t="array" ref="AE40">INDEX($C$2:$C$561, SMALL(IF($AD$2=$B$2:$B$561, ROW($B$2:$B$561)-ROW($B$2)+1), ROW(39:39)))</f>
        <v>17.156091811892285</v>
      </c>
      <c r="AF40" s="21">
        <f t="array" ref="AF40">INDEX($D$2:$D$561, SMALL(IF($AD$2=$B$2:$B$561, ROW($B$2:$B$561)-ROW($B$2)+1), ROW(39:39)))</f>
        <v>15.995636274994842</v>
      </c>
      <c r="AH40" s="21" t="e">
        <f t="array" ref="AH40">INDEX($C$2:$C$561, SMALL(IF($AG$2=$B$2:$B$561, ROW($B$2:$B$561)-ROW($B$2)+1), ROW(39:39)))</f>
        <v>#NUM!</v>
      </c>
      <c r="AI40" s="21" t="e">
        <f t="array" ref="AI40">INDEX($D$2:$D$561, SMALL(IF($AG$2=$B$2:$B$561, ROW($B$2:$B$561)-ROW($B$2)+1), ROW(39:39)))</f>
        <v>#NUM!</v>
      </c>
    </row>
    <row r="41" spans="1:35" ht="15" x14ac:dyDescent="0.4">
      <c r="A41">
        <f>'Clk0.4'!P63</f>
        <v>24.761249072779119</v>
      </c>
      <c r="B41">
        <f t="shared" si="0"/>
        <v>24</v>
      </c>
      <c r="C41" s="1">
        <f>'Clk0.4'!S63</f>
        <v>7.7272366760666804</v>
      </c>
      <c r="D41" s="1">
        <f>'Clk0.4'!T63</f>
        <v>5.7808366595312624</v>
      </c>
      <c r="G41" s="21" t="e">
        <f t="array" ref="G41">INDEX($C$2:$C$561, SMALL(IF($F$2=$B$2:$B$561, ROW($B$2:$B$561)-ROW($B$2)+1), ROW(40:40)))</f>
        <v>#NUM!</v>
      </c>
      <c r="H41" s="21" t="e">
        <f t="array" ref="H41">INDEX($D$2:$D$561, SMALL(IF($F$2=$B$2:$B$561, ROW($B$2:$B$561)-ROW($B$2)+1), ROW(40:40)))</f>
        <v>#NUM!</v>
      </c>
      <c r="J41" s="21" t="e">
        <f t="array" ref="J41">INDEX($C$2:$C$561, SMALL(IF($I$2=$B$2:$B$561, ROW($B$2:$B$561)-ROW($B$2)+1), ROW(40:40)))</f>
        <v>#NUM!</v>
      </c>
      <c r="K41" s="21" t="e">
        <f t="array" ref="K41">INDEX($D$2:$D$561, SMALL(IF($I$2=$B$2:$B$561, ROW($B$2:$B$561)-ROW($B$2)+1), ROW(40:40)))</f>
        <v>#NUM!</v>
      </c>
      <c r="M41" s="21">
        <f t="array" ref="M41">INDEX($C$2:$C$561, SMALL(IF($L$2=$B$2:$B$561, ROW($B$2:$B$561)-ROW($B$2)+1), ROW(40:40)))</f>
        <v>12.618541131392101</v>
      </c>
      <c r="N41" s="21">
        <f t="array" ref="N41">INDEX($D$2:$D$561, SMALL(IF($L$2=$B$2:$B$561, ROW($B$2:$B$561)-ROW($B$2)+1), ROW(40:40)))</f>
        <v>5.5218032361671696</v>
      </c>
      <c r="P41" s="21">
        <f t="array" ref="P41">INDEX($C$2:$C$561, SMALL(IF($O$2=$B$2:$B$561, ROW($B$2:$B$561)-ROW($B$2)+1), ROW(40:40)))</f>
        <v>9.863209244860899</v>
      </c>
      <c r="Q41" s="21">
        <f t="array" ref="Q41">INDEX($D$2:$D$561, SMALL(IF($O$2=$B$2:$B$561, ROW($B$2:$B$561)-ROW($B$2)+1), ROW(40:40)))</f>
        <v>7.0916447529697217</v>
      </c>
      <c r="S41" s="21">
        <f t="array" ref="S41">INDEX($C$2:$C$561, SMALL(IF($R$2=$B$2:$B$561, ROW($B$2:$B$561)-ROW($B$2)+1), ROW(40:40)))</f>
        <v>6.7639169299032993</v>
      </c>
      <c r="T41" s="21">
        <f t="array" ref="T41">INDEX($D$2:$D$561, SMALL(IF($R$2=$B$2:$B$561, ROW($B$2:$B$561)-ROW($B$2)+1), ROW(40:40)))</f>
        <v>4.9319308492901159</v>
      </c>
      <c r="V41" s="21">
        <f t="array" ref="V41">INDEX($C$2:$C$561, SMALL(IF($U$2=$B$2:$B$561, ROW($B$2:$B$561)-ROW($B$2)+1), ROW(40:40)))</f>
        <v>6.5533071011336235</v>
      </c>
      <c r="W41" s="21">
        <f t="array" ref="W41">INDEX($D$2:$D$561, SMALL(IF($U$2=$B$2:$B$561, ROW($B$2:$B$561)-ROW($B$2)+1), ROW(40:40)))</f>
        <v>4.7898327962152107</v>
      </c>
      <c r="Y41" s="21">
        <f t="array" ref="Y41">INDEX($C$2:$C$561, SMALL(IF($X$2=$B$2:$B$561, ROW($B$2:$B$561)-ROW($B$2)+1), ROW(40:40)))</f>
        <v>16.342575869753265</v>
      </c>
      <c r="Z41" s="21">
        <f t="array" ref="Z41">INDEX($D$2:$D$561, SMALL(IF($X$2=$B$2:$B$561, ROW($B$2:$B$561)-ROW($B$2)+1), ROW(40:40)))</f>
        <v>14.141679809626506</v>
      </c>
      <c r="AB41" s="21" t="e">
        <f t="array" ref="AB41">INDEX($C$2:$C$561, SMALL(IF($AA$2=$B$2:$B$561, ROW($B$2:$B$561)-ROW($B$2)+1), ROW(40:40)))</f>
        <v>#NUM!</v>
      </c>
      <c r="AC41" s="21" t="e">
        <f t="array" ref="AC41">INDEX($D$2:$D$561, SMALL(IF($AA$2=$B$2:$B$561, ROW($B$2:$B$561)-ROW($B$2)+1), ROW(40:40)))</f>
        <v>#NUM!</v>
      </c>
      <c r="AE41" s="21">
        <f t="array" ref="AE41">INDEX($C$2:$C$561, SMALL(IF($AD$2=$B$2:$B$561, ROW($B$2:$B$561)-ROW($B$2)+1), ROW(40:40)))</f>
        <v>16.435708280602896</v>
      </c>
      <c r="AF41" s="21">
        <f t="array" ref="AF41">INDEX($D$2:$D$561, SMALL(IF($AD$2=$B$2:$B$561, ROW($B$2:$B$561)-ROW($B$2)+1), ROW(40:40)))</f>
        <v>15.348848439929418</v>
      </c>
      <c r="AH41" s="21" t="e">
        <f t="array" ref="AH41">INDEX($C$2:$C$561, SMALL(IF($AG$2=$B$2:$B$561, ROW($B$2:$B$561)-ROW($B$2)+1), ROW(40:40)))</f>
        <v>#NUM!</v>
      </c>
      <c r="AI41" s="21" t="e">
        <f t="array" ref="AI41">INDEX($D$2:$D$561, SMALL(IF($AG$2=$B$2:$B$561, ROW($B$2:$B$561)-ROW($B$2)+1), ROW(40:40)))</f>
        <v>#NUM!</v>
      </c>
    </row>
    <row r="42" spans="1:35" ht="15" x14ac:dyDescent="0.4">
      <c r="A42">
        <f>'Clk0.4'!P64</f>
        <v>24.758343448910004</v>
      </c>
      <c r="B42">
        <f t="shared" si="0"/>
        <v>24</v>
      </c>
      <c r="C42" s="1">
        <f>'Clk0.4'!S64</f>
        <v>7.590032032924066</v>
      </c>
      <c r="D42" s="1">
        <f>'Clk0.4'!T64</f>
        <v>5.5310509240821633</v>
      </c>
      <c r="G42" s="21" t="e">
        <f t="array" ref="G42">INDEX($C$2:$C$561, SMALL(IF($F$2=$B$2:$B$561, ROW($B$2:$B$561)-ROW($B$2)+1), ROW(41:41)))</f>
        <v>#NUM!</v>
      </c>
      <c r="H42" s="21" t="e">
        <f t="array" ref="H42">INDEX($D$2:$D$561, SMALL(IF($F$2=$B$2:$B$561, ROW($B$2:$B$561)-ROW($B$2)+1), ROW(41:41)))</f>
        <v>#NUM!</v>
      </c>
      <c r="J42" s="21" t="e">
        <f t="array" ref="J42">INDEX($C$2:$C$561, SMALL(IF($I$2=$B$2:$B$561, ROW($B$2:$B$561)-ROW($B$2)+1), ROW(41:41)))</f>
        <v>#NUM!</v>
      </c>
      <c r="K42" s="21" t="e">
        <f t="array" ref="K42">INDEX($D$2:$D$561, SMALL(IF($I$2=$B$2:$B$561, ROW($B$2:$B$561)-ROW($B$2)+1), ROW(41:41)))</f>
        <v>#NUM!</v>
      </c>
      <c r="M42" s="21">
        <f t="array" ref="M42">INDEX($C$2:$C$561, SMALL(IF($L$2=$B$2:$B$561, ROW($B$2:$B$561)-ROW($B$2)+1), ROW(41:41)))</f>
        <v>12.264471429177728</v>
      </c>
      <c r="N42" s="21">
        <f t="array" ref="N42">INDEX($D$2:$D$561, SMALL(IF($L$2=$B$2:$B$561, ROW($B$2:$B$561)-ROW($B$2)+1), ROW(41:41)))</f>
        <v>5.4683157460270451</v>
      </c>
      <c r="P42" s="21">
        <f t="array" ref="P42">INDEX($C$2:$C$561, SMALL(IF($O$2=$B$2:$B$561, ROW($B$2:$B$561)-ROW($B$2)+1), ROW(41:41)))</f>
        <v>9.6129329844108948</v>
      </c>
      <c r="Q42" s="21">
        <f t="array" ref="Q42">INDEX($D$2:$D$561, SMALL(IF($O$2=$B$2:$B$561, ROW($B$2:$B$561)-ROW($B$2)+1), ROW(41:41)))</f>
        <v>6.9272797798794272</v>
      </c>
      <c r="S42" s="21">
        <f t="array" ref="S42">INDEX($C$2:$C$561, SMALL(IF($R$2=$B$2:$B$561, ROW($B$2:$B$561)-ROW($B$2)+1), ROW(41:41)))</f>
        <v>6.6116621374978628</v>
      </c>
      <c r="T42" s="21">
        <f t="array" ref="T42">INDEX($D$2:$D$561, SMALL(IF($R$2=$B$2:$B$561, ROW($B$2:$B$561)-ROW($B$2)+1), ROW(41:41)))</f>
        <v>4.7089548688689282</v>
      </c>
      <c r="V42" s="21">
        <f t="array" ref="V42">INDEX($C$2:$C$561, SMALL(IF($U$2=$B$2:$B$561, ROW($B$2:$B$561)-ROW($B$2)+1), ROW(41:41)))</f>
        <v>6.4105818868467113</v>
      </c>
      <c r="W42" s="21">
        <f t="array" ref="W42">INDEX($D$2:$D$561, SMALL(IF($U$2=$B$2:$B$561, ROW($B$2:$B$561)-ROW($B$2)+1), ROW(41:41)))</f>
        <v>4.5527405063887061</v>
      </c>
      <c r="Y42" s="21">
        <f t="array" ref="Y42">INDEX($C$2:$C$561, SMALL(IF($X$2=$B$2:$B$561, ROW($B$2:$B$561)-ROW($B$2)+1), ROW(41:41)))</f>
        <v>15.717128313533872</v>
      </c>
      <c r="Z42" s="21">
        <f t="array" ref="Z42">INDEX($D$2:$D$561, SMALL(IF($X$2=$B$2:$B$561, ROW($B$2:$B$561)-ROW($B$2)+1), ROW(41:41)))</f>
        <v>13.642358510488076</v>
      </c>
      <c r="AB42" s="21" t="e">
        <f t="array" ref="AB42">INDEX($C$2:$C$561, SMALL(IF($AA$2=$B$2:$B$561, ROW($B$2:$B$561)-ROW($B$2)+1), ROW(41:41)))</f>
        <v>#NUM!</v>
      </c>
      <c r="AC42" s="21" t="e">
        <f t="array" ref="AC42">INDEX($D$2:$D$561, SMALL(IF($AA$2=$B$2:$B$561, ROW($B$2:$B$561)-ROW($B$2)+1), ROW(41:41)))</f>
        <v>#NUM!</v>
      </c>
      <c r="AE42" s="21">
        <f t="array" ref="AE42">INDEX($C$2:$C$561, SMALL(IF($AD$2=$B$2:$B$561, ROW($B$2:$B$561)-ROW($B$2)+1), ROW(41:41)))</f>
        <v>15.78391645043472</v>
      </c>
      <c r="AF42" s="21">
        <f t="array" ref="AF42">INDEX($D$2:$D$561, SMALL(IF($AD$2=$B$2:$B$561, ROW($B$2:$B$561)-ROW($B$2)+1), ROW(41:41)))</f>
        <v>14.762617497664019</v>
      </c>
      <c r="AH42" s="21" t="e">
        <f t="array" ref="AH42">INDEX($C$2:$C$561, SMALL(IF($AG$2=$B$2:$B$561, ROW($B$2:$B$561)-ROW($B$2)+1), ROW(41:41)))</f>
        <v>#NUM!</v>
      </c>
      <c r="AI42" s="21" t="e">
        <f t="array" ref="AI42">INDEX($D$2:$D$561, SMALL(IF($AG$2=$B$2:$B$561, ROW($B$2:$B$561)-ROW($B$2)+1), ROW(41:41)))</f>
        <v>#NUM!</v>
      </c>
    </row>
    <row r="43" spans="1:35" ht="15" x14ac:dyDescent="0.4">
      <c r="A43">
        <f>'Clk0.4'!P65</f>
        <v>24.768689109817213</v>
      </c>
      <c r="B43">
        <f t="shared" si="0"/>
        <v>24</v>
      </c>
      <c r="C43" s="1">
        <f>'Clk0.4'!S65</f>
        <v>7.4543686218639786</v>
      </c>
      <c r="D43" s="1">
        <f>'Clk0.4'!T65</f>
        <v>5.2797165635841772</v>
      </c>
      <c r="G43" s="21" t="e">
        <f t="array" ref="G43">INDEX($C$2:$C$561, SMALL(IF($F$2=$B$2:$B$561, ROW($B$2:$B$561)-ROW($B$2)+1), ROW(42:42)))</f>
        <v>#NUM!</v>
      </c>
      <c r="H43" s="21" t="e">
        <f t="array" ref="H43">INDEX($D$2:$D$561, SMALL(IF($F$2=$B$2:$B$561, ROW($B$2:$B$561)-ROW($B$2)+1), ROW(42:42)))</f>
        <v>#NUM!</v>
      </c>
      <c r="J43" s="21" t="e">
        <f t="array" ref="J43">INDEX($C$2:$C$561, SMALL(IF($I$2=$B$2:$B$561, ROW($B$2:$B$561)-ROW($B$2)+1), ROW(42:42)))</f>
        <v>#NUM!</v>
      </c>
      <c r="K43" s="21" t="e">
        <f t="array" ref="K43">INDEX($D$2:$D$561, SMALL(IF($I$2=$B$2:$B$561, ROW($B$2:$B$561)-ROW($B$2)+1), ROW(42:42)))</f>
        <v>#NUM!</v>
      </c>
      <c r="M43" s="21">
        <f t="array" ref="M43">INDEX($C$2:$C$561, SMALL(IF($L$2=$B$2:$B$561, ROW($B$2:$B$561)-ROW($B$2)+1), ROW(42:42)))</f>
        <v>11.923402550353467</v>
      </c>
      <c r="N43" s="21">
        <f t="array" ref="N43">INDEX($D$2:$D$561, SMALL(IF($L$2=$B$2:$B$561, ROW($B$2:$B$561)-ROW($B$2)+1), ROW(42:42)))</f>
        <v>5.4115315434439974</v>
      </c>
      <c r="P43" s="21">
        <f t="array" ref="P43">INDEX($C$2:$C$561, SMALL(IF($O$2=$B$2:$B$561, ROW($B$2:$B$561)-ROW($B$2)+1), ROW(42:42)))</f>
        <v>9.3711771754125319</v>
      </c>
      <c r="Q43" s="21">
        <f t="array" ref="Q43">INDEX($D$2:$D$561, SMALL(IF($O$2=$B$2:$B$561, ROW($B$2:$B$561)-ROW($B$2)+1), ROW(42:42)))</f>
        <v>6.7627602707026737</v>
      </c>
      <c r="S43" s="21">
        <f t="array" ref="S43">INDEX($C$2:$C$561, SMALL(IF($R$2=$B$2:$B$561, ROW($B$2:$B$561)-ROW($B$2)+1), ROW(42:42)))</f>
        <v>6.4613219755588727</v>
      </c>
      <c r="T43" s="21">
        <f t="array" ref="T43">INDEX($D$2:$D$561, SMALL(IF($R$2=$B$2:$B$561, ROW($B$2:$B$561)-ROW($B$2)+1), ROW(42:42)))</f>
        <v>4.4804379891523558</v>
      </c>
      <c r="V43" s="21">
        <f t="array" ref="V43">INDEX($C$2:$C$561, SMALL(IF($U$2=$B$2:$B$561, ROW($B$2:$B$561)-ROW($B$2)+1), ROW(42:42)))</f>
        <v>6.2687412455416816</v>
      </c>
      <c r="W43" s="21">
        <f t="array" ref="W43">INDEX($D$2:$D$561, SMALL(IF($U$2=$B$2:$B$561, ROW($B$2:$B$561)-ROW($B$2)+1), ROW(42:42)))</f>
        <v>4.3097432762416261</v>
      </c>
      <c r="Y43" s="21">
        <f t="array" ref="Y43">INDEX($C$2:$C$561, SMALL(IF($X$2=$B$2:$B$561, ROW($B$2:$B$561)-ROW($B$2)+1), ROW(42:42)))</f>
        <v>15.143091410157526</v>
      </c>
      <c r="Z43" s="21">
        <f t="array" ref="Z43">INDEX($D$2:$D$561, SMALL(IF($X$2=$B$2:$B$561, ROW($B$2:$B$561)-ROW($B$2)+1), ROW(42:42)))</f>
        <v>13.183218406779153</v>
      </c>
      <c r="AB43" s="21" t="e">
        <f t="array" ref="AB43">INDEX($C$2:$C$561, SMALL(IF($AA$2=$B$2:$B$561, ROW($B$2:$B$561)-ROW($B$2)+1), ROW(42:42)))</f>
        <v>#NUM!</v>
      </c>
      <c r="AC43" s="21" t="e">
        <f t="array" ref="AC43">INDEX($D$2:$D$561, SMALL(IF($AA$2=$B$2:$B$561, ROW($B$2:$B$561)-ROW($B$2)+1), ROW(42:42)))</f>
        <v>#NUM!</v>
      </c>
      <c r="AE43" s="21">
        <f t="array" ref="AE43">INDEX($C$2:$C$561, SMALL(IF($AD$2=$B$2:$B$561, ROW($B$2:$B$561)-ROW($B$2)+1), ROW(42:42)))</f>
        <v>20.657823617299126</v>
      </c>
      <c r="AF43" s="21">
        <f t="array" ref="AF43">INDEX($D$2:$D$561, SMALL(IF($AD$2=$B$2:$B$561, ROW($B$2:$B$561)-ROW($B$2)+1), ROW(42:42)))</f>
        <v>17.585309517509749</v>
      </c>
      <c r="AH43" s="21" t="e">
        <f t="array" ref="AH43">INDEX($C$2:$C$561, SMALL(IF($AG$2=$B$2:$B$561, ROW($B$2:$B$561)-ROW($B$2)+1), ROW(42:42)))</f>
        <v>#NUM!</v>
      </c>
      <c r="AI43" s="21" t="e">
        <f t="array" ref="AI43">INDEX($D$2:$D$561, SMALL(IF($AG$2=$B$2:$B$561, ROW($B$2:$B$561)-ROW($B$2)+1), ROW(42:42)))</f>
        <v>#NUM!</v>
      </c>
    </row>
    <row r="44" spans="1:35" ht="15" x14ac:dyDescent="0.4">
      <c r="A44">
        <f>'Clk0.4'!P66</f>
        <v>24.792253773536491</v>
      </c>
      <c r="B44">
        <f t="shared" si="0"/>
        <v>24</v>
      </c>
      <c r="C44" s="1">
        <f>'Clk0.4'!S66</f>
        <v>7.319706059624461</v>
      </c>
      <c r="D44" s="1">
        <f>'Clk0.4'!T66</f>
        <v>5.0263880679919408</v>
      </c>
      <c r="G44" s="21" t="e">
        <f t="array" ref="G44">INDEX($C$2:$C$561, SMALL(IF($F$2=$B$2:$B$561, ROW($B$2:$B$561)-ROW($B$2)+1), ROW(43:43)))</f>
        <v>#NUM!</v>
      </c>
      <c r="H44" s="21" t="e">
        <f t="array" ref="H44">INDEX($D$2:$D$561, SMALL(IF($F$2=$B$2:$B$561, ROW($B$2:$B$561)-ROW($B$2)+1), ROW(43:43)))</f>
        <v>#NUM!</v>
      </c>
      <c r="J44" s="21" t="e">
        <f t="array" ref="J44">INDEX($C$2:$C$561, SMALL(IF($I$2=$B$2:$B$561, ROW($B$2:$B$561)-ROW($B$2)+1), ROW(43:43)))</f>
        <v>#NUM!</v>
      </c>
      <c r="K44" s="21" t="e">
        <f t="array" ref="K44">INDEX($D$2:$D$561, SMALL(IF($I$2=$B$2:$B$561, ROW($B$2:$B$561)-ROW($B$2)+1), ROW(43:43)))</f>
        <v>#NUM!</v>
      </c>
      <c r="M44" s="21">
        <f t="array" ref="M44">INDEX($C$2:$C$561, SMALL(IF($L$2=$B$2:$B$561, ROW($B$2:$B$561)-ROW($B$2)+1), ROW(43:43)))</f>
        <v>11.594455552618085</v>
      </c>
      <c r="N44" s="21">
        <f t="array" ref="N44">INDEX($D$2:$D$561, SMALL(IF($L$2=$B$2:$B$561, ROW($B$2:$B$561)-ROW($B$2)+1), ROW(43:43)))</f>
        <v>5.35118824741018</v>
      </c>
      <c r="P44" s="21">
        <f t="array" ref="P44">INDEX($C$2:$C$561, SMALL(IF($O$2=$B$2:$B$561, ROW($B$2:$B$561)-ROW($B$2)+1), ROW(43:43)))</f>
        <v>9.1374276435545756</v>
      </c>
      <c r="Q44" s="21">
        <f t="array" ref="Q44">INDEX($D$2:$D$561, SMALL(IF($O$2=$B$2:$B$561, ROW($B$2:$B$561)-ROW($B$2)+1), ROW(43:43)))</f>
        <v>6.5976732934056992</v>
      </c>
      <c r="S44" s="21">
        <f t="array" ref="S44">INDEX($C$2:$C$561, SMALL(IF($R$2=$B$2:$B$561, ROW($B$2:$B$561)-ROW($B$2)+1), ROW(43:43)))</f>
        <v>6.3122660232648631</v>
      </c>
      <c r="T44" s="21">
        <f t="array" ref="T44">INDEX($D$2:$D$561, SMALL(IF($R$2=$B$2:$B$561, ROW($B$2:$B$561)-ROW($B$2)+1), ROW(43:43)))</f>
        <v>4.2457392244697933</v>
      </c>
      <c r="V44" s="21">
        <f t="array" ref="V44">INDEX($C$2:$C$561, SMALL(IF($U$2=$B$2:$B$561, ROW($B$2:$B$561)-ROW($B$2)+1), ROW(43:43)))</f>
        <v>6.1270210677799311</v>
      </c>
      <c r="W44" s="21">
        <f t="array" ref="W44">INDEX($D$2:$D$561, SMALL(IF($U$2=$B$2:$B$561, ROW($B$2:$B$561)-ROW($B$2)+1), ROW(43:43)))</f>
        <v>4.0601667720810424</v>
      </c>
      <c r="Y44" s="21">
        <f t="array" ref="Y44">INDEX($C$2:$C$561, SMALL(IF($X$2=$B$2:$B$561, ROW($B$2:$B$561)-ROW($B$2)+1), ROW(43:43)))</f>
        <v>14.613296068956618</v>
      </c>
      <c r="Z44" s="21">
        <f t="array" ref="Z44">INDEX($D$2:$D$561, SMALL(IF($X$2=$B$2:$B$561, ROW($B$2:$B$561)-ROW($B$2)+1), ROW(43:43)))</f>
        <v>12.758307763883201</v>
      </c>
      <c r="AB44" s="21" t="e">
        <f t="array" ref="AB44">INDEX($C$2:$C$561, SMALL(IF($AA$2=$B$2:$B$561, ROW($B$2:$B$561)-ROW($B$2)+1), ROW(43:43)))</f>
        <v>#NUM!</v>
      </c>
      <c r="AC44" s="21" t="e">
        <f t="array" ref="AC44">INDEX($D$2:$D$561, SMALL(IF($AA$2=$B$2:$B$561, ROW($B$2:$B$561)-ROW($B$2)+1), ROW(43:43)))</f>
        <v>#NUM!</v>
      </c>
      <c r="AE44" s="21">
        <f t="array" ref="AE44">INDEX($C$2:$C$561, SMALL(IF($AD$2=$B$2:$B$561, ROW($B$2:$B$561)-ROW($B$2)+1), ROW(43:43)))</f>
        <v>19.578220028452474</v>
      </c>
      <c r="AF44" s="21">
        <f t="array" ref="AF44">INDEX($D$2:$D$561, SMALL(IF($AD$2=$B$2:$B$561, ROW($B$2:$B$561)-ROW($B$2)+1), ROW(43:43)))</f>
        <v>16.722391349541159</v>
      </c>
      <c r="AH44" s="21" t="e">
        <f t="array" ref="AH44">INDEX($C$2:$C$561, SMALL(IF($AG$2=$B$2:$B$561, ROW($B$2:$B$561)-ROW($B$2)+1), ROW(43:43)))</f>
        <v>#NUM!</v>
      </c>
      <c r="AI44" s="21" t="e">
        <f t="array" ref="AI44">INDEX($D$2:$D$561, SMALL(IF($AG$2=$B$2:$B$561, ROW($B$2:$B$561)-ROW($B$2)+1), ROW(43:43)))</f>
        <v>#NUM!</v>
      </c>
    </row>
    <row r="45" spans="1:35" ht="15" x14ac:dyDescent="0.4">
      <c r="A45">
        <f>'Clk0.4'!P67</f>
        <v>24.829044202609445</v>
      </c>
      <c r="B45">
        <f t="shared" si="0"/>
        <v>24</v>
      </c>
      <c r="C45" s="1">
        <f>'Clk0.4'!S67</f>
        <v>7.1854539570464038</v>
      </c>
      <c r="D45" s="1">
        <f>'Clk0.4'!T67</f>
        <v>4.7706333464886539</v>
      </c>
      <c r="G45" s="21" t="e">
        <f t="array" ref="G45">INDEX($C$2:$C$561, SMALL(IF($F$2=$B$2:$B$561, ROW($B$2:$B$561)-ROW($B$2)+1), ROW(44:44)))</f>
        <v>#NUM!</v>
      </c>
      <c r="H45" s="21" t="e">
        <f t="array" ref="H45">INDEX($D$2:$D$561, SMALL(IF($F$2=$B$2:$B$561, ROW($B$2:$B$561)-ROW($B$2)+1), ROW(44:44)))</f>
        <v>#NUM!</v>
      </c>
      <c r="J45" s="21" t="e">
        <f t="array" ref="J45">INDEX($C$2:$C$561, SMALL(IF($I$2=$B$2:$B$561, ROW($B$2:$B$561)-ROW($B$2)+1), ROW(44:44)))</f>
        <v>#NUM!</v>
      </c>
      <c r="K45" s="21" t="e">
        <f t="array" ref="K45">INDEX($D$2:$D$561, SMALL(IF($I$2=$B$2:$B$561, ROW($B$2:$B$561)-ROW($B$2)+1), ROW(44:44)))</f>
        <v>#NUM!</v>
      </c>
      <c r="M45" s="21">
        <f t="array" ref="M45">INDEX($C$2:$C$561, SMALL(IF($L$2=$B$2:$B$561, ROW($B$2:$B$561)-ROW($B$2)+1), ROW(44:44)))</f>
        <v>11.276844488556288</v>
      </c>
      <c r="N45" s="21">
        <f t="array" ref="N45">INDEX($D$2:$D$561, SMALL(IF($L$2=$B$2:$B$561, ROW($B$2:$B$561)-ROW($B$2)+1), ROW(44:44)))</f>
        <v>5.2870398740549573</v>
      </c>
      <c r="P45" s="21">
        <f t="array" ref="P45">INDEX($C$2:$C$561, SMALL(IF($O$2=$B$2:$B$561, ROW($B$2:$B$561)-ROW($B$2)+1), ROW(44:44)))</f>
        <v>8.9112085352250947</v>
      </c>
      <c r="Q45" s="21">
        <f t="array" ref="Q45">INDEX($D$2:$D$561, SMALL(IF($O$2=$B$2:$B$561, ROW($B$2:$B$561)-ROW($B$2)+1), ROW(44:44)))</f>
        <v>6.4316186975367282</v>
      </c>
      <c r="S45" s="21">
        <f t="array" ref="S45">INDEX($C$2:$C$561, SMALL(IF($R$2=$B$2:$B$561, ROW($B$2:$B$561)-ROW($B$2)+1), ROW(44:44)))</f>
        <v>6.1637512836389678</v>
      </c>
      <c r="T45" s="21">
        <f t="array" ref="T45">INDEX($D$2:$D$561, SMALL(IF($R$2=$B$2:$B$561, ROW($B$2:$B$561)-ROW($B$2)+1), ROW(44:44)))</f>
        <v>4.0041867458410447</v>
      </c>
      <c r="V45" s="21">
        <f t="array" ref="V45">INDEX($C$2:$C$561, SMALL(IF($U$2=$B$2:$B$561, ROW($B$2:$B$561)-ROW($B$2)+1), ROW(44:44)))</f>
        <v>5.9845050664539645</v>
      </c>
      <c r="W45" s="21">
        <f t="array" ref="W45">INDEX($D$2:$D$561, SMALL(IF($U$2=$B$2:$B$561, ROW($B$2:$B$561)-ROW($B$2)+1), ROW(44:44)))</f>
        <v>3.8033184372406863</v>
      </c>
      <c r="Y45" s="21">
        <f t="array" ref="Y45">INDEX($C$2:$C$561, SMALL(IF($X$2=$B$2:$B$561, ROW($B$2:$B$561)-ROW($B$2)+1), ROW(44:44)))</f>
        <v>14.121914023748623</v>
      </c>
      <c r="Z45" s="21">
        <f t="array" ref="Z45">INDEX($D$2:$D$561, SMALL(IF($X$2=$B$2:$B$561, ROW($B$2:$B$561)-ROW($B$2)+1), ROW(44:44)))</f>
        <v>12.362772696877569</v>
      </c>
      <c r="AB45" s="21" t="e">
        <f t="array" ref="AB45">INDEX($C$2:$C$561, SMALL(IF($AA$2=$B$2:$B$561, ROW($B$2:$B$561)-ROW($B$2)+1), ROW(44:44)))</f>
        <v>#NUM!</v>
      </c>
      <c r="AC45" s="21" t="e">
        <f t="array" ref="AC45">INDEX($D$2:$D$561, SMALL(IF($AA$2=$B$2:$B$561, ROW($B$2:$B$561)-ROW($B$2)+1), ROW(44:44)))</f>
        <v>#NUM!</v>
      </c>
      <c r="AE45" s="21">
        <f t="array" ref="AE45">INDEX($C$2:$C$561, SMALL(IF($AD$2=$B$2:$B$561, ROW($B$2:$B$561)-ROW($B$2)+1), ROW(44:44)))</f>
        <v>24.357810514320189</v>
      </c>
      <c r="AF45" s="21">
        <f t="array" ref="AF45">INDEX($D$2:$D$561, SMALL(IF($AD$2=$B$2:$B$561, ROW($B$2:$B$561)-ROW($B$2)+1), ROW(44:44)))</f>
        <v>18.518747909940107</v>
      </c>
      <c r="AH45" s="21" t="e">
        <f t="array" ref="AH45">INDEX($C$2:$C$561, SMALL(IF($AG$2=$B$2:$B$561, ROW($B$2:$B$561)-ROW($B$2)+1), ROW(44:44)))</f>
        <v>#NUM!</v>
      </c>
      <c r="AI45" s="21" t="e">
        <f t="array" ref="AI45">INDEX($D$2:$D$561, SMALL(IF($AG$2=$B$2:$B$561, ROW($B$2:$B$561)-ROW($B$2)+1), ROW(44:44)))</f>
        <v>#NUM!</v>
      </c>
    </row>
    <row r="46" spans="1:35" ht="15" x14ac:dyDescent="0.4">
      <c r="A46">
        <f>'Clk0.4'!P68</f>
        <v>24.879099292946485</v>
      </c>
      <c r="B46">
        <f t="shared" si="0"/>
        <v>24</v>
      </c>
      <c r="C46" s="1">
        <f>'Clk0.4'!S68</f>
        <v>7.0509590799423947</v>
      </c>
      <c r="D46" s="1">
        <f>'Clk0.4'!T68</f>
        <v>4.512038363067175</v>
      </c>
      <c r="G46" s="21" t="e">
        <f t="array" ref="G46">INDEX($C$2:$C$561, SMALL(IF($F$2=$B$2:$B$561, ROW($B$2:$B$561)-ROW($B$2)+1), ROW(45:45)))</f>
        <v>#NUM!</v>
      </c>
      <c r="H46" s="21" t="e">
        <f t="array" ref="H46">INDEX($D$2:$D$561, SMALL(IF($F$2=$B$2:$B$561, ROW($B$2:$B$561)-ROW($B$2)+1), ROW(45:45)))</f>
        <v>#NUM!</v>
      </c>
      <c r="J46" s="21" t="e">
        <f t="array" ref="J46">INDEX($C$2:$C$561, SMALL(IF($I$2=$B$2:$B$561, ROW($B$2:$B$561)-ROW($B$2)+1), ROW(45:45)))</f>
        <v>#NUM!</v>
      </c>
      <c r="K46" s="21" t="e">
        <f t="array" ref="K46">INDEX($D$2:$D$561, SMALL(IF($I$2=$B$2:$B$561, ROW($B$2:$B$561)-ROW($B$2)+1), ROW(45:45)))</f>
        <v>#NUM!</v>
      </c>
      <c r="M46" s="21">
        <f t="array" ref="M46">INDEX($C$2:$C$561, SMALL(IF($L$2=$B$2:$B$561, ROW($B$2:$B$561)-ROW($B$2)+1), ROW(45:45)))</f>
        <v>10.969862745888202</v>
      </c>
      <c r="N46" s="21">
        <f t="array" ref="N46">INDEX($D$2:$D$561, SMALL(IF($L$2=$B$2:$B$561, ROW($B$2:$B$561)-ROW($B$2)+1), ROW(45:45)))</f>
        <v>5.2188536333764564</v>
      </c>
      <c r="P46" s="21">
        <f t="array" ref="P46">INDEX($C$2:$C$561, SMALL(IF($O$2=$B$2:$B$561, ROW($B$2:$B$561)-ROW($B$2)+1), ROW(45:45)))</f>
        <v>8.6920758755344867</v>
      </c>
      <c r="Q46" s="21">
        <f t="array" ref="Q46">INDEX($D$2:$D$561, SMALL(IF($O$2=$B$2:$B$561, ROW($B$2:$B$561)-ROW($B$2)+1), ROW(45:45)))</f>
        <v>6.26420476901977</v>
      </c>
      <c r="S46" s="21">
        <f t="array" ref="S46">INDEX($C$2:$C$561, SMALL(IF($R$2=$B$2:$B$561, ROW($B$2:$B$561)-ROW($B$2)+1), ROW(45:45)))</f>
        <v>6.0148878276575344</v>
      </c>
      <c r="T46" s="21">
        <f t="array" ref="T46">INDEX($D$2:$D$561, SMALL(IF($R$2=$B$2:$B$561, ROW($B$2:$B$561)-ROW($B$2)+1), ROW(45:45)))</f>
        <v>3.7550840797730927</v>
      </c>
      <c r="V46" s="21">
        <f t="array" ref="V46">INDEX($C$2:$C$561, SMALL(IF($U$2=$B$2:$B$561, ROW($B$2:$B$561)-ROW($B$2)+1), ROW(45:45)))</f>
        <v>5.8400802993790712</v>
      </c>
      <c r="W46" s="21">
        <f t="array" ref="W46">INDEX($D$2:$D$561, SMALL(IF($U$2=$B$2:$B$561, ROW($B$2:$B$561)-ROW($B$2)+1), ROW(45:45)))</f>
        <v>3.5385028677655139</v>
      </c>
      <c r="Y46" s="21">
        <f t="array" ref="Y46">INDEX($C$2:$C$561, SMALL(IF($X$2=$B$2:$B$561, ROW($B$2:$B$561)-ROW($B$2)+1), ROW(45:45)))</f>
        <v>5.2105360307381936</v>
      </c>
      <c r="Z46" s="21">
        <f t="array" ref="Z46">INDEX($D$2:$D$561, SMALL(IF($X$2=$B$2:$B$561, ROW($B$2:$B$561)-ROW($B$2)+1), ROW(45:45)))</f>
        <v>2.3876704642477851</v>
      </c>
      <c r="AB46" s="21" t="e">
        <f t="array" ref="AB46">INDEX($C$2:$C$561, SMALL(IF($AA$2=$B$2:$B$561, ROW($B$2:$B$561)-ROW($B$2)+1), ROW(45:45)))</f>
        <v>#NUM!</v>
      </c>
      <c r="AC46" s="21" t="e">
        <f t="array" ref="AC46">INDEX($D$2:$D$561, SMALL(IF($AA$2=$B$2:$B$561, ROW($B$2:$B$561)-ROW($B$2)+1), ROW(45:45)))</f>
        <v>#NUM!</v>
      </c>
      <c r="AE46" s="21">
        <f t="array" ref="AE46">INDEX($C$2:$C$561, SMALL(IF($AD$2=$B$2:$B$561, ROW($B$2:$B$561)-ROW($B$2)+1), ROW(45:45)))</f>
        <v>29.693689785891916</v>
      </c>
      <c r="AF46" s="21">
        <f t="array" ref="AF46">INDEX($D$2:$D$561, SMALL(IF($AD$2=$B$2:$B$561, ROW($B$2:$B$561)-ROW($B$2)+1), ROW(45:45)))</f>
        <v>19.677681321774806</v>
      </c>
      <c r="AH46" s="21" t="e">
        <f t="array" ref="AH46">INDEX($C$2:$C$561, SMALL(IF($AG$2=$B$2:$B$561, ROW($B$2:$B$561)-ROW($B$2)+1), ROW(45:45)))</f>
        <v>#NUM!</v>
      </c>
      <c r="AI46" s="21" t="e">
        <f t="array" ref="AI46">INDEX($D$2:$D$561, SMALL(IF($AG$2=$B$2:$B$561, ROW($B$2:$B$561)-ROW($B$2)+1), ROW(45:45)))</f>
        <v>#NUM!</v>
      </c>
    </row>
    <row r="47" spans="1:35" ht="15" x14ac:dyDescent="0.4">
      <c r="A47">
        <f>'Clk0.4'!P69</f>
        <v>24.942481053348889</v>
      </c>
      <c r="B47">
        <f t="shared" si="0"/>
        <v>24</v>
      </c>
      <c r="C47" s="1">
        <f>'Clk0.4'!S69</f>
        <v>6.915490567274758</v>
      </c>
      <c r="D47" s="1">
        <f>'Clk0.4'!T69</f>
        <v>4.2502143935807561</v>
      </c>
      <c r="G47" s="21" t="e">
        <f t="array" ref="G47">INDEX($C$2:$C$561, SMALL(IF($F$2=$B$2:$B$561, ROW($B$2:$B$561)-ROW($B$2)+1), ROW(46:46)))</f>
        <v>#NUM!</v>
      </c>
      <c r="H47" s="21" t="e">
        <f t="array" ref="H47">INDEX($D$2:$D$561, SMALL(IF($F$2=$B$2:$B$561, ROW($B$2:$B$561)-ROW($B$2)+1), ROW(46:46)))</f>
        <v>#NUM!</v>
      </c>
      <c r="J47" s="21" t="e">
        <f t="array" ref="J47">INDEX($C$2:$C$561, SMALL(IF($I$2=$B$2:$B$561, ROW($B$2:$B$561)-ROW($B$2)+1), ROW(46:46)))</f>
        <v>#NUM!</v>
      </c>
      <c r="K47" s="21" t="e">
        <f t="array" ref="K47">INDEX($D$2:$D$561, SMALL(IF($I$2=$B$2:$B$561, ROW($B$2:$B$561)-ROW($B$2)+1), ROW(46:46)))</f>
        <v>#NUM!</v>
      </c>
      <c r="M47" s="21">
        <f t="array" ref="M47">INDEX($C$2:$C$561, SMALL(IF($L$2=$B$2:$B$561, ROW($B$2:$B$561)-ROW($B$2)+1), ROW(46:46)))</f>
        <v>10.672871275098034</v>
      </c>
      <c r="N47" s="21">
        <f t="array" ref="N47">INDEX($D$2:$D$561, SMALL(IF($L$2=$B$2:$B$561, ROW($B$2:$B$561)-ROW($B$2)+1), ROW(46:46)))</f>
        <v>5.1464069462770388</v>
      </c>
      <c r="P47" s="21">
        <f t="array" ref="P47">INDEX($C$2:$C$561, SMALL(IF($O$2=$B$2:$B$561, ROW($B$2:$B$561)-ROW($B$2)+1), ROW(46:46)))</f>
        <v>8.4796115494396744</v>
      </c>
      <c r="Q47" s="21">
        <f t="array" ref="Q47">INDEX($D$2:$D$561, SMALL(IF($O$2=$B$2:$B$561, ROW($B$2:$B$561)-ROW($B$2)+1), ROW(46:46)))</f>
        <v>6.0950440885482688</v>
      </c>
      <c r="S47" s="21">
        <f t="array" ref="S47">INDEX($C$2:$C$561, SMALL(IF($R$2=$B$2:$B$561, ROW($B$2:$B$561)-ROW($B$2)+1), ROW(46:46)))</f>
        <v>16.963522793430524</v>
      </c>
      <c r="T47" s="21">
        <f t="array" ref="T47">INDEX($D$2:$D$561, SMALL(IF($R$2=$B$2:$B$561, ROW($B$2:$B$561)-ROW($B$2)+1), ROW(46:46)))</f>
        <v>12.057402812775958</v>
      </c>
      <c r="V47" s="21">
        <f t="array" ref="V47">INDEX($C$2:$C$561, SMALL(IF($U$2=$B$2:$B$561, ROW($B$2:$B$561)-ROW($B$2)+1), ROW(46:46)))</f>
        <v>5.692380571070097</v>
      </c>
      <c r="W47" s="21">
        <f t="array" ref="W47">INDEX($D$2:$D$561, SMALL(IF($U$2=$B$2:$B$561, ROW($B$2:$B$561)-ROW($B$2)+1), ROW(46:46)))</f>
        <v>3.2650489904522328</v>
      </c>
      <c r="Y47" s="21">
        <f t="array" ref="Y47">INDEX($C$2:$C$561, SMALL(IF($X$2=$B$2:$B$561, ROW($B$2:$B$561)-ROW($B$2)+1), ROW(46:46)))</f>
        <v>5.0281021437906608</v>
      </c>
      <c r="Z47" s="21">
        <f t="array" ref="Z47">INDEX($D$2:$D$561, SMALL(IF($X$2=$B$2:$B$561, ROW($B$2:$B$561)-ROW($B$2)+1), ROW(46:46)))</f>
        <v>2.0757068110687467</v>
      </c>
      <c r="AB47" s="21" t="e">
        <f t="array" ref="AB47">INDEX($C$2:$C$561, SMALL(IF($AA$2=$B$2:$B$561, ROW($B$2:$B$561)-ROW($B$2)+1), ROW(46:46)))</f>
        <v>#NUM!</v>
      </c>
      <c r="AC47" s="21" t="e">
        <f t="array" ref="AC47">INDEX($D$2:$D$561, SMALL(IF($AA$2=$B$2:$B$561, ROW($B$2:$B$561)-ROW($B$2)+1), ROW(46:46)))</f>
        <v>#NUM!</v>
      </c>
      <c r="AE47" s="21">
        <f t="array" ref="AE47">INDEX($C$2:$C$561, SMALL(IF($AD$2=$B$2:$B$561, ROW($B$2:$B$561)-ROW($B$2)+1), ROW(46:46)))</f>
        <v>27.323663967351624</v>
      </c>
      <c r="AF47" s="21">
        <f t="array" ref="AF47">INDEX($D$2:$D$561, SMALL(IF($AD$2=$B$2:$B$561, ROW($B$2:$B$561)-ROW($B$2)+1), ROW(46:46)))</f>
        <v>18.230665816605846</v>
      </c>
      <c r="AH47" s="21" t="e">
        <f t="array" ref="AH47">INDEX($C$2:$C$561, SMALL(IF($AG$2=$B$2:$B$561, ROW($B$2:$B$561)-ROW($B$2)+1), ROW(46:46)))</f>
        <v>#NUM!</v>
      </c>
      <c r="AI47" s="21" t="e">
        <f t="array" ref="AI47">INDEX($D$2:$D$561, SMALL(IF($AG$2=$B$2:$B$561, ROW($B$2:$B$561)-ROW($B$2)+1), ROW(46:46)))</f>
        <v>#NUM!</v>
      </c>
    </row>
    <row r="48" spans="1:35" ht="15" x14ac:dyDescent="0.4">
      <c r="A48">
        <f>'Clk0.4'!P70</f>
        <v>25.019262539356834</v>
      </c>
      <c r="B48">
        <f t="shared" si="0"/>
        <v>26</v>
      </c>
      <c r="C48" s="1">
        <f>'Clk0.4'!S70</f>
        <v>6.7782229006837209</v>
      </c>
      <c r="D48" s="1">
        <f>'Clk0.4'!T70</f>
        <v>3.9848087225268896</v>
      </c>
      <c r="G48" s="21" t="e">
        <f t="array" ref="G48">INDEX($C$2:$C$561, SMALL(IF($F$2=$B$2:$B$561, ROW($B$2:$B$561)-ROW($B$2)+1), ROW(47:47)))</f>
        <v>#NUM!</v>
      </c>
      <c r="H48" s="21" t="e">
        <f t="array" ref="H48">INDEX($D$2:$D$561, SMALL(IF($F$2=$B$2:$B$561, ROW($B$2:$B$561)-ROW($B$2)+1), ROW(47:47)))</f>
        <v>#NUM!</v>
      </c>
      <c r="J48" s="21" t="e">
        <f t="array" ref="J48">INDEX($C$2:$C$561, SMALL(IF($I$2=$B$2:$B$561, ROW($B$2:$B$561)-ROW($B$2)+1), ROW(47:47)))</f>
        <v>#NUM!</v>
      </c>
      <c r="K48" s="21" t="e">
        <f t="array" ref="K48">INDEX($D$2:$D$561, SMALL(IF($I$2=$B$2:$B$561, ROW($B$2:$B$561)-ROW($B$2)+1), ROW(47:47)))</f>
        <v>#NUM!</v>
      </c>
      <c r="M48" s="21">
        <f t="array" ref="M48">INDEX($C$2:$C$561, SMALL(IF($L$2=$B$2:$B$561, ROW($B$2:$B$561)-ROW($B$2)+1), ROW(47:47)))</f>
        <v>10.385288336691202</v>
      </c>
      <c r="N48" s="21">
        <f t="array" ref="N48">INDEX($D$2:$D$561, SMALL(IF($L$2=$B$2:$B$561, ROW($B$2:$B$561)-ROW($B$2)+1), ROW(47:47)))</f>
        <v>5.0694846183564808</v>
      </c>
      <c r="P48" s="21">
        <f t="array" ref="P48">INDEX($C$2:$C$561, SMALL(IF($O$2=$B$2:$B$561, ROW($B$2:$B$561)-ROW($B$2)+1), ROW(47:47)))</f>
        <v>8.2734175240967698</v>
      </c>
      <c r="Q48" s="21">
        <f t="array" ref="Q48">INDEX($D$2:$D$561, SMALL(IF($O$2=$B$2:$B$561, ROW($B$2:$B$561)-ROW($B$2)+1), ROW(47:47)))</f>
        <v>5.9237495212810627</v>
      </c>
      <c r="S48" s="21">
        <f t="array" ref="S48">INDEX($C$2:$C$561, SMALL(IF($R$2=$B$2:$B$561, ROW($B$2:$B$561)-ROW($B$2)+1), ROW(47:47)))</f>
        <v>16.326747680922285</v>
      </c>
      <c r="T48" s="21">
        <f t="array" ref="T48">INDEX($D$2:$D$561, SMALL(IF($R$2=$B$2:$B$561, ROW($B$2:$B$561)-ROW($B$2)+1), ROW(47:47)))</f>
        <v>11.685365855664346</v>
      </c>
      <c r="V48" s="21">
        <f t="array" ref="V48">INDEX($C$2:$C$561, SMALL(IF($U$2=$B$2:$B$561, ROW($B$2:$B$561)-ROW($B$2)+1), ROW(47:47)))</f>
        <v>5.5397147688472375</v>
      </c>
      <c r="W48" s="21">
        <f t="array" ref="W48">INDEX($D$2:$D$561, SMALL(IF($U$2=$B$2:$B$561, ROW($B$2:$B$561)-ROW($B$2)+1), ROW(47:47)))</f>
        <v>2.9823553924242909</v>
      </c>
      <c r="Y48" s="21">
        <f t="array" ref="Y48">INDEX($C$2:$C$561, SMALL(IF($X$2=$B$2:$B$561, ROW($B$2:$B$561)-ROW($B$2)+1), ROW(47:47)))</f>
        <v>19.384840739157699</v>
      </c>
      <c r="Z48" s="21">
        <f t="array" ref="Z48">INDEX($D$2:$D$561, SMALL(IF($X$2=$B$2:$B$561, ROW($B$2:$B$561)-ROW($B$2)+1), ROW(47:47)))</f>
        <v>15.038842811108205</v>
      </c>
      <c r="AB48" s="21" t="e">
        <f t="array" ref="AB48">INDEX($C$2:$C$561, SMALL(IF($AA$2=$B$2:$B$561, ROW($B$2:$B$561)-ROW($B$2)+1), ROW(47:47)))</f>
        <v>#NUM!</v>
      </c>
      <c r="AC48" s="21" t="e">
        <f t="array" ref="AC48">INDEX($D$2:$D$561, SMALL(IF($AA$2=$B$2:$B$561, ROW($B$2:$B$561)-ROW($B$2)+1), ROW(47:47)))</f>
        <v>#NUM!</v>
      </c>
      <c r="AE48" s="21">
        <f t="array" ref="AE48">INDEX($C$2:$C$561, SMALL(IF($AD$2=$B$2:$B$561, ROW($B$2:$B$561)-ROW($B$2)+1), ROW(47:47)))</f>
        <v>34.079794476565503</v>
      </c>
      <c r="AF48" s="21">
        <f t="array" ref="AF48">INDEX($D$2:$D$561, SMALL(IF($AD$2=$B$2:$B$561, ROW($B$2:$B$561)-ROW($B$2)+1), ROW(47:47)))</f>
        <v>19.317117300762295</v>
      </c>
      <c r="AH48" s="21" t="e">
        <f t="array" ref="AH48">INDEX($C$2:$C$561, SMALL(IF($AG$2=$B$2:$B$561, ROW($B$2:$B$561)-ROW($B$2)+1), ROW(47:47)))</f>
        <v>#NUM!</v>
      </c>
      <c r="AI48" s="21" t="e">
        <f t="array" ref="AI48">INDEX($D$2:$D$561, SMALL(IF($AG$2=$B$2:$B$561, ROW($B$2:$B$561)-ROW($B$2)+1), ROW(47:47)))</f>
        <v>#NUM!</v>
      </c>
    </row>
    <row r="49" spans="1:35" ht="15" x14ac:dyDescent="0.4">
      <c r="A49">
        <f>'Clk0.4'!P71</f>
        <v>25.109511510980241</v>
      </c>
      <c r="B49">
        <f t="shared" si="0"/>
        <v>26</v>
      </c>
      <c r="C49" s="1">
        <f>'Clk0.4'!S71</f>
        <v>6.6382163371357343</v>
      </c>
      <c r="D49" s="1">
        <f>'Clk0.4'!T71</f>
        <v>3.7155198521942543</v>
      </c>
      <c r="G49" s="21" t="e">
        <f t="array" ref="G49">INDEX($C$2:$C$561, SMALL(IF($F$2=$B$2:$B$561, ROW($B$2:$B$561)-ROW($B$2)+1), ROW(48:48)))</f>
        <v>#NUM!</v>
      </c>
      <c r="H49" s="21" t="e">
        <f t="array" ref="H49">INDEX($D$2:$D$561, SMALL(IF($F$2=$B$2:$B$561, ROW($B$2:$B$561)-ROW($B$2)+1), ROW(48:48)))</f>
        <v>#NUM!</v>
      </c>
      <c r="J49" s="21" t="e">
        <f t="array" ref="J49">INDEX($C$2:$C$561, SMALL(IF($I$2=$B$2:$B$561, ROW($B$2:$B$561)-ROW($B$2)+1), ROW(48:48)))</f>
        <v>#NUM!</v>
      </c>
      <c r="K49" s="21" t="e">
        <f t="array" ref="K49">INDEX($D$2:$D$561, SMALL(IF($I$2=$B$2:$B$561, ROW($B$2:$B$561)-ROW($B$2)+1), ROW(48:48)))</f>
        <v>#NUM!</v>
      </c>
      <c r="M49" s="21">
        <f t="array" ref="M49">INDEX($C$2:$C$561, SMALL(IF($L$2=$B$2:$B$561, ROW($B$2:$B$561)-ROW($B$2)+1), ROW(48:48)))</f>
        <v>10.106580462800922</v>
      </c>
      <c r="N49" s="21">
        <f t="array" ref="N49">INDEX($D$2:$D$561, SMALL(IF($L$2=$B$2:$B$561, ROW($B$2:$B$561)-ROW($B$2)+1), ROW(48:48)))</f>
        <v>4.9878761188149809</v>
      </c>
      <c r="P49" s="21">
        <f t="array" ref="P49">INDEX($C$2:$C$561, SMALL(IF($O$2=$B$2:$B$561, ROW($B$2:$B$561)-ROW($B$2)+1), ROW(48:48)))</f>
        <v>8.0731101291687679</v>
      </c>
      <c r="Q49" s="21">
        <f t="array" ref="Q49">INDEX($D$2:$D$561, SMALL(IF($O$2=$B$2:$B$561, ROW($B$2:$B$561)-ROW($B$2)+1), ROW(48:48)))</f>
        <v>5.7499302779694297</v>
      </c>
      <c r="S49" s="21">
        <f t="array" ref="S49">INDEX($C$2:$C$561, SMALL(IF($R$2=$B$2:$B$561, ROW($B$2:$B$561)-ROW($B$2)+1), ROW(48:48)))</f>
        <v>15.738362267925886</v>
      </c>
      <c r="T49" s="21">
        <f t="array" ref="T49">INDEX($D$2:$D$561, SMALL(IF($R$2=$B$2:$B$561, ROW($B$2:$B$561)-ROW($B$2)+1), ROW(48:48)))</f>
        <v>11.341375230564946</v>
      </c>
      <c r="V49" s="21">
        <f t="array" ref="V49">INDEX($C$2:$C$561, SMALL(IF($U$2=$B$2:$B$561, ROW($B$2:$B$561)-ROW($B$2)+1), ROW(48:48)))</f>
        <v>5.379977030093543</v>
      </c>
      <c r="W49" s="21">
        <f t="array" ref="W49">INDEX($D$2:$D$561, SMALL(IF($U$2=$B$2:$B$561, ROW($B$2:$B$561)-ROW($B$2)+1), ROW(48:48)))</f>
        <v>2.6899632318581692</v>
      </c>
      <c r="Y49" s="21">
        <f t="array" ref="Y49">INDEX($C$2:$C$561, SMALL(IF($X$2=$B$2:$B$561, ROW($B$2:$B$561)-ROW($B$2)+1), ROW(48:48)))</f>
        <v>18.49763460384759</v>
      </c>
      <c r="Z49" s="21">
        <f t="array" ref="Z49">INDEX($D$2:$D$561, SMALL(IF($X$2=$B$2:$B$561, ROW($B$2:$B$561)-ROW($B$2)+1), ROW(48:48)))</f>
        <v>14.423223639760588</v>
      </c>
      <c r="AB49" s="21" t="e">
        <f t="array" ref="AB49">INDEX($C$2:$C$561, SMALL(IF($AA$2=$B$2:$B$561, ROW($B$2:$B$561)-ROW($B$2)+1), ROW(48:48)))</f>
        <v>#NUM!</v>
      </c>
      <c r="AC49" s="21" t="e">
        <f t="array" ref="AC49">INDEX($D$2:$D$561, SMALL(IF($AA$2=$B$2:$B$561, ROW($B$2:$B$561)-ROW($B$2)+1), ROW(48:48)))</f>
        <v>#NUM!</v>
      </c>
      <c r="AE49" s="21" t="e">
        <f t="array" ref="AE49">INDEX($C$2:$C$561, SMALL(IF($AD$2=$B$2:$B$561, ROW($B$2:$B$561)-ROW($B$2)+1), ROW(48:48)))</f>
        <v>#NUM!</v>
      </c>
      <c r="AF49" s="21" t="e">
        <f t="array" ref="AF49">INDEX($D$2:$D$561, SMALL(IF($AD$2=$B$2:$B$561, ROW($B$2:$B$561)-ROW($B$2)+1), ROW(48:48)))</f>
        <v>#NUM!</v>
      </c>
      <c r="AH49" s="21" t="e">
        <f t="array" ref="AH49">INDEX($C$2:$C$561, SMALL(IF($AG$2=$B$2:$B$561, ROW($B$2:$B$561)-ROW($B$2)+1), ROW(48:48)))</f>
        <v>#NUM!</v>
      </c>
      <c r="AI49" s="21" t="e">
        <f t="array" ref="AI49">INDEX($D$2:$D$561, SMALL(IF($AG$2=$B$2:$B$561, ROW($B$2:$B$561)-ROW($B$2)+1), ROW(48:48)))</f>
        <v>#NUM!</v>
      </c>
    </row>
    <row r="50" spans="1:35" ht="15" x14ac:dyDescent="0.4">
      <c r="A50">
        <f>'Clk0.4'!P72</f>
        <v>25.213268207756354</v>
      </c>
      <c r="B50">
        <f t="shared" si="0"/>
        <v>26</v>
      </c>
      <c r="C50" s="1">
        <f>'Clk0.4'!S72</f>
        <v>6.4943945721155618</v>
      </c>
      <c r="D50" s="1">
        <f>'Clk0.4'!T72</f>
        <v>3.4421186097817782</v>
      </c>
      <c r="G50" s="21" t="e">
        <f t="array" ref="G50">INDEX($C$2:$C$561, SMALL(IF($F$2=$B$2:$B$561, ROW($B$2:$B$561)-ROW($B$2)+1), ROW(49:49)))</f>
        <v>#NUM!</v>
      </c>
      <c r="H50" s="21" t="e">
        <f t="array" ref="H50">INDEX($D$2:$D$561, SMALL(IF($F$2=$B$2:$B$561, ROW($B$2:$B$561)-ROW($B$2)+1), ROW(49:49)))</f>
        <v>#NUM!</v>
      </c>
      <c r="J50" s="21" t="e">
        <f t="array" ref="J50">INDEX($C$2:$C$561, SMALL(IF($I$2=$B$2:$B$561, ROW($B$2:$B$561)-ROW($B$2)+1), ROW(49:49)))</f>
        <v>#NUM!</v>
      </c>
      <c r="K50" s="21" t="e">
        <f t="array" ref="K50">INDEX($D$2:$D$561, SMALL(IF($I$2=$B$2:$B$561, ROW($B$2:$B$561)-ROW($B$2)+1), ROW(49:49)))</f>
        <v>#NUM!</v>
      </c>
      <c r="M50" s="21">
        <f t="array" ref="M50">INDEX($C$2:$C$561, SMALL(IF($L$2=$B$2:$B$561, ROW($B$2:$B$561)-ROW($B$2)+1), ROW(49:49)))</f>
        <v>9.8362543737256711</v>
      </c>
      <c r="N50" s="21">
        <f t="array" ref="N50">INDEX($D$2:$D$561, SMALL(IF($L$2=$B$2:$B$561, ROW($B$2:$B$561)-ROW($B$2)+1), ROW(49:49)))</f>
        <v>4.9013729223693261</v>
      </c>
      <c r="P50" s="21">
        <f t="array" ref="P50">INDEX($C$2:$C$561, SMALL(IF($O$2=$B$2:$B$561, ROW($B$2:$B$561)-ROW($B$2)+1), ROW(49:49)))</f>
        <v>7.8783142004699869</v>
      </c>
      <c r="Q50" s="21">
        <f t="array" ref="Q50">INDEX($D$2:$D$561, SMALL(IF($O$2=$B$2:$B$561, ROW($B$2:$B$561)-ROW($B$2)+1), ROW(49:49)))</f>
        <v>5.5731880006692371</v>
      </c>
      <c r="S50" s="21">
        <f t="array" ref="S50">INDEX($C$2:$C$561, SMALL(IF($R$2=$B$2:$B$561, ROW($B$2:$B$561)-ROW($B$2)+1), ROW(49:49)))</f>
        <v>15.192002593062551</v>
      </c>
      <c r="T50" s="21">
        <f t="array" ref="T50">INDEX($D$2:$D$561, SMALL(IF($R$2=$B$2:$B$561, ROW($B$2:$B$561)-ROW($B$2)+1), ROW(49:49)))</f>
        <v>11.021327581611491</v>
      </c>
      <c r="V50" s="21">
        <f t="array" ref="V50">INDEX($C$2:$C$561, SMALL(IF($U$2=$B$2:$B$561, ROW($B$2:$B$561)-ROW($B$2)+1), ROW(49:49)))</f>
        <v>16.978453442295184</v>
      </c>
      <c r="W50" s="21">
        <f t="array" ref="W50">INDEX($D$2:$D$561, SMALL(IF($U$2=$B$2:$B$561, ROW($B$2:$B$561)-ROW($B$2)+1), ROW(49:49)))</f>
        <v>13.371574798970181</v>
      </c>
      <c r="Y50" s="21">
        <f t="array" ref="Y50">INDEX($C$2:$C$561, SMALL(IF($X$2=$B$2:$B$561, ROW($B$2:$B$561)-ROW($B$2)+1), ROW(49:49)))</f>
        <v>17.700569595908348</v>
      </c>
      <c r="Z50" s="21">
        <f t="array" ref="Z50">INDEX($D$2:$D$561, SMALL(IF($X$2=$B$2:$B$561, ROW($B$2:$B$561)-ROW($B$2)+1), ROW(49:49)))</f>
        <v>13.871174827584261</v>
      </c>
      <c r="AB50" s="21" t="e">
        <f t="array" ref="AB50">INDEX($C$2:$C$561, SMALL(IF($AA$2=$B$2:$B$561, ROW($B$2:$B$561)-ROW($B$2)+1), ROW(49:49)))</f>
        <v>#NUM!</v>
      </c>
      <c r="AC50" s="21" t="e">
        <f t="array" ref="AC50">INDEX($D$2:$D$561, SMALL(IF($AA$2=$B$2:$B$561, ROW($B$2:$B$561)-ROW($B$2)+1), ROW(49:49)))</f>
        <v>#NUM!</v>
      </c>
      <c r="AE50" s="21" t="e">
        <f t="array" ref="AE50">INDEX($C$2:$C$561, SMALL(IF($AD$2=$B$2:$B$561, ROW($B$2:$B$561)-ROW($B$2)+1), ROW(49:49)))</f>
        <v>#NUM!</v>
      </c>
      <c r="AF50" s="21" t="e">
        <f t="array" ref="AF50">INDEX($D$2:$D$561, SMALL(IF($AD$2=$B$2:$B$561, ROW($B$2:$B$561)-ROW($B$2)+1), ROW(49:49)))</f>
        <v>#NUM!</v>
      </c>
      <c r="AH50" s="21" t="e">
        <f t="array" ref="AH50">INDEX($C$2:$C$561, SMALL(IF($AG$2=$B$2:$B$561, ROW($B$2:$B$561)-ROW($B$2)+1), ROW(49:49)))</f>
        <v>#NUM!</v>
      </c>
      <c r="AI50" s="21" t="e">
        <f t="array" ref="AI50">INDEX($D$2:$D$561, SMALL(IF($AG$2=$B$2:$B$561, ROW($B$2:$B$561)-ROW($B$2)+1), ROW(49:49)))</f>
        <v>#NUM!</v>
      </c>
    </row>
    <row r="51" spans="1:35" ht="15" x14ac:dyDescent="0.4">
      <c r="A51">
        <f>'Clk0.4'!P73</f>
        <v>25.330515168042233</v>
      </c>
      <c r="B51">
        <f t="shared" si="0"/>
        <v>26</v>
      </c>
      <c r="C51" s="1">
        <f>'Clk0.4'!S73</f>
        <v>6.3455195141333229</v>
      </c>
      <c r="D51" s="1">
        <f>'Clk0.4'!T73</f>
        <v>3.164476911153137</v>
      </c>
      <c r="G51" s="21" t="e">
        <f t="array" ref="G51">INDEX($C$2:$C$561, SMALL(IF($F$2=$B$2:$B$561, ROW($B$2:$B$561)-ROW($B$2)+1), ROW(50:50)))</f>
        <v>#NUM!</v>
      </c>
      <c r="H51" s="21" t="e">
        <f t="array" ref="H51">INDEX($D$2:$D$561, SMALL(IF($F$2=$B$2:$B$561, ROW($B$2:$B$561)-ROW($B$2)+1), ROW(50:50)))</f>
        <v>#NUM!</v>
      </c>
      <c r="J51" s="21" t="e">
        <f t="array" ref="J51">INDEX($C$2:$C$561, SMALL(IF($I$2=$B$2:$B$561, ROW($B$2:$B$561)-ROW($B$2)+1), ROW(50:50)))</f>
        <v>#NUM!</v>
      </c>
      <c r="K51" s="21" t="e">
        <f t="array" ref="K51">INDEX($D$2:$D$561, SMALL(IF($I$2=$B$2:$B$561, ROW($B$2:$B$561)-ROW($B$2)+1), ROW(50:50)))</f>
        <v>#NUM!</v>
      </c>
      <c r="M51" s="21">
        <f t="array" ref="M51">INDEX($C$2:$C$561, SMALL(IF($L$2=$B$2:$B$561, ROW($B$2:$B$561)-ROW($B$2)+1), ROW(50:50)))</f>
        <v>9.5738496223976259</v>
      </c>
      <c r="N51" s="21">
        <f t="array" ref="N51">INDEX($D$2:$D$561, SMALL(IF($L$2=$B$2:$B$561, ROW($B$2:$B$561)-ROW($B$2)+1), ROW(50:50)))</f>
        <v>4.8097658801625132</v>
      </c>
      <c r="P51" s="21">
        <f t="array" ref="P51">INDEX($C$2:$C$561, SMALL(IF($O$2=$B$2:$B$561, ROW($B$2:$B$561)-ROW($B$2)+1), ROW(50:50)))</f>
        <v>7.6886568697981268</v>
      </c>
      <c r="Q51" s="21">
        <f t="array" ref="Q51">INDEX($D$2:$D$561, SMALL(IF($O$2=$B$2:$B$561, ROW($B$2:$B$561)-ROW($B$2)+1), ROW(50:50)))</f>
        <v>5.3931128417741885</v>
      </c>
      <c r="S51" s="21">
        <f t="array" ref="S51">INDEX($C$2:$C$561, SMALL(IF($R$2=$B$2:$B$561, ROW($B$2:$B$561)-ROW($B$2)+1), ROW(50:50)))</f>
        <v>14.682436846046821</v>
      </c>
      <c r="T51" s="21">
        <f t="array" ref="T51">INDEX($D$2:$D$561, SMALL(IF($R$2=$B$2:$B$561, ROW($B$2:$B$561)-ROW($B$2)+1), ROW(50:50)))</f>
        <v>10.721833730860411</v>
      </c>
      <c r="V51" s="21">
        <f t="array" ref="V51">INDEX($C$2:$C$561, SMALL(IF($U$2=$B$2:$B$561, ROW($B$2:$B$561)-ROW($B$2)+1), ROW(50:50)))</f>
        <v>16.319473700977689</v>
      </c>
      <c r="W51" s="21">
        <f t="array" ref="W51">INDEX($D$2:$D$561, SMALL(IF($U$2=$B$2:$B$561, ROW($B$2:$B$561)-ROW($B$2)+1), ROW(50:50)))</f>
        <v>12.915759608937922</v>
      </c>
      <c r="Y51" s="21">
        <f t="array" ref="Y51">INDEX($C$2:$C$561, SMALL(IF($X$2=$B$2:$B$561, ROW($B$2:$B$561)-ROW($B$2)+1), ROW(50:50)))</f>
        <v>23.791227541505769</v>
      </c>
      <c r="Z51" s="21">
        <f t="array" ref="Z51">INDEX($D$2:$D$561, SMALL(IF($X$2=$B$2:$B$561, ROW($B$2:$B$561)-ROW($B$2)+1), ROW(50:50)))</f>
        <v>16.095354735805504</v>
      </c>
      <c r="AB51" s="21" t="e">
        <f t="array" ref="AB51">INDEX($C$2:$C$561, SMALL(IF($AA$2=$B$2:$B$561, ROW($B$2:$B$561)-ROW($B$2)+1), ROW(50:50)))</f>
        <v>#NUM!</v>
      </c>
      <c r="AC51" s="21" t="e">
        <f t="array" ref="AC51">INDEX($D$2:$D$561, SMALL(IF($AA$2=$B$2:$B$561, ROW($B$2:$B$561)-ROW($B$2)+1), ROW(50:50)))</f>
        <v>#NUM!</v>
      </c>
      <c r="AE51" s="21" t="e">
        <f t="array" ref="AE51">INDEX($C$2:$C$561, SMALL(IF($AD$2=$B$2:$B$561, ROW($B$2:$B$561)-ROW($B$2)+1), ROW(50:50)))</f>
        <v>#NUM!</v>
      </c>
      <c r="AF51" s="21" t="e">
        <f t="array" ref="AF51">INDEX($D$2:$D$561, SMALL(IF($AD$2=$B$2:$B$561, ROW($B$2:$B$561)-ROW($B$2)+1), ROW(50:50)))</f>
        <v>#NUM!</v>
      </c>
      <c r="AH51" s="21" t="e">
        <f t="array" ref="AH51">INDEX($C$2:$C$561, SMALL(IF($AG$2=$B$2:$B$561, ROW($B$2:$B$561)-ROW($B$2)+1), ROW(50:50)))</f>
        <v>#NUM!</v>
      </c>
      <c r="AI51" s="21" t="e">
        <f t="array" ref="AI51">INDEX($D$2:$D$561, SMALL(IF($AG$2=$B$2:$B$561, ROW($B$2:$B$561)-ROW($B$2)+1), ROW(50:50)))</f>
        <v>#NUM!</v>
      </c>
    </row>
    <row r="52" spans="1:35" ht="15" x14ac:dyDescent="0.4">
      <c r="A52">
        <f>'Clk0.4'!P74</f>
        <v>25.461136464983959</v>
      </c>
      <c r="B52">
        <f t="shared" si="0"/>
        <v>26</v>
      </c>
      <c r="C52" s="1">
        <f>'Clk0.4'!S74</f>
        <v>6.1901632451960165</v>
      </c>
      <c r="D52" s="1">
        <f>'Clk0.4'!T74</f>
        <v>2.8826063633809986</v>
      </c>
      <c r="G52" s="21" t="e">
        <f t="array" ref="G52">INDEX($C$2:$C$561, SMALL(IF($F$2=$B$2:$B$561, ROW($B$2:$B$561)-ROW($B$2)+1), ROW(51:51)))</f>
        <v>#NUM!</v>
      </c>
      <c r="H52" s="21" t="e">
        <f t="array" ref="H52">INDEX($D$2:$D$561, SMALL(IF($F$2=$B$2:$B$561, ROW($B$2:$B$561)-ROW($B$2)+1), ROW(51:51)))</f>
        <v>#NUM!</v>
      </c>
      <c r="J52" s="21" t="e">
        <f t="array" ref="J52">INDEX($C$2:$C$561, SMALL(IF($I$2=$B$2:$B$561, ROW($B$2:$B$561)-ROW($B$2)+1), ROW(51:51)))</f>
        <v>#NUM!</v>
      </c>
      <c r="K52" s="21" t="e">
        <f t="array" ref="K52">INDEX($D$2:$D$561, SMALL(IF($I$2=$B$2:$B$561, ROW($B$2:$B$561)-ROW($B$2)+1), ROW(51:51)))</f>
        <v>#NUM!</v>
      </c>
      <c r="M52" s="21">
        <f t="array" ref="M52">INDEX($C$2:$C$561, SMALL(IF($L$2=$B$2:$B$561, ROW($B$2:$B$561)-ROW($B$2)+1), ROW(51:51)))</f>
        <v>9.3189317608616022</v>
      </c>
      <c r="N52" s="21">
        <f t="array" ref="N52">INDEX($D$2:$D$561, SMALL(IF($L$2=$B$2:$B$561, ROW($B$2:$B$561)-ROW($B$2)+1), ROW(51:51)))</f>
        <v>4.7128425930793387</v>
      </c>
      <c r="P52" s="21">
        <f t="array" ref="P52">INDEX($C$2:$C$561, SMALL(IF($O$2=$B$2:$B$561, ROW($B$2:$B$561)-ROW($B$2)+1), ROW(51:51)))</f>
        <v>7.5037607479899506</v>
      </c>
      <c r="Q52" s="21">
        <f t="array" ref="Q52">INDEX($D$2:$D$561, SMALL(IF($O$2=$B$2:$B$561, ROW($B$2:$B$561)-ROW($B$2)+1), ROW(51:51)))</f>
        <v>5.2092795259364513</v>
      </c>
      <c r="S52" s="21">
        <f t="array" ref="S52">INDEX($C$2:$C$561, SMALL(IF($R$2=$B$2:$B$561, ROW($B$2:$B$561)-ROW($B$2)+1), ROW(51:51)))</f>
        <v>14.205319816848725</v>
      </c>
      <c r="T52" s="21">
        <f t="array" ref="T52">INDEX($D$2:$D$561, SMALL(IF($R$2=$B$2:$B$561, ROW($B$2:$B$561)-ROW($B$2)+1), ROW(51:51)))</f>
        <v>10.440063462531084</v>
      </c>
      <c r="V52" s="21">
        <f t="array" ref="V52">INDEX($C$2:$C$561, SMALL(IF($U$2=$B$2:$B$561, ROW($B$2:$B$561)-ROW($B$2)+1), ROW(51:51)))</f>
        <v>15.714289849769715</v>
      </c>
      <c r="W52" s="21">
        <f t="array" ref="W52">INDEX($D$2:$D$561, SMALL(IF($U$2=$B$2:$B$561, ROW($B$2:$B$561)-ROW($B$2)+1), ROW(51:51)))</f>
        <v>12.496861987501177</v>
      </c>
      <c r="Y52" s="21">
        <f t="array" ref="Y52">INDEX($C$2:$C$561, SMALL(IF($X$2=$B$2:$B$561, ROW($B$2:$B$561)-ROW($B$2)+1), ROW(51:51)))</f>
        <v>22.420270645823273</v>
      </c>
      <c r="Z52" s="21">
        <f t="array" ref="Z52">INDEX($D$2:$D$561, SMALL(IF($X$2=$B$2:$B$561, ROW($B$2:$B$561)-ROW($B$2)+1), ROW(51:51)))</f>
        <v>15.27482411021796</v>
      </c>
      <c r="AB52" s="21" t="e">
        <f t="array" ref="AB52">INDEX($C$2:$C$561, SMALL(IF($AA$2=$B$2:$B$561, ROW($B$2:$B$561)-ROW($B$2)+1), ROW(51:51)))</f>
        <v>#NUM!</v>
      </c>
      <c r="AC52" s="21" t="e">
        <f t="array" ref="AC52">INDEX($D$2:$D$561, SMALL(IF($AA$2=$B$2:$B$561, ROW($B$2:$B$561)-ROW($B$2)+1), ROW(51:51)))</f>
        <v>#NUM!</v>
      </c>
      <c r="AE52" s="21" t="e">
        <f t="array" ref="AE52">INDEX($C$2:$C$561, SMALL(IF($AD$2=$B$2:$B$561, ROW($B$2:$B$561)-ROW($B$2)+1), ROW(51:51)))</f>
        <v>#NUM!</v>
      </c>
      <c r="AF52" s="21" t="e">
        <f t="array" ref="AF52">INDEX($D$2:$D$561, SMALL(IF($AD$2=$B$2:$B$561, ROW($B$2:$B$561)-ROW($B$2)+1), ROW(51:51)))</f>
        <v>#NUM!</v>
      </c>
      <c r="AH52" s="21" t="e">
        <f t="array" ref="AH52">INDEX($C$2:$C$561, SMALL(IF($AG$2=$B$2:$B$561, ROW($B$2:$B$561)-ROW($B$2)+1), ROW(51:51)))</f>
        <v>#NUM!</v>
      </c>
      <c r="AI52" s="21" t="e">
        <f t="array" ref="AI52">INDEX($D$2:$D$561, SMALL(IF($AG$2=$B$2:$B$561, ROW($B$2:$B$561)-ROW($B$2)+1), ROW(51:51)))</f>
        <v>#NUM!</v>
      </c>
    </row>
    <row r="53" spans="1:35" ht="15" x14ac:dyDescent="0.4">
      <c r="A53">
        <f>'Clk0.4'!P75</f>
        <v>25.60486311419622</v>
      </c>
      <c r="B53">
        <f t="shared" si="0"/>
        <v>26</v>
      </c>
      <c r="C53" s="1">
        <f>'Clk0.4'!S75</f>
        <v>6.0266775357455691</v>
      </c>
      <c r="D53" s="1">
        <f>'Clk0.4'!T75</f>
        <v>2.5967093322297705</v>
      </c>
      <c r="G53" s="21" t="e">
        <f t="array" ref="G53">INDEX($C$2:$C$561, SMALL(IF($F$2=$B$2:$B$561, ROW($B$2:$B$561)-ROW($B$2)+1), ROW(52:52)))</f>
        <v>#NUM!</v>
      </c>
      <c r="H53" s="21" t="e">
        <f t="array" ref="H53">INDEX($D$2:$D$561, SMALL(IF($F$2=$B$2:$B$561, ROW($B$2:$B$561)-ROW($B$2)+1), ROW(52:52)))</f>
        <v>#NUM!</v>
      </c>
      <c r="J53" s="21" t="e">
        <f t="array" ref="J53">INDEX($C$2:$C$561, SMALL(IF($I$2=$B$2:$B$561, ROW($B$2:$B$561)-ROW($B$2)+1), ROW(52:52)))</f>
        <v>#NUM!</v>
      </c>
      <c r="K53" s="21" t="e">
        <f t="array" ref="K53">INDEX($D$2:$D$561, SMALL(IF($I$2=$B$2:$B$561, ROW($B$2:$B$561)-ROW($B$2)+1), ROW(52:52)))</f>
        <v>#NUM!</v>
      </c>
      <c r="M53" s="21">
        <f t="array" ref="M53">INDEX($C$2:$C$561, SMALL(IF($L$2=$B$2:$B$561, ROW($B$2:$B$561)-ROW($B$2)+1), ROW(52:52)))</f>
        <v>9.0710858338338305</v>
      </c>
      <c r="N53" s="21">
        <f t="array" ref="N53">INDEX($D$2:$D$561, SMALL(IF($L$2=$B$2:$B$561, ROW($B$2:$B$561)-ROW($B$2)+1), ROW(52:52)))</f>
        <v>4.6103847685554777</v>
      </c>
      <c r="P53" s="21">
        <f t="array" ref="P53">INDEX($C$2:$C$561, SMALL(IF($O$2=$B$2:$B$561, ROW($B$2:$B$561)-ROW($B$2)+1), ROW(52:52)))</f>
        <v>7.3232361960115391</v>
      </c>
      <c r="Q53" s="21">
        <f t="array" ref="Q53">INDEX($D$2:$D$561, SMALL(IF($O$2=$B$2:$B$561, ROW($B$2:$B$561)-ROW($B$2)+1), ROW(52:52)))</f>
        <v>5.0212434144125346</v>
      </c>
      <c r="S53" s="21">
        <f t="array" ref="S53">INDEX($C$2:$C$561, SMALL(IF($R$2=$B$2:$B$561, ROW($B$2:$B$561)-ROW($B$2)+1), ROW(52:52)))</f>
        <v>13.757009374410199</v>
      </c>
      <c r="T53" s="21">
        <f t="array" ref="T53">INDEX($D$2:$D$561, SMALL(IF($R$2=$B$2:$B$561, ROW($B$2:$B$561)-ROW($B$2)+1), ROW(52:52)))</f>
        <v>10.173629512325828</v>
      </c>
      <c r="V53" s="21">
        <f t="array" ref="V53">INDEX($C$2:$C$561, SMALL(IF($U$2=$B$2:$B$561, ROW($B$2:$B$561)-ROW($B$2)+1), ROW(52:52)))</f>
        <v>15.155406714262668</v>
      </c>
      <c r="W53" s="21">
        <f t="array" ref="W53">INDEX($D$2:$D$561, SMALL(IF($U$2=$B$2:$B$561, ROW($B$2:$B$561)-ROW($B$2)+1), ROW(52:52)))</f>
        <v>12.109355322321141</v>
      </c>
      <c r="Y53" s="21">
        <f t="array" ref="Y53">INDEX($C$2:$C$561, SMALL(IF($X$2=$B$2:$B$561, ROW($B$2:$B$561)-ROW($B$2)+1), ROW(52:52)))</f>
        <v>21.230796296788291</v>
      </c>
      <c r="Z53" s="21">
        <f t="array" ref="Z53">INDEX($D$2:$D$561, SMALL(IF($X$2=$B$2:$B$561, ROW($B$2:$B$561)-ROW($B$2)+1), ROW(52:52)))</f>
        <v>14.56702991463899</v>
      </c>
      <c r="AB53" s="21" t="e">
        <f t="array" ref="AB53">INDEX($C$2:$C$561, SMALL(IF($AA$2=$B$2:$B$561, ROW($B$2:$B$561)-ROW($B$2)+1), ROW(52:52)))</f>
        <v>#NUM!</v>
      </c>
      <c r="AC53" s="21" t="e">
        <f t="array" ref="AC53">INDEX($D$2:$D$561, SMALL(IF($AA$2=$B$2:$B$561, ROW($B$2:$B$561)-ROW($B$2)+1), ROW(52:52)))</f>
        <v>#NUM!</v>
      </c>
      <c r="AE53" s="21" t="e">
        <f t="array" ref="AE53">INDEX($C$2:$C$561, SMALL(IF($AD$2=$B$2:$B$561, ROW($B$2:$B$561)-ROW($B$2)+1), ROW(52:52)))</f>
        <v>#NUM!</v>
      </c>
      <c r="AF53" s="21" t="e">
        <f t="array" ref="AF53">INDEX($D$2:$D$561, SMALL(IF($AD$2=$B$2:$B$561, ROW($B$2:$B$561)-ROW($B$2)+1), ROW(52:52)))</f>
        <v>#NUM!</v>
      </c>
      <c r="AH53" s="21" t="e">
        <f t="array" ref="AH53">INDEX($C$2:$C$561, SMALL(IF($AG$2=$B$2:$B$561, ROW($B$2:$B$561)-ROW($B$2)+1), ROW(52:52)))</f>
        <v>#NUM!</v>
      </c>
      <c r="AI53" s="21" t="e">
        <f t="array" ref="AI53">INDEX($D$2:$D$561, SMALL(IF($AG$2=$B$2:$B$561, ROW($B$2:$B$561)-ROW($B$2)+1), ROW(52:52)))</f>
        <v>#NUM!</v>
      </c>
    </row>
    <row r="54" spans="1:35" ht="15" x14ac:dyDescent="0.4">
      <c r="A54">
        <f>'Clk0.4'!P76</f>
        <v>25.761200792941349</v>
      </c>
      <c r="B54">
        <f t="shared" si="0"/>
        <v>26</v>
      </c>
      <c r="C54" s="1">
        <f>'Clk0.4'!S76</f>
        <v>5.8531616754612923</v>
      </c>
      <c r="D54" s="1">
        <f>'Clk0.4'!T76</f>
        <v>2.3072455022857032</v>
      </c>
      <c r="G54" s="21" t="e">
        <f t="array" ref="G54">INDEX($C$2:$C$561, SMALL(IF($F$2=$B$2:$B$561, ROW($B$2:$B$561)-ROW($B$2)+1), ROW(53:53)))</f>
        <v>#NUM!</v>
      </c>
      <c r="H54" s="21" t="e">
        <f t="array" ref="H54">INDEX($D$2:$D$561, SMALL(IF($F$2=$B$2:$B$561, ROW($B$2:$B$561)-ROW($B$2)+1), ROW(53:53)))</f>
        <v>#NUM!</v>
      </c>
      <c r="J54" s="21" t="e">
        <f t="array" ref="J54">INDEX($C$2:$C$561, SMALL(IF($I$2=$B$2:$B$561, ROW($B$2:$B$561)-ROW($B$2)+1), ROW(53:53)))</f>
        <v>#NUM!</v>
      </c>
      <c r="K54" s="21" t="e">
        <f t="array" ref="K54">INDEX($D$2:$D$561, SMALL(IF($I$2=$B$2:$B$561, ROW($B$2:$B$561)-ROW($B$2)+1), ROW(53:53)))</f>
        <v>#NUM!</v>
      </c>
      <c r="M54" s="21">
        <f t="array" ref="M54">INDEX($C$2:$C$561, SMALL(IF($L$2=$B$2:$B$561, ROW($B$2:$B$561)-ROW($B$2)+1), ROW(53:53)))</f>
        <v>8.8299100058274984</v>
      </c>
      <c r="N54" s="21">
        <f t="array" ref="N54">INDEX($D$2:$D$561, SMALL(IF($L$2=$B$2:$B$561, ROW($B$2:$B$561)-ROW($B$2)+1), ROW(53:53)))</f>
        <v>4.5021655509526077</v>
      </c>
      <c r="P54" s="21">
        <f t="array" ref="P54">INDEX($C$2:$C$561, SMALL(IF($O$2=$B$2:$B$561, ROW($B$2:$B$561)-ROW($B$2)+1), ROW(53:53)))</f>
        <v>7.1466723058713688</v>
      </c>
      <c r="Q54" s="21">
        <f t="array" ref="Q54">INDEX($D$2:$D$561, SMALL(IF($O$2=$B$2:$B$561, ROW($B$2:$B$561)-ROW($B$2)+1), ROW(53:53)))</f>
        <v>4.828536636285838</v>
      </c>
      <c r="S54" s="21">
        <f t="array" ref="S54">INDEX($C$2:$C$561, SMALL(IF($R$2=$B$2:$B$561, ROW($B$2:$B$561)-ROW($B$2)+1), ROW(53:53)))</f>
        <v>13.334427251877653</v>
      </c>
      <c r="T54" s="21">
        <f t="array" ref="T54">INDEX($D$2:$D$561, SMALL(IF($R$2=$B$2:$B$561, ROW($B$2:$B$561)-ROW($B$2)+1), ROW(53:53)))</f>
        <v>9.9204995408211154</v>
      </c>
      <c r="V54" s="21">
        <f t="array" ref="V54">INDEX($C$2:$C$561, SMALL(IF($U$2=$B$2:$B$561, ROW($B$2:$B$561)-ROW($B$2)+1), ROW(53:53)))</f>
        <v>14.636731659610833</v>
      </c>
      <c r="W54" s="21">
        <f t="array" ref="W54">INDEX($D$2:$D$561, SMALL(IF($U$2=$B$2:$B$561, ROW($B$2:$B$561)-ROW($B$2)+1), ROW(53:53)))</f>
        <v>11.748731453793443</v>
      </c>
      <c r="Y54" s="21">
        <f t="array" ref="Y54">INDEX($C$2:$C$561, SMALL(IF($X$2=$B$2:$B$561, ROW($B$2:$B$561)-ROW($B$2)+1), ROW(53:53)))</f>
        <v>26.43886466267212</v>
      </c>
      <c r="Z54" s="21">
        <f t="array" ref="Z54">INDEX($D$2:$D$561, SMALL(IF($X$2=$B$2:$B$561, ROW($B$2:$B$561)-ROW($B$2)+1), ROW(53:53)))</f>
        <v>15.402382690750988</v>
      </c>
      <c r="AB54" s="21" t="e">
        <f t="array" ref="AB54">INDEX($C$2:$C$561, SMALL(IF($AA$2=$B$2:$B$561, ROW($B$2:$B$561)-ROW($B$2)+1), ROW(53:53)))</f>
        <v>#NUM!</v>
      </c>
      <c r="AC54" s="21" t="e">
        <f t="array" ref="AC54">INDEX($D$2:$D$561, SMALL(IF($AA$2=$B$2:$B$561, ROW($B$2:$B$561)-ROW($B$2)+1), ROW(53:53)))</f>
        <v>#NUM!</v>
      </c>
      <c r="AE54" s="21" t="e">
        <f t="array" ref="AE54">INDEX($C$2:$C$561, SMALL(IF($AD$2=$B$2:$B$561, ROW($B$2:$B$561)-ROW($B$2)+1), ROW(53:53)))</f>
        <v>#NUM!</v>
      </c>
      <c r="AF54" s="21" t="e">
        <f t="array" ref="AF54">INDEX($D$2:$D$561, SMALL(IF($AD$2=$B$2:$B$561, ROW($B$2:$B$561)-ROW($B$2)+1), ROW(53:53)))</f>
        <v>#NUM!</v>
      </c>
      <c r="AH54" s="21" t="e">
        <f t="array" ref="AH54">INDEX($C$2:$C$561, SMALL(IF($AG$2=$B$2:$B$561, ROW($B$2:$B$561)-ROW($B$2)+1), ROW(53:53)))</f>
        <v>#NUM!</v>
      </c>
      <c r="AI54" s="21" t="e">
        <f t="array" ref="AI54">INDEX($D$2:$D$561, SMALL(IF($AG$2=$B$2:$B$561, ROW($B$2:$B$561)-ROW($B$2)+1), ROW(53:53)))</f>
        <v>#NUM!</v>
      </c>
    </row>
    <row r="55" spans="1:35" ht="15" x14ac:dyDescent="0.4">
      <c r="A55">
        <f>'Clk0.4'!P77</f>
        <v>25.929335525751068</v>
      </c>
      <c r="B55">
        <f t="shared" si="0"/>
        <v>26</v>
      </c>
      <c r="C55" s="1">
        <f>'Clk0.4'!S77</f>
        <v>5.6674298134625296</v>
      </c>
      <c r="D55" s="1">
        <f>'Clk0.4'!T77</f>
        <v>2.0150172065168741</v>
      </c>
      <c r="G55" s="21" t="e">
        <f t="array" ref="G55">INDEX($C$2:$C$561, SMALL(IF($F$2=$B$2:$B$561, ROW($B$2:$B$561)-ROW($B$2)+1), ROW(54:54)))</f>
        <v>#NUM!</v>
      </c>
      <c r="H55" s="21" t="e">
        <f t="array" ref="H55">INDEX($D$2:$D$561, SMALL(IF($F$2=$B$2:$B$561, ROW($B$2:$B$561)-ROW($B$2)+1), ROW(54:54)))</f>
        <v>#NUM!</v>
      </c>
      <c r="J55" s="21" t="e">
        <f t="array" ref="J55">INDEX($C$2:$C$561, SMALL(IF($I$2=$B$2:$B$561, ROW($B$2:$B$561)-ROW($B$2)+1), ROW(54:54)))</f>
        <v>#NUM!</v>
      </c>
      <c r="K55" s="21" t="e">
        <f t="array" ref="K55">INDEX($D$2:$D$561, SMALL(IF($I$2=$B$2:$B$561, ROW($B$2:$B$561)-ROW($B$2)+1), ROW(54:54)))</f>
        <v>#NUM!</v>
      </c>
      <c r="M55" s="21">
        <f t="array" ref="M55">INDEX($C$2:$C$561, SMALL(IF($L$2=$B$2:$B$561, ROW($B$2:$B$561)-ROW($B$2)+1), ROW(54:54)))</f>
        <v>8.5950091200228727</v>
      </c>
      <c r="N55" s="21">
        <f t="array" ref="N55">INDEX($D$2:$D$561, SMALL(IF($L$2=$B$2:$B$561, ROW($B$2:$B$561)-ROW($B$2)+1), ROW(54:54)))</f>
        <v>4.3879468272592179</v>
      </c>
      <c r="P55" s="21">
        <f t="array" ref="P55">INDEX($C$2:$C$561, SMALL(IF($O$2=$B$2:$B$561, ROW($B$2:$B$561)-ROW($B$2)+1), ROW(54:54)))</f>
        <v>6.973626113389999</v>
      </c>
      <c r="Q55" s="21">
        <f t="array" ref="Q55">INDEX($D$2:$D$561, SMALL(IF($O$2=$B$2:$B$561, ROW($B$2:$B$561)-ROW($B$2)+1), ROW(54:54)))</f>
        <v>4.6306644196548197</v>
      </c>
      <c r="S55" s="21">
        <f t="array" ref="S55">INDEX($C$2:$C$561, SMALL(IF($R$2=$B$2:$B$561, ROW($B$2:$B$561)-ROW($B$2)+1), ROW(54:54)))</f>
        <v>12.934952012099442</v>
      </c>
      <c r="T55" s="21">
        <f t="array" ref="T55">INDEX($D$2:$D$561, SMALL(IF($R$2=$B$2:$B$561, ROW($B$2:$B$561)-ROW($B$2)+1), ROW(54:54)))</f>
        <v>9.6789284155588593</v>
      </c>
      <c r="V55" s="21">
        <f t="array" ref="V55">INDEX($C$2:$C$561, SMALL(IF($U$2=$B$2:$B$561, ROW($B$2:$B$561)-ROW($B$2)+1), ROW(54:54)))</f>
        <v>14.153255048338506</v>
      </c>
      <c r="W55" s="21">
        <f t="array" ref="W55">INDEX($D$2:$D$561, SMALL(IF($U$2=$B$2:$B$561, ROW($B$2:$B$561)-ROW($B$2)+1), ROW(54:54)))</f>
        <v>11.41126819538696</v>
      </c>
      <c r="Y55" s="21">
        <f t="array" ref="Y55">INDEX($C$2:$C$561, SMALL(IF($X$2=$B$2:$B$561, ROW($B$2:$B$561)-ROW($B$2)+1), ROW(54:54)))</f>
        <v>24.760444915461619</v>
      </c>
      <c r="Z55" s="21">
        <f t="array" ref="Z55">INDEX($D$2:$D$561, SMALL(IF($X$2=$B$2:$B$561, ROW($B$2:$B$561)-ROW($B$2)+1), ROW(54:54)))</f>
        <v>14.560333773355268</v>
      </c>
      <c r="AB55" s="21" t="e">
        <f t="array" ref="AB55">INDEX($C$2:$C$561, SMALL(IF($AA$2=$B$2:$B$561, ROW($B$2:$B$561)-ROW($B$2)+1), ROW(54:54)))</f>
        <v>#NUM!</v>
      </c>
      <c r="AC55" s="21" t="e">
        <f t="array" ref="AC55">INDEX($D$2:$D$561, SMALL(IF($AA$2=$B$2:$B$561, ROW($B$2:$B$561)-ROW($B$2)+1), ROW(54:54)))</f>
        <v>#NUM!</v>
      </c>
      <c r="AE55" s="21" t="e">
        <f t="array" ref="AE55">INDEX($C$2:$C$561, SMALL(IF($AD$2=$B$2:$B$561, ROW($B$2:$B$561)-ROW($B$2)+1), ROW(54:54)))</f>
        <v>#NUM!</v>
      </c>
      <c r="AF55" s="21" t="e">
        <f t="array" ref="AF55">INDEX($D$2:$D$561, SMALL(IF($AD$2=$B$2:$B$561, ROW($B$2:$B$561)-ROW($B$2)+1), ROW(54:54)))</f>
        <v>#NUM!</v>
      </c>
      <c r="AH55" s="21" t="e">
        <f t="array" ref="AH55">INDEX($C$2:$C$561, SMALL(IF($AG$2=$B$2:$B$561, ROW($B$2:$B$561)-ROW($B$2)+1), ROW(54:54)))</f>
        <v>#NUM!</v>
      </c>
      <c r="AI55" s="21" t="e">
        <f t="array" ref="AI55">INDEX($D$2:$D$561, SMALL(IF($AG$2=$B$2:$B$561, ROW($B$2:$B$561)-ROW($B$2)+1), ROW(54:54)))</f>
        <v>#NUM!</v>
      </c>
    </row>
    <row r="56" spans="1:35" ht="15" x14ac:dyDescent="0.4">
      <c r="A56">
        <f>'Clk0.4'!P78</f>
        <v>26.108012849828324</v>
      </c>
      <c r="B56">
        <f t="shared" si="0"/>
        <v>26</v>
      </c>
      <c r="C56" s="1">
        <f>'Clk0.4'!S78</f>
        <v>5.4669792735442764</v>
      </c>
      <c r="D56" s="1">
        <f>'Clk0.4'!T78</f>
        <v>1.7212767343165536</v>
      </c>
      <c r="G56" s="21" t="e">
        <f t="array" ref="G56">INDEX($C$2:$C$561, SMALL(IF($F$2=$B$2:$B$561, ROW($B$2:$B$561)-ROW($B$2)+1), ROW(55:55)))</f>
        <v>#NUM!</v>
      </c>
      <c r="H56" s="21" t="e">
        <f t="array" ref="H56">INDEX($D$2:$D$561, SMALL(IF($F$2=$B$2:$B$561, ROW($B$2:$B$561)-ROW($B$2)+1), ROW(55:55)))</f>
        <v>#NUM!</v>
      </c>
      <c r="J56" s="21" t="e">
        <f t="array" ref="J56">INDEX($C$2:$C$561, SMALL(IF($I$2=$B$2:$B$561, ROW($B$2:$B$561)-ROW($B$2)+1), ROW(55:55)))</f>
        <v>#NUM!</v>
      </c>
      <c r="K56" s="21" t="e">
        <f t="array" ref="K56">INDEX($D$2:$D$561, SMALL(IF($I$2=$B$2:$B$561, ROW($B$2:$B$561)-ROW($B$2)+1), ROW(55:55)))</f>
        <v>#NUM!</v>
      </c>
      <c r="M56" s="21">
        <f t="array" ref="M56">INDEX($C$2:$C$561, SMALL(IF($L$2=$B$2:$B$561, ROW($B$2:$B$561)-ROW($B$2)+1), ROW(55:55)))</f>
        <v>8.3659879681950056</v>
      </c>
      <c r="N56" s="21">
        <f t="array" ref="N56">INDEX($D$2:$D$561, SMALL(IF($L$2=$B$2:$B$561, ROW($B$2:$B$561)-ROW($B$2)+1), ROW(55:55)))</f>
        <v>4.267476526194371</v>
      </c>
      <c r="P56" s="21">
        <f t="array" ref="P56">INDEX($C$2:$C$561, SMALL(IF($O$2=$B$2:$B$561, ROW($B$2:$B$561)-ROW($B$2)+1), ROW(55:55)))</f>
        <v>6.8036094305943227</v>
      </c>
      <c r="Q56" s="21">
        <f t="array" ref="Q56">INDEX($D$2:$D$561, SMALL(IF($O$2=$B$2:$B$561, ROW($B$2:$B$561)-ROW($B$2)+1), ROW(55:55)))</f>
        <v>4.4271018616466451</v>
      </c>
      <c r="S56" s="21">
        <f t="array" ref="S56">INDEX($C$2:$C$561, SMALL(IF($R$2=$B$2:$B$561, ROW($B$2:$B$561)-ROW($B$2)+1), ROW(55:55)))</f>
        <v>7.0228035410471703</v>
      </c>
      <c r="T56" s="21">
        <f t="array" ref="T56">INDEX($D$2:$D$561, SMALL(IF($R$2=$B$2:$B$561, ROW($B$2:$B$561)-ROW($B$2)+1), ROW(55:55)))</f>
        <v>5.0069872697380271</v>
      </c>
      <c r="V56" s="21">
        <f t="array" ref="V56">INDEX($C$2:$C$561, SMALL(IF($U$2=$B$2:$B$561, ROW($B$2:$B$561)-ROW($B$2)+1), ROW(55:55)))</f>
        <v>5.8645947639380056</v>
      </c>
      <c r="W56" s="21">
        <f t="array" ref="W56">INDEX($D$2:$D$561, SMALL(IF($U$2=$B$2:$B$561, ROW($B$2:$B$561)-ROW($B$2)+1), ROW(55:55)))</f>
        <v>3.4977233600116571</v>
      </c>
      <c r="Y56" s="21">
        <f t="array" ref="Y56">INDEX($C$2:$C$561, SMALL(IF($X$2=$B$2:$B$561, ROW($B$2:$B$561)-ROW($B$2)+1), ROW(55:55)))</f>
        <v>32.632166338716225</v>
      </c>
      <c r="Z56" s="21">
        <f t="array" ref="Z56">INDEX($D$2:$D$561, SMALL(IF($X$2=$B$2:$B$561, ROW($B$2:$B$561)-ROW($B$2)+1), ROW(55:55)))</f>
        <v>14.285239772032627</v>
      </c>
      <c r="AB56" s="21" t="e">
        <f t="array" ref="AB56">INDEX($C$2:$C$561, SMALL(IF($AA$2=$B$2:$B$561, ROW($B$2:$B$561)-ROW($B$2)+1), ROW(55:55)))</f>
        <v>#NUM!</v>
      </c>
      <c r="AC56" s="21" t="e">
        <f t="array" ref="AC56">INDEX($D$2:$D$561, SMALL(IF($AA$2=$B$2:$B$561, ROW($B$2:$B$561)-ROW($B$2)+1), ROW(55:55)))</f>
        <v>#NUM!</v>
      </c>
      <c r="AE56" s="21" t="e">
        <f t="array" ref="AE56">INDEX($C$2:$C$561, SMALL(IF($AD$2=$B$2:$B$561, ROW($B$2:$B$561)-ROW($B$2)+1), ROW(55:55)))</f>
        <v>#NUM!</v>
      </c>
      <c r="AF56" s="21" t="e">
        <f t="array" ref="AF56">INDEX($D$2:$D$561, SMALL(IF($AD$2=$B$2:$B$561, ROW($B$2:$B$561)-ROW($B$2)+1), ROW(55:55)))</f>
        <v>#NUM!</v>
      </c>
      <c r="AH56" s="21" t="e">
        <f t="array" ref="AH56">INDEX($C$2:$C$561, SMALL(IF($AG$2=$B$2:$B$561, ROW($B$2:$B$561)-ROW($B$2)+1), ROW(55:55)))</f>
        <v>#NUM!</v>
      </c>
      <c r="AI56" s="21" t="e">
        <f t="array" ref="AI56">INDEX($D$2:$D$561, SMALL(IF($AG$2=$B$2:$B$561, ROW($B$2:$B$561)-ROW($B$2)+1), ROW(55:55)))</f>
        <v>#NUM!</v>
      </c>
    </row>
    <row r="57" spans="1:35" s="23" customFormat="1" ht="15" x14ac:dyDescent="0.4">
      <c r="A57" s="23">
        <f>'Clk0.4'!P79</f>
        <v>26.295386470102581</v>
      </c>
      <c r="B57" s="23">
        <f t="shared" si="0"/>
        <v>26</v>
      </c>
      <c r="C57" s="24">
        <f>'Clk0.4'!S79</f>
        <v>5.2489609221479991</v>
      </c>
      <c r="D57" s="24">
        <f>'Clk0.4'!T79</f>
        <v>1.4278582463510354</v>
      </c>
      <c r="G57" s="21" t="e">
        <f t="array" ref="G57">INDEX($C$2:$C$561, SMALL(IF($F$2=$B$2:$B$561, ROW($B$2:$B$561)-ROW($B$2)+1), ROW(56:56)))</f>
        <v>#NUM!</v>
      </c>
      <c r="H57" s="21" t="e">
        <f t="array" ref="H57">INDEX($D$2:$D$561, SMALL(IF($F$2=$B$2:$B$561, ROW($B$2:$B$561)-ROW($B$2)+1), ROW(56:56)))</f>
        <v>#NUM!</v>
      </c>
      <c r="J57" s="21" t="e">
        <f t="array" ref="J57">INDEX($C$2:$C$561, SMALL(IF($I$2=$B$2:$B$561, ROW($B$2:$B$561)-ROW($B$2)+1), ROW(56:56)))</f>
        <v>#NUM!</v>
      </c>
      <c r="K57" s="21" t="e">
        <f t="array" ref="K57">INDEX($D$2:$D$561, SMALL(IF($I$2=$B$2:$B$561, ROW($B$2:$B$561)-ROW($B$2)+1), ROW(56:56)))</f>
        <v>#NUM!</v>
      </c>
      <c r="M57" s="21">
        <f t="array" ref="M57">INDEX($C$2:$C$561, SMALL(IF($L$2=$B$2:$B$561, ROW($B$2:$B$561)-ROW($B$2)+1), ROW(56:56)))</f>
        <v>8.1424440200430421</v>
      </c>
      <c r="N57" s="21">
        <f t="array" ref="N57">INDEX($D$2:$D$561, SMALL(IF($L$2=$B$2:$B$561, ROW($B$2:$B$561)-ROW($B$2)+1), ROW(56:56)))</f>
        <v>4.1404859525037256</v>
      </c>
      <c r="P57" s="21">
        <f t="array" ref="P57">INDEX($C$2:$C$561, SMALL(IF($O$2=$B$2:$B$561, ROW($B$2:$B$561)-ROW($B$2)+1), ROW(56:56)))</f>
        <v>6.6360725068827042</v>
      </c>
      <c r="Q57" s="21">
        <f t="array" ref="Q57">INDEX($D$2:$D$561, SMALL(IF($O$2=$B$2:$B$561, ROW($B$2:$B$561)-ROW($B$2)+1), ROW(56:56)))</f>
        <v>4.21729153958736</v>
      </c>
      <c r="S57" s="21">
        <f t="array" ref="S57">INDEX($C$2:$C$561, SMALL(IF($R$2=$B$2:$B$561, ROW($B$2:$B$561)-ROW($B$2)+1), ROW(56:56)))</f>
        <v>6.8590930213404508</v>
      </c>
      <c r="T57" s="21">
        <f t="array" ref="T57">INDEX($D$2:$D$561, SMALL(IF($R$2=$B$2:$B$561, ROW($B$2:$B$561)-ROW($B$2)+1), ROW(56:56)))</f>
        <v>4.7986828465122322</v>
      </c>
      <c r="V57" s="21">
        <f t="array" ref="V57">INDEX($C$2:$C$561, SMALL(IF($U$2=$B$2:$B$561, ROW($B$2:$B$561)-ROW($B$2)+1), ROW(56:56)))</f>
        <v>5.7115438025683183</v>
      </c>
      <c r="W57" s="21">
        <f t="array" ref="W57">INDEX($D$2:$D$561, SMALL(IF($U$2=$B$2:$B$561, ROW($B$2:$B$561)-ROW($B$2)+1), ROW(56:56)))</f>
        <v>3.2314097337374124</v>
      </c>
      <c r="Y57" s="21">
        <f t="array" ref="Y57">INDEX($C$2:$C$561, SMALL(IF($X$2=$B$2:$B$561, ROW($B$2:$B$561)-ROW($B$2)+1), ROW(56:56)))</f>
        <v>30.021234941399683</v>
      </c>
      <c r="Z57" s="21">
        <f t="array" ref="Z57">INDEX($D$2:$D$561, SMALL(IF($X$2=$B$2:$B$561, ROW($B$2:$B$561)-ROW($B$2)+1), ROW(56:56)))</f>
        <v>13.329112547757758</v>
      </c>
      <c r="AB57" s="21" t="e">
        <f t="array" ref="AB57">INDEX($C$2:$C$561, SMALL(IF($AA$2=$B$2:$B$561, ROW($B$2:$B$561)-ROW($B$2)+1), ROW(56:56)))</f>
        <v>#NUM!</v>
      </c>
      <c r="AC57" s="21" t="e">
        <f t="array" ref="AC57">INDEX($D$2:$D$561, SMALL(IF($AA$2=$B$2:$B$561, ROW($B$2:$B$561)-ROW($B$2)+1), ROW(56:56)))</f>
        <v>#NUM!</v>
      </c>
      <c r="AE57" s="21" t="e">
        <f t="array" ref="AE57">INDEX($C$2:$C$561, SMALL(IF($AD$2=$B$2:$B$561, ROW($B$2:$B$561)-ROW($B$2)+1), ROW(56:56)))</f>
        <v>#NUM!</v>
      </c>
      <c r="AF57" s="21" t="e">
        <f t="array" ref="AF57">INDEX($D$2:$D$561, SMALL(IF($AD$2=$B$2:$B$561, ROW($B$2:$B$561)-ROW($B$2)+1), ROW(56:56)))</f>
        <v>#NUM!</v>
      </c>
      <c r="AH57" s="21" t="e">
        <f t="array" ref="AH57">INDEX($C$2:$C$561, SMALL(IF($AG$2=$B$2:$B$561, ROW($B$2:$B$561)-ROW($B$2)+1), ROW(56:56)))</f>
        <v>#NUM!</v>
      </c>
      <c r="AI57" s="21" t="e">
        <f t="array" ref="AI57">INDEX($D$2:$D$561, SMALL(IF($AG$2=$B$2:$B$561, ROW($B$2:$B$561)-ROW($B$2)+1), ROW(56:56)))</f>
        <v>#NUM!</v>
      </c>
    </row>
    <row r="58" spans="1:35" ht="15" x14ac:dyDescent="0.4">
      <c r="A58">
        <f>'Clk0.5'!P24</f>
        <v>46.846017983118088</v>
      </c>
      <c r="B58">
        <f t="shared" si="0"/>
        <v>46</v>
      </c>
      <c r="C58" s="1">
        <f>'Clk0.5'!S24</f>
        <v>27.221406098201406</v>
      </c>
      <c r="D58" s="1">
        <f>'Clk0.5'!T24</f>
        <v>28.170524709581787</v>
      </c>
      <c r="G58" s="21" t="e">
        <f t="array" ref="G58">INDEX($C$2:$C$561, SMALL(IF($F$2=$B$2:$B$561, ROW($B$2:$B$561)-ROW($B$2)+1), ROW(57:57)))</f>
        <v>#NUM!</v>
      </c>
      <c r="H58" s="21" t="e">
        <f t="array" ref="H58">INDEX($D$2:$D$561, SMALL(IF($F$2=$B$2:$B$561, ROW($B$2:$B$561)-ROW($B$2)+1), ROW(57:57)))</f>
        <v>#NUM!</v>
      </c>
      <c r="J58" s="21" t="e">
        <f t="array" ref="J58">INDEX($C$2:$C$561, SMALL(IF($I$2=$B$2:$B$561, ROW($B$2:$B$561)-ROW($B$2)+1), ROW(57:57)))</f>
        <v>#NUM!</v>
      </c>
      <c r="K58" s="21" t="e">
        <f t="array" ref="K58">INDEX($D$2:$D$561, SMALL(IF($I$2=$B$2:$B$561, ROW($B$2:$B$561)-ROW($B$2)+1), ROW(57:57)))</f>
        <v>#NUM!</v>
      </c>
      <c r="M58" s="21">
        <f t="array" ref="M58">INDEX($C$2:$C$561, SMALL(IF($L$2=$B$2:$B$561, ROW($B$2:$B$561)-ROW($B$2)+1), ROW(57:57)))</f>
        <v>7.9239593148374858</v>
      </c>
      <c r="N58" s="21">
        <f t="array" ref="N58">INDEX($D$2:$D$561, SMALL(IF($L$2=$B$2:$B$561, ROW($B$2:$B$561)-ROW($B$2)+1), ROW(57:57)))</f>
        <v>4.0066872333830927</v>
      </c>
      <c r="P58" s="21">
        <f t="array" ref="P58">INDEX($C$2:$C$561, SMALL(IF($O$2=$B$2:$B$561, ROW($B$2:$B$561)-ROW($B$2)+1), ROW(57:57)))</f>
        <v>6.4703834933140625</v>
      </c>
      <c r="Q58" s="21">
        <f t="array" ref="Q58">INDEX($D$2:$D$561, SMALL(IF($O$2=$B$2:$B$561, ROW($B$2:$B$561)-ROW($B$2)+1), ROW(57:57)))</f>
        <v>4.000642618394485</v>
      </c>
      <c r="S58" s="21">
        <f t="array" ref="S58">INDEX($C$2:$C$561, SMALL(IF($R$2=$B$2:$B$561, ROW($B$2:$B$561)-ROW($B$2)+1), ROW(57:57)))</f>
        <v>6.6981513907940036</v>
      </c>
      <c r="T58" s="21">
        <f t="array" ref="T58">INDEX($D$2:$D$561, SMALL(IF($R$2=$B$2:$B$561, ROW($B$2:$B$561)-ROW($B$2)+1), ROW(57:57)))</f>
        <v>4.5850954323188882</v>
      </c>
      <c r="V58" s="21">
        <f t="array" ref="V58">INDEX($C$2:$C$561, SMALL(IF($U$2=$B$2:$B$561, ROW($B$2:$B$561)-ROW($B$2)+1), ROW(57:57)))</f>
        <v>5.5540871728257732</v>
      </c>
      <c r="W58" s="21">
        <f t="array" ref="W58">INDEX($D$2:$D$561, SMALL(IF($U$2=$B$2:$B$561, ROW($B$2:$B$561)-ROW($B$2)+1), ROW(57:57)))</f>
        <v>2.955503186186518</v>
      </c>
      <c r="Y58" s="21">
        <f t="array" ref="Y58">INDEX($C$2:$C$561, SMALL(IF($X$2=$B$2:$B$561, ROW($B$2:$B$561)-ROW($B$2)+1), ROW(57:57)))</f>
        <v>38.273427301185635</v>
      </c>
      <c r="Z58" s="21">
        <f t="array" ref="Z58">INDEX($D$2:$D$561, SMALL(IF($X$2=$B$2:$B$561, ROW($B$2:$B$561)-ROW($B$2)+1), ROW(57:57)))</f>
        <v>8.3503398132778148</v>
      </c>
      <c r="AB58" s="21" t="e">
        <f t="array" ref="AB58">INDEX($C$2:$C$561, SMALL(IF($AA$2=$B$2:$B$561, ROW($B$2:$B$561)-ROW($B$2)+1), ROW(57:57)))</f>
        <v>#NUM!</v>
      </c>
      <c r="AC58" s="21" t="e">
        <f t="array" ref="AC58">INDEX($D$2:$D$561, SMALL(IF($AA$2=$B$2:$B$561, ROW($B$2:$B$561)-ROW($B$2)+1), ROW(57:57)))</f>
        <v>#NUM!</v>
      </c>
      <c r="AE58" s="21" t="e">
        <f t="array" ref="AE58">INDEX($C$2:$C$561, SMALL(IF($AD$2=$B$2:$B$561, ROW($B$2:$B$561)-ROW($B$2)+1), ROW(57:57)))</f>
        <v>#NUM!</v>
      </c>
      <c r="AF58" s="21" t="e">
        <f t="array" ref="AF58">INDEX($D$2:$D$561, SMALL(IF($AD$2=$B$2:$B$561, ROW($B$2:$B$561)-ROW($B$2)+1), ROW(57:57)))</f>
        <v>#NUM!</v>
      </c>
      <c r="AH58" s="21" t="e">
        <f t="array" ref="AH58">INDEX($C$2:$C$561, SMALL(IF($AG$2=$B$2:$B$561, ROW($B$2:$B$561)-ROW($B$2)+1), ROW(57:57)))</f>
        <v>#NUM!</v>
      </c>
      <c r="AI58" s="21" t="e">
        <f t="array" ref="AI58">INDEX($D$2:$D$561, SMALL(IF($AG$2=$B$2:$B$561, ROW($B$2:$B$561)-ROW($B$2)+1), ROW(57:57)))</f>
        <v>#NUM!</v>
      </c>
    </row>
    <row r="59" spans="1:35" ht="15" x14ac:dyDescent="0.4">
      <c r="A59">
        <f>'Clk0.5'!P25</f>
        <v>42.924311564693774</v>
      </c>
      <c r="B59">
        <f t="shared" si="0"/>
        <v>42</v>
      </c>
      <c r="C59" s="1">
        <f>'Clk0.5'!S25</f>
        <v>24.75954022625363</v>
      </c>
      <c r="D59" s="1">
        <f>'Clk0.5'!T25</f>
        <v>25.610379206224877</v>
      </c>
      <c r="G59" s="21" t="e">
        <f t="array" ref="G59">INDEX($C$2:$C$561, SMALL(IF($F$2=$B$2:$B$561, ROW($B$2:$B$561)-ROW($B$2)+1), ROW(58:58)))</f>
        <v>#NUM!</v>
      </c>
      <c r="H59" s="21" t="e">
        <f t="array" ref="H59">INDEX($D$2:$D$561, SMALL(IF($F$2=$B$2:$B$561, ROW($B$2:$B$561)-ROW($B$2)+1), ROW(58:58)))</f>
        <v>#NUM!</v>
      </c>
      <c r="J59" s="21" t="e">
        <f t="array" ref="J59">INDEX($C$2:$C$561, SMALL(IF($I$2=$B$2:$B$561, ROW($B$2:$B$561)-ROW($B$2)+1), ROW(58:58)))</f>
        <v>#NUM!</v>
      </c>
      <c r="K59" s="21" t="e">
        <f t="array" ref="K59">INDEX($D$2:$D$561, SMALL(IF($I$2=$B$2:$B$561, ROW($B$2:$B$561)-ROW($B$2)+1), ROW(58:58)))</f>
        <v>#NUM!</v>
      </c>
      <c r="M59" s="21">
        <f t="array" ref="M59">INDEX($C$2:$C$561, SMALL(IF($L$2=$B$2:$B$561, ROW($B$2:$B$561)-ROW($B$2)+1), ROW(58:58)))</f>
        <v>7.710091155143953</v>
      </c>
      <c r="N59" s="21">
        <f t="array" ref="N59">INDEX($D$2:$D$561, SMALL(IF($L$2=$B$2:$B$561, ROW($B$2:$B$561)-ROW($B$2)+1), ROW(58:58)))</f>
        <v>3.8657710065178867</v>
      </c>
      <c r="P59" s="21">
        <f t="array" ref="P59">INDEX($C$2:$C$561, SMALL(IF($O$2=$B$2:$B$561, ROW($B$2:$B$561)-ROW($B$2)+1), ROW(58:58)))</f>
        <v>6.3058023804657823</v>
      </c>
      <c r="Q59" s="21">
        <f t="array" ref="Q59">INDEX($D$2:$D$561, SMALL(IF($O$2=$B$2:$B$561, ROW($B$2:$B$561)-ROW($B$2)+1), ROW(58:58)))</f>
        <v>3.7765324996141874</v>
      </c>
      <c r="S59" s="21">
        <f t="array" ref="S59">INDEX($C$2:$C$561, SMALL(IF($R$2=$B$2:$B$561, ROW($B$2:$B$561)-ROW($B$2)+1), ROW(58:58)))</f>
        <v>6.5394350027206007</v>
      </c>
      <c r="T59" s="21">
        <f t="array" ref="T59">INDEX($D$2:$D$561, SMALL(IF($R$2=$B$2:$B$561, ROW($B$2:$B$561)-ROW($B$2)+1), ROW(58:58)))</f>
        <v>4.3656381081890236</v>
      </c>
      <c r="V59" s="21">
        <f t="array" ref="V59">INDEX($C$2:$C$561, SMALL(IF($U$2=$B$2:$B$561, ROW($B$2:$B$561)-ROW($B$2)+1), ROW(58:58)))</f>
        <v>5.3901663180573713</v>
      </c>
      <c r="W59" s="21">
        <f t="array" ref="W59">INDEX($D$2:$D$561, SMALL(IF($U$2=$B$2:$B$561, ROW($B$2:$B$561)-ROW($B$2)+1), ROW(58:58)))</f>
        <v>2.669487234800501</v>
      </c>
      <c r="Y59" s="21" t="e">
        <f t="array" ref="Y59">INDEX($C$2:$C$561, SMALL(IF($X$2=$B$2:$B$561, ROW($B$2:$B$561)-ROW($B$2)+1), ROW(58:58)))</f>
        <v>#NUM!</v>
      </c>
      <c r="Z59" s="21" t="e">
        <f t="array" ref="Z59">INDEX($D$2:$D$561, SMALL(IF($X$2=$B$2:$B$561, ROW($B$2:$B$561)-ROW($B$2)+1), ROW(58:58)))</f>
        <v>#NUM!</v>
      </c>
      <c r="AB59" s="21" t="e">
        <f t="array" ref="AB59">INDEX($C$2:$C$561, SMALL(IF($AA$2=$B$2:$B$561, ROW($B$2:$B$561)-ROW($B$2)+1), ROW(58:58)))</f>
        <v>#NUM!</v>
      </c>
      <c r="AC59" s="21" t="e">
        <f t="array" ref="AC59">INDEX($D$2:$D$561, SMALL(IF($AA$2=$B$2:$B$561, ROW($B$2:$B$561)-ROW($B$2)+1), ROW(58:58)))</f>
        <v>#NUM!</v>
      </c>
      <c r="AE59" s="21" t="e">
        <f t="array" ref="AE59">INDEX($C$2:$C$561, SMALL(IF($AD$2=$B$2:$B$561, ROW($B$2:$B$561)-ROW($B$2)+1), ROW(58:58)))</f>
        <v>#NUM!</v>
      </c>
      <c r="AF59" s="21" t="e">
        <f t="array" ref="AF59">INDEX($D$2:$D$561, SMALL(IF($AD$2=$B$2:$B$561, ROW($B$2:$B$561)-ROW($B$2)+1), ROW(58:58)))</f>
        <v>#NUM!</v>
      </c>
      <c r="AH59" s="21" t="e">
        <f t="array" ref="AH59">INDEX($C$2:$C$561, SMALL(IF($AG$2=$B$2:$B$561, ROW($B$2:$B$561)-ROW($B$2)+1), ROW(58:58)))</f>
        <v>#NUM!</v>
      </c>
      <c r="AI59" s="21" t="e">
        <f t="array" ref="AI59">INDEX($D$2:$D$561, SMALL(IF($AG$2=$B$2:$B$561, ROW($B$2:$B$561)-ROW($B$2)+1), ROW(58:58)))</f>
        <v>#NUM!</v>
      </c>
    </row>
    <row r="60" spans="1:35" ht="15" x14ac:dyDescent="0.4">
      <c r="A60">
        <f>'Clk0.5'!P26</f>
        <v>39.896274186271391</v>
      </c>
      <c r="B60">
        <f t="shared" si="0"/>
        <v>40</v>
      </c>
      <c r="C60" s="1">
        <f>'Clk0.5'!S26</f>
        <v>22.837647463477023</v>
      </c>
      <c r="D60" s="1">
        <f>'Clk0.5'!T26</f>
        <v>23.608931510160559</v>
      </c>
      <c r="G60" s="21" t="e">
        <f t="array" ref="G60">INDEX($C$2:$C$561, SMALL(IF($F$2=$B$2:$B$561, ROW($B$2:$B$561)-ROW($B$2)+1), ROW(59:59)))</f>
        <v>#NUM!</v>
      </c>
      <c r="H60" s="21" t="e">
        <f t="array" ref="H60">INDEX($D$2:$D$561, SMALL(IF($F$2=$B$2:$B$561, ROW($B$2:$B$561)-ROW($B$2)+1), ROW(59:59)))</f>
        <v>#NUM!</v>
      </c>
      <c r="J60" s="21" t="e">
        <f t="array" ref="J60">INDEX($C$2:$C$561, SMALL(IF($I$2=$B$2:$B$561, ROW($B$2:$B$561)-ROW($B$2)+1), ROW(59:59)))</f>
        <v>#NUM!</v>
      </c>
      <c r="K60" s="21" t="e">
        <f t="array" ref="K60">INDEX($D$2:$D$561, SMALL(IF($I$2=$B$2:$B$561, ROW($B$2:$B$561)-ROW($B$2)+1), ROW(59:59)))</f>
        <v>#NUM!</v>
      </c>
      <c r="M60" s="21">
        <f t="array" ref="M60">INDEX($C$2:$C$561, SMALL(IF($L$2=$B$2:$B$561, ROW($B$2:$B$561)-ROW($B$2)+1), ROW(59:59)))</f>
        <v>7.500361157198669</v>
      </c>
      <c r="N60" s="21">
        <f t="array" ref="N60">INDEX($D$2:$D$561, SMALL(IF($L$2=$B$2:$B$561, ROW($B$2:$B$561)-ROW($B$2)+1), ROW(59:59)))</f>
        <v>3.7174045580750894</v>
      </c>
      <c r="P60" s="21">
        <f t="array" ref="P60">INDEX($C$2:$C$561, SMALL(IF($O$2=$B$2:$B$561, ROW($B$2:$B$561)-ROW($B$2)+1), ROW(59:59)))</f>
        <v>20.183349554888942</v>
      </c>
      <c r="Q60" s="21">
        <f t="array" ref="Q60">INDEX($D$2:$D$561, SMALL(IF($O$2=$B$2:$B$561, ROW($B$2:$B$561)-ROW($B$2)+1), ROW(59:59)))</f>
        <v>9.9172605018808806</v>
      </c>
      <c r="S60" s="21">
        <f t="array" ref="S60">INDEX($C$2:$C$561, SMALL(IF($R$2=$B$2:$B$561, ROW($B$2:$B$561)-ROW($B$2)+1), ROW(59:59)))</f>
        <v>6.3823169644157005</v>
      </c>
      <c r="T60" s="21">
        <f t="array" ref="T60">INDEX($D$2:$D$561, SMALL(IF($R$2=$B$2:$B$561, ROW($B$2:$B$561)-ROW($B$2)+1), ROW(59:59)))</f>
        <v>4.1396900942458164</v>
      </c>
      <c r="V60" s="21">
        <f t="array" ref="V60">INDEX($C$2:$C$561, SMALL(IF($U$2=$B$2:$B$561, ROW($B$2:$B$561)-ROW($B$2)+1), ROW(59:59)))</f>
        <v>5.2171979424472203</v>
      </c>
      <c r="W60" s="21">
        <f t="array" ref="W60">INDEX($D$2:$D$561, SMALL(IF($U$2=$B$2:$B$561, ROW($B$2:$B$561)-ROW($B$2)+1), ROW(59:59)))</f>
        <v>2.3730785075059466</v>
      </c>
      <c r="Y60" s="21" t="e">
        <f t="array" ref="Y60">INDEX($C$2:$C$561, SMALL(IF($X$2=$B$2:$B$561, ROW($B$2:$B$561)-ROW($B$2)+1), ROW(59:59)))</f>
        <v>#NUM!</v>
      </c>
      <c r="Z60" s="21" t="e">
        <f t="array" ref="Z60">INDEX($D$2:$D$561, SMALL(IF($X$2=$B$2:$B$561, ROW($B$2:$B$561)-ROW($B$2)+1), ROW(59:59)))</f>
        <v>#NUM!</v>
      </c>
      <c r="AB60" s="21" t="e">
        <f t="array" ref="AB60">INDEX($C$2:$C$561, SMALL(IF($AA$2=$B$2:$B$561, ROW($B$2:$B$561)-ROW($B$2)+1), ROW(59:59)))</f>
        <v>#NUM!</v>
      </c>
      <c r="AC60" s="21" t="e">
        <f t="array" ref="AC60">INDEX($D$2:$D$561, SMALL(IF($AA$2=$B$2:$B$561, ROW($B$2:$B$561)-ROW($B$2)+1), ROW(59:59)))</f>
        <v>#NUM!</v>
      </c>
      <c r="AE60" s="21" t="e">
        <f t="array" ref="AE60">INDEX($C$2:$C$561, SMALL(IF($AD$2=$B$2:$B$561, ROW($B$2:$B$561)-ROW($B$2)+1), ROW(59:59)))</f>
        <v>#NUM!</v>
      </c>
      <c r="AF60" s="21" t="e">
        <f t="array" ref="AF60">INDEX($D$2:$D$561, SMALL(IF($AD$2=$B$2:$B$561, ROW($B$2:$B$561)-ROW($B$2)+1), ROW(59:59)))</f>
        <v>#NUM!</v>
      </c>
      <c r="AH60" s="21" t="e">
        <f t="array" ref="AH60">INDEX($C$2:$C$561, SMALL(IF($AG$2=$B$2:$B$561, ROW($B$2:$B$561)-ROW($B$2)+1), ROW(59:59)))</f>
        <v>#NUM!</v>
      </c>
      <c r="AI60" s="21" t="e">
        <f t="array" ref="AI60">INDEX($D$2:$D$561, SMALL(IF($AG$2=$B$2:$B$561, ROW($B$2:$B$561)-ROW($B$2)+1), ROW(59:59)))</f>
        <v>#NUM!</v>
      </c>
    </row>
    <row r="61" spans="1:35" ht="15" x14ac:dyDescent="0.4">
      <c r="A61">
        <f>'Clk0.5'!P27</f>
        <v>37.473130237922938</v>
      </c>
      <c r="B61">
        <f t="shared" si="0"/>
        <v>38</v>
      </c>
      <c r="C61" s="1">
        <f>'Clk0.5'!S27</f>
        <v>21.281272369426794</v>
      </c>
      <c r="D61" s="1">
        <f>'Clk0.5'!T27</f>
        <v>21.985322457078261</v>
      </c>
      <c r="G61" s="21" t="e">
        <f t="array" ref="G61">INDEX($C$2:$C$561, SMALL(IF($F$2=$B$2:$B$561, ROW($B$2:$B$561)-ROW($B$2)+1), ROW(60:60)))</f>
        <v>#NUM!</v>
      </c>
      <c r="H61" s="21" t="e">
        <f t="array" ref="H61">INDEX($D$2:$D$561, SMALL(IF($F$2=$B$2:$B$561, ROW($B$2:$B$561)-ROW($B$2)+1), ROW(60:60)))</f>
        <v>#NUM!</v>
      </c>
      <c r="J61" s="21" t="e">
        <f t="array" ref="J61">INDEX($C$2:$C$561, SMALL(IF($I$2=$B$2:$B$561, ROW($B$2:$B$561)-ROW($B$2)+1), ROW(60:60)))</f>
        <v>#NUM!</v>
      </c>
      <c r="K61" s="21" t="e">
        <f t="array" ref="K61">INDEX($D$2:$D$561, SMALL(IF($I$2=$B$2:$B$561, ROW($B$2:$B$561)-ROW($B$2)+1), ROW(60:60)))</f>
        <v>#NUM!</v>
      </c>
      <c r="M61" s="21">
        <f t="array" ref="M61">INDEX($C$2:$C$561, SMALL(IF($L$2=$B$2:$B$561, ROW($B$2:$B$561)-ROW($B$2)+1), ROW(60:60)))</f>
        <v>7.2942420999381508</v>
      </c>
      <c r="N61" s="21">
        <f t="array" ref="N61">INDEX($D$2:$D$561, SMALL(IF($L$2=$B$2:$B$561, ROW($B$2:$B$561)-ROW($B$2)+1), ROW(60:60)))</f>
        <v>3.5612307373936138</v>
      </c>
      <c r="P61" s="21">
        <f t="array" ref="P61">INDEX($C$2:$C$561, SMALL(IF($O$2=$B$2:$B$561, ROW($B$2:$B$561)-ROW($B$2)+1), ROW(60:60)))</f>
        <v>19.341484420062756</v>
      </c>
      <c r="Q61" s="21">
        <f t="array" ref="Q61">INDEX($D$2:$D$561, SMALL(IF($O$2=$B$2:$B$561, ROW($B$2:$B$561)-ROW($B$2)+1), ROW(60:60)))</f>
        <v>9.6422961127062123</v>
      </c>
      <c r="S61" s="21">
        <f t="array" ref="S61">INDEX($C$2:$C$561, SMALL(IF($R$2=$B$2:$B$561, ROW($B$2:$B$561)-ROW($B$2)+1), ROW(60:60)))</f>
        <v>6.2260607096287757</v>
      </c>
      <c r="T61" s="21">
        <f t="array" ref="T61">INDEX($D$2:$D$561, SMALL(IF($R$2=$B$2:$B$561, ROW($B$2:$B$561)-ROW($B$2)+1), ROW(60:60)))</f>
        <v>3.9065981905165201</v>
      </c>
      <c r="V61" s="21">
        <f t="array" ref="V61">INDEX($C$2:$C$561, SMALL(IF($U$2=$B$2:$B$561, ROW($B$2:$B$561)-ROW($B$2)+1), ROW(60:60)))</f>
        <v>5.0319351654540787</v>
      </c>
      <c r="W61" s="21">
        <f t="array" ref="W61">INDEX($D$2:$D$561, SMALL(IF($U$2=$B$2:$B$561, ROW($B$2:$B$561)-ROW($B$2)+1), ROW(60:60)))</f>
        <v>2.0663974507766083</v>
      </c>
      <c r="Y61" s="21" t="e">
        <f t="array" ref="Y61">INDEX($C$2:$C$561, SMALL(IF($X$2=$B$2:$B$561, ROW($B$2:$B$561)-ROW($B$2)+1), ROW(60:60)))</f>
        <v>#NUM!</v>
      </c>
      <c r="Z61" s="21" t="e">
        <f t="array" ref="Z61">INDEX($D$2:$D$561, SMALL(IF($X$2=$B$2:$B$561, ROW($B$2:$B$561)-ROW($B$2)+1), ROW(60:60)))</f>
        <v>#NUM!</v>
      </c>
      <c r="AB61" s="21" t="e">
        <f t="array" ref="AB61">INDEX($C$2:$C$561, SMALL(IF($AA$2=$B$2:$B$561, ROW($B$2:$B$561)-ROW($B$2)+1), ROW(60:60)))</f>
        <v>#NUM!</v>
      </c>
      <c r="AC61" s="21" t="e">
        <f t="array" ref="AC61">INDEX($D$2:$D$561, SMALL(IF($AA$2=$B$2:$B$561, ROW($B$2:$B$561)-ROW($B$2)+1), ROW(60:60)))</f>
        <v>#NUM!</v>
      </c>
      <c r="AE61" s="21" t="e">
        <f t="array" ref="AE61">INDEX($C$2:$C$561, SMALL(IF($AD$2=$B$2:$B$561, ROW($B$2:$B$561)-ROW($B$2)+1), ROW(60:60)))</f>
        <v>#NUM!</v>
      </c>
      <c r="AF61" s="21" t="e">
        <f t="array" ref="AF61">INDEX($D$2:$D$561, SMALL(IF($AD$2=$B$2:$B$561, ROW($B$2:$B$561)-ROW($B$2)+1), ROW(60:60)))</f>
        <v>#NUM!</v>
      </c>
      <c r="AH61" s="21" t="e">
        <f t="array" ref="AH61">INDEX($C$2:$C$561, SMALL(IF($AG$2=$B$2:$B$561, ROW($B$2:$B$561)-ROW($B$2)+1), ROW(60:60)))</f>
        <v>#NUM!</v>
      </c>
      <c r="AI61" s="21" t="e">
        <f t="array" ref="AI61">INDEX($D$2:$D$561, SMALL(IF($AG$2=$B$2:$B$561, ROW($B$2:$B$561)-ROW($B$2)+1), ROW(60:60)))</f>
        <v>#NUM!</v>
      </c>
    </row>
    <row r="62" spans="1:35" ht="15" x14ac:dyDescent="0.4">
      <c r="A62">
        <f>'Clk0.5'!P28</f>
        <v>35.482044708677485</v>
      </c>
      <c r="B62">
        <f t="shared" si="0"/>
        <v>36</v>
      </c>
      <c r="C62" s="1">
        <f>'Clk0.5'!S28</f>
        <v>19.985914972995285</v>
      </c>
      <c r="D62" s="1">
        <f>'Clk0.5'!T28</f>
        <v>20.631193729285812</v>
      </c>
      <c r="G62" s="21" t="e">
        <f t="array" ref="G62">INDEX($C$2:$C$561, SMALL(IF($F$2=$B$2:$B$561, ROW($B$2:$B$561)-ROW($B$2)+1), ROW(61:61)))</f>
        <v>#NUM!</v>
      </c>
      <c r="H62" s="21" t="e">
        <f t="array" ref="H62">INDEX($D$2:$D$561, SMALL(IF($F$2=$B$2:$B$561, ROW($B$2:$B$561)-ROW($B$2)+1), ROW(61:61)))</f>
        <v>#NUM!</v>
      </c>
      <c r="J62" s="21" t="e">
        <f t="array" ref="J62">INDEX($C$2:$C$561, SMALL(IF($I$2=$B$2:$B$561, ROW($B$2:$B$561)-ROW($B$2)+1), ROW(61:61)))</f>
        <v>#NUM!</v>
      </c>
      <c r="K62" s="21" t="e">
        <f t="array" ref="K62">INDEX($D$2:$D$561, SMALL(IF($I$2=$B$2:$B$561, ROW($B$2:$B$561)-ROW($B$2)+1), ROW(61:61)))</f>
        <v>#NUM!</v>
      </c>
      <c r="M62" s="21">
        <f t="array" ref="M62">INDEX($C$2:$C$561, SMALL(IF($L$2=$B$2:$B$561, ROW($B$2:$B$561)-ROW($B$2)+1), ROW(61:61)))</f>
        <v>7.0911418684366136</v>
      </c>
      <c r="N62" s="21">
        <f t="array" ref="N62">INDEX($D$2:$D$561, SMALL(IF($L$2=$B$2:$B$561, ROW($B$2:$B$561)-ROW($B$2)+1), ROW(61:61)))</f>
        <v>3.396868152899803</v>
      </c>
      <c r="P62" s="21">
        <f t="array" ref="P62">INDEX($C$2:$C$561, SMALL(IF($O$2=$B$2:$B$561, ROW($B$2:$B$561)-ROW($B$2)+1), ROW(61:61)))</f>
        <v>18.571883822977714</v>
      </c>
      <c r="Q62" s="21">
        <f t="array" ref="Q62">INDEX($D$2:$D$561, SMALL(IF($O$2=$B$2:$B$561, ROW($B$2:$B$561)-ROW($B$2)+1), ROW(61:61)))</f>
        <v>9.3929334831347173</v>
      </c>
      <c r="S62" s="21">
        <f t="array" ref="S62">INDEX($C$2:$C$561, SMALL(IF($R$2=$B$2:$B$561, ROW($B$2:$B$561)-ROW($B$2)+1), ROW(61:61)))</f>
        <v>6.0697861911269078</v>
      </c>
      <c r="T62" s="21">
        <f t="array" ref="T62">INDEX($D$2:$D$561, SMALL(IF($R$2=$B$2:$B$561, ROW($B$2:$B$561)-ROW($B$2)+1), ROW(61:61)))</f>
        <v>3.6656824220700299</v>
      </c>
      <c r="V62" s="21">
        <f t="array" ref="V62">INDEX($C$2:$C$561, SMALL(IF($U$2=$B$2:$B$561, ROW($B$2:$B$561)-ROW($B$2)+1), ROW(61:61)))</f>
        <v>20.184281944091786</v>
      </c>
      <c r="W62" s="21">
        <f t="array" ref="W62">INDEX($D$2:$D$561, SMALL(IF($U$2=$B$2:$B$561, ROW($B$2:$B$561)-ROW($B$2)+1), ROW(61:61)))</f>
        <v>13.947530461739069</v>
      </c>
      <c r="Y62" s="21" t="e">
        <f t="array" ref="Y62">INDEX($C$2:$C$561, SMALL(IF($X$2=$B$2:$B$561, ROW($B$2:$B$561)-ROW($B$2)+1), ROW(61:61)))</f>
        <v>#NUM!</v>
      </c>
      <c r="Z62" s="21" t="e">
        <f t="array" ref="Z62">INDEX($D$2:$D$561, SMALL(IF($X$2=$B$2:$B$561, ROW($B$2:$B$561)-ROW($B$2)+1), ROW(61:61)))</f>
        <v>#NUM!</v>
      </c>
      <c r="AB62" s="21" t="e">
        <f t="array" ref="AB62">INDEX($C$2:$C$561, SMALL(IF($AA$2=$B$2:$B$561, ROW($B$2:$B$561)-ROW($B$2)+1), ROW(61:61)))</f>
        <v>#NUM!</v>
      </c>
      <c r="AC62" s="21" t="e">
        <f t="array" ref="AC62">INDEX($D$2:$D$561, SMALL(IF($AA$2=$B$2:$B$561, ROW($B$2:$B$561)-ROW($B$2)+1), ROW(61:61)))</f>
        <v>#NUM!</v>
      </c>
      <c r="AE62" s="21" t="e">
        <f t="array" ref="AE62">INDEX($C$2:$C$561, SMALL(IF($AD$2=$B$2:$B$561, ROW($B$2:$B$561)-ROW($B$2)+1), ROW(61:61)))</f>
        <v>#NUM!</v>
      </c>
      <c r="AF62" s="21" t="e">
        <f t="array" ref="AF62">INDEX($D$2:$D$561, SMALL(IF($AD$2=$B$2:$B$561, ROW($B$2:$B$561)-ROW($B$2)+1), ROW(61:61)))</f>
        <v>#NUM!</v>
      </c>
      <c r="AH62" s="21" t="e">
        <f t="array" ref="AH62">INDEX($C$2:$C$561, SMALL(IF($AG$2=$B$2:$B$561, ROW($B$2:$B$561)-ROW($B$2)+1), ROW(61:61)))</f>
        <v>#NUM!</v>
      </c>
      <c r="AI62" s="21" t="e">
        <f t="array" ref="AI62">INDEX($D$2:$D$561, SMALL(IF($AG$2=$B$2:$B$561, ROW($B$2:$B$561)-ROW($B$2)+1), ROW(61:61)))</f>
        <v>#NUM!</v>
      </c>
    </row>
    <row r="63" spans="1:35" ht="15" x14ac:dyDescent="0.4">
      <c r="A63">
        <f>'Clk0.5'!P29</f>
        <v>33.812421406588165</v>
      </c>
      <c r="B63">
        <f t="shared" si="0"/>
        <v>34</v>
      </c>
      <c r="C63" s="1">
        <f>'Clk0.5'!S29</f>
        <v>18.884653131022837</v>
      </c>
      <c r="D63" s="1">
        <f>'Clk0.5'!T29</f>
        <v>19.477131810177035</v>
      </c>
      <c r="G63" s="21" t="e">
        <f t="array" ref="G63">INDEX($C$2:$C$561, SMALL(IF($F$2=$B$2:$B$561, ROW($B$2:$B$561)-ROW($B$2)+1), ROW(62:62)))</f>
        <v>#NUM!</v>
      </c>
      <c r="H63" s="21" t="e">
        <f t="array" ref="H63">INDEX($D$2:$D$561, SMALL(IF($F$2=$B$2:$B$561, ROW($B$2:$B$561)-ROW($B$2)+1), ROW(62:62)))</f>
        <v>#NUM!</v>
      </c>
      <c r="J63" s="21" t="e">
        <f t="array" ref="J63">INDEX($C$2:$C$561, SMALL(IF($I$2=$B$2:$B$561, ROW($B$2:$B$561)-ROW($B$2)+1), ROW(62:62)))</f>
        <v>#NUM!</v>
      </c>
      <c r="K63" s="21" t="e">
        <f t="array" ref="K63">INDEX($D$2:$D$561, SMALL(IF($I$2=$B$2:$B$561, ROW($B$2:$B$561)-ROW($B$2)+1), ROW(62:62)))</f>
        <v>#NUM!</v>
      </c>
      <c r="M63" s="21">
        <f t="array" ref="M63">INDEX($C$2:$C$561, SMALL(IF($L$2=$B$2:$B$561, ROW($B$2:$B$561)-ROW($B$2)+1), ROW(62:62)))</f>
        <v>6.8903836009384358</v>
      </c>
      <c r="N63" s="21">
        <f t="array" ref="N63">INDEX($D$2:$D$561, SMALL(IF($L$2=$B$2:$B$561, ROW($B$2:$B$561)-ROW($B$2)+1), ROW(62:62)))</f>
        <v>3.2239134204541005</v>
      </c>
      <c r="P63" s="21">
        <f t="array" ref="P63">INDEX($C$2:$C$561, SMALL(IF($O$2=$B$2:$B$561, ROW($B$2:$B$561)-ROW($B$2)+1), ROW(62:62)))</f>
        <v>17.863829420219595</v>
      </c>
      <c r="Q63" s="21">
        <f t="array" ref="Q63">INDEX($D$2:$D$561, SMALL(IF($O$2=$B$2:$B$561, ROW($B$2:$B$561)-ROW($B$2)+1), ROW(62:62)))</f>
        <v>9.1648275195185285</v>
      </c>
      <c r="S63" s="21">
        <f t="array" ref="S63">INDEX($C$2:$C$561, SMALL(IF($R$2=$B$2:$B$561, ROW($B$2:$B$561)-ROW($B$2)+1), ROW(62:62)))</f>
        <v>5.91242646867956</v>
      </c>
      <c r="T63" s="21">
        <f t="array" ref="T63">INDEX($D$2:$D$561, SMALL(IF($R$2=$B$2:$B$561, ROW($B$2:$B$561)-ROW($B$2)+1), ROW(62:62)))</f>
        <v>3.4162484834738884</v>
      </c>
      <c r="V63" s="21">
        <f t="array" ref="V63">INDEX($C$2:$C$561, SMALL(IF($U$2=$B$2:$B$561, ROW($B$2:$B$561)-ROW($B$2)+1), ROW(62:62)))</f>
        <v>19.25278774205459</v>
      </c>
      <c r="W63" s="21">
        <f t="array" ref="W63">INDEX($D$2:$D$561, SMALL(IF($U$2=$B$2:$B$561, ROW($B$2:$B$561)-ROW($B$2)+1), ROW(62:62)))</f>
        <v>13.398583143728331</v>
      </c>
      <c r="Y63" s="21" t="e">
        <f t="array" ref="Y63">INDEX($C$2:$C$561, SMALL(IF($X$2=$B$2:$B$561, ROW($B$2:$B$561)-ROW($B$2)+1), ROW(62:62)))</f>
        <v>#NUM!</v>
      </c>
      <c r="Z63" s="21" t="e">
        <f t="array" ref="Z63">INDEX($D$2:$D$561, SMALL(IF($X$2=$B$2:$B$561, ROW($B$2:$B$561)-ROW($B$2)+1), ROW(62:62)))</f>
        <v>#NUM!</v>
      </c>
      <c r="AB63" s="21" t="e">
        <f t="array" ref="AB63">INDEX($C$2:$C$561, SMALL(IF($AA$2=$B$2:$B$561, ROW($B$2:$B$561)-ROW($B$2)+1), ROW(62:62)))</f>
        <v>#NUM!</v>
      </c>
      <c r="AC63" s="21" t="e">
        <f t="array" ref="AC63">INDEX($D$2:$D$561, SMALL(IF($AA$2=$B$2:$B$561, ROW($B$2:$B$561)-ROW($B$2)+1), ROW(62:62)))</f>
        <v>#NUM!</v>
      </c>
      <c r="AE63" s="21" t="e">
        <f t="array" ref="AE63">INDEX($C$2:$C$561, SMALL(IF($AD$2=$B$2:$B$561, ROW($B$2:$B$561)-ROW($B$2)+1), ROW(62:62)))</f>
        <v>#NUM!</v>
      </c>
      <c r="AF63" s="21" t="e">
        <f t="array" ref="AF63">INDEX($D$2:$D$561, SMALL(IF($AD$2=$B$2:$B$561, ROW($B$2:$B$561)-ROW($B$2)+1), ROW(62:62)))</f>
        <v>#NUM!</v>
      </c>
      <c r="AH63" s="21" t="e">
        <f t="array" ref="AH63">INDEX($C$2:$C$561, SMALL(IF($AG$2=$B$2:$B$561, ROW($B$2:$B$561)-ROW($B$2)+1), ROW(62:62)))</f>
        <v>#NUM!</v>
      </c>
      <c r="AI63" s="21" t="e">
        <f t="array" ref="AI63">INDEX($D$2:$D$561, SMALL(IF($AG$2=$B$2:$B$561, ROW($B$2:$B$561)-ROW($B$2)+1), ROW(62:62)))</f>
        <v>#NUM!</v>
      </c>
    </row>
    <row r="64" spans="1:35" ht="15" x14ac:dyDescent="0.4">
      <c r="A64">
        <f>'Clk0.5'!P30</f>
        <v>32.389773643667105</v>
      </c>
      <c r="B64">
        <f t="shared" si="0"/>
        <v>32</v>
      </c>
      <c r="C64" s="1">
        <f>'Clk0.5'!S30</f>
        <v>17.932379843178165</v>
      </c>
      <c r="D64" s="1">
        <f>'Clk0.5'!T30</f>
        <v>18.476331483540886</v>
      </c>
      <c r="G64" s="21" t="e">
        <f t="array" ref="G64">INDEX($C$2:$C$561, SMALL(IF($F$2=$B$2:$B$561, ROW($B$2:$B$561)-ROW($B$2)+1), ROW(63:63)))</f>
        <v>#NUM!</v>
      </c>
      <c r="H64" s="21" t="e">
        <f t="array" ref="H64">INDEX($D$2:$D$561, SMALL(IF($F$2=$B$2:$B$561, ROW($B$2:$B$561)-ROW($B$2)+1), ROW(63:63)))</f>
        <v>#NUM!</v>
      </c>
      <c r="J64" s="21" t="e">
        <f t="array" ref="J64">INDEX($C$2:$C$561, SMALL(IF($I$2=$B$2:$B$561, ROW($B$2:$B$561)-ROW($B$2)+1), ROW(63:63)))</f>
        <v>#NUM!</v>
      </c>
      <c r="K64" s="21" t="e">
        <f t="array" ref="K64">INDEX($D$2:$D$561, SMALL(IF($I$2=$B$2:$B$561, ROW($B$2:$B$561)-ROW($B$2)+1), ROW(63:63)))</f>
        <v>#NUM!</v>
      </c>
      <c r="M64" s="21">
        <f t="array" ref="M64">INDEX($C$2:$C$561, SMALL(IF($L$2=$B$2:$B$561, ROW($B$2:$B$561)-ROW($B$2)+1), ROW(63:63)))</f>
        <v>6.6911809162411089</v>
      </c>
      <c r="N64" s="21">
        <f t="array" ref="N64">INDEX($D$2:$D$561, SMALL(IF($L$2=$B$2:$B$561, ROW($B$2:$B$561)-ROW($B$2)+1), ROW(63:63)))</f>
        <v>3.0419466346832769</v>
      </c>
      <c r="P64" s="21">
        <f t="array" ref="P64">INDEX($C$2:$C$561, SMALL(IF($O$2=$B$2:$B$561, ROW($B$2:$B$561)-ROW($B$2)+1), ROW(63:63)))</f>
        <v>17.20872559701527</v>
      </c>
      <c r="Q64" s="21">
        <f t="array" ref="Q64">INDEX($D$2:$D$561, SMALL(IF($O$2=$B$2:$B$561, ROW($B$2:$B$561)-ROW($B$2)+1), ROW(63:63)))</f>
        <v>8.9544738719579016</v>
      </c>
      <c r="S64" s="21">
        <f t="array" ref="S64">INDEX($C$2:$C$561, SMALL(IF($R$2=$B$2:$B$561, ROW($B$2:$B$561)-ROW($B$2)+1), ROW(63:63)))</f>
        <v>5.7526719199783178</v>
      </c>
      <c r="T64" s="21">
        <f t="array" ref="T64">INDEX($D$2:$D$561, SMALL(IF($R$2=$B$2:$B$561, ROW($B$2:$B$561)-ROW($B$2)+1), ROW(63:63)))</f>
        <v>3.1576110047063177</v>
      </c>
      <c r="V64" s="21">
        <f t="array" ref="V64">INDEX($C$2:$C$561, SMALL(IF($U$2=$B$2:$B$561, ROW($B$2:$B$561)-ROW($B$2)+1), ROW(63:63)))</f>
        <v>18.415491684071597</v>
      </c>
      <c r="W64" s="21">
        <f t="array" ref="W64">INDEX($D$2:$D$561, SMALL(IF($U$2=$B$2:$B$561, ROW($B$2:$B$561)-ROW($B$2)+1), ROW(63:63)))</f>
        <v>12.906948560790505</v>
      </c>
      <c r="Y64" s="21" t="e">
        <f t="array" ref="Y64">INDEX($C$2:$C$561, SMALL(IF($X$2=$B$2:$B$561, ROW($B$2:$B$561)-ROW($B$2)+1), ROW(63:63)))</f>
        <v>#NUM!</v>
      </c>
      <c r="Z64" s="21" t="e">
        <f t="array" ref="Z64">INDEX($D$2:$D$561, SMALL(IF($X$2=$B$2:$B$561, ROW($B$2:$B$561)-ROW($B$2)+1), ROW(63:63)))</f>
        <v>#NUM!</v>
      </c>
      <c r="AB64" s="21" t="e">
        <f t="array" ref="AB64">INDEX($C$2:$C$561, SMALL(IF($AA$2=$B$2:$B$561, ROW($B$2:$B$561)-ROW($B$2)+1), ROW(63:63)))</f>
        <v>#NUM!</v>
      </c>
      <c r="AC64" s="21" t="e">
        <f t="array" ref="AC64">INDEX($D$2:$D$561, SMALL(IF($AA$2=$B$2:$B$561, ROW($B$2:$B$561)-ROW($B$2)+1), ROW(63:63)))</f>
        <v>#NUM!</v>
      </c>
      <c r="AE64" s="21" t="e">
        <f t="array" ref="AE64">INDEX($C$2:$C$561, SMALL(IF($AD$2=$B$2:$B$561, ROW($B$2:$B$561)-ROW($B$2)+1), ROW(63:63)))</f>
        <v>#NUM!</v>
      </c>
      <c r="AF64" s="21" t="e">
        <f t="array" ref="AF64">INDEX($D$2:$D$561, SMALL(IF($AD$2=$B$2:$B$561, ROW($B$2:$B$561)-ROW($B$2)+1), ROW(63:63)))</f>
        <v>#NUM!</v>
      </c>
      <c r="AH64" s="21" t="e">
        <f t="array" ref="AH64">INDEX($C$2:$C$561, SMALL(IF($AG$2=$B$2:$B$561, ROW($B$2:$B$561)-ROW($B$2)+1), ROW(63:63)))</f>
        <v>#NUM!</v>
      </c>
      <c r="AI64" s="21" t="e">
        <f t="array" ref="AI64">INDEX($D$2:$D$561, SMALL(IF($AG$2=$B$2:$B$561, ROW($B$2:$B$561)-ROW($B$2)+1), ROW(63:63)))</f>
        <v>#NUM!</v>
      </c>
    </row>
    <row r="65" spans="1:35" ht="15" x14ac:dyDescent="0.4">
      <c r="A65">
        <f>'Clk0.5'!P31</f>
        <v>31.161861420166844</v>
      </c>
      <c r="B65">
        <f t="shared" si="0"/>
        <v>32</v>
      </c>
      <c r="C65" s="1">
        <f>'Clk0.5'!S31</f>
        <v>17.097435821918506</v>
      </c>
      <c r="D65" s="1">
        <f>'Clk0.5'!T31</f>
        <v>17.595923729520621</v>
      </c>
      <c r="G65" s="21" t="e">
        <f t="array" ref="G65">INDEX($C$2:$C$561, SMALL(IF($F$2=$B$2:$B$561, ROW($B$2:$B$561)-ROW($B$2)+1), ROW(64:64)))</f>
        <v>#NUM!</v>
      </c>
      <c r="H65" s="21" t="e">
        <f t="array" ref="H65">INDEX($D$2:$D$561, SMALL(IF($F$2=$B$2:$B$561, ROW($B$2:$B$561)-ROW($B$2)+1), ROW(64:64)))</f>
        <v>#NUM!</v>
      </c>
      <c r="J65" s="21" t="e">
        <f t="array" ref="J65">INDEX($C$2:$C$561, SMALL(IF($I$2=$B$2:$B$561, ROW($B$2:$B$561)-ROW($B$2)+1), ROW(64:64)))</f>
        <v>#NUM!</v>
      </c>
      <c r="K65" s="21" t="e">
        <f t="array" ref="K65">INDEX($D$2:$D$561, SMALL(IF($I$2=$B$2:$B$561, ROW($B$2:$B$561)-ROW($B$2)+1), ROW(64:64)))</f>
        <v>#NUM!</v>
      </c>
      <c r="M65" s="21">
        <f t="array" ref="M65">INDEX($C$2:$C$561, SMALL(IF($L$2=$B$2:$B$561, ROW($B$2:$B$561)-ROW($B$2)+1), ROW(64:64)))</f>
        <v>6.4926068185480021</v>
      </c>
      <c r="N65" s="21">
        <f t="array" ref="N65">INDEX($D$2:$D$561, SMALL(IF($L$2=$B$2:$B$561, ROW($B$2:$B$561)-ROW($B$2)+1), ROW(64:64)))</f>
        <v>2.8505418301109171</v>
      </c>
      <c r="P65" s="21">
        <f t="array" ref="P65">INDEX($C$2:$C$561, SMALL(IF($O$2=$B$2:$B$561, ROW($B$2:$B$561)-ROW($B$2)+1), ROW(64:64)))</f>
        <v>16.599590315575522</v>
      </c>
      <c r="Q65" s="21">
        <f t="array" ref="Q65">INDEX($D$2:$D$561, SMALL(IF($O$2=$B$2:$B$561, ROW($B$2:$B$561)-ROW($B$2)+1), ROW(64:64)))</f>
        <v>8.7590071243184244</v>
      </c>
      <c r="S65" s="21">
        <f t="array" ref="S65">INDEX($C$2:$C$561, SMALL(IF($R$2=$B$2:$B$561, ROW($B$2:$B$561)-ROW($B$2)+1), ROW(64:64)))</f>
        <v>5.5888987460407309</v>
      </c>
      <c r="T65" s="21">
        <f t="array" ref="T65">INDEX($D$2:$D$561, SMALL(IF($R$2=$B$2:$B$561, ROW($B$2:$B$561)-ROW($B$2)+1), ROW(64:64)))</f>
        <v>2.8891338171519165</v>
      </c>
      <c r="V65" s="21">
        <f t="array" ref="V65">INDEX($C$2:$C$561, SMALL(IF($U$2=$B$2:$B$561, ROW($B$2:$B$561)-ROW($B$2)+1), ROW(64:64)))</f>
        <v>17.656517739708047</v>
      </c>
      <c r="W65" s="21">
        <f t="array" ref="W65">INDEX($D$2:$D$561, SMALL(IF($U$2=$B$2:$B$561, ROW($B$2:$B$561)-ROW($B$2)+1), ROW(64:64)))</f>
        <v>12.462514802559504</v>
      </c>
      <c r="Y65" s="21" t="e">
        <f t="array" ref="Y65">INDEX($C$2:$C$561, SMALL(IF($X$2=$B$2:$B$561, ROW($B$2:$B$561)-ROW($B$2)+1), ROW(64:64)))</f>
        <v>#NUM!</v>
      </c>
      <c r="Z65" s="21" t="e">
        <f t="array" ref="Z65">INDEX($D$2:$D$561, SMALL(IF($X$2=$B$2:$B$561, ROW($B$2:$B$561)-ROW($B$2)+1), ROW(64:64)))</f>
        <v>#NUM!</v>
      </c>
      <c r="AB65" s="21" t="e">
        <f t="array" ref="AB65">INDEX($C$2:$C$561, SMALL(IF($AA$2=$B$2:$B$561, ROW($B$2:$B$561)-ROW($B$2)+1), ROW(64:64)))</f>
        <v>#NUM!</v>
      </c>
      <c r="AC65" s="21" t="e">
        <f t="array" ref="AC65">INDEX($D$2:$D$561, SMALL(IF($AA$2=$B$2:$B$561, ROW($B$2:$B$561)-ROW($B$2)+1), ROW(64:64)))</f>
        <v>#NUM!</v>
      </c>
      <c r="AE65" s="21" t="e">
        <f t="array" ref="AE65">INDEX($C$2:$C$561, SMALL(IF($AD$2=$B$2:$B$561, ROW($B$2:$B$561)-ROW($B$2)+1), ROW(64:64)))</f>
        <v>#NUM!</v>
      </c>
      <c r="AF65" s="21" t="e">
        <f t="array" ref="AF65">INDEX($D$2:$D$561, SMALL(IF($AD$2=$B$2:$B$561, ROW($B$2:$B$561)-ROW($B$2)+1), ROW(64:64)))</f>
        <v>#NUM!</v>
      </c>
      <c r="AH65" s="21" t="e">
        <f t="array" ref="AH65">INDEX($C$2:$C$561, SMALL(IF($AG$2=$B$2:$B$561, ROW($B$2:$B$561)-ROW($B$2)+1), ROW(64:64)))</f>
        <v>#NUM!</v>
      </c>
      <c r="AI65" s="21" t="e">
        <f t="array" ref="AI65">INDEX($D$2:$D$561, SMALL(IF($AG$2=$B$2:$B$561, ROW($B$2:$B$561)-ROW($B$2)+1), ROW(64:64)))</f>
        <v>#NUM!</v>
      </c>
    </row>
    <row r="66" spans="1:35" ht="15" x14ac:dyDescent="0.4">
      <c r="A66">
        <f>'Clk0.5'!P32</f>
        <v>30.090823514468795</v>
      </c>
      <c r="B66">
        <f t="shared" si="0"/>
        <v>30</v>
      </c>
      <c r="C66" s="1">
        <f>'Clk0.5'!S32</f>
        <v>16.356857968299032</v>
      </c>
      <c r="D66" s="1">
        <f>'Clk0.5'!T32</f>
        <v>16.81205113913531</v>
      </c>
      <c r="G66" s="21" t="e">
        <f t="array" ref="G66">INDEX($C$2:$C$561, SMALL(IF($F$2=$B$2:$B$561, ROW($B$2:$B$561)-ROW($B$2)+1), ROW(65:65)))</f>
        <v>#NUM!</v>
      </c>
      <c r="H66" s="21" t="e">
        <f t="array" ref="H66">INDEX($D$2:$D$561, SMALL(IF($F$2=$B$2:$B$561, ROW($B$2:$B$561)-ROW($B$2)+1), ROW(65:65)))</f>
        <v>#NUM!</v>
      </c>
      <c r="J66" s="21" t="e">
        <f t="array" ref="J66">INDEX($C$2:$C$561, SMALL(IF($I$2=$B$2:$B$561, ROW($B$2:$B$561)-ROW($B$2)+1), ROW(65:65)))</f>
        <v>#NUM!</v>
      </c>
      <c r="K66" s="21" t="e">
        <f t="array" ref="K66">INDEX($D$2:$D$561, SMALL(IF($I$2=$B$2:$B$561, ROW($B$2:$B$561)-ROW($B$2)+1), ROW(65:65)))</f>
        <v>#NUM!</v>
      </c>
      <c r="M66" s="21" t="e">
        <f t="array" ref="M66">INDEX($C$2:$C$561, SMALL(IF($L$2=$B$2:$B$561, ROW($B$2:$B$561)-ROW($B$2)+1), ROW(65:65)))</f>
        <v>#NUM!</v>
      </c>
      <c r="N66" s="21" t="e">
        <f t="array" ref="N66">INDEX($D$2:$D$561, SMALL(IF($L$2=$B$2:$B$561, ROW($B$2:$B$561)-ROW($B$2)+1), ROW(65:65)))</f>
        <v>#NUM!</v>
      </c>
      <c r="P66" s="21">
        <f t="array" ref="P66">INDEX($C$2:$C$561, SMALL(IF($O$2=$B$2:$B$561, ROW($B$2:$B$561)-ROW($B$2)+1), ROW(65:65)))</f>
        <v>16.030687645342951</v>
      </c>
      <c r="Q66" s="21">
        <f t="array" ref="Q66">INDEX($D$2:$D$561, SMALL(IF($O$2=$B$2:$B$561, ROW($B$2:$B$561)-ROW($B$2)+1), ROW(65:65)))</f>
        <v>8.57605526496992</v>
      </c>
      <c r="S66" s="21">
        <f t="array" ref="S66">INDEX($C$2:$C$561, SMALL(IF($R$2=$B$2:$B$561, ROW($B$2:$B$561)-ROW($B$2)+1), ROW(65:65)))</f>
        <v>5.4190780281333284</v>
      </c>
      <c r="T66" s="21">
        <f t="array" ref="T66">INDEX($D$2:$D$561, SMALL(IF($R$2=$B$2:$B$561, ROW($B$2:$B$561)-ROW($B$2)+1), ROW(65:65)))</f>
        <v>2.6102966034697244</v>
      </c>
      <c r="V66" s="21">
        <f t="array" ref="V66">INDEX($C$2:$C$561, SMALL(IF($U$2=$B$2:$B$561, ROW($B$2:$B$561)-ROW($B$2)+1), ROW(65:65)))</f>
        <v>5.0504422170927619</v>
      </c>
      <c r="W66" s="21">
        <f t="array" ref="W66">INDEX($D$2:$D$561, SMALL(IF($U$2=$B$2:$B$561, ROW($B$2:$B$561)-ROW($B$2)+1), ROW(65:65)))</f>
        <v>2.0207432656615683</v>
      </c>
      <c r="Y66" s="21" t="e">
        <f t="array" ref="Y66">INDEX($C$2:$C$561, SMALL(IF($X$2=$B$2:$B$561, ROW($B$2:$B$561)-ROW($B$2)+1), ROW(65:65)))</f>
        <v>#NUM!</v>
      </c>
      <c r="Z66" s="21" t="e">
        <f t="array" ref="Z66">INDEX($D$2:$D$561, SMALL(IF($X$2=$B$2:$B$561, ROW($B$2:$B$561)-ROW($B$2)+1), ROW(65:65)))</f>
        <v>#NUM!</v>
      </c>
      <c r="AB66" s="21" t="e">
        <f t="array" ref="AB66">INDEX($C$2:$C$561, SMALL(IF($AA$2=$B$2:$B$561, ROW($B$2:$B$561)-ROW($B$2)+1), ROW(65:65)))</f>
        <v>#NUM!</v>
      </c>
      <c r="AC66" s="21" t="e">
        <f t="array" ref="AC66">INDEX($D$2:$D$561, SMALL(IF($AA$2=$B$2:$B$561, ROW($B$2:$B$561)-ROW($B$2)+1), ROW(65:65)))</f>
        <v>#NUM!</v>
      </c>
      <c r="AE66" s="21" t="e">
        <f t="array" ref="AE66">INDEX($C$2:$C$561, SMALL(IF($AD$2=$B$2:$B$561, ROW($B$2:$B$561)-ROW($B$2)+1), ROW(65:65)))</f>
        <v>#NUM!</v>
      </c>
      <c r="AF66" s="21" t="e">
        <f t="array" ref="AF66">INDEX($D$2:$D$561, SMALL(IF($AD$2=$B$2:$B$561, ROW($B$2:$B$561)-ROW($B$2)+1), ROW(65:65)))</f>
        <v>#NUM!</v>
      </c>
      <c r="AH66" s="21" t="e">
        <f t="array" ref="AH66">INDEX($C$2:$C$561, SMALL(IF($AG$2=$B$2:$B$561, ROW($B$2:$B$561)-ROW($B$2)+1), ROW(65:65)))</f>
        <v>#NUM!</v>
      </c>
      <c r="AI66" s="21" t="e">
        <f t="array" ref="AI66">INDEX($D$2:$D$561, SMALL(IF($AG$2=$B$2:$B$561, ROW($B$2:$B$561)-ROW($B$2)+1), ROW(65:65)))</f>
        <v>#NUM!</v>
      </c>
    </row>
    <row r="67" spans="1:35" ht="15" x14ac:dyDescent="0.4">
      <c r="A67">
        <f>'Clk0.5'!P33</f>
        <v>29.148463553338171</v>
      </c>
      <c r="B67">
        <f t="shared" ref="B67:B130" si="1">ROUND((A67/2),0)*2</f>
        <v>30</v>
      </c>
      <c r="C67" s="1">
        <f>'Clk0.5'!S33</f>
        <v>15.693531071358178</v>
      </c>
      <c r="D67" s="1">
        <f>'Clk0.5'!T33</f>
        <v>16.106915832316183</v>
      </c>
      <c r="G67" s="21" t="e">
        <f t="array" ref="G67">INDEX($C$2:$C$561, SMALL(IF($F$2=$B$2:$B$561, ROW($B$2:$B$561)-ROW($B$2)+1), ROW(66:66)))</f>
        <v>#NUM!</v>
      </c>
      <c r="H67" s="21" t="e">
        <f t="array" ref="H67">INDEX($D$2:$D$561, SMALL(IF($F$2=$B$2:$B$561, ROW($B$2:$B$561)-ROW($B$2)+1), ROW(66:66)))</f>
        <v>#NUM!</v>
      </c>
      <c r="J67" s="21" t="e">
        <f t="array" ref="J67">INDEX($C$2:$C$561, SMALL(IF($I$2=$B$2:$B$561, ROW($B$2:$B$561)-ROW($B$2)+1), ROW(66:66)))</f>
        <v>#NUM!</v>
      </c>
      <c r="K67" s="21" t="e">
        <f t="array" ref="K67">INDEX($D$2:$D$561, SMALL(IF($I$2=$B$2:$B$561, ROW($B$2:$B$561)-ROW($B$2)+1), ROW(66:66)))</f>
        <v>#NUM!</v>
      </c>
      <c r="M67" s="21" t="e">
        <f t="array" ref="M67">INDEX($C$2:$C$561, SMALL(IF($L$2=$B$2:$B$561, ROW($B$2:$B$561)-ROW($B$2)+1), ROW(66:66)))</f>
        <v>#NUM!</v>
      </c>
      <c r="N67" s="21" t="e">
        <f t="array" ref="N67">INDEX($D$2:$D$561, SMALL(IF($L$2=$B$2:$B$561, ROW($B$2:$B$561)-ROW($B$2)+1), ROW(66:66)))</f>
        <v>#NUM!</v>
      </c>
      <c r="P67" s="21">
        <f t="array" ref="P67">INDEX($C$2:$C$561, SMALL(IF($O$2=$B$2:$B$561, ROW($B$2:$B$561)-ROW($B$2)+1), ROW(66:66)))</f>
        <v>15.497257584764967</v>
      </c>
      <c r="Q67" s="21">
        <f t="array" ref="Q67">INDEX($D$2:$D$561, SMALL(IF($O$2=$B$2:$B$561, ROW($B$2:$B$561)-ROW($B$2)+1), ROW(66:66)))</f>
        <v>8.4036327592343252</v>
      </c>
      <c r="S67" s="21">
        <f t="array" ref="S67">INDEX($C$2:$C$561, SMALL(IF($R$2=$B$2:$B$561, ROW($B$2:$B$561)-ROW($B$2)+1), ROW(66:66)))</f>
        <v>5.2406616250677844</v>
      </c>
      <c r="T67" s="21">
        <f t="array" ref="T67">INDEX($D$2:$D$561, SMALL(IF($R$2=$B$2:$B$561, ROW($B$2:$B$561)-ROW($B$2)+1), ROW(66:66)))</f>
        <v>2.320801952990398</v>
      </c>
      <c r="V67" s="21">
        <f t="array" ref="V67">INDEX($C$2:$C$561, SMALL(IF($U$2=$B$2:$B$561, ROW($B$2:$B$561)-ROW($B$2)+1), ROW(66:66)))</f>
        <v>23.328321284308537</v>
      </c>
      <c r="W67" s="21">
        <f t="array" ref="W67">INDEX($D$2:$D$561, SMALL(IF($U$2=$B$2:$B$561, ROW($B$2:$B$561)-ROW($B$2)+1), ROW(66:66)))</f>
        <v>13.848401116596028</v>
      </c>
      <c r="Y67" s="21" t="e">
        <f t="array" ref="Y67">INDEX($C$2:$C$561, SMALL(IF($X$2=$B$2:$B$561, ROW($B$2:$B$561)-ROW($B$2)+1), ROW(66:66)))</f>
        <v>#NUM!</v>
      </c>
      <c r="Z67" s="21" t="e">
        <f t="array" ref="Z67">INDEX($D$2:$D$561, SMALL(IF($X$2=$B$2:$B$561, ROW($B$2:$B$561)-ROW($B$2)+1), ROW(66:66)))</f>
        <v>#NUM!</v>
      </c>
      <c r="AB67" s="21" t="e">
        <f t="array" ref="AB67">INDEX($C$2:$C$561, SMALL(IF($AA$2=$B$2:$B$561, ROW($B$2:$B$561)-ROW($B$2)+1), ROW(66:66)))</f>
        <v>#NUM!</v>
      </c>
      <c r="AC67" s="21" t="e">
        <f t="array" ref="AC67">INDEX($D$2:$D$561, SMALL(IF($AA$2=$B$2:$B$561, ROW($B$2:$B$561)-ROW($B$2)+1), ROW(66:66)))</f>
        <v>#NUM!</v>
      </c>
      <c r="AE67" s="21" t="e">
        <f t="array" ref="AE67">INDEX($C$2:$C$561, SMALL(IF($AD$2=$B$2:$B$561, ROW($B$2:$B$561)-ROW($B$2)+1), ROW(66:66)))</f>
        <v>#NUM!</v>
      </c>
      <c r="AF67" s="21" t="e">
        <f t="array" ref="AF67">INDEX($D$2:$D$561, SMALL(IF($AD$2=$B$2:$B$561, ROW($B$2:$B$561)-ROW($B$2)+1), ROW(66:66)))</f>
        <v>#NUM!</v>
      </c>
      <c r="AH67" s="21" t="e">
        <f t="array" ref="AH67">INDEX($C$2:$C$561, SMALL(IF($AG$2=$B$2:$B$561, ROW($B$2:$B$561)-ROW($B$2)+1), ROW(66:66)))</f>
        <v>#NUM!</v>
      </c>
      <c r="AI67" s="21" t="e">
        <f t="array" ref="AI67">INDEX($D$2:$D$561, SMALL(IF($AG$2=$B$2:$B$561, ROW($B$2:$B$561)-ROW($B$2)+1), ROW(66:66)))</f>
        <v>#NUM!</v>
      </c>
    </row>
    <row r="68" spans="1:35" ht="15" x14ac:dyDescent="0.4">
      <c r="A68">
        <f>'Clk0.5'!P34</f>
        <v>28.313297209717177</v>
      </c>
      <c r="B68">
        <f t="shared" si="1"/>
        <v>28</v>
      </c>
      <c r="C68" s="1">
        <f>'Clk0.5'!S34</f>
        <v>15.094402698951946</v>
      </c>
      <c r="D68" s="1">
        <f>'Clk0.5'!T34</f>
        <v>15.466929270495546</v>
      </c>
      <c r="G68" s="21" t="e">
        <f t="array" ref="G68">INDEX($C$2:$C$561, SMALL(IF($F$2=$B$2:$B$561, ROW($B$2:$B$561)-ROW($B$2)+1), ROW(67:67)))</f>
        <v>#NUM!</v>
      </c>
      <c r="H68" s="21" t="e">
        <f t="array" ref="H68">INDEX($D$2:$D$561, SMALL(IF($F$2=$B$2:$B$561, ROW($B$2:$B$561)-ROW($B$2)+1), ROW(67:67)))</f>
        <v>#NUM!</v>
      </c>
      <c r="J68" s="21" t="e">
        <f t="array" ref="J68">INDEX($C$2:$C$561, SMALL(IF($I$2=$B$2:$B$561, ROW($B$2:$B$561)-ROW($B$2)+1), ROW(67:67)))</f>
        <v>#NUM!</v>
      </c>
      <c r="K68" s="21" t="e">
        <f t="array" ref="K68">INDEX($D$2:$D$561, SMALL(IF($I$2=$B$2:$B$561, ROW($B$2:$B$561)-ROW($B$2)+1), ROW(67:67)))</f>
        <v>#NUM!</v>
      </c>
      <c r="M68" s="21" t="e">
        <f t="array" ref="M68">INDEX($C$2:$C$561, SMALL(IF($L$2=$B$2:$B$561, ROW($B$2:$B$561)-ROW($B$2)+1), ROW(67:67)))</f>
        <v>#NUM!</v>
      </c>
      <c r="N68" s="21" t="e">
        <f t="array" ref="N68">INDEX($D$2:$D$561, SMALL(IF($L$2=$B$2:$B$561, ROW($B$2:$B$561)-ROW($B$2)+1), ROW(67:67)))</f>
        <v>#NUM!</v>
      </c>
      <c r="P68" s="21">
        <f t="array" ref="P68">INDEX($C$2:$C$561, SMALL(IF($O$2=$B$2:$B$561, ROW($B$2:$B$561)-ROW($B$2)+1), ROW(67:67)))</f>
        <v>14.995314096464956</v>
      </c>
      <c r="Q68" s="21">
        <f t="array" ref="Q68">INDEX($D$2:$D$561, SMALL(IF($O$2=$B$2:$B$561, ROW($B$2:$B$561)-ROW($B$2)+1), ROW(67:67)))</f>
        <v>8.2400606508712428</v>
      </c>
      <c r="S68" s="21">
        <f t="array" ref="S68">INDEX($C$2:$C$561, SMALL(IF($R$2=$B$2:$B$561, ROW($B$2:$B$561)-ROW($B$2)+1), ROW(67:67)))</f>
        <v>20.0169106605526</v>
      </c>
      <c r="T68" s="21">
        <f t="array" ref="T68">INDEX($D$2:$D$561, SMALL(IF($R$2=$B$2:$B$561, ROW($B$2:$B$561)-ROW($B$2)+1), ROW(67:67)))</f>
        <v>12.227638926115869</v>
      </c>
      <c r="V68" s="21">
        <f t="array" ref="V68">INDEX($C$2:$C$561, SMALL(IF($U$2=$B$2:$B$561, ROW($B$2:$B$561)-ROW($B$2)+1), ROW(67:67)))</f>
        <v>22.085286929622296</v>
      </c>
      <c r="W68" s="21">
        <f t="array" ref="W68">INDEX($D$2:$D$561, SMALL(IF($U$2=$B$2:$B$561, ROW($B$2:$B$561)-ROW($B$2)+1), ROW(67:67)))</f>
        <v>13.235753592673186</v>
      </c>
      <c r="Y68" s="21" t="e">
        <f t="array" ref="Y68">INDEX($C$2:$C$561, SMALL(IF($X$2=$B$2:$B$561, ROW($B$2:$B$561)-ROW($B$2)+1), ROW(67:67)))</f>
        <v>#NUM!</v>
      </c>
      <c r="Z68" s="21" t="e">
        <f t="array" ref="Z68">INDEX($D$2:$D$561, SMALL(IF($X$2=$B$2:$B$561, ROW($B$2:$B$561)-ROW($B$2)+1), ROW(67:67)))</f>
        <v>#NUM!</v>
      </c>
      <c r="AB68" s="21" t="e">
        <f t="array" ref="AB68">INDEX($C$2:$C$561, SMALL(IF($AA$2=$B$2:$B$561, ROW($B$2:$B$561)-ROW($B$2)+1), ROW(67:67)))</f>
        <v>#NUM!</v>
      </c>
      <c r="AC68" s="21" t="e">
        <f t="array" ref="AC68">INDEX($D$2:$D$561, SMALL(IF($AA$2=$B$2:$B$561, ROW($B$2:$B$561)-ROW($B$2)+1), ROW(67:67)))</f>
        <v>#NUM!</v>
      </c>
      <c r="AE68" s="21" t="e">
        <f t="array" ref="AE68">INDEX($C$2:$C$561, SMALL(IF($AD$2=$B$2:$B$561, ROW($B$2:$B$561)-ROW($B$2)+1), ROW(67:67)))</f>
        <v>#NUM!</v>
      </c>
      <c r="AF68" s="21" t="e">
        <f t="array" ref="AF68">INDEX($D$2:$D$561, SMALL(IF($AD$2=$B$2:$B$561, ROW($B$2:$B$561)-ROW($B$2)+1), ROW(67:67)))</f>
        <v>#NUM!</v>
      </c>
      <c r="AH68" s="21" t="e">
        <f t="array" ref="AH68">INDEX($C$2:$C$561, SMALL(IF($AG$2=$B$2:$B$561, ROW($B$2:$B$561)-ROW($B$2)+1), ROW(67:67)))</f>
        <v>#NUM!</v>
      </c>
      <c r="AI68" s="21" t="e">
        <f t="array" ref="AI68">INDEX($D$2:$D$561, SMALL(IF($AG$2=$B$2:$B$561, ROW($B$2:$B$561)-ROW($B$2)+1), ROW(67:67)))</f>
        <v>#NUM!</v>
      </c>
    </row>
    <row r="69" spans="1:35" ht="15" x14ac:dyDescent="0.4">
      <c r="A69">
        <f>'Clk0.5'!P35</f>
        <v>27.568632349697062</v>
      </c>
      <c r="B69">
        <f t="shared" si="1"/>
        <v>28</v>
      </c>
      <c r="C69" s="1">
        <f>'Clk0.5'!S35</f>
        <v>14.549321942245074</v>
      </c>
      <c r="D69" s="1">
        <f>'Clk0.5'!T35</f>
        <v>14.881508632315494</v>
      </c>
      <c r="G69" s="21" t="e">
        <f t="array" ref="G69">INDEX($C$2:$C$561, SMALL(IF($F$2=$B$2:$B$561, ROW($B$2:$B$561)-ROW($B$2)+1), ROW(68:68)))</f>
        <v>#NUM!</v>
      </c>
      <c r="H69" s="21" t="e">
        <f t="array" ref="H69">INDEX($D$2:$D$561, SMALL(IF($F$2=$B$2:$B$561, ROW($B$2:$B$561)-ROW($B$2)+1), ROW(68:68)))</f>
        <v>#NUM!</v>
      </c>
      <c r="J69" s="21" t="e">
        <f t="array" ref="J69">INDEX($C$2:$C$561, SMALL(IF($I$2=$B$2:$B$561, ROW($B$2:$B$561)-ROW($B$2)+1), ROW(68:68)))</f>
        <v>#NUM!</v>
      </c>
      <c r="K69" s="21" t="e">
        <f t="array" ref="K69">INDEX($D$2:$D$561, SMALL(IF($I$2=$B$2:$B$561, ROW($B$2:$B$561)-ROW($B$2)+1), ROW(68:68)))</f>
        <v>#NUM!</v>
      </c>
      <c r="M69" s="21" t="e">
        <f t="array" ref="M69">INDEX($C$2:$C$561, SMALL(IF($L$2=$B$2:$B$561, ROW($B$2:$B$561)-ROW($B$2)+1), ROW(68:68)))</f>
        <v>#NUM!</v>
      </c>
      <c r="N69" s="21" t="e">
        <f t="array" ref="N69">INDEX($D$2:$D$561, SMALL(IF($L$2=$B$2:$B$561, ROW($B$2:$B$561)-ROW($B$2)+1), ROW(68:68)))</f>
        <v>#NUM!</v>
      </c>
      <c r="P69" s="21">
        <f t="array" ref="P69">INDEX($C$2:$C$561, SMALL(IF($O$2=$B$2:$B$561, ROW($B$2:$B$561)-ROW($B$2)+1), ROW(68:68)))</f>
        <v>7.5444344769158604</v>
      </c>
      <c r="Q69" s="21">
        <f t="array" ref="Q69">INDEX($D$2:$D$561, SMALL(IF($O$2=$B$2:$B$561, ROW($B$2:$B$561)-ROW($B$2)+1), ROW(68:68)))</f>
        <v>4.6823265833213865</v>
      </c>
      <c r="S69" s="21">
        <f t="array" ref="S69">INDEX($C$2:$C$561, SMALL(IF($R$2=$B$2:$B$561, ROW($B$2:$B$561)-ROW($B$2)+1), ROW(68:68)))</f>
        <v>19.14074788002597</v>
      </c>
      <c r="T69" s="21">
        <f t="array" ref="T69">INDEX($D$2:$D$561, SMALL(IF($R$2=$B$2:$B$561, ROW($B$2:$B$561)-ROW($B$2)+1), ROW(68:68)))</f>
        <v>11.804720484208159</v>
      </c>
      <c r="V69" s="21">
        <f t="array" ref="V69">INDEX($C$2:$C$561, SMALL(IF($U$2=$B$2:$B$561, ROW($B$2:$B$561)-ROW($B$2)+1), ROW(68:68)))</f>
        <v>20.991190164080233</v>
      </c>
      <c r="W69" s="21">
        <f t="array" ref="W69">INDEX($D$2:$D$561, SMALL(IF($U$2=$B$2:$B$561, ROW($B$2:$B$561)-ROW($B$2)+1), ROW(68:68)))</f>
        <v>12.700739312148338</v>
      </c>
      <c r="Y69" s="21" t="e">
        <f t="array" ref="Y69">INDEX($C$2:$C$561, SMALL(IF($X$2=$B$2:$B$561, ROW($B$2:$B$561)-ROW($B$2)+1), ROW(68:68)))</f>
        <v>#NUM!</v>
      </c>
      <c r="Z69" s="21" t="e">
        <f t="array" ref="Z69">INDEX($D$2:$D$561, SMALL(IF($X$2=$B$2:$B$561, ROW($B$2:$B$561)-ROW($B$2)+1), ROW(68:68)))</f>
        <v>#NUM!</v>
      </c>
      <c r="AB69" s="21" t="e">
        <f t="array" ref="AB69">INDEX($C$2:$C$561, SMALL(IF($AA$2=$B$2:$B$561, ROW($B$2:$B$561)-ROW($B$2)+1), ROW(68:68)))</f>
        <v>#NUM!</v>
      </c>
      <c r="AC69" s="21" t="e">
        <f t="array" ref="AC69">INDEX($D$2:$D$561, SMALL(IF($AA$2=$B$2:$B$561, ROW($B$2:$B$561)-ROW($B$2)+1), ROW(68:68)))</f>
        <v>#NUM!</v>
      </c>
      <c r="AE69" s="21" t="e">
        <f t="array" ref="AE69">INDEX($C$2:$C$561, SMALL(IF($AD$2=$B$2:$B$561, ROW($B$2:$B$561)-ROW($B$2)+1), ROW(68:68)))</f>
        <v>#NUM!</v>
      </c>
      <c r="AF69" s="21" t="e">
        <f t="array" ref="AF69">INDEX($D$2:$D$561, SMALL(IF($AD$2=$B$2:$B$561, ROW($B$2:$B$561)-ROW($B$2)+1), ROW(68:68)))</f>
        <v>#NUM!</v>
      </c>
      <c r="AH69" s="21" t="e">
        <f t="array" ref="AH69">INDEX($C$2:$C$561, SMALL(IF($AG$2=$B$2:$B$561, ROW($B$2:$B$561)-ROW($B$2)+1), ROW(68:68)))</f>
        <v>#NUM!</v>
      </c>
      <c r="AI69" s="21" t="e">
        <f t="array" ref="AI69">INDEX($D$2:$D$561, SMALL(IF($AG$2=$B$2:$B$561, ROW($B$2:$B$561)-ROW($B$2)+1), ROW(68:68)))</f>
        <v>#NUM!</v>
      </c>
    </row>
    <row r="70" spans="1:35" ht="15" x14ac:dyDescent="0.4">
      <c r="A70">
        <f>'Clk0.5'!P36</f>
        <v>26.901280613046413</v>
      </c>
      <c r="B70">
        <f t="shared" si="1"/>
        <v>26</v>
      </c>
      <c r="C70" s="1">
        <f>'Clk0.5'!S36</f>
        <v>14.050259670832084</v>
      </c>
      <c r="D70" s="1">
        <f>'Clk0.5'!T36</f>
        <v>14.342268586225009</v>
      </c>
      <c r="G70" s="21" t="e">
        <f t="array" ref="G70">INDEX($C$2:$C$561, SMALL(IF($F$2=$B$2:$B$561, ROW($B$2:$B$561)-ROW($B$2)+1), ROW(69:69)))</f>
        <v>#NUM!</v>
      </c>
      <c r="H70" s="21" t="e">
        <f t="array" ref="H70">INDEX($D$2:$D$561, SMALL(IF($F$2=$B$2:$B$561, ROW($B$2:$B$561)-ROW($B$2)+1), ROW(69:69)))</f>
        <v>#NUM!</v>
      </c>
      <c r="J70" s="21" t="e">
        <f t="array" ref="J70">INDEX($C$2:$C$561, SMALL(IF($I$2=$B$2:$B$561, ROW($B$2:$B$561)-ROW($B$2)+1), ROW(69:69)))</f>
        <v>#NUM!</v>
      </c>
      <c r="K70" s="21" t="e">
        <f t="array" ref="K70">INDEX($D$2:$D$561, SMALL(IF($I$2=$B$2:$B$561, ROW($B$2:$B$561)-ROW($B$2)+1), ROW(69:69)))</f>
        <v>#NUM!</v>
      </c>
      <c r="M70" s="21" t="e">
        <f t="array" ref="M70">INDEX($C$2:$C$561, SMALL(IF($L$2=$B$2:$B$561, ROW($B$2:$B$561)-ROW($B$2)+1), ROW(69:69)))</f>
        <v>#NUM!</v>
      </c>
      <c r="N70" s="21" t="e">
        <f t="array" ref="N70">INDEX($D$2:$D$561, SMALL(IF($L$2=$B$2:$B$561, ROW($B$2:$B$561)-ROW($B$2)+1), ROW(69:69)))</f>
        <v>#NUM!</v>
      </c>
      <c r="P70" s="21">
        <f t="array" ref="P70">INDEX($C$2:$C$561, SMALL(IF($O$2=$B$2:$B$561, ROW($B$2:$B$561)-ROW($B$2)+1), ROW(69:69)))</f>
        <v>7.3533878635807719</v>
      </c>
      <c r="Q70" s="21">
        <f t="array" ref="Q70">INDEX($D$2:$D$561, SMALL(IF($O$2=$B$2:$B$561, ROW($B$2:$B$561)-ROW($B$2)+1), ROW(69:69)))</f>
        <v>4.5074802299296159</v>
      </c>
      <c r="S70" s="21">
        <f t="array" ref="S70">INDEX($C$2:$C$561, SMALL(IF($R$2=$B$2:$B$561, ROW($B$2:$B$561)-ROW($B$2)+1), ROW(69:69)))</f>
        <v>18.346157220007424</v>
      </c>
      <c r="T70" s="21">
        <f t="array" ref="T70">INDEX($D$2:$D$561, SMALL(IF($R$2=$B$2:$B$561, ROW($B$2:$B$561)-ROW($B$2)+1), ROW(69:69)))</f>
        <v>11.423021017025622</v>
      </c>
      <c r="V70" s="21">
        <f t="array" ref="V70">INDEX($C$2:$C$561, SMALL(IF($U$2=$B$2:$B$561, ROW($B$2:$B$561)-ROW($B$2)+1), ROW(69:69)))</f>
        <v>27.899247743626063</v>
      </c>
      <c r="W70" s="21">
        <f t="array" ref="W70">INDEX($D$2:$D$561, SMALL(IF($U$2=$B$2:$B$561, ROW($B$2:$B$561)-ROW($B$2)+1), ROW(69:69)))</f>
        <v>12.564988362239507</v>
      </c>
      <c r="Y70" s="21" t="e">
        <f t="array" ref="Y70">INDEX($C$2:$C$561, SMALL(IF($X$2=$B$2:$B$561, ROW($B$2:$B$561)-ROW($B$2)+1), ROW(69:69)))</f>
        <v>#NUM!</v>
      </c>
      <c r="Z70" s="21" t="e">
        <f t="array" ref="Z70">INDEX($D$2:$D$561, SMALL(IF($X$2=$B$2:$B$561, ROW($B$2:$B$561)-ROW($B$2)+1), ROW(69:69)))</f>
        <v>#NUM!</v>
      </c>
      <c r="AB70" s="21" t="e">
        <f t="array" ref="AB70">INDEX($C$2:$C$561, SMALL(IF($AA$2=$B$2:$B$561, ROW($B$2:$B$561)-ROW($B$2)+1), ROW(69:69)))</f>
        <v>#NUM!</v>
      </c>
      <c r="AC70" s="21" t="e">
        <f t="array" ref="AC70">INDEX($D$2:$D$561, SMALL(IF($AA$2=$B$2:$B$561, ROW($B$2:$B$561)-ROW($B$2)+1), ROW(69:69)))</f>
        <v>#NUM!</v>
      </c>
      <c r="AE70" s="21" t="e">
        <f t="array" ref="AE70">INDEX($C$2:$C$561, SMALL(IF($AD$2=$B$2:$B$561, ROW($B$2:$B$561)-ROW($B$2)+1), ROW(69:69)))</f>
        <v>#NUM!</v>
      </c>
      <c r="AF70" s="21" t="e">
        <f t="array" ref="AF70">INDEX($D$2:$D$561, SMALL(IF($AD$2=$B$2:$B$561, ROW($B$2:$B$561)-ROW($B$2)+1), ROW(69:69)))</f>
        <v>#NUM!</v>
      </c>
      <c r="AH70" s="21" t="e">
        <f t="array" ref="AH70">INDEX($C$2:$C$561, SMALL(IF($AG$2=$B$2:$B$561, ROW($B$2:$B$561)-ROW($B$2)+1), ROW(69:69)))</f>
        <v>#NUM!</v>
      </c>
      <c r="AI70" s="21" t="e">
        <f t="array" ref="AI70">INDEX($D$2:$D$561, SMALL(IF($AG$2=$B$2:$B$561, ROW($B$2:$B$561)-ROW($B$2)+1), ROW(69:69)))</f>
        <v>#NUM!</v>
      </c>
    </row>
    <row r="71" spans="1:35" ht="15" x14ac:dyDescent="0.4">
      <c r="A71">
        <f>'Clk0.5'!P37</f>
        <v>26.300668851646051</v>
      </c>
      <c r="B71">
        <f t="shared" si="1"/>
        <v>26</v>
      </c>
      <c r="C71" s="1">
        <f>'Clk0.5'!S37</f>
        <v>13.590770473024881</v>
      </c>
      <c r="D71" s="1">
        <f>'Clk0.5'!T37</f>
        <v>13.842463543260656</v>
      </c>
      <c r="G71" s="21" t="e">
        <f t="array" ref="G71">INDEX($C$2:$C$561, SMALL(IF($F$2=$B$2:$B$561, ROW($B$2:$B$561)-ROW($B$2)+1), ROW(70:70)))</f>
        <v>#NUM!</v>
      </c>
      <c r="H71" s="21" t="e">
        <f t="array" ref="H71">INDEX($D$2:$D$561, SMALL(IF($F$2=$B$2:$B$561, ROW($B$2:$B$561)-ROW($B$2)+1), ROW(70:70)))</f>
        <v>#NUM!</v>
      </c>
      <c r="J71" s="21" t="e">
        <f t="array" ref="J71">INDEX($C$2:$C$561, SMALL(IF($I$2=$B$2:$B$561, ROW($B$2:$B$561)-ROW($B$2)+1), ROW(70:70)))</f>
        <v>#NUM!</v>
      </c>
      <c r="K71" s="21" t="e">
        <f t="array" ref="K71">INDEX($D$2:$D$561, SMALL(IF($I$2=$B$2:$B$561, ROW($B$2:$B$561)-ROW($B$2)+1), ROW(70:70)))</f>
        <v>#NUM!</v>
      </c>
      <c r="M71" s="21" t="e">
        <f t="array" ref="M71">INDEX($C$2:$C$561, SMALL(IF($L$2=$B$2:$B$561, ROW($B$2:$B$561)-ROW($B$2)+1), ROW(70:70)))</f>
        <v>#NUM!</v>
      </c>
      <c r="N71" s="21" t="e">
        <f t="array" ref="N71">INDEX($D$2:$D$561, SMALL(IF($L$2=$B$2:$B$561, ROW($B$2:$B$561)-ROW($B$2)+1), ROW(70:70)))</f>
        <v>#NUM!</v>
      </c>
      <c r="P71" s="21">
        <f t="array" ref="P71">INDEX($C$2:$C$561, SMALL(IF($O$2=$B$2:$B$561, ROW($B$2:$B$561)-ROW($B$2)+1), ROW(70:70)))</f>
        <v>7.1661820357186725</v>
      </c>
      <c r="Q71" s="21">
        <f t="array" ref="Q71">INDEX($D$2:$D$561, SMALL(IF($O$2=$B$2:$B$561, ROW($B$2:$B$561)-ROW($B$2)+1), ROW(70:70)))</f>
        <v>4.3267018810815925</v>
      </c>
      <c r="S71" s="21">
        <f t="array" ref="S71">INDEX($C$2:$C$561, SMALL(IF($R$2=$B$2:$B$561, ROW($B$2:$B$561)-ROW($B$2)+1), ROW(70:70)))</f>
        <v>17.620277080244289</v>
      </c>
      <c r="T71" s="21">
        <f t="array" ref="T71">INDEX($D$2:$D$561, SMALL(IF($R$2=$B$2:$B$561, ROW($B$2:$B$561)-ROW($B$2)+1), ROW(70:70)))</f>
        <v>11.075554332320902</v>
      </c>
      <c r="V71" s="21">
        <f t="array" ref="V71">INDEX($C$2:$C$561, SMALL(IF($U$2=$B$2:$B$561, ROW($B$2:$B$561)-ROW($B$2)+1), ROW(70:70)))</f>
        <v>26.126398717928751</v>
      </c>
      <c r="W71" s="21">
        <f t="array" ref="W71">INDEX($D$2:$D$561, SMALL(IF($U$2=$B$2:$B$561, ROW($B$2:$B$561)-ROW($B$2)+1), ROW(70:70)))</f>
        <v>11.937095209259672</v>
      </c>
      <c r="Y71" s="21" t="e">
        <f t="array" ref="Y71">INDEX($C$2:$C$561, SMALL(IF($X$2=$B$2:$B$561, ROW($B$2:$B$561)-ROW($B$2)+1), ROW(70:70)))</f>
        <v>#NUM!</v>
      </c>
      <c r="Z71" s="21" t="e">
        <f t="array" ref="Z71">INDEX($D$2:$D$561, SMALL(IF($X$2=$B$2:$B$561, ROW($B$2:$B$561)-ROW($B$2)+1), ROW(70:70)))</f>
        <v>#NUM!</v>
      </c>
      <c r="AB71" s="21" t="e">
        <f t="array" ref="AB71">INDEX($C$2:$C$561, SMALL(IF($AA$2=$B$2:$B$561, ROW($B$2:$B$561)-ROW($B$2)+1), ROW(70:70)))</f>
        <v>#NUM!</v>
      </c>
      <c r="AC71" s="21" t="e">
        <f t="array" ref="AC71">INDEX($D$2:$D$561, SMALL(IF($AA$2=$B$2:$B$561, ROW($B$2:$B$561)-ROW($B$2)+1), ROW(70:70)))</f>
        <v>#NUM!</v>
      </c>
      <c r="AE71" s="21" t="e">
        <f t="array" ref="AE71">INDEX($C$2:$C$561, SMALL(IF($AD$2=$B$2:$B$561, ROW($B$2:$B$561)-ROW($B$2)+1), ROW(70:70)))</f>
        <v>#NUM!</v>
      </c>
      <c r="AF71" s="21" t="e">
        <f t="array" ref="AF71">INDEX($D$2:$D$561, SMALL(IF($AD$2=$B$2:$B$561, ROW($B$2:$B$561)-ROW($B$2)+1), ROW(70:70)))</f>
        <v>#NUM!</v>
      </c>
      <c r="AH71" s="21" t="e">
        <f t="array" ref="AH71">INDEX($C$2:$C$561, SMALL(IF($AG$2=$B$2:$B$561, ROW($B$2:$B$561)-ROW($B$2)+1), ROW(70:70)))</f>
        <v>#NUM!</v>
      </c>
      <c r="AI71" s="21" t="e">
        <f t="array" ref="AI71">INDEX($D$2:$D$561, SMALL(IF($AG$2=$B$2:$B$561, ROW($B$2:$B$561)-ROW($B$2)+1), ROW(70:70)))</f>
        <v>#NUM!</v>
      </c>
    </row>
    <row r="72" spans="1:35" ht="15" x14ac:dyDescent="0.4">
      <c r="A72">
        <f>'Clk0.5'!P38</f>
        <v>25.75821162180285</v>
      </c>
      <c r="B72">
        <f t="shared" si="1"/>
        <v>26</v>
      </c>
      <c r="C72" s="1">
        <f>'Clk0.5'!S38</f>
        <v>13.165612439617156</v>
      </c>
      <c r="D72" s="1">
        <f>'Clk0.5'!T38</f>
        <v>13.376593495303933</v>
      </c>
      <c r="G72" s="21" t="e">
        <f t="array" ref="G72">INDEX($C$2:$C$561, SMALL(IF($F$2=$B$2:$B$561, ROW($B$2:$B$561)-ROW($B$2)+1), ROW(71:71)))</f>
        <v>#NUM!</v>
      </c>
      <c r="H72" s="21" t="e">
        <f t="array" ref="H72">INDEX($D$2:$D$561, SMALL(IF($F$2=$B$2:$B$561, ROW($B$2:$B$561)-ROW($B$2)+1), ROW(71:71)))</f>
        <v>#NUM!</v>
      </c>
      <c r="J72" s="21" t="e">
        <f t="array" ref="J72">INDEX($C$2:$C$561, SMALL(IF($I$2=$B$2:$B$561, ROW($B$2:$B$561)-ROW($B$2)+1), ROW(71:71)))</f>
        <v>#NUM!</v>
      </c>
      <c r="K72" s="21" t="e">
        <f t="array" ref="K72">INDEX($D$2:$D$561, SMALL(IF($I$2=$B$2:$B$561, ROW($B$2:$B$561)-ROW($B$2)+1), ROW(71:71)))</f>
        <v>#NUM!</v>
      </c>
      <c r="M72" s="21" t="e">
        <f t="array" ref="M72">INDEX($C$2:$C$561, SMALL(IF($L$2=$B$2:$B$561, ROW($B$2:$B$561)-ROW($B$2)+1), ROW(71:71)))</f>
        <v>#NUM!</v>
      </c>
      <c r="N72" s="21" t="e">
        <f t="array" ref="N72">INDEX($D$2:$D$561, SMALL(IF($L$2=$B$2:$B$561, ROW($B$2:$B$561)-ROW($B$2)+1), ROW(71:71)))</f>
        <v>#NUM!</v>
      </c>
      <c r="P72" s="21">
        <f t="array" ref="P72">INDEX($C$2:$C$561, SMALL(IF($O$2=$B$2:$B$561, ROW($B$2:$B$561)-ROW($B$2)+1), ROW(71:71)))</f>
        <v>6.9823130595994627</v>
      </c>
      <c r="Q72" s="21">
        <f t="array" ref="Q72">INDEX($D$2:$D$561, SMALL(IF($O$2=$B$2:$B$561, ROW($B$2:$B$561)-ROW($B$2)+1), ROW(71:71)))</f>
        <v>4.1395212905859031</v>
      </c>
      <c r="S72" s="21">
        <f t="array" ref="S72">INDEX($C$2:$C$561, SMALL(IF($R$2=$B$2:$B$561, ROW($B$2:$B$561)-ROW($B$2)+1), ROW(71:71)))</f>
        <v>16.952939670996436</v>
      </c>
      <c r="T72" s="21">
        <f t="array" ref="T72">INDEX($D$2:$D$561, SMALL(IF($R$2=$B$2:$B$561, ROW($B$2:$B$561)-ROW($B$2)+1), ROW(71:71)))</f>
        <v>10.756779328813183</v>
      </c>
      <c r="V72" s="21">
        <f t="array" ref="V72">INDEX($C$2:$C$561, SMALL(IF($U$2=$B$2:$B$561, ROW($B$2:$B$561)-ROW($B$2)+1), ROW(71:71)))</f>
        <v>34.74904184339227</v>
      </c>
      <c r="W72" s="21">
        <f t="array" ref="W72">INDEX($D$2:$D$561, SMALL(IF($U$2=$B$2:$B$561, ROW($B$2:$B$561)-ROW($B$2)+1), ROW(71:71)))</f>
        <v>7.8377577321756942</v>
      </c>
      <c r="Y72" s="21" t="e">
        <f t="array" ref="Y72">INDEX($C$2:$C$561, SMALL(IF($X$2=$B$2:$B$561, ROW($B$2:$B$561)-ROW($B$2)+1), ROW(71:71)))</f>
        <v>#NUM!</v>
      </c>
      <c r="Z72" s="21" t="e">
        <f t="array" ref="Z72">INDEX($D$2:$D$561, SMALL(IF($X$2=$B$2:$B$561, ROW($B$2:$B$561)-ROW($B$2)+1), ROW(71:71)))</f>
        <v>#NUM!</v>
      </c>
      <c r="AB72" s="21" t="e">
        <f t="array" ref="AB72">INDEX($C$2:$C$561, SMALL(IF($AA$2=$B$2:$B$561, ROW($B$2:$B$561)-ROW($B$2)+1), ROW(71:71)))</f>
        <v>#NUM!</v>
      </c>
      <c r="AC72" s="21" t="e">
        <f t="array" ref="AC72">INDEX($D$2:$D$561, SMALL(IF($AA$2=$B$2:$B$561, ROW($B$2:$B$561)-ROW($B$2)+1), ROW(71:71)))</f>
        <v>#NUM!</v>
      </c>
      <c r="AE72" s="21" t="e">
        <f t="array" ref="AE72">INDEX($C$2:$C$561, SMALL(IF($AD$2=$B$2:$B$561, ROW($B$2:$B$561)-ROW($B$2)+1), ROW(71:71)))</f>
        <v>#NUM!</v>
      </c>
      <c r="AF72" s="21" t="e">
        <f t="array" ref="AF72">INDEX($D$2:$D$561, SMALL(IF($AD$2=$B$2:$B$561, ROW($B$2:$B$561)-ROW($B$2)+1), ROW(71:71)))</f>
        <v>#NUM!</v>
      </c>
      <c r="AH72" s="21" t="e">
        <f t="array" ref="AH72">INDEX($C$2:$C$561, SMALL(IF($AG$2=$B$2:$B$561, ROW($B$2:$B$561)-ROW($B$2)+1), ROW(71:71)))</f>
        <v>#NUM!</v>
      </c>
      <c r="AI72" s="21" t="e">
        <f t="array" ref="AI72">INDEX($D$2:$D$561, SMALL(IF($AG$2=$B$2:$B$561, ROW($B$2:$B$561)-ROW($B$2)+1), ROW(71:71)))</f>
        <v>#NUM!</v>
      </c>
    </row>
    <row r="73" spans="1:35" ht="15" x14ac:dyDescent="0.4">
      <c r="A73">
        <f>'Clk0.5'!P39</f>
        <v>25.266858710682666</v>
      </c>
      <c r="B73">
        <f t="shared" si="1"/>
        <v>26</v>
      </c>
      <c r="C73" s="1">
        <f>'Clk0.5'!S39</f>
        <v>12.770472812835173</v>
      </c>
      <c r="D73" s="1">
        <f>'Clk0.5'!T39</f>
        <v>12.940119567724523</v>
      </c>
      <c r="G73" s="21" t="e">
        <f t="array" ref="G73">INDEX($C$2:$C$561, SMALL(IF($F$2=$B$2:$B$561, ROW($B$2:$B$561)-ROW($B$2)+1), ROW(72:72)))</f>
        <v>#NUM!</v>
      </c>
      <c r="H73" s="21" t="e">
        <f t="array" ref="H73">INDEX($D$2:$D$561, SMALL(IF($F$2=$B$2:$B$561, ROW($B$2:$B$561)-ROW($B$2)+1), ROW(72:72)))</f>
        <v>#NUM!</v>
      </c>
      <c r="J73" s="21" t="e">
        <f t="array" ref="J73">INDEX($C$2:$C$561, SMALL(IF($I$2=$B$2:$B$561, ROW($B$2:$B$561)-ROW($B$2)+1), ROW(72:72)))</f>
        <v>#NUM!</v>
      </c>
      <c r="K73" s="21" t="e">
        <f t="array" ref="K73">INDEX($D$2:$D$561, SMALL(IF($I$2=$B$2:$B$561, ROW($B$2:$B$561)-ROW($B$2)+1), ROW(72:72)))</f>
        <v>#NUM!</v>
      </c>
      <c r="M73" s="21" t="e">
        <f t="array" ref="M73">INDEX($C$2:$C$561, SMALL(IF($L$2=$B$2:$B$561, ROW($B$2:$B$561)-ROW($B$2)+1), ROW(72:72)))</f>
        <v>#NUM!</v>
      </c>
      <c r="N73" s="21" t="e">
        <f t="array" ref="N73">INDEX($D$2:$D$561, SMALL(IF($L$2=$B$2:$B$561, ROW($B$2:$B$561)-ROW($B$2)+1), ROW(72:72)))</f>
        <v>#NUM!</v>
      </c>
      <c r="P73" s="21">
        <f t="array" ref="P73">INDEX($C$2:$C$561, SMALL(IF($O$2=$B$2:$B$561, ROW($B$2:$B$561)-ROW($B$2)+1), ROW(72:72)))</f>
        <v>6.8012151908881036</v>
      </c>
      <c r="Q73" s="21">
        <f t="array" ref="Q73">INDEX($D$2:$D$561, SMALL(IF($O$2=$B$2:$B$561, ROW($B$2:$B$561)-ROW($B$2)+1), ROW(72:72)))</f>
        <v>3.9454376403274365</v>
      </c>
      <c r="S73" s="21">
        <f t="array" ref="S73">INDEX($C$2:$C$561, SMALL(IF($R$2=$B$2:$B$561, ROW($B$2:$B$561)-ROW($B$2)+1), ROW(72:72)))</f>
        <v>16.335988311849057</v>
      </c>
      <c r="T73" s="21">
        <f t="array" ref="T73">INDEX($D$2:$D$561, SMALL(IF($R$2=$B$2:$B$561, ROW($B$2:$B$561)-ROW($B$2)+1), ROW(72:72)))</f>
        <v>10.46223326408259</v>
      </c>
      <c r="V73" s="21" t="e">
        <f t="array" ref="V73">INDEX($C$2:$C$561, SMALL(IF($U$2=$B$2:$B$561, ROW($B$2:$B$561)-ROW($B$2)+1), ROW(72:72)))</f>
        <v>#NUM!</v>
      </c>
      <c r="W73" s="21" t="e">
        <f t="array" ref="W73">INDEX($D$2:$D$561, SMALL(IF($U$2=$B$2:$B$561, ROW($B$2:$B$561)-ROW($B$2)+1), ROW(72:72)))</f>
        <v>#NUM!</v>
      </c>
      <c r="Y73" s="21" t="e">
        <f t="array" ref="Y73">INDEX($C$2:$C$561, SMALL(IF($X$2=$B$2:$B$561, ROW($B$2:$B$561)-ROW($B$2)+1), ROW(72:72)))</f>
        <v>#NUM!</v>
      </c>
      <c r="Z73" s="21" t="e">
        <f t="array" ref="Z73">INDEX($D$2:$D$561, SMALL(IF($X$2=$B$2:$B$561, ROW($B$2:$B$561)-ROW($B$2)+1), ROW(72:72)))</f>
        <v>#NUM!</v>
      </c>
      <c r="AB73" s="21" t="e">
        <f t="array" ref="AB73">INDEX($C$2:$C$561, SMALL(IF($AA$2=$B$2:$B$561, ROW($B$2:$B$561)-ROW($B$2)+1), ROW(72:72)))</f>
        <v>#NUM!</v>
      </c>
      <c r="AC73" s="21" t="e">
        <f t="array" ref="AC73">INDEX($D$2:$D$561, SMALL(IF($AA$2=$B$2:$B$561, ROW($B$2:$B$561)-ROW($B$2)+1), ROW(72:72)))</f>
        <v>#NUM!</v>
      </c>
      <c r="AE73" s="21" t="e">
        <f t="array" ref="AE73">INDEX($C$2:$C$561, SMALL(IF($AD$2=$B$2:$B$561, ROW($B$2:$B$561)-ROW($B$2)+1), ROW(72:72)))</f>
        <v>#NUM!</v>
      </c>
      <c r="AF73" s="21" t="e">
        <f t="array" ref="AF73">INDEX($D$2:$D$561, SMALL(IF($AD$2=$B$2:$B$561, ROW($B$2:$B$561)-ROW($B$2)+1), ROW(72:72)))</f>
        <v>#NUM!</v>
      </c>
      <c r="AH73" s="21" t="e">
        <f t="array" ref="AH73">INDEX($C$2:$C$561, SMALL(IF($AG$2=$B$2:$B$561, ROW($B$2:$B$561)-ROW($B$2)+1), ROW(72:72)))</f>
        <v>#NUM!</v>
      </c>
      <c r="AI73" s="21" t="e">
        <f t="array" ref="AI73">INDEX($D$2:$D$561, SMALL(IF($AG$2=$B$2:$B$561, ROW($B$2:$B$561)-ROW($B$2)+1), ROW(72:72)))</f>
        <v>#NUM!</v>
      </c>
    </row>
    <row r="74" spans="1:35" ht="15" x14ac:dyDescent="0.4">
      <c r="A74">
        <f>'Clk0.5'!P40</f>
        <v>24.820762809152015</v>
      </c>
      <c r="B74">
        <f t="shared" si="1"/>
        <v>24</v>
      </c>
      <c r="C74" s="1">
        <f>'Clk0.5'!S40</f>
        <v>12.40176632103505</v>
      </c>
      <c r="D74" s="1">
        <f>'Clk0.5'!T40</f>
        <v>12.529254898798746</v>
      </c>
      <c r="G74" s="21" t="e">
        <f t="array" ref="G74">INDEX($C$2:$C$561, SMALL(IF($F$2=$B$2:$B$561, ROW($B$2:$B$561)-ROW($B$2)+1), ROW(73:73)))</f>
        <v>#NUM!</v>
      </c>
      <c r="H74" s="21" t="e">
        <f t="array" ref="H74">INDEX($D$2:$D$561, SMALL(IF($F$2=$B$2:$B$561, ROW($B$2:$B$561)-ROW($B$2)+1), ROW(73:73)))</f>
        <v>#NUM!</v>
      </c>
      <c r="J74" s="21" t="e">
        <f t="array" ref="J74">INDEX($C$2:$C$561, SMALL(IF($I$2=$B$2:$B$561, ROW($B$2:$B$561)-ROW($B$2)+1), ROW(73:73)))</f>
        <v>#NUM!</v>
      </c>
      <c r="K74" s="21" t="e">
        <f t="array" ref="K74">INDEX($D$2:$D$561, SMALL(IF($I$2=$B$2:$B$561, ROW($B$2:$B$561)-ROW($B$2)+1), ROW(73:73)))</f>
        <v>#NUM!</v>
      </c>
      <c r="M74" s="21" t="e">
        <f t="array" ref="M74">INDEX($C$2:$C$561, SMALL(IF($L$2=$B$2:$B$561, ROW($B$2:$B$561)-ROW($B$2)+1), ROW(73:73)))</f>
        <v>#NUM!</v>
      </c>
      <c r="N74" s="21" t="e">
        <f t="array" ref="N74">INDEX($D$2:$D$561, SMALL(IF($L$2=$B$2:$B$561, ROW($B$2:$B$561)-ROW($B$2)+1), ROW(73:73)))</f>
        <v>#NUM!</v>
      </c>
      <c r="P74" s="21">
        <f t="array" ref="P74">INDEX($C$2:$C$561, SMALL(IF($O$2=$B$2:$B$561, ROW($B$2:$B$561)-ROW($B$2)+1), ROW(73:73)))</f>
        <v>6.6222405989647148</v>
      </c>
      <c r="Q74" s="21">
        <f t="array" ref="Q74">INDEX($D$2:$D$561, SMALL(IF($O$2=$B$2:$B$561, ROW($B$2:$B$561)-ROW($B$2)+1), ROW(73:73)))</f>
        <v>3.7439195183776093</v>
      </c>
      <c r="S74" s="21">
        <f t="array" ref="S74">INDEX($C$2:$C$561, SMALL(IF($R$2=$B$2:$B$561, ROW($B$2:$B$561)-ROW($B$2)+1), ROW(73:73)))</f>
        <v>6.1414476957460868</v>
      </c>
      <c r="T74" s="21">
        <f t="array" ref="T74">INDEX($D$2:$D$561, SMALL(IF($R$2=$B$2:$B$561, ROW($B$2:$B$561)-ROW($B$2)+1), ROW(73:73)))</f>
        <v>3.544312659160191</v>
      </c>
      <c r="V74" s="21" t="e">
        <f t="array" ref="V74">INDEX($C$2:$C$561, SMALL(IF($U$2=$B$2:$B$561, ROW($B$2:$B$561)-ROW($B$2)+1), ROW(73:73)))</f>
        <v>#NUM!</v>
      </c>
      <c r="W74" s="21" t="e">
        <f t="array" ref="W74">INDEX($D$2:$D$561, SMALL(IF($U$2=$B$2:$B$561, ROW($B$2:$B$561)-ROW($B$2)+1), ROW(73:73)))</f>
        <v>#NUM!</v>
      </c>
      <c r="Y74" s="21" t="e">
        <f t="array" ref="Y74">INDEX($C$2:$C$561, SMALL(IF($X$2=$B$2:$B$561, ROW($B$2:$B$561)-ROW($B$2)+1), ROW(73:73)))</f>
        <v>#NUM!</v>
      </c>
      <c r="Z74" s="21" t="e">
        <f t="array" ref="Z74">INDEX($D$2:$D$561, SMALL(IF($X$2=$B$2:$B$561, ROW($B$2:$B$561)-ROW($B$2)+1), ROW(73:73)))</f>
        <v>#NUM!</v>
      </c>
      <c r="AB74" s="21" t="e">
        <f t="array" ref="AB74">INDEX($C$2:$C$561, SMALL(IF($AA$2=$B$2:$B$561, ROW($B$2:$B$561)-ROW($B$2)+1), ROW(73:73)))</f>
        <v>#NUM!</v>
      </c>
      <c r="AC74" s="21" t="e">
        <f t="array" ref="AC74">INDEX($D$2:$D$561, SMALL(IF($AA$2=$B$2:$B$561, ROW($B$2:$B$561)-ROW($B$2)+1), ROW(73:73)))</f>
        <v>#NUM!</v>
      </c>
      <c r="AE74" s="21" t="e">
        <f t="array" ref="AE74">INDEX($C$2:$C$561, SMALL(IF($AD$2=$B$2:$B$561, ROW($B$2:$B$561)-ROW($B$2)+1), ROW(73:73)))</f>
        <v>#NUM!</v>
      </c>
      <c r="AF74" s="21" t="e">
        <f t="array" ref="AF74">INDEX($D$2:$D$561, SMALL(IF($AD$2=$B$2:$B$561, ROW($B$2:$B$561)-ROW($B$2)+1), ROW(73:73)))</f>
        <v>#NUM!</v>
      </c>
      <c r="AH74" s="21" t="e">
        <f t="array" ref="AH74">INDEX($C$2:$C$561, SMALL(IF($AG$2=$B$2:$B$561, ROW($B$2:$B$561)-ROW($B$2)+1), ROW(73:73)))</f>
        <v>#NUM!</v>
      </c>
      <c r="AI74" s="21" t="e">
        <f t="array" ref="AI74">INDEX($D$2:$D$561, SMALL(IF($AG$2=$B$2:$B$561, ROW($B$2:$B$561)-ROW($B$2)+1), ROW(73:73)))</f>
        <v>#NUM!</v>
      </c>
    </row>
    <row r="75" spans="1:35" ht="15" x14ac:dyDescent="0.4">
      <c r="A75">
        <f>'Clk0.5'!P41</f>
        <v>24.41503139348092</v>
      </c>
      <c r="B75">
        <f t="shared" si="1"/>
        <v>24</v>
      </c>
      <c r="C75" s="1">
        <f>'Clk0.5'!S41</f>
        <v>12.056484466036306</v>
      </c>
      <c r="D75" s="1">
        <f>'Clk0.5'!T41</f>
        <v>12.140808321602909</v>
      </c>
      <c r="G75" s="21" t="e">
        <f t="array" ref="G75">INDEX($C$2:$C$561, SMALL(IF($F$2=$B$2:$B$561, ROW($B$2:$B$561)-ROW($B$2)+1), ROW(74:74)))</f>
        <v>#NUM!</v>
      </c>
      <c r="H75" s="21" t="e">
        <f t="array" ref="H75">INDEX($D$2:$D$561, SMALL(IF($F$2=$B$2:$B$561, ROW($B$2:$B$561)-ROW($B$2)+1), ROW(74:74)))</f>
        <v>#NUM!</v>
      </c>
      <c r="J75" s="21" t="e">
        <f t="array" ref="J75">INDEX($C$2:$C$561, SMALL(IF($I$2=$B$2:$B$561, ROW($B$2:$B$561)-ROW($B$2)+1), ROW(74:74)))</f>
        <v>#NUM!</v>
      </c>
      <c r="K75" s="21" t="e">
        <f t="array" ref="K75">INDEX($D$2:$D$561, SMALL(IF($I$2=$B$2:$B$561, ROW($B$2:$B$561)-ROW($B$2)+1), ROW(74:74)))</f>
        <v>#NUM!</v>
      </c>
      <c r="M75" s="21" t="e">
        <f t="array" ref="M75">INDEX($C$2:$C$561, SMALL(IF($L$2=$B$2:$B$561, ROW($B$2:$B$561)-ROW($B$2)+1), ROW(74:74)))</f>
        <v>#NUM!</v>
      </c>
      <c r="N75" s="21" t="e">
        <f t="array" ref="N75">INDEX($D$2:$D$561, SMALL(IF($L$2=$B$2:$B$561, ROW($B$2:$B$561)-ROW($B$2)+1), ROW(74:74)))</f>
        <v>#NUM!</v>
      </c>
      <c r="P75" s="21">
        <f t="array" ref="P75">INDEX($C$2:$C$561, SMALL(IF($O$2=$B$2:$B$561, ROW($B$2:$B$561)-ROW($B$2)+1), ROW(74:74)))</f>
        <v>6.4446337567610659</v>
      </c>
      <c r="Q75" s="21">
        <f t="array" ref="Q75">INDEX($D$2:$D$561, SMALL(IF($O$2=$B$2:$B$561, ROW($B$2:$B$561)-ROW($B$2)+1), ROW(74:74)))</f>
        <v>3.5344076057163898</v>
      </c>
      <c r="S75" s="21">
        <f t="array" ref="S75">INDEX($C$2:$C$561, SMALL(IF($R$2=$B$2:$B$561, ROW($B$2:$B$561)-ROW($B$2)+1), ROW(74:74)))</f>
        <v>5.9762537766254704</v>
      </c>
      <c r="T75" s="21">
        <f t="array" ref="T75">INDEX($D$2:$D$561, SMALL(IF($R$2=$B$2:$B$561, ROW($B$2:$B$561)-ROW($B$2)+1), ROW(74:74)))</f>
        <v>3.3033212447096489</v>
      </c>
      <c r="V75" s="21" t="e">
        <f t="array" ref="V75">INDEX($C$2:$C$561, SMALL(IF($U$2=$B$2:$B$561, ROW($B$2:$B$561)-ROW($B$2)+1), ROW(74:74)))</f>
        <v>#NUM!</v>
      </c>
      <c r="W75" s="21" t="e">
        <f t="array" ref="W75">INDEX($D$2:$D$561, SMALL(IF($U$2=$B$2:$B$561, ROW($B$2:$B$561)-ROW($B$2)+1), ROW(74:74)))</f>
        <v>#NUM!</v>
      </c>
      <c r="Y75" s="21" t="e">
        <f t="array" ref="Y75">INDEX($C$2:$C$561, SMALL(IF($X$2=$B$2:$B$561, ROW($B$2:$B$561)-ROW($B$2)+1), ROW(74:74)))</f>
        <v>#NUM!</v>
      </c>
      <c r="Z75" s="21" t="e">
        <f t="array" ref="Z75">INDEX($D$2:$D$561, SMALL(IF($X$2=$B$2:$B$561, ROW($B$2:$B$561)-ROW($B$2)+1), ROW(74:74)))</f>
        <v>#NUM!</v>
      </c>
      <c r="AB75" s="21" t="e">
        <f t="array" ref="AB75">INDEX($C$2:$C$561, SMALL(IF($AA$2=$B$2:$B$561, ROW($B$2:$B$561)-ROW($B$2)+1), ROW(74:74)))</f>
        <v>#NUM!</v>
      </c>
      <c r="AC75" s="21" t="e">
        <f t="array" ref="AC75">INDEX($D$2:$D$561, SMALL(IF($AA$2=$B$2:$B$561, ROW($B$2:$B$561)-ROW($B$2)+1), ROW(74:74)))</f>
        <v>#NUM!</v>
      </c>
      <c r="AE75" s="21" t="e">
        <f t="array" ref="AE75">INDEX($C$2:$C$561, SMALL(IF($AD$2=$B$2:$B$561, ROW($B$2:$B$561)-ROW($B$2)+1), ROW(74:74)))</f>
        <v>#NUM!</v>
      </c>
      <c r="AF75" s="21" t="e">
        <f t="array" ref="AF75">INDEX($D$2:$D$561, SMALL(IF($AD$2=$B$2:$B$561, ROW($B$2:$B$561)-ROW($B$2)+1), ROW(74:74)))</f>
        <v>#NUM!</v>
      </c>
      <c r="AH75" s="21" t="e">
        <f t="array" ref="AH75">INDEX($C$2:$C$561, SMALL(IF($AG$2=$B$2:$B$561, ROW($B$2:$B$561)-ROW($B$2)+1), ROW(74:74)))</f>
        <v>#NUM!</v>
      </c>
      <c r="AI75" s="21" t="e">
        <f t="array" ref="AI75">INDEX($D$2:$D$561, SMALL(IF($AG$2=$B$2:$B$561, ROW($B$2:$B$561)-ROW($B$2)+1), ROW(74:74)))</f>
        <v>#NUM!</v>
      </c>
    </row>
    <row r="76" spans="1:35" ht="15" x14ac:dyDescent="0.4">
      <c r="A76">
        <f>'Clk0.5'!P42</f>
        <v>24.045538740031443</v>
      </c>
      <c r="B76">
        <f t="shared" si="1"/>
        <v>24</v>
      </c>
      <c r="C76" s="1">
        <f>'Clk0.5'!S42</f>
        <v>11.732081196691567</v>
      </c>
      <c r="D76" s="1">
        <f>'Clk0.5'!T42</f>
        <v>11.772065751994658</v>
      </c>
      <c r="G76" s="21" t="e">
        <f t="array" ref="G76">INDEX($C$2:$C$561, SMALL(IF($F$2=$B$2:$B$561, ROW($B$2:$B$561)-ROW($B$2)+1), ROW(75:75)))</f>
        <v>#NUM!</v>
      </c>
      <c r="H76" s="21" t="e">
        <f t="array" ref="H76">INDEX($D$2:$D$561, SMALL(IF($F$2=$B$2:$B$561, ROW($B$2:$B$561)-ROW($B$2)+1), ROW(75:75)))</f>
        <v>#NUM!</v>
      </c>
      <c r="J76" s="21" t="e">
        <f t="array" ref="J76">INDEX($C$2:$C$561, SMALL(IF($I$2=$B$2:$B$561, ROW($B$2:$B$561)-ROW($B$2)+1), ROW(75:75)))</f>
        <v>#NUM!</v>
      </c>
      <c r="K76" s="21" t="e">
        <f t="array" ref="K76">INDEX($D$2:$D$561, SMALL(IF($I$2=$B$2:$B$561, ROW($B$2:$B$561)-ROW($B$2)+1), ROW(75:75)))</f>
        <v>#NUM!</v>
      </c>
      <c r="M76" s="21" t="e">
        <f t="array" ref="M76">INDEX($C$2:$C$561, SMALL(IF($L$2=$B$2:$B$561, ROW($B$2:$B$561)-ROW($B$2)+1), ROW(75:75)))</f>
        <v>#NUM!</v>
      </c>
      <c r="N76" s="21" t="e">
        <f t="array" ref="N76">INDEX($D$2:$D$561, SMALL(IF($L$2=$B$2:$B$561, ROW($B$2:$B$561)-ROW($B$2)+1), ROW(75:75)))</f>
        <v>#NUM!</v>
      </c>
      <c r="P76" s="21">
        <f t="array" ref="P76">INDEX($C$2:$C$561, SMALL(IF($O$2=$B$2:$B$561, ROW($B$2:$B$561)-ROW($B$2)+1), ROW(75:75)))</f>
        <v>6.2674988716803801</v>
      </c>
      <c r="Q76" s="21">
        <f t="array" ref="Q76">INDEX($D$2:$D$561, SMALL(IF($O$2=$B$2:$B$561, ROW($B$2:$B$561)-ROW($B$2)+1), ROW(75:75)))</f>
        <v>3.3163217453910083</v>
      </c>
      <c r="S76" s="21">
        <f t="array" ref="S76">INDEX($C$2:$C$561, SMALL(IF($R$2=$B$2:$B$561, ROW($B$2:$B$561)-ROW($B$2)+1), ROW(75:75)))</f>
        <v>5.808915897456461</v>
      </c>
      <c r="T76" s="21">
        <f t="array" ref="T76">INDEX($D$2:$D$561, SMALL(IF($R$2=$B$2:$B$561, ROW($B$2:$B$561)-ROW($B$2)+1), ROW(75:75)))</f>
        <v>3.052906413931987</v>
      </c>
      <c r="V76" s="21" t="e">
        <f t="array" ref="V76">INDEX($C$2:$C$561, SMALL(IF($U$2=$B$2:$B$561, ROW($B$2:$B$561)-ROW($B$2)+1), ROW(75:75)))</f>
        <v>#NUM!</v>
      </c>
      <c r="W76" s="21" t="e">
        <f t="array" ref="W76">INDEX($D$2:$D$561, SMALL(IF($U$2=$B$2:$B$561, ROW($B$2:$B$561)-ROW($B$2)+1), ROW(75:75)))</f>
        <v>#NUM!</v>
      </c>
      <c r="Y76" s="21" t="e">
        <f t="array" ref="Y76">INDEX($C$2:$C$561, SMALL(IF($X$2=$B$2:$B$561, ROW($B$2:$B$561)-ROW($B$2)+1), ROW(75:75)))</f>
        <v>#NUM!</v>
      </c>
      <c r="Z76" s="21" t="e">
        <f t="array" ref="Z76">INDEX($D$2:$D$561, SMALL(IF($X$2=$B$2:$B$561, ROW($B$2:$B$561)-ROW($B$2)+1), ROW(75:75)))</f>
        <v>#NUM!</v>
      </c>
      <c r="AB76" s="21" t="e">
        <f t="array" ref="AB76">INDEX($C$2:$C$561, SMALL(IF($AA$2=$B$2:$B$561, ROW($B$2:$B$561)-ROW($B$2)+1), ROW(75:75)))</f>
        <v>#NUM!</v>
      </c>
      <c r="AC76" s="21" t="e">
        <f t="array" ref="AC76">INDEX($D$2:$D$561, SMALL(IF($AA$2=$B$2:$B$561, ROW($B$2:$B$561)-ROW($B$2)+1), ROW(75:75)))</f>
        <v>#NUM!</v>
      </c>
      <c r="AE76" s="21" t="e">
        <f t="array" ref="AE76">INDEX($C$2:$C$561, SMALL(IF($AD$2=$B$2:$B$561, ROW($B$2:$B$561)-ROW($B$2)+1), ROW(75:75)))</f>
        <v>#NUM!</v>
      </c>
      <c r="AF76" s="21" t="e">
        <f t="array" ref="AF76">INDEX($D$2:$D$561, SMALL(IF($AD$2=$B$2:$B$561, ROW($B$2:$B$561)-ROW($B$2)+1), ROW(75:75)))</f>
        <v>#NUM!</v>
      </c>
      <c r="AH76" s="21" t="e">
        <f t="array" ref="AH76">INDEX($C$2:$C$561, SMALL(IF($AG$2=$B$2:$B$561, ROW($B$2:$B$561)-ROW($B$2)+1), ROW(75:75)))</f>
        <v>#NUM!</v>
      </c>
      <c r="AI76" s="21" t="e">
        <f t="array" ref="AI76">INDEX($D$2:$D$561, SMALL(IF($AG$2=$B$2:$B$561, ROW($B$2:$B$561)-ROW($B$2)+1), ROW(75:75)))</f>
        <v>#NUM!</v>
      </c>
    </row>
    <row r="77" spans="1:35" ht="15" x14ac:dyDescent="0.4">
      <c r="A77">
        <f>'Clk0.5'!P43</f>
        <v>23.708781608968113</v>
      </c>
      <c r="B77">
        <f t="shared" si="1"/>
        <v>24</v>
      </c>
      <c r="C77" s="1">
        <f>'Clk0.5'!S43</f>
        <v>11.426385002463929</v>
      </c>
      <c r="D77" s="1">
        <f>'Clk0.5'!T43</f>
        <v>11.420698954280143</v>
      </c>
      <c r="G77" s="21" t="e">
        <f t="array" ref="G77">INDEX($C$2:$C$561, SMALL(IF($F$2=$B$2:$B$561, ROW($B$2:$B$561)-ROW($B$2)+1), ROW(76:76)))</f>
        <v>#NUM!</v>
      </c>
      <c r="H77" s="21" t="e">
        <f t="array" ref="H77">INDEX($D$2:$D$561, SMALL(IF($F$2=$B$2:$B$561, ROW($B$2:$B$561)-ROW($B$2)+1), ROW(76:76)))</f>
        <v>#NUM!</v>
      </c>
      <c r="J77" s="21" t="e">
        <f t="array" ref="J77">INDEX($C$2:$C$561, SMALL(IF($I$2=$B$2:$B$561, ROW($B$2:$B$561)-ROW($B$2)+1), ROW(76:76)))</f>
        <v>#NUM!</v>
      </c>
      <c r="K77" s="21" t="e">
        <f t="array" ref="K77">INDEX($D$2:$D$561, SMALL(IF($I$2=$B$2:$B$561, ROW($B$2:$B$561)-ROW($B$2)+1), ROW(76:76)))</f>
        <v>#NUM!</v>
      </c>
      <c r="M77" s="21" t="e">
        <f t="array" ref="M77">INDEX($C$2:$C$561, SMALL(IF($L$2=$B$2:$B$561, ROW($B$2:$B$561)-ROW($B$2)+1), ROW(76:76)))</f>
        <v>#NUM!</v>
      </c>
      <c r="N77" s="21" t="e">
        <f t="array" ref="N77">INDEX($D$2:$D$561, SMALL(IF($L$2=$B$2:$B$561, ROW($B$2:$B$561)-ROW($B$2)+1), ROW(76:76)))</f>
        <v>#NUM!</v>
      </c>
      <c r="P77" s="21">
        <f t="array" ref="P77">INDEX($C$2:$C$561, SMALL(IF($O$2=$B$2:$B$561, ROW($B$2:$B$561)-ROW($B$2)+1), ROW(76:76)))</f>
        <v>6.0897583052478534</v>
      </c>
      <c r="Q77" s="21">
        <f t="array" ref="Q77">INDEX($D$2:$D$561, SMALL(IF($O$2=$B$2:$B$561, ROW($B$2:$B$561)-ROW($B$2)+1), ROW(76:76)))</f>
        <v>3.089074979997263</v>
      </c>
      <c r="S77" s="21">
        <f t="array" ref="S77">INDEX($C$2:$C$561, SMALL(IF($R$2=$B$2:$B$561, ROW($B$2:$B$561)-ROW($B$2)+1), ROW(76:76)))</f>
        <v>5.6378199783350569</v>
      </c>
      <c r="T77" s="21">
        <f t="array" ref="T77">INDEX($D$2:$D$561, SMALL(IF($R$2=$B$2:$B$561, ROW($B$2:$B$561)-ROW($B$2)+1), ROW(76:76)))</f>
        <v>2.7924665259932033</v>
      </c>
      <c r="V77" s="21" t="e">
        <f t="array" ref="V77">INDEX($C$2:$C$561, SMALL(IF($U$2=$B$2:$B$561, ROW($B$2:$B$561)-ROW($B$2)+1), ROW(76:76)))</f>
        <v>#NUM!</v>
      </c>
      <c r="W77" s="21" t="e">
        <f t="array" ref="W77">INDEX($D$2:$D$561, SMALL(IF($U$2=$B$2:$B$561, ROW($B$2:$B$561)-ROW($B$2)+1), ROW(76:76)))</f>
        <v>#NUM!</v>
      </c>
      <c r="Y77" s="21" t="e">
        <f t="array" ref="Y77">INDEX($C$2:$C$561, SMALL(IF($X$2=$B$2:$B$561, ROW($B$2:$B$561)-ROW($B$2)+1), ROW(76:76)))</f>
        <v>#NUM!</v>
      </c>
      <c r="Z77" s="21" t="e">
        <f t="array" ref="Z77">INDEX($D$2:$D$561, SMALL(IF($X$2=$B$2:$B$561, ROW($B$2:$B$561)-ROW($B$2)+1), ROW(76:76)))</f>
        <v>#NUM!</v>
      </c>
      <c r="AB77" s="21" t="e">
        <f t="array" ref="AB77">INDEX($C$2:$C$561, SMALL(IF($AA$2=$B$2:$B$561, ROW($B$2:$B$561)-ROW($B$2)+1), ROW(76:76)))</f>
        <v>#NUM!</v>
      </c>
      <c r="AC77" s="21" t="e">
        <f t="array" ref="AC77">INDEX($D$2:$D$561, SMALL(IF($AA$2=$B$2:$B$561, ROW($B$2:$B$561)-ROW($B$2)+1), ROW(76:76)))</f>
        <v>#NUM!</v>
      </c>
      <c r="AE77" s="21" t="e">
        <f t="array" ref="AE77">INDEX($C$2:$C$561, SMALL(IF($AD$2=$B$2:$B$561, ROW($B$2:$B$561)-ROW($B$2)+1), ROW(76:76)))</f>
        <v>#NUM!</v>
      </c>
      <c r="AF77" s="21" t="e">
        <f t="array" ref="AF77">INDEX($D$2:$D$561, SMALL(IF($AD$2=$B$2:$B$561, ROW($B$2:$B$561)-ROW($B$2)+1), ROW(76:76)))</f>
        <v>#NUM!</v>
      </c>
      <c r="AH77" s="21" t="e">
        <f t="array" ref="AH77">INDEX($C$2:$C$561, SMALL(IF($AG$2=$B$2:$B$561, ROW($B$2:$B$561)-ROW($B$2)+1), ROW(76:76)))</f>
        <v>#NUM!</v>
      </c>
      <c r="AI77" s="21" t="e">
        <f t="array" ref="AI77">INDEX($D$2:$D$561, SMALL(IF($AG$2=$B$2:$B$561, ROW($B$2:$B$561)-ROW($B$2)+1), ROW(76:76)))</f>
        <v>#NUM!</v>
      </c>
    </row>
    <row r="78" spans="1:35" ht="15" x14ac:dyDescent="0.4">
      <c r="A78">
        <f>'Clk0.5'!P44</f>
        <v>23.401767128190858</v>
      </c>
      <c r="B78">
        <f t="shared" si="1"/>
        <v>24</v>
      </c>
      <c r="C78" s="1">
        <f>'Clk0.5'!S44</f>
        <v>11.13753048013634</v>
      </c>
      <c r="D78" s="1">
        <f>'Clk0.5'!T44</f>
        <v>11.084694485849289</v>
      </c>
      <c r="G78" s="21" t="e">
        <f t="array" ref="G78">INDEX($C$2:$C$561, SMALL(IF($F$2=$B$2:$B$561, ROW($B$2:$B$561)-ROW($B$2)+1), ROW(77:77)))</f>
        <v>#NUM!</v>
      </c>
      <c r="H78" s="21" t="e">
        <f t="array" ref="H78">INDEX($D$2:$D$561, SMALL(IF($F$2=$B$2:$B$561, ROW($B$2:$B$561)-ROW($B$2)+1), ROW(77:77)))</f>
        <v>#NUM!</v>
      </c>
      <c r="J78" s="21" t="e">
        <f t="array" ref="J78">INDEX($C$2:$C$561, SMALL(IF($I$2=$B$2:$B$561, ROW($B$2:$B$561)-ROW($B$2)+1), ROW(77:77)))</f>
        <v>#NUM!</v>
      </c>
      <c r="K78" s="21" t="e">
        <f t="array" ref="K78">INDEX($D$2:$D$561, SMALL(IF($I$2=$B$2:$B$561, ROW($B$2:$B$561)-ROW($B$2)+1), ROW(77:77)))</f>
        <v>#NUM!</v>
      </c>
      <c r="M78" s="21" t="e">
        <f t="array" ref="M78">INDEX($C$2:$C$561, SMALL(IF($L$2=$B$2:$B$561, ROW($B$2:$B$561)-ROW($B$2)+1), ROW(77:77)))</f>
        <v>#NUM!</v>
      </c>
      <c r="N78" s="21" t="e">
        <f t="array" ref="N78">INDEX($D$2:$D$561, SMALL(IF($L$2=$B$2:$B$561, ROW($B$2:$B$561)-ROW($B$2)+1), ROW(77:77)))</f>
        <v>#NUM!</v>
      </c>
      <c r="P78" s="21">
        <f t="array" ref="P78">INDEX($C$2:$C$561, SMALL(IF($O$2=$B$2:$B$561, ROW($B$2:$B$561)-ROW($B$2)+1), ROW(77:77)))</f>
        <v>5.9100994479689497</v>
      </c>
      <c r="Q78" s="21">
        <f t="array" ref="Q78">INDEX($D$2:$D$561, SMALL(IF($O$2=$B$2:$B$561, ROW($B$2:$B$561)-ROW($B$2)+1), ROW(77:77)))</f>
        <v>2.8520985240812742</v>
      </c>
      <c r="S78" s="21">
        <f t="array" ref="S78">INDEX($C$2:$C$561, SMALL(IF($R$2=$B$2:$B$561, ROW($B$2:$B$561)-ROW($B$2)+1), ROW(77:77)))</f>
        <v>5.4609531891457621</v>
      </c>
      <c r="T78" s="21">
        <f t="array" ref="T78">INDEX($D$2:$D$561, SMALL(IF($R$2=$B$2:$B$561, ROW($B$2:$B$561)-ROW($B$2)+1), ROW(77:77)))</f>
        <v>2.5215164681281994</v>
      </c>
      <c r="V78" s="21" t="e">
        <f t="array" ref="V78">INDEX($C$2:$C$561, SMALL(IF($U$2=$B$2:$B$561, ROW($B$2:$B$561)-ROW($B$2)+1), ROW(77:77)))</f>
        <v>#NUM!</v>
      </c>
      <c r="W78" s="21" t="e">
        <f t="array" ref="W78">INDEX($D$2:$D$561, SMALL(IF($U$2=$B$2:$B$561, ROW($B$2:$B$561)-ROW($B$2)+1), ROW(77:77)))</f>
        <v>#NUM!</v>
      </c>
      <c r="Y78" s="21" t="e">
        <f t="array" ref="Y78">INDEX($C$2:$C$561, SMALL(IF($X$2=$B$2:$B$561, ROW($B$2:$B$561)-ROW($B$2)+1), ROW(77:77)))</f>
        <v>#NUM!</v>
      </c>
      <c r="Z78" s="21" t="e">
        <f t="array" ref="Z78">INDEX($D$2:$D$561, SMALL(IF($X$2=$B$2:$B$561, ROW($B$2:$B$561)-ROW($B$2)+1), ROW(77:77)))</f>
        <v>#NUM!</v>
      </c>
      <c r="AB78" s="21" t="e">
        <f t="array" ref="AB78">INDEX($C$2:$C$561, SMALL(IF($AA$2=$B$2:$B$561, ROW($B$2:$B$561)-ROW($B$2)+1), ROW(77:77)))</f>
        <v>#NUM!</v>
      </c>
      <c r="AC78" s="21" t="e">
        <f t="array" ref="AC78">INDEX($D$2:$D$561, SMALL(IF($AA$2=$B$2:$B$561, ROW($B$2:$B$561)-ROW($B$2)+1), ROW(77:77)))</f>
        <v>#NUM!</v>
      </c>
      <c r="AE78" s="21" t="e">
        <f t="array" ref="AE78">INDEX($C$2:$C$561, SMALL(IF($AD$2=$B$2:$B$561, ROW($B$2:$B$561)-ROW($B$2)+1), ROW(77:77)))</f>
        <v>#NUM!</v>
      </c>
      <c r="AF78" s="21" t="e">
        <f t="array" ref="AF78">INDEX($D$2:$D$561, SMALL(IF($AD$2=$B$2:$B$561, ROW($B$2:$B$561)-ROW($B$2)+1), ROW(77:77)))</f>
        <v>#NUM!</v>
      </c>
      <c r="AH78" s="21" t="e">
        <f t="array" ref="AH78">INDEX($C$2:$C$561, SMALL(IF($AG$2=$B$2:$B$561, ROW($B$2:$B$561)-ROW($B$2)+1), ROW(77:77)))</f>
        <v>#NUM!</v>
      </c>
      <c r="AI78" s="21" t="e">
        <f t="array" ref="AI78">INDEX($D$2:$D$561, SMALL(IF($AG$2=$B$2:$B$561, ROW($B$2:$B$561)-ROW($B$2)+1), ROW(77:77)))</f>
        <v>#NUM!</v>
      </c>
    </row>
    <row r="79" spans="1:35" ht="15" x14ac:dyDescent="0.4">
      <c r="A79">
        <f>'Clk0.5'!P45</f>
        <v>23.121924753511482</v>
      </c>
      <c r="B79">
        <f t="shared" si="1"/>
        <v>24</v>
      </c>
      <c r="C79" s="1">
        <f>'Clk0.5'!S45</f>
        <v>10.863904448793077</v>
      </c>
      <c r="D79" s="1">
        <f>'Clk0.5'!T45</f>
        <v>10.762297718189265</v>
      </c>
      <c r="G79" s="21" t="e">
        <f t="array" ref="G79">INDEX($C$2:$C$561, SMALL(IF($F$2=$B$2:$B$561, ROW($B$2:$B$561)-ROW($B$2)+1), ROW(78:78)))</f>
        <v>#NUM!</v>
      </c>
      <c r="H79" s="21" t="e">
        <f t="array" ref="H79">INDEX($D$2:$D$561, SMALL(IF($F$2=$B$2:$B$561, ROW($B$2:$B$561)-ROW($B$2)+1), ROW(78:78)))</f>
        <v>#NUM!</v>
      </c>
      <c r="J79" s="21" t="e">
        <f t="array" ref="J79">INDEX($C$2:$C$561, SMALL(IF($I$2=$B$2:$B$561, ROW($B$2:$B$561)-ROW($B$2)+1), ROW(78:78)))</f>
        <v>#NUM!</v>
      </c>
      <c r="K79" s="21" t="e">
        <f t="array" ref="K79">INDEX($D$2:$D$561, SMALL(IF($I$2=$B$2:$B$561, ROW($B$2:$B$561)-ROW($B$2)+1), ROW(78:78)))</f>
        <v>#NUM!</v>
      </c>
      <c r="M79" s="21" t="e">
        <f t="array" ref="M79">INDEX($C$2:$C$561, SMALL(IF($L$2=$B$2:$B$561, ROW($B$2:$B$561)-ROW($B$2)+1), ROW(78:78)))</f>
        <v>#NUM!</v>
      </c>
      <c r="N79" s="21" t="e">
        <f t="array" ref="N79">INDEX($D$2:$D$561, SMALL(IF($L$2=$B$2:$B$561, ROW($B$2:$B$561)-ROW($B$2)+1), ROW(78:78)))</f>
        <v>#NUM!</v>
      </c>
      <c r="P79" s="21">
        <f t="array" ref="P79">INDEX($C$2:$C$561, SMALL(IF($O$2=$B$2:$B$561, ROW($B$2:$B$561)-ROW($B$2)+1), ROW(78:78)))</f>
        <v>5.7269070432610372</v>
      </c>
      <c r="Q79" s="21">
        <f t="array" ref="Q79">INDEX($D$2:$D$561, SMALL(IF($O$2=$B$2:$B$561, ROW($B$2:$B$561)-ROW($B$2)+1), ROW(78:78)))</f>
        <v>2.6048837065699457</v>
      </c>
      <c r="S79" s="21">
        <f t="array" ref="S79">INDEX($C$2:$C$561, SMALL(IF($R$2=$B$2:$B$561, ROW($B$2:$B$561)-ROW($B$2)+1), ROW(78:78)))</f>
        <v>5.2757917752838503</v>
      </c>
      <c r="T79" s="21">
        <f t="array" ref="T79">INDEX($D$2:$D$561, SMALL(IF($R$2=$B$2:$B$561, ROW($B$2:$B$561)-ROW($B$2)+1), ROW(78:78)))</f>
        <v>2.2397939899261825</v>
      </c>
      <c r="V79" s="21" t="e">
        <f t="array" ref="V79">INDEX($C$2:$C$561, SMALL(IF($U$2=$B$2:$B$561, ROW($B$2:$B$561)-ROW($B$2)+1), ROW(78:78)))</f>
        <v>#NUM!</v>
      </c>
      <c r="W79" s="21" t="e">
        <f t="array" ref="W79">INDEX($D$2:$D$561, SMALL(IF($U$2=$B$2:$B$561, ROW($B$2:$B$561)-ROW($B$2)+1), ROW(78:78)))</f>
        <v>#NUM!</v>
      </c>
      <c r="Y79" s="21" t="e">
        <f t="array" ref="Y79">INDEX($C$2:$C$561, SMALL(IF($X$2=$B$2:$B$561, ROW($B$2:$B$561)-ROW($B$2)+1), ROW(78:78)))</f>
        <v>#NUM!</v>
      </c>
      <c r="Z79" s="21" t="e">
        <f t="array" ref="Z79">INDEX($D$2:$D$561, SMALL(IF($X$2=$B$2:$B$561, ROW($B$2:$B$561)-ROW($B$2)+1), ROW(78:78)))</f>
        <v>#NUM!</v>
      </c>
      <c r="AB79" s="21" t="e">
        <f t="array" ref="AB79">INDEX($C$2:$C$561, SMALL(IF($AA$2=$B$2:$B$561, ROW($B$2:$B$561)-ROW($B$2)+1), ROW(78:78)))</f>
        <v>#NUM!</v>
      </c>
      <c r="AC79" s="21" t="e">
        <f t="array" ref="AC79">INDEX($D$2:$D$561, SMALL(IF($AA$2=$B$2:$B$561, ROW($B$2:$B$561)-ROW($B$2)+1), ROW(78:78)))</f>
        <v>#NUM!</v>
      </c>
      <c r="AE79" s="21" t="e">
        <f t="array" ref="AE79">INDEX($C$2:$C$561, SMALL(IF($AD$2=$B$2:$B$561, ROW($B$2:$B$561)-ROW($B$2)+1), ROW(78:78)))</f>
        <v>#NUM!</v>
      </c>
      <c r="AF79" s="21" t="e">
        <f t="array" ref="AF79">INDEX($D$2:$D$561, SMALL(IF($AD$2=$B$2:$B$561, ROW($B$2:$B$561)-ROW($B$2)+1), ROW(78:78)))</f>
        <v>#NUM!</v>
      </c>
      <c r="AH79" s="21" t="e">
        <f t="array" ref="AH79">INDEX($C$2:$C$561, SMALL(IF($AG$2=$B$2:$B$561, ROW($B$2:$B$561)-ROW($B$2)+1), ROW(78:78)))</f>
        <v>#NUM!</v>
      </c>
      <c r="AI79" s="21" t="e">
        <f t="array" ref="AI79">INDEX($D$2:$D$561, SMALL(IF($AG$2=$B$2:$B$561, ROW($B$2:$B$561)-ROW($B$2)+1), ROW(78:78)))</f>
        <v>#NUM!</v>
      </c>
    </row>
    <row r="80" spans="1:35" ht="15" x14ac:dyDescent="0.4">
      <c r="A80">
        <f>'Clk0.5'!P46</f>
        <v>22.867036462248652</v>
      </c>
      <c r="B80">
        <f t="shared" si="1"/>
        <v>22</v>
      </c>
      <c r="C80" s="1">
        <f>'Clk0.5'!S46</f>
        <v>10.604103067182621</v>
      </c>
      <c r="D80" s="1">
        <f>'Clk0.5'!T46</f>
        <v>10.451968261487929</v>
      </c>
      <c r="G80" s="21" t="e">
        <f t="array" ref="G80">INDEX($C$2:$C$561, SMALL(IF($F$2=$B$2:$B$561, ROW($B$2:$B$561)-ROW($B$2)+1), ROW(79:79)))</f>
        <v>#NUM!</v>
      </c>
      <c r="H80" s="21" t="e">
        <f t="array" ref="H80">INDEX($D$2:$D$561, SMALL(IF($F$2=$B$2:$B$561, ROW($B$2:$B$561)-ROW($B$2)+1), ROW(79:79)))</f>
        <v>#NUM!</v>
      </c>
      <c r="J80" s="21" t="e">
        <f t="array" ref="J80">INDEX($C$2:$C$561, SMALL(IF($I$2=$B$2:$B$561, ROW($B$2:$B$561)-ROW($B$2)+1), ROW(79:79)))</f>
        <v>#NUM!</v>
      </c>
      <c r="K80" s="21" t="e">
        <f t="array" ref="K80">INDEX($D$2:$D$561, SMALL(IF($I$2=$B$2:$B$561, ROW($B$2:$B$561)-ROW($B$2)+1), ROW(79:79)))</f>
        <v>#NUM!</v>
      </c>
      <c r="M80" s="21" t="e">
        <f t="array" ref="M80">INDEX($C$2:$C$561, SMALL(IF($L$2=$B$2:$B$561, ROW($B$2:$B$561)-ROW($B$2)+1), ROW(79:79)))</f>
        <v>#NUM!</v>
      </c>
      <c r="N80" s="21" t="e">
        <f t="array" ref="N80">INDEX($D$2:$D$561, SMALL(IF($L$2=$B$2:$B$561, ROW($B$2:$B$561)-ROW($B$2)+1), ROW(79:79)))</f>
        <v>#NUM!</v>
      </c>
      <c r="P80" s="21">
        <f t="array" ref="P80">INDEX($C$2:$C$561, SMALL(IF($O$2=$B$2:$B$561, ROW($B$2:$B$561)-ROW($B$2)+1), ROW(79:79)))</f>
        <v>5.5381776329632926</v>
      </c>
      <c r="Q80" s="21">
        <f t="array" ref="Q80">INDEX($D$2:$D$561, SMALL(IF($O$2=$B$2:$B$561, ROW($B$2:$B$561)-ROW($B$2)+1), ROW(79:79)))</f>
        <v>2.3470499651324181</v>
      </c>
      <c r="S80" s="21">
        <f t="array" ref="S80">INDEX($C$2:$C$561, SMALL(IF($R$2=$B$2:$B$561, ROW($B$2:$B$561)-ROW($B$2)+1), ROW(79:79)))</f>
        <v>5.0791633951632944</v>
      </c>
      <c r="T80" s="21">
        <f t="array" ref="T80">INDEX($D$2:$D$561, SMALL(IF($R$2=$B$2:$B$561, ROW($B$2:$B$561)-ROW($B$2)+1), ROW(79:79)))</f>
        <v>1.9474262859329756</v>
      </c>
      <c r="V80" s="21" t="e">
        <f t="array" ref="V80">INDEX($C$2:$C$561, SMALL(IF($U$2=$B$2:$B$561, ROW($B$2:$B$561)-ROW($B$2)+1), ROW(79:79)))</f>
        <v>#NUM!</v>
      </c>
      <c r="W80" s="21" t="e">
        <f t="array" ref="W80">INDEX($D$2:$D$561, SMALL(IF($U$2=$B$2:$B$561, ROW($B$2:$B$561)-ROW($B$2)+1), ROW(79:79)))</f>
        <v>#NUM!</v>
      </c>
      <c r="Y80" s="21" t="e">
        <f t="array" ref="Y80">INDEX($C$2:$C$561, SMALL(IF($X$2=$B$2:$B$561, ROW($B$2:$B$561)-ROW($B$2)+1), ROW(79:79)))</f>
        <v>#NUM!</v>
      </c>
      <c r="Z80" s="21" t="e">
        <f t="array" ref="Z80">INDEX($D$2:$D$561, SMALL(IF($X$2=$B$2:$B$561, ROW($B$2:$B$561)-ROW($B$2)+1), ROW(79:79)))</f>
        <v>#NUM!</v>
      </c>
      <c r="AB80" s="21" t="e">
        <f t="array" ref="AB80">INDEX($C$2:$C$561, SMALL(IF($AA$2=$B$2:$B$561, ROW($B$2:$B$561)-ROW($B$2)+1), ROW(79:79)))</f>
        <v>#NUM!</v>
      </c>
      <c r="AC80" s="21" t="e">
        <f t="array" ref="AC80">INDEX($D$2:$D$561, SMALL(IF($AA$2=$B$2:$B$561, ROW($B$2:$B$561)-ROW($B$2)+1), ROW(79:79)))</f>
        <v>#NUM!</v>
      </c>
      <c r="AE80" s="21" t="e">
        <f t="array" ref="AE80">INDEX($C$2:$C$561, SMALL(IF($AD$2=$B$2:$B$561, ROW($B$2:$B$561)-ROW($B$2)+1), ROW(79:79)))</f>
        <v>#NUM!</v>
      </c>
      <c r="AF80" s="21" t="e">
        <f t="array" ref="AF80">INDEX($D$2:$D$561, SMALL(IF($AD$2=$B$2:$B$561, ROW($B$2:$B$561)-ROW($B$2)+1), ROW(79:79)))</f>
        <v>#NUM!</v>
      </c>
      <c r="AH80" s="21" t="e">
        <f t="array" ref="AH80">INDEX($C$2:$C$561, SMALL(IF($AG$2=$B$2:$B$561, ROW($B$2:$B$561)-ROW($B$2)+1), ROW(79:79)))</f>
        <v>#NUM!</v>
      </c>
      <c r="AI80" s="21" t="e">
        <f t="array" ref="AI80">INDEX($D$2:$D$561, SMALL(IF($AG$2=$B$2:$B$561, ROW($B$2:$B$561)-ROW($B$2)+1), ROW(79:79)))</f>
        <v>#NUM!</v>
      </c>
    </row>
    <row r="81" spans="1:35" ht="15" x14ac:dyDescent="0.4">
      <c r="A81">
        <f>'Clk0.5'!P47</f>
        <v>22.635180919386407</v>
      </c>
      <c r="B81">
        <f t="shared" si="1"/>
        <v>22</v>
      </c>
      <c r="C81" s="1">
        <f>'Clk0.5'!S47</f>
        <v>10.356897363645604</v>
      </c>
      <c r="D81" s="1">
        <f>'Clk0.5'!T47</f>
        <v>10.152344111715614</v>
      </c>
      <c r="G81" s="21" t="e">
        <f t="array" ref="G81">INDEX($C$2:$C$561, SMALL(IF($F$2=$B$2:$B$561, ROW($B$2:$B$561)-ROW($B$2)+1), ROW(80:80)))</f>
        <v>#NUM!</v>
      </c>
      <c r="H81" s="21" t="e">
        <f t="array" ref="H81">INDEX($D$2:$D$561, SMALL(IF($F$2=$B$2:$B$561, ROW($B$2:$B$561)-ROW($B$2)+1), ROW(80:80)))</f>
        <v>#NUM!</v>
      </c>
      <c r="J81" s="21" t="e">
        <f t="array" ref="J81">INDEX($C$2:$C$561, SMALL(IF($I$2=$B$2:$B$561, ROW($B$2:$B$561)-ROW($B$2)+1), ROW(80:80)))</f>
        <v>#NUM!</v>
      </c>
      <c r="K81" s="21" t="e">
        <f t="array" ref="K81">INDEX($D$2:$D$561, SMALL(IF($I$2=$B$2:$B$561, ROW($B$2:$B$561)-ROW($B$2)+1), ROW(80:80)))</f>
        <v>#NUM!</v>
      </c>
      <c r="M81" s="21" t="e">
        <f t="array" ref="M81">INDEX($C$2:$C$561, SMALL(IF($L$2=$B$2:$B$561, ROW($B$2:$B$561)-ROW($B$2)+1), ROW(80:80)))</f>
        <v>#NUM!</v>
      </c>
      <c r="N81" s="21" t="e">
        <f t="array" ref="N81">INDEX($D$2:$D$561, SMALL(IF($L$2=$B$2:$B$561, ROW($B$2:$B$561)-ROW($B$2)+1), ROW(80:80)))</f>
        <v>#NUM!</v>
      </c>
      <c r="P81" s="21">
        <f t="array" ref="P81">INDEX($C$2:$C$561, SMALL(IF($O$2=$B$2:$B$561, ROW($B$2:$B$561)-ROW($B$2)+1), ROW(80:80)))</f>
        <v>26.274380247285983</v>
      </c>
      <c r="Q81" s="21">
        <f t="array" ref="Q81">INDEX($D$2:$D$561, SMALL(IF($O$2=$B$2:$B$561, ROW($B$2:$B$561)-ROW($B$2)+1), ROW(80:80)))</f>
        <v>6.7561623760156095</v>
      </c>
      <c r="S81" s="21">
        <f t="array" ref="S81">INDEX($C$2:$C$561, SMALL(IF($R$2=$B$2:$B$561, ROW($B$2:$B$561)-ROW($B$2)+1), ROW(80:80)))</f>
        <v>24.613146124762014</v>
      </c>
      <c r="T81" s="21">
        <f t="array" ref="T81">INDEX($D$2:$D$561, SMALL(IF($R$2=$B$2:$B$561, ROW($B$2:$B$561)-ROW($B$2)+1), ROW(80:80)))</f>
        <v>11.409725030480505</v>
      </c>
      <c r="V81" s="21" t="e">
        <f t="array" ref="V81">INDEX($C$2:$C$561, SMALL(IF($U$2=$B$2:$B$561, ROW($B$2:$B$561)-ROW($B$2)+1), ROW(80:80)))</f>
        <v>#NUM!</v>
      </c>
      <c r="W81" s="21" t="e">
        <f t="array" ref="W81">INDEX($D$2:$D$561, SMALL(IF($U$2=$B$2:$B$561, ROW($B$2:$B$561)-ROW($B$2)+1), ROW(80:80)))</f>
        <v>#NUM!</v>
      </c>
      <c r="Y81" s="21" t="e">
        <f t="array" ref="Y81">INDEX($C$2:$C$561, SMALL(IF($X$2=$B$2:$B$561, ROW($B$2:$B$561)-ROW($B$2)+1), ROW(80:80)))</f>
        <v>#NUM!</v>
      </c>
      <c r="Z81" s="21" t="e">
        <f t="array" ref="Z81">INDEX($D$2:$D$561, SMALL(IF($X$2=$B$2:$B$561, ROW($B$2:$B$561)-ROW($B$2)+1), ROW(80:80)))</f>
        <v>#NUM!</v>
      </c>
      <c r="AB81" s="21" t="e">
        <f t="array" ref="AB81">INDEX($C$2:$C$561, SMALL(IF($AA$2=$B$2:$B$561, ROW($B$2:$B$561)-ROW($B$2)+1), ROW(80:80)))</f>
        <v>#NUM!</v>
      </c>
      <c r="AC81" s="21" t="e">
        <f t="array" ref="AC81">INDEX($D$2:$D$561, SMALL(IF($AA$2=$B$2:$B$561, ROW($B$2:$B$561)-ROW($B$2)+1), ROW(80:80)))</f>
        <v>#NUM!</v>
      </c>
      <c r="AE81" s="21" t="e">
        <f t="array" ref="AE81">INDEX($C$2:$C$561, SMALL(IF($AD$2=$B$2:$B$561, ROW($B$2:$B$561)-ROW($B$2)+1), ROW(80:80)))</f>
        <v>#NUM!</v>
      </c>
      <c r="AF81" s="21" t="e">
        <f t="array" ref="AF81">INDEX($D$2:$D$561, SMALL(IF($AD$2=$B$2:$B$561, ROW($B$2:$B$561)-ROW($B$2)+1), ROW(80:80)))</f>
        <v>#NUM!</v>
      </c>
      <c r="AH81" s="21" t="e">
        <f t="array" ref="AH81">INDEX($C$2:$C$561, SMALL(IF($AG$2=$B$2:$B$561, ROW($B$2:$B$561)-ROW($B$2)+1), ROW(80:80)))</f>
        <v>#NUM!</v>
      </c>
      <c r="AI81" s="21" t="e">
        <f t="array" ref="AI81">INDEX($D$2:$D$561, SMALL(IF($AG$2=$B$2:$B$561, ROW($B$2:$B$561)-ROW($B$2)+1), ROW(80:80)))</f>
        <v>#NUM!</v>
      </c>
    </row>
    <row r="82" spans="1:35" ht="15" x14ac:dyDescent="0.4">
      <c r="A82">
        <f>'Clk0.5'!P48</f>
        <v>22.424688469469533</v>
      </c>
      <c r="B82">
        <f t="shared" si="1"/>
        <v>22</v>
      </c>
      <c r="C82" s="1">
        <f>'Clk0.5'!S48</f>
        <v>10.121205261660462</v>
      </c>
      <c r="D82" s="1">
        <f>'Clk0.5'!T48</f>
        <v>9.862212537452228</v>
      </c>
      <c r="G82" s="21" t="e">
        <f t="array" ref="G82">INDEX($C$2:$C$561, SMALL(IF($F$2=$B$2:$B$561, ROW($B$2:$B$561)-ROW($B$2)+1), ROW(81:81)))</f>
        <v>#NUM!</v>
      </c>
      <c r="H82" s="21" t="e">
        <f t="array" ref="H82">INDEX($D$2:$D$561, SMALL(IF($F$2=$B$2:$B$561, ROW($B$2:$B$561)-ROW($B$2)+1), ROW(81:81)))</f>
        <v>#NUM!</v>
      </c>
      <c r="J82" s="21" t="e">
        <f t="array" ref="J82">INDEX($C$2:$C$561, SMALL(IF($I$2=$B$2:$B$561, ROW($B$2:$B$561)-ROW($B$2)+1), ROW(81:81)))</f>
        <v>#NUM!</v>
      </c>
      <c r="K82" s="21" t="e">
        <f t="array" ref="K82">INDEX($D$2:$D$561, SMALL(IF($I$2=$B$2:$B$561, ROW($B$2:$B$561)-ROW($B$2)+1), ROW(81:81)))</f>
        <v>#NUM!</v>
      </c>
      <c r="M82" s="21" t="e">
        <f t="array" ref="M82">INDEX($C$2:$C$561, SMALL(IF($L$2=$B$2:$B$561, ROW($B$2:$B$561)-ROW($B$2)+1), ROW(81:81)))</f>
        <v>#NUM!</v>
      </c>
      <c r="N82" s="21" t="e">
        <f t="array" ref="N82">INDEX($D$2:$D$561, SMALL(IF($L$2=$B$2:$B$561, ROW($B$2:$B$561)-ROW($B$2)+1), ROW(81:81)))</f>
        <v>#NUM!</v>
      </c>
      <c r="P82" s="21">
        <f t="array" ref="P82">INDEX($C$2:$C$561, SMALL(IF($O$2=$B$2:$B$561, ROW($B$2:$B$561)-ROW($B$2)+1), ROW(81:81)))</f>
        <v>24.885537088995996</v>
      </c>
      <c r="Q82" s="21">
        <f t="array" ref="Q82">INDEX($D$2:$D$561, SMALL(IF($O$2=$B$2:$B$561, ROW($B$2:$B$561)-ROW($B$2)+1), ROW(81:81)))</f>
        <v>6.6072018072638992</v>
      </c>
      <c r="S82" s="21">
        <f t="array" ref="S82">INDEX($C$2:$C$561, SMALL(IF($R$2=$B$2:$B$561, ROW($B$2:$B$561)-ROW($B$2)+1), ROW(81:81)))</f>
        <v>23.299134913744915</v>
      </c>
      <c r="T82" s="21">
        <f t="array" ref="T82">INDEX($D$2:$D$561, SMALL(IF($R$2=$B$2:$B$561, ROW($B$2:$B$561)-ROW($B$2)+1), ROW(81:81)))</f>
        <v>10.958803958499271</v>
      </c>
      <c r="V82" s="21" t="e">
        <f t="array" ref="V82">INDEX($C$2:$C$561, SMALL(IF($U$2=$B$2:$B$561, ROW($B$2:$B$561)-ROW($B$2)+1), ROW(81:81)))</f>
        <v>#NUM!</v>
      </c>
      <c r="W82" s="21" t="e">
        <f t="array" ref="W82">INDEX($D$2:$D$561, SMALL(IF($U$2=$B$2:$B$561, ROW($B$2:$B$561)-ROW($B$2)+1), ROW(81:81)))</f>
        <v>#NUM!</v>
      </c>
      <c r="Y82" s="21" t="e">
        <f t="array" ref="Y82">INDEX($C$2:$C$561, SMALL(IF($X$2=$B$2:$B$561, ROW($B$2:$B$561)-ROW($B$2)+1), ROW(81:81)))</f>
        <v>#NUM!</v>
      </c>
      <c r="Z82" s="21" t="e">
        <f t="array" ref="Z82">INDEX($D$2:$D$561, SMALL(IF($X$2=$B$2:$B$561, ROW($B$2:$B$561)-ROW($B$2)+1), ROW(81:81)))</f>
        <v>#NUM!</v>
      </c>
      <c r="AB82" s="21" t="e">
        <f t="array" ref="AB82">INDEX($C$2:$C$561, SMALL(IF($AA$2=$B$2:$B$561, ROW($B$2:$B$561)-ROW($B$2)+1), ROW(81:81)))</f>
        <v>#NUM!</v>
      </c>
      <c r="AC82" s="21" t="e">
        <f t="array" ref="AC82">INDEX($D$2:$D$561, SMALL(IF($AA$2=$B$2:$B$561, ROW($B$2:$B$561)-ROW($B$2)+1), ROW(81:81)))</f>
        <v>#NUM!</v>
      </c>
      <c r="AE82" s="21" t="e">
        <f t="array" ref="AE82">INDEX($C$2:$C$561, SMALL(IF($AD$2=$B$2:$B$561, ROW($B$2:$B$561)-ROW($B$2)+1), ROW(81:81)))</f>
        <v>#NUM!</v>
      </c>
      <c r="AF82" s="21" t="e">
        <f t="array" ref="AF82">INDEX($D$2:$D$561, SMALL(IF($AD$2=$B$2:$B$561, ROW($B$2:$B$561)-ROW($B$2)+1), ROW(81:81)))</f>
        <v>#NUM!</v>
      </c>
      <c r="AH82" s="21" t="e">
        <f t="array" ref="AH82">INDEX($C$2:$C$561, SMALL(IF($AG$2=$B$2:$B$561, ROW($B$2:$B$561)-ROW($B$2)+1), ROW(81:81)))</f>
        <v>#NUM!</v>
      </c>
      <c r="AI82" s="21" t="e">
        <f t="array" ref="AI82">INDEX($D$2:$D$561, SMALL(IF($AG$2=$B$2:$B$561, ROW($B$2:$B$561)-ROW($B$2)+1), ROW(81:81)))</f>
        <v>#NUM!</v>
      </c>
    </row>
    <row r="83" spans="1:35" ht="15" x14ac:dyDescent="0.4">
      <c r="A83">
        <f>'Clk0.5'!P49</f>
        <v>22.234104603050277</v>
      </c>
      <c r="B83">
        <f t="shared" si="1"/>
        <v>22</v>
      </c>
      <c r="C83" s="1">
        <f>'Clk0.5'!S49</f>
        <v>9.8960686640662701</v>
      </c>
      <c r="D83" s="1">
        <f>'Clk0.5'!T49</f>
        <v>9.5804862225080267</v>
      </c>
      <c r="G83" s="21" t="e">
        <f t="array" ref="G83">INDEX($C$2:$C$561, SMALL(IF($F$2=$B$2:$B$561, ROW($B$2:$B$561)-ROW($B$2)+1), ROW(82:82)))</f>
        <v>#NUM!</v>
      </c>
      <c r="H83" s="21" t="e">
        <f t="array" ref="H83">INDEX($D$2:$D$561, SMALL(IF($F$2=$B$2:$B$561, ROW($B$2:$B$561)-ROW($B$2)+1), ROW(82:82)))</f>
        <v>#NUM!</v>
      </c>
      <c r="J83" s="21" t="e">
        <f t="array" ref="J83">INDEX($C$2:$C$561, SMALL(IF($I$2=$B$2:$B$561, ROW($B$2:$B$561)-ROW($B$2)+1), ROW(82:82)))</f>
        <v>#NUM!</v>
      </c>
      <c r="K83" s="21" t="e">
        <f t="array" ref="K83">INDEX($D$2:$D$561, SMALL(IF($I$2=$B$2:$B$561, ROW($B$2:$B$561)-ROW($B$2)+1), ROW(82:82)))</f>
        <v>#NUM!</v>
      </c>
      <c r="M83" s="21" t="e">
        <f t="array" ref="M83">INDEX($C$2:$C$561, SMALL(IF($L$2=$B$2:$B$561, ROW($B$2:$B$561)-ROW($B$2)+1), ROW(82:82)))</f>
        <v>#NUM!</v>
      </c>
      <c r="N83" s="21" t="e">
        <f t="array" ref="N83">INDEX($D$2:$D$561, SMALL(IF($L$2=$B$2:$B$561, ROW($B$2:$B$561)-ROW($B$2)+1), ROW(82:82)))</f>
        <v>#NUM!</v>
      </c>
      <c r="P83" s="21">
        <f t="array" ref="P83">INDEX($C$2:$C$561, SMALL(IF($O$2=$B$2:$B$561, ROW($B$2:$B$561)-ROW($B$2)+1), ROW(82:82)))</f>
        <v>23.662077792055776</v>
      </c>
      <c r="Q83" s="21">
        <f t="array" ref="Q83">INDEX($D$2:$D$561, SMALL(IF($O$2=$B$2:$B$561, ROW($B$2:$B$561)-ROW($B$2)+1), ROW(82:82)))</f>
        <v>6.4842052822554841</v>
      </c>
      <c r="S83" s="21">
        <f t="array" ref="S83">INDEX($C$2:$C$561, SMALL(IF($R$2=$B$2:$B$561, ROW($B$2:$B$561)-ROW($B$2)+1), ROW(82:82)))</f>
        <v>22.142006040315806</v>
      </c>
      <c r="T83" s="21">
        <f t="array" ref="T83">INDEX($D$2:$D$561, SMALL(IF($R$2=$B$2:$B$561, ROW($B$2:$B$561)-ROW($B$2)+1), ROW(82:82)))</f>
        <v>10.567422206496124</v>
      </c>
      <c r="V83" s="21" t="e">
        <f t="array" ref="V83">INDEX($C$2:$C$561, SMALL(IF($U$2=$B$2:$B$561, ROW($B$2:$B$561)-ROW($B$2)+1), ROW(82:82)))</f>
        <v>#NUM!</v>
      </c>
      <c r="W83" s="21" t="e">
        <f t="array" ref="W83">INDEX($D$2:$D$561, SMALL(IF($U$2=$B$2:$B$561, ROW($B$2:$B$561)-ROW($B$2)+1), ROW(82:82)))</f>
        <v>#NUM!</v>
      </c>
      <c r="Y83" s="21" t="e">
        <f t="array" ref="Y83">INDEX($C$2:$C$561, SMALL(IF($X$2=$B$2:$B$561, ROW($B$2:$B$561)-ROW($B$2)+1), ROW(82:82)))</f>
        <v>#NUM!</v>
      </c>
      <c r="Z83" s="21" t="e">
        <f t="array" ref="Z83">INDEX($D$2:$D$561, SMALL(IF($X$2=$B$2:$B$561, ROW($B$2:$B$561)-ROW($B$2)+1), ROW(82:82)))</f>
        <v>#NUM!</v>
      </c>
      <c r="AB83" s="21" t="e">
        <f t="array" ref="AB83">INDEX($C$2:$C$561, SMALL(IF($AA$2=$B$2:$B$561, ROW($B$2:$B$561)-ROW($B$2)+1), ROW(82:82)))</f>
        <v>#NUM!</v>
      </c>
      <c r="AC83" s="21" t="e">
        <f t="array" ref="AC83">INDEX($D$2:$D$561, SMALL(IF($AA$2=$B$2:$B$561, ROW($B$2:$B$561)-ROW($B$2)+1), ROW(82:82)))</f>
        <v>#NUM!</v>
      </c>
      <c r="AE83" s="21" t="e">
        <f t="array" ref="AE83">INDEX($C$2:$C$561, SMALL(IF($AD$2=$B$2:$B$561, ROW($B$2:$B$561)-ROW($B$2)+1), ROW(82:82)))</f>
        <v>#NUM!</v>
      </c>
      <c r="AF83" s="21" t="e">
        <f t="array" ref="AF83">INDEX($D$2:$D$561, SMALL(IF($AD$2=$B$2:$B$561, ROW($B$2:$B$561)-ROW($B$2)+1), ROW(82:82)))</f>
        <v>#NUM!</v>
      </c>
      <c r="AH83" s="21" t="e">
        <f t="array" ref="AH83">INDEX($C$2:$C$561, SMALL(IF($AG$2=$B$2:$B$561, ROW($B$2:$B$561)-ROW($B$2)+1), ROW(82:82)))</f>
        <v>#NUM!</v>
      </c>
      <c r="AI83" s="21" t="e">
        <f t="array" ref="AI83">INDEX($D$2:$D$561, SMALL(IF($AG$2=$B$2:$B$561, ROW($B$2:$B$561)-ROW($B$2)+1), ROW(82:82)))</f>
        <v>#NUM!</v>
      </c>
    </row>
    <row r="84" spans="1:35" ht="15" x14ac:dyDescent="0.4">
      <c r="A84">
        <f>'Clk0.5'!P50</f>
        <v>22.062160122194502</v>
      </c>
      <c r="B84">
        <f t="shared" si="1"/>
        <v>22</v>
      </c>
      <c r="C84" s="1">
        <f>'Clk0.5'!S50</f>
        <v>9.6806345056257133</v>
      </c>
      <c r="D84" s="1">
        <f>'Clk0.5'!T50</f>
        <v>9.3061835412725937</v>
      </c>
      <c r="G84" s="21" t="e">
        <f t="array" ref="G84">INDEX($C$2:$C$561, SMALL(IF($F$2=$B$2:$B$561, ROW($B$2:$B$561)-ROW($B$2)+1), ROW(83:83)))</f>
        <v>#NUM!</v>
      </c>
      <c r="H84" s="21" t="e">
        <f t="array" ref="H84">INDEX($D$2:$D$561, SMALL(IF($F$2=$B$2:$B$561, ROW($B$2:$B$561)-ROW($B$2)+1), ROW(83:83)))</f>
        <v>#NUM!</v>
      </c>
      <c r="J84" s="21" t="e">
        <f t="array" ref="J84">INDEX($C$2:$C$561, SMALL(IF($I$2=$B$2:$B$561, ROW($B$2:$B$561)-ROW($B$2)+1), ROW(83:83)))</f>
        <v>#NUM!</v>
      </c>
      <c r="K84" s="21" t="e">
        <f t="array" ref="K84">INDEX($D$2:$D$561, SMALL(IF($I$2=$B$2:$B$561, ROW($B$2:$B$561)-ROW($B$2)+1), ROW(83:83)))</f>
        <v>#NUM!</v>
      </c>
      <c r="M84" s="21" t="e">
        <f t="array" ref="M84">INDEX($C$2:$C$561, SMALL(IF($L$2=$B$2:$B$561, ROW($B$2:$B$561)-ROW($B$2)+1), ROW(83:83)))</f>
        <v>#NUM!</v>
      </c>
      <c r="N84" s="21" t="e">
        <f t="array" ref="N84">INDEX($D$2:$D$561, SMALL(IF($L$2=$B$2:$B$561, ROW($B$2:$B$561)-ROW($B$2)+1), ROW(83:83)))</f>
        <v>#NUM!</v>
      </c>
      <c r="P84" s="21">
        <f t="array" ref="P84">INDEX($C$2:$C$561, SMALL(IF($O$2=$B$2:$B$561, ROW($B$2:$B$561)-ROW($B$2)+1), ROW(83:83)))</f>
        <v>22.571456018588652</v>
      </c>
      <c r="Q84" s="21">
        <f t="array" ref="Q84">INDEX($D$2:$D$561, SMALL(IF($O$2=$B$2:$B$561, ROW($B$2:$B$561)-ROW($B$2)+1), ROW(83:83)))</f>
        <v>6.3813195579696886</v>
      </c>
      <c r="S84" s="21">
        <f t="array" ref="S84">INDEX($C$2:$C$561, SMALL(IF($R$2=$B$2:$B$561, ROW($B$2:$B$561)-ROW($B$2)+1), ROW(83:83)))</f>
        <v>21.111040668853725</v>
      </c>
      <c r="T84" s="21">
        <f t="array" ref="T84">INDEX($D$2:$D$561, SMALL(IF($R$2=$B$2:$B$561, ROW($B$2:$B$561)-ROW($B$2)+1), ROW(83:83)))</f>
        <v>10.223298292528318</v>
      </c>
      <c r="V84" s="21" t="e">
        <f t="array" ref="V84">INDEX($C$2:$C$561, SMALL(IF($U$2=$B$2:$B$561, ROW($B$2:$B$561)-ROW($B$2)+1), ROW(83:83)))</f>
        <v>#NUM!</v>
      </c>
      <c r="W84" s="21" t="e">
        <f t="array" ref="W84">INDEX($D$2:$D$561, SMALL(IF($U$2=$B$2:$B$561, ROW($B$2:$B$561)-ROW($B$2)+1), ROW(83:83)))</f>
        <v>#NUM!</v>
      </c>
      <c r="Y84" s="21" t="e">
        <f t="array" ref="Y84">INDEX($C$2:$C$561, SMALL(IF($X$2=$B$2:$B$561, ROW($B$2:$B$561)-ROW($B$2)+1), ROW(83:83)))</f>
        <v>#NUM!</v>
      </c>
      <c r="Z84" s="21" t="e">
        <f t="array" ref="Z84">INDEX($D$2:$D$561, SMALL(IF($X$2=$B$2:$B$561, ROW($B$2:$B$561)-ROW($B$2)+1), ROW(83:83)))</f>
        <v>#NUM!</v>
      </c>
      <c r="AB84" s="21" t="e">
        <f t="array" ref="AB84">INDEX($C$2:$C$561, SMALL(IF($AA$2=$B$2:$B$561, ROW($B$2:$B$561)-ROW($B$2)+1), ROW(83:83)))</f>
        <v>#NUM!</v>
      </c>
      <c r="AC84" s="21" t="e">
        <f t="array" ref="AC84">INDEX($D$2:$D$561, SMALL(IF($AA$2=$B$2:$B$561, ROW($B$2:$B$561)-ROW($B$2)+1), ROW(83:83)))</f>
        <v>#NUM!</v>
      </c>
      <c r="AE84" s="21" t="e">
        <f t="array" ref="AE84">INDEX($C$2:$C$561, SMALL(IF($AD$2=$B$2:$B$561, ROW($B$2:$B$561)-ROW($B$2)+1), ROW(83:83)))</f>
        <v>#NUM!</v>
      </c>
      <c r="AF84" s="21" t="e">
        <f t="array" ref="AF84">INDEX($D$2:$D$561, SMALL(IF($AD$2=$B$2:$B$561, ROW($B$2:$B$561)-ROW($B$2)+1), ROW(83:83)))</f>
        <v>#NUM!</v>
      </c>
      <c r="AH84" s="21" t="e">
        <f t="array" ref="AH84">INDEX($C$2:$C$561, SMALL(IF($AG$2=$B$2:$B$561, ROW($B$2:$B$561)-ROW($B$2)+1), ROW(83:83)))</f>
        <v>#NUM!</v>
      </c>
      <c r="AI84" s="21" t="e">
        <f t="array" ref="AI84">INDEX($D$2:$D$561, SMALL(IF($AG$2=$B$2:$B$561, ROW($B$2:$B$561)-ROW($B$2)+1), ROW(83:83)))</f>
        <v>#NUM!</v>
      </c>
    </row>
    <row r="85" spans="1:35" ht="15" x14ac:dyDescent="0.4">
      <c r="A85">
        <f>'Clk0.5'!P51</f>
        <v>21.907746651149118</v>
      </c>
      <c r="B85">
        <f t="shared" si="1"/>
        <v>22</v>
      </c>
      <c r="C85" s="1">
        <f>'Clk0.5'!S51</f>
        <v>9.4741389365421966</v>
      </c>
      <c r="D85" s="1">
        <f>'Clk0.5'!T51</f>
        <v>9.0384121080287141</v>
      </c>
      <c r="G85" s="21" t="e">
        <f t="array" ref="G85">INDEX($C$2:$C$561, SMALL(IF($F$2=$B$2:$B$561, ROW($B$2:$B$561)-ROW($B$2)+1), ROW(84:84)))</f>
        <v>#NUM!</v>
      </c>
      <c r="H85" s="21" t="e">
        <f t="array" ref="H85">INDEX($D$2:$D$561, SMALL(IF($F$2=$B$2:$B$561, ROW($B$2:$B$561)-ROW($B$2)+1), ROW(84:84)))</f>
        <v>#NUM!</v>
      </c>
      <c r="J85" s="21" t="e">
        <f t="array" ref="J85">INDEX($C$2:$C$561, SMALL(IF($I$2=$B$2:$B$561, ROW($B$2:$B$561)-ROW($B$2)+1), ROW(84:84)))</f>
        <v>#NUM!</v>
      </c>
      <c r="K85" s="21" t="e">
        <f t="array" ref="K85">INDEX($D$2:$D$561, SMALL(IF($I$2=$B$2:$B$561, ROW($B$2:$B$561)-ROW($B$2)+1), ROW(84:84)))</f>
        <v>#NUM!</v>
      </c>
      <c r="M85" s="21" t="e">
        <f t="array" ref="M85">INDEX($C$2:$C$561, SMALL(IF($L$2=$B$2:$B$561, ROW($B$2:$B$561)-ROW($B$2)+1), ROW(84:84)))</f>
        <v>#NUM!</v>
      </c>
      <c r="N85" s="21" t="e">
        <f t="array" ref="N85">INDEX($D$2:$D$561, SMALL(IF($L$2=$B$2:$B$561, ROW($B$2:$B$561)-ROW($B$2)+1), ROW(84:84)))</f>
        <v>#NUM!</v>
      </c>
      <c r="P85" s="21">
        <f t="array" ref="P85">INDEX($C$2:$C$561, SMALL(IF($O$2=$B$2:$B$561, ROW($B$2:$B$561)-ROW($B$2)+1), ROW(84:84)))</f>
        <v>21.589424947085256</v>
      </c>
      <c r="Q85" s="21">
        <f t="array" ref="Q85">INDEX($D$2:$D$561, SMALL(IF($O$2=$B$2:$B$561, ROW($B$2:$B$561)-ROW($B$2)+1), ROW(84:84)))</f>
        <v>6.2941548734659394</v>
      </c>
      <c r="S85" s="21">
        <f t="array" ref="S85">INDEX($C$2:$C$561, SMALL(IF($R$2=$B$2:$B$561, ROW($B$2:$B$561)-ROW($B$2)+1), ROW(84:84)))</f>
        <v>5.3414129070439795</v>
      </c>
      <c r="T85" s="21">
        <f t="array" ref="T85">INDEX($D$2:$D$561, SMALL(IF($R$2=$B$2:$B$561, ROW($B$2:$B$561)-ROW($B$2)+1), ROW(84:84)))</f>
        <v>2.0784523400660757</v>
      </c>
      <c r="V85" s="21" t="e">
        <f t="array" ref="V85">INDEX($C$2:$C$561, SMALL(IF($U$2=$B$2:$B$561, ROW($B$2:$B$561)-ROW($B$2)+1), ROW(84:84)))</f>
        <v>#NUM!</v>
      </c>
      <c r="W85" s="21" t="e">
        <f t="array" ref="W85">INDEX($D$2:$D$561, SMALL(IF($U$2=$B$2:$B$561, ROW($B$2:$B$561)-ROW($B$2)+1), ROW(84:84)))</f>
        <v>#NUM!</v>
      </c>
      <c r="Y85" s="21" t="e">
        <f t="array" ref="Y85">INDEX($C$2:$C$561, SMALL(IF($X$2=$B$2:$B$561, ROW($B$2:$B$561)-ROW($B$2)+1), ROW(84:84)))</f>
        <v>#NUM!</v>
      </c>
      <c r="Z85" s="21" t="e">
        <f t="array" ref="Z85">INDEX($D$2:$D$561, SMALL(IF($X$2=$B$2:$B$561, ROW($B$2:$B$561)-ROW($B$2)+1), ROW(84:84)))</f>
        <v>#NUM!</v>
      </c>
      <c r="AB85" s="21" t="e">
        <f t="array" ref="AB85">INDEX($C$2:$C$561, SMALL(IF($AA$2=$B$2:$B$561, ROW($B$2:$B$561)-ROW($B$2)+1), ROW(84:84)))</f>
        <v>#NUM!</v>
      </c>
      <c r="AC85" s="21" t="e">
        <f t="array" ref="AC85">INDEX($D$2:$D$561, SMALL(IF($AA$2=$B$2:$B$561, ROW($B$2:$B$561)-ROW($B$2)+1), ROW(84:84)))</f>
        <v>#NUM!</v>
      </c>
      <c r="AE85" s="21" t="e">
        <f t="array" ref="AE85">INDEX($C$2:$C$561, SMALL(IF($AD$2=$B$2:$B$561, ROW($B$2:$B$561)-ROW($B$2)+1), ROW(84:84)))</f>
        <v>#NUM!</v>
      </c>
      <c r="AF85" s="21" t="e">
        <f t="array" ref="AF85">INDEX($D$2:$D$561, SMALL(IF($AD$2=$B$2:$B$561, ROW($B$2:$B$561)-ROW($B$2)+1), ROW(84:84)))</f>
        <v>#NUM!</v>
      </c>
      <c r="AH85" s="21" t="e">
        <f t="array" ref="AH85">INDEX($C$2:$C$561, SMALL(IF($AG$2=$B$2:$B$561, ROW($B$2:$B$561)-ROW($B$2)+1), ROW(84:84)))</f>
        <v>#NUM!</v>
      </c>
      <c r="AI85" s="21" t="e">
        <f t="array" ref="AI85">INDEX($D$2:$D$561, SMALL(IF($AG$2=$B$2:$B$561, ROW($B$2:$B$561)-ROW($B$2)+1), ROW(84:84)))</f>
        <v>#NUM!</v>
      </c>
    </row>
    <row r="86" spans="1:35" ht="15" x14ac:dyDescent="0.4">
      <c r="A86">
        <f>'Clk0.5'!P52</f>
        <v>21.769896450471396</v>
      </c>
      <c r="B86">
        <f t="shared" si="1"/>
        <v>22</v>
      </c>
      <c r="C86" s="1">
        <f>'Clk0.5'!S52</f>
        <v>9.2758939858070484</v>
      </c>
      <c r="D86" s="1">
        <f>'Clk0.5'!T52</f>
        <v>8.7763549372689909</v>
      </c>
      <c r="G86" s="21" t="e">
        <f t="array" ref="G86">INDEX($C$2:$C$561, SMALL(IF($F$2=$B$2:$B$561, ROW($B$2:$B$561)-ROW($B$2)+1), ROW(85:85)))</f>
        <v>#NUM!</v>
      </c>
      <c r="H86" s="21" t="e">
        <f t="array" ref="H86">INDEX($D$2:$D$561, SMALL(IF($F$2=$B$2:$B$561, ROW($B$2:$B$561)-ROW($B$2)+1), ROW(85:85)))</f>
        <v>#NUM!</v>
      </c>
      <c r="J86" s="21" t="e">
        <f t="array" ref="J86">INDEX($C$2:$C$561, SMALL(IF($I$2=$B$2:$B$561, ROW($B$2:$B$561)-ROW($B$2)+1), ROW(85:85)))</f>
        <v>#NUM!</v>
      </c>
      <c r="K86" s="21" t="e">
        <f t="array" ref="K86">INDEX($D$2:$D$561, SMALL(IF($I$2=$B$2:$B$561, ROW($B$2:$B$561)-ROW($B$2)+1), ROW(85:85)))</f>
        <v>#NUM!</v>
      </c>
      <c r="M86" s="21" t="e">
        <f t="array" ref="M86">INDEX($C$2:$C$561, SMALL(IF($L$2=$B$2:$B$561, ROW($B$2:$B$561)-ROW($B$2)+1), ROW(85:85)))</f>
        <v>#NUM!</v>
      </c>
      <c r="N86" s="21" t="e">
        <f t="array" ref="N86">INDEX($D$2:$D$561, SMALL(IF($L$2=$B$2:$B$561, ROW($B$2:$B$561)-ROW($B$2)+1), ROW(85:85)))</f>
        <v>#NUM!</v>
      </c>
      <c r="P86" s="21">
        <f t="array" ref="P86">INDEX($C$2:$C$561, SMALL(IF($O$2=$B$2:$B$561, ROW($B$2:$B$561)-ROW($B$2)+1), ROW(85:85)))</f>
        <v>6.2935545590797437</v>
      </c>
      <c r="Q86" s="21">
        <f t="array" ref="Q86">INDEX($D$2:$D$561, SMALL(IF($O$2=$B$2:$B$561, ROW($B$2:$B$561)-ROW($B$2)+1), ROW(85:85)))</f>
        <v>2.6492850847477456</v>
      </c>
      <c r="S86" s="21">
        <f t="array" ref="S86">INDEX($C$2:$C$561, SMALL(IF($R$2=$B$2:$B$561, ROW($B$2:$B$561)-ROW($B$2)+1), ROW(85:85)))</f>
        <v>5.1334897579670304</v>
      </c>
      <c r="T86" s="21">
        <f t="array" ref="T86">INDEX($D$2:$D$561, SMALL(IF($R$2=$B$2:$B$561, ROW($B$2:$B$561)-ROW($B$2)+1), ROW(85:85)))</f>
        <v>1.7993478926425075</v>
      </c>
      <c r="V86" s="21" t="e">
        <f t="array" ref="V86">INDEX($C$2:$C$561, SMALL(IF($U$2=$B$2:$B$561, ROW($B$2:$B$561)-ROW($B$2)+1), ROW(85:85)))</f>
        <v>#NUM!</v>
      </c>
      <c r="W86" s="21" t="e">
        <f t="array" ref="W86">INDEX($D$2:$D$561, SMALL(IF($U$2=$B$2:$B$561, ROW($B$2:$B$561)-ROW($B$2)+1), ROW(85:85)))</f>
        <v>#NUM!</v>
      </c>
      <c r="Y86" s="21" t="e">
        <f t="array" ref="Y86">INDEX($C$2:$C$561, SMALL(IF($X$2=$B$2:$B$561, ROW($B$2:$B$561)-ROW($B$2)+1), ROW(85:85)))</f>
        <v>#NUM!</v>
      </c>
      <c r="Z86" s="21" t="e">
        <f t="array" ref="Z86">INDEX($D$2:$D$561, SMALL(IF($X$2=$B$2:$B$561, ROW($B$2:$B$561)-ROW($B$2)+1), ROW(85:85)))</f>
        <v>#NUM!</v>
      </c>
      <c r="AB86" s="21" t="e">
        <f t="array" ref="AB86">INDEX($C$2:$C$561, SMALL(IF($AA$2=$B$2:$B$561, ROW($B$2:$B$561)-ROW($B$2)+1), ROW(85:85)))</f>
        <v>#NUM!</v>
      </c>
      <c r="AC86" s="21" t="e">
        <f t="array" ref="AC86">INDEX($D$2:$D$561, SMALL(IF($AA$2=$B$2:$B$561, ROW($B$2:$B$561)-ROW($B$2)+1), ROW(85:85)))</f>
        <v>#NUM!</v>
      </c>
      <c r="AE86" s="21" t="e">
        <f t="array" ref="AE86">INDEX($C$2:$C$561, SMALL(IF($AD$2=$B$2:$B$561, ROW($B$2:$B$561)-ROW($B$2)+1), ROW(85:85)))</f>
        <v>#NUM!</v>
      </c>
      <c r="AF86" s="21" t="e">
        <f t="array" ref="AF86">INDEX($D$2:$D$561, SMALL(IF($AD$2=$B$2:$B$561, ROW($B$2:$B$561)-ROW($B$2)+1), ROW(85:85)))</f>
        <v>#NUM!</v>
      </c>
      <c r="AH86" s="21" t="e">
        <f t="array" ref="AH86">INDEX($C$2:$C$561, SMALL(IF($AG$2=$B$2:$B$561, ROW($B$2:$B$561)-ROW($B$2)+1), ROW(85:85)))</f>
        <v>#NUM!</v>
      </c>
      <c r="AI86" s="21" t="e">
        <f t="array" ref="AI86">INDEX($D$2:$D$561, SMALL(IF($AG$2=$B$2:$B$561, ROW($B$2:$B$561)-ROW($B$2)+1), ROW(85:85)))</f>
        <v>#NUM!</v>
      </c>
    </row>
    <row r="87" spans="1:35" ht="15" x14ac:dyDescent="0.4">
      <c r="A87">
        <f>'Clk0.5'!P53</f>
        <v>21.64776572648897</v>
      </c>
      <c r="B87">
        <f t="shared" si="1"/>
        <v>22</v>
      </c>
      <c r="C87" s="1">
        <f>'Clk0.5'!S53</f>
        <v>9.0852761913461002</v>
      </c>
      <c r="D87" s="1">
        <f>'Clk0.5'!T53</f>
        <v>8.519258698730134</v>
      </c>
      <c r="G87" s="21" t="e">
        <f t="array" ref="G87">INDEX($C$2:$C$561, SMALL(IF($F$2=$B$2:$B$561, ROW($B$2:$B$561)-ROW($B$2)+1), ROW(86:86)))</f>
        <v>#NUM!</v>
      </c>
      <c r="H87" s="21" t="e">
        <f t="array" ref="H87">INDEX($D$2:$D$561, SMALL(IF($F$2=$B$2:$B$561, ROW($B$2:$B$561)-ROW($B$2)+1), ROW(86:86)))</f>
        <v>#NUM!</v>
      </c>
      <c r="J87" s="21" t="e">
        <f t="array" ref="J87">INDEX($C$2:$C$561, SMALL(IF($I$2=$B$2:$B$561, ROW($B$2:$B$561)-ROW($B$2)+1), ROW(86:86)))</f>
        <v>#NUM!</v>
      </c>
      <c r="K87" s="21" t="e">
        <f t="array" ref="K87">INDEX($D$2:$D$561, SMALL(IF($I$2=$B$2:$B$561, ROW($B$2:$B$561)-ROW($B$2)+1), ROW(86:86)))</f>
        <v>#NUM!</v>
      </c>
      <c r="M87" s="21" t="e">
        <f t="array" ref="M87">INDEX($C$2:$C$561, SMALL(IF($L$2=$B$2:$B$561, ROW($B$2:$B$561)-ROW($B$2)+1), ROW(86:86)))</f>
        <v>#NUM!</v>
      </c>
      <c r="N87" s="21" t="e">
        <f t="array" ref="N87">INDEX($D$2:$D$561, SMALL(IF($L$2=$B$2:$B$561, ROW($B$2:$B$561)-ROW($B$2)+1), ROW(86:86)))</f>
        <v>#NUM!</v>
      </c>
      <c r="P87" s="21">
        <f t="array" ref="P87">INDEX($C$2:$C$561, SMALL(IF($O$2=$B$2:$B$561, ROW($B$2:$B$561)-ROW($B$2)+1), ROW(86:86)))</f>
        <v>6.0926884082984376</v>
      </c>
      <c r="Q87" s="21">
        <f t="array" ref="Q87">INDEX($D$2:$D$561, SMALL(IF($O$2=$B$2:$B$561, ROW($B$2:$B$561)-ROW($B$2)+1), ROW(86:86)))</f>
        <v>2.4378042241606104</v>
      </c>
      <c r="S87" s="21">
        <f t="array" ref="S87">INDEX($C$2:$C$561, SMALL(IF($R$2=$B$2:$B$561, ROW($B$2:$B$561)-ROW($B$2)+1), ROW(86:86)))</f>
        <v>31.98928900478673</v>
      </c>
      <c r="T87" s="21">
        <f t="array" ref="T87">INDEX($D$2:$D$561, SMALL(IF($R$2=$B$2:$B$561, ROW($B$2:$B$561)-ROW($B$2)+1), ROW(86:86)))</f>
        <v>7.4582288571578026</v>
      </c>
      <c r="V87" s="21" t="e">
        <f t="array" ref="V87">INDEX($C$2:$C$561, SMALL(IF($U$2=$B$2:$B$561, ROW($B$2:$B$561)-ROW($B$2)+1), ROW(86:86)))</f>
        <v>#NUM!</v>
      </c>
      <c r="W87" s="21" t="e">
        <f t="array" ref="W87">INDEX($D$2:$D$561, SMALL(IF($U$2=$B$2:$B$561, ROW($B$2:$B$561)-ROW($B$2)+1), ROW(86:86)))</f>
        <v>#NUM!</v>
      </c>
      <c r="Y87" s="21" t="e">
        <f t="array" ref="Y87">INDEX($C$2:$C$561, SMALL(IF($X$2=$B$2:$B$561, ROW($B$2:$B$561)-ROW($B$2)+1), ROW(86:86)))</f>
        <v>#NUM!</v>
      </c>
      <c r="Z87" s="21" t="e">
        <f t="array" ref="Z87">INDEX($D$2:$D$561, SMALL(IF($X$2=$B$2:$B$561, ROW($B$2:$B$561)-ROW($B$2)+1), ROW(86:86)))</f>
        <v>#NUM!</v>
      </c>
      <c r="AB87" s="21" t="e">
        <f t="array" ref="AB87">INDEX($C$2:$C$561, SMALL(IF($AA$2=$B$2:$B$561, ROW($B$2:$B$561)-ROW($B$2)+1), ROW(86:86)))</f>
        <v>#NUM!</v>
      </c>
      <c r="AC87" s="21" t="e">
        <f t="array" ref="AC87">INDEX($D$2:$D$561, SMALL(IF($AA$2=$B$2:$B$561, ROW($B$2:$B$561)-ROW($B$2)+1), ROW(86:86)))</f>
        <v>#NUM!</v>
      </c>
      <c r="AE87" s="21" t="e">
        <f t="array" ref="AE87">INDEX($C$2:$C$561, SMALL(IF($AD$2=$B$2:$B$561, ROW($B$2:$B$561)-ROW($B$2)+1), ROW(86:86)))</f>
        <v>#NUM!</v>
      </c>
      <c r="AF87" s="21" t="e">
        <f t="array" ref="AF87">INDEX($D$2:$D$561, SMALL(IF($AD$2=$B$2:$B$561, ROW($B$2:$B$561)-ROW($B$2)+1), ROW(86:86)))</f>
        <v>#NUM!</v>
      </c>
      <c r="AH87" s="21" t="e">
        <f t="array" ref="AH87">INDEX($C$2:$C$561, SMALL(IF($AG$2=$B$2:$B$561, ROW($B$2:$B$561)-ROW($B$2)+1), ROW(86:86)))</f>
        <v>#NUM!</v>
      </c>
      <c r="AI87" s="21" t="e">
        <f t="array" ref="AI87">INDEX($D$2:$D$561, SMALL(IF($AG$2=$B$2:$B$561, ROW($B$2:$B$561)-ROW($B$2)+1), ROW(86:86)))</f>
        <v>#NUM!</v>
      </c>
    </row>
    <row r="88" spans="1:35" ht="15" x14ac:dyDescent="0.4">
      <c r="A88">
        <f>'Clk0.5'!P54</f>
        <v>21.540620804320632</v>
      </c>
      <c r="B88">
        <f t="shared" si="1"/>
        <v>22</v>
      </c>
      <c r="C88" s="1">
        <f>'Clk0.5'!S54</f>
        <v>8.9017167867155571</v>
      </c>
      <c r="D88" s="1">
        <f>'Clk0.5'!T54</f>
        <v>8.2664236619797649</v>
      </c>
      <c r="G88" s="21" t="e">
        <f t="array" ref="G88">INDEX($C$2:$C$561, SMALL(IF($F$2=$B$2:$B$561, ROW($B$2:$B$561)-ROW($B$2)+1), ROW(87:87)))</f>
        <v>#NUM!</v>
      </c>
      <c r="H88" s="21" t="e">
        <f t="array" ref="H88">INDEX($D$2:$D$561, SMALL(IF($F$2=$B$2:$B$561, ROW($B$2:$B$561)-ROW($B$2)+1), ROW(87:87)))</f>
        <v>#NUM!</v>
      </c>
      <c r="J88" s="21" t="e">
        <f t="array" ref="J88">INDEX($C$2:$C$561, SMALL(IF($I$2=$B$2:$B$561, ROW($B$2:$B$561)-ROW($B$2)+1), ROW(87:87)))</f>
        <v>#NUM!</v>
      </c>
      <c r="K88" s="21" t="e">
        <f t="array" ref="K88">INDEX($D$2:$D$561, SMALL(IF($I$2=$B$2:$B$561, ROW($B$2:$B$561)-ROW($B$2)+1), ROW(87:87)))</f>
        <v>#NUM!</v>
      </c>
      <c r="M88" s="21" t="e">
        <f t="array" ref="M88">INDEX($C$2:$C$561, SMALL(IF($L$2=$B$2:$B$561, ROW($B$2:$B$561)-ROW($B$2)+1), ROW(87:87)))</f>
        <v>#NUM!</v>
      </c>
      <c r="N88" s="21" t="e">
        <f t="array" ref="N88">INDEX($D$2:$D$561, SMALL(IF($L$2=$B$2:$B$561, ROW($B$2:$B$561)-ROW($B$2)+1), ROW(87:87)))</f>
        <v>#NUM!</v>
      </c>
      <c r="P88" s="21">
        <f t="array" ref="P88">INDEX($C$2:$C$561, SMALL(IF($O$2=$B$2:$B$561, ROW($B$2:$B$561)-ROW($B$2)+1), ROW(87:87)))</f>
        <v>5.8883820307052064</v>
      </c>
      <c r="Q88" s="21">
        <f t="array" ref="Q88">INDEX($D$2:$D$561, SMALL(IF($O$2=$B$2:$B$561, ROW($B$2:$B$561)-ROW($B$2)+1), ROW(87:87)))</f>
        <v>2.2158159822906063</v>
      </c>
      <c r="S88" s="21">
        <f t="array" ref="S88">INDEX($C$2:$C$561, SMALL(IF($R$2=$B$2:$B$561, ROW($B$2:$B$561)-ROW($B$2)+1), ROW(87:87)))</f>
        <v>29.746829751909985</v>
      </c>
      <c r="T88" s="21">
        <f t="array" ref="T88">INDEX($D$2:$D$561, SMALL(IF($R$2=$B$2:$B$561, ROW($B$2:$B$561)-ROW($B$2)+1), ROW(87:87)))</f>
        <v>7.1675014415290592</v>
      </c>
      <c r="V88" s="21" t="e">
        <f t="array" ref="V88">INDEX($C$2:$C$561, SMALL(IF($U$2=$B$2:$B$561, ROW($B$2:$B$561)-ROW($B$2)+1), ROW(87:87)))</f>
        <v>#NUM!</v>
      </c>
      <c r="W88" s="21" t="e">
        <f t="array" ref="W88">INDEX($D$2:$D$561, SMALL(IF($U$2=$B$2:$B$561, ROW($B$2:$B$561)-ROW($B$2)+1), ROW(87:87)))</f>
        <v>#NUM!</v>
      </c>
      <c r="Y88" s="21" t="e">
        <f t="array" ref="Y88">INDEX($C$2:$C$561, SMALL(IF($X$2=$B$2:$B$561, ROW($B$2:$B$561)-ROW($B$2)+1), ROW(87:87)))</f>
        <v>#NUM!</v>
      </c>
      <c r="Z88" s="21" t="e">
        <f t="array" ref="Z88">INDEX($D$2:$D$561, SMALL(IF($X$2=$B$2:$B$561, ROW($B$2:$B$561)-ROW($B$2)+1), ROW(87:87)))</f>
        <v>#NUM!</v>
      </c>
      <c r="AB88" s="21" t="e">
        <f t="array" ref="AB88">INDEX($C$2:$C$561, SMALL(IF($AA$2=$B$2:$B$561, ROW($B$2:$B$561)-ROW($B$2)+1), ROW(87:87)))</f>
        <v>#NUM!</v>
      </c>
      <c r="AC88" s="21" t="e">
        <f t="array" ref="AC88">INDEX($D$2:$D$561, SMALL(IF($AA$2=$B$2:$B$561, ROW($B$2:$B$561)-ROW($B$2)+1), ROW(87:87)))</f>
        <v>#NUM!</v>
      </c>
      <c r="AE88" s="21" t="e">
        <f t="array" ref="AE88">INDEX($C$2:$C$561, SMALL(IF($AD$2=$B$2:$B$561, ROW($B$2:$B$561)-ROW($B$2)+1), ROW(87:87)))</f>
        <v>#NUM!</v>
      </c>
      <c r="AF88" s="21" t="e">
        <f t="array" ref="AF88">INDEX($D$2:$D$561, SMALL(IF($AD$2=$B$2:$B$561, ROW($B$2:$B$561)-ROW($B$2)+1), ROW(87:87)))</f>
        <v>#NUM!</v>
      </c>
      <c r="AH88" s="21" t="e">
        <f t="array" ref="AH88">INDEX($C$2:$C$561, SMALL(IF($AG$2=$B$2:$B$561, ROW($B$2:$B$561)-ROW($B$2)+1), ROW(87:87)))</f>
        <v>#NUM!</v>
      </c>
      <c r="AI88" s="21" t="e">
        <f t="array" ref="AI88">INDEX($D$2:$D$561, SMALL(IF($AG$2=$B$2:$B$561, ROW($B$2:$B$561)-ROW($B$2)+1), ROW(87:87)))</f>
        <v>#NUM!</v>
      </c>
    </row>
    <row r="89" spans="1:35" ht="15" x14ac:dyDescent="0.4">
      <c r="A89">
        <f>'Clk0.5'!P55</f>
        <v>21.44782666692295</v>
      </c>
      <c r="B89">
        <f t="shared" si="1"/>
        <v>22</v>
      </c>
      <c r="C89" s="1">
        <f>'Clk0.5'!S55</f>
        <v>8.7246931105694205</v>
      </c>
      <c r="D89" s="1">
        <f>'Clk0.5'!T55</f>
        <v>8.0171950105934044</v>
      </c>
      <c r="G89" s="21" t="e">
        <f t="array" ref="G89">INDEX($C$2:$C$561, SMALL(IF($F$2=$B$2:$B$561, ROW($B$2:$B$561)-ROW($B$2)+1), ROW(88:88)))</f>
        <v>#NUM!</v>
      </c>
      <c r="H89" s="21" t="e">
        <f t="array" ref="H89">INDEX($D$2:$D$561, SMALL(IF($F$2=$B$2:$B$561, ROW($B$2:$B$561)-ROW($B$2)+1), ROW(88:88)))</f>
        <v>#NUM!</v>
      </c>
      <c r="J89" s="21" t="e">
        <f t="array" ref="J89">INDEX($C$2:$C$561, SMALL(IF($I$2=$B$2:$B$561, ROW($B$2:$B$561)-ROW($B$2)+1), ROW(88:88)))</f>
        <v>#NUM!</v>
      </c>
      <c r="K89" s="21" t="e">
        <f t="array" ref="K89">INDEX($D$2:$D$561, SMALL(IF($I$2=$B$2:$B$561, ROW($B$2:$B$561)-ROW($B$2)+1), ROW(88:88)))</f>
        <v>#NUM!</v>
      </c>
      <c r="M89" s="21" t="e">
        <f t="array" ref="M89">INDEX($C$2:$C$561, SMALL(IF($L$2=$B$2:$B$561, ROW($B$2:$B$561)-ROW($B$2)+1), ROW(88:88)))</f>
        <v>#NUM!</v>
      </c>
      <c r="N89" s="21" t="e">
        <f t="array" ref="N89">INDEX($D$2:$D$561, SMALL(IF($L$2=$B$2:$B$561, ROW($B$2:$B$561)-ROW($B$2)+1), ROW(88:88)))</f>
        <v>#NUM!</v>
      </c>
      <c r="P89" s="21">
        <f t="array" ref="P89">INDEX($C$2:$C$561, SMALL(IF($O$2=$B$2:$B$561, ROW($B$2:$B$561)-ROW($B$2)+1), ROW(88:88)))</f>
        <v>5.6786420959490185</v>
      </c>
      <c r="Q89" s="21">
        <f t="array" ref="Q89">INDEX($D$2:$D$561, SMALL(IF($O$2=$B$2:$B$561, ROW($B$2:$B$561)-ROW($B$2)+1), ROW(88:88)))</f>
        <v>1.9831991778938187</v>
      </c>
      <c r="S89" s="21">
        <f t="array" ref="S89">INDEX($C$2:$C$561, SMALL(IF($R$2=$B$2:$B$561, ROW($B$2:$B$561)-ROW($B$2)+1), ROW(88:88)))</f>
        <v>27.873491598982518</v>
      </c>
      <c r="T89" s="21">
        <f t="array" ref="T89">INDEX($D$2:$D$561, SMALL(IF($R$2=$B$2:$B$561, ROW($B$2:$B$561)-ROW($B$2)+1), ROW(88:88)))</f>
        <v>6.939122284883747</v>
      </c>
      <c r="V89" s="21" t="e">
        <f t="array" ref="V89">INDEX($C$2:$C$561, SMALL(IF($U$2=$B$2:$B$561, ROW($B$2:$B$561)-ROW($B$2)+1), ROW(88:88)))</f>
        <v>#NUM!</v>
      </c>
      <c r="W89" s="21" t="e">
        <f t="array" ref="W89">INDEX($D$2:$D$561, SMALL(IF($U$2=$B$2:$B$561, ROW($B$2:$B$561)-ROW($B$2)+1), ROW(88:88)))</f>
        <v>#NUM!</v>
      </c>
      <c r="Y89" s="21" t="e">
        <f t="array" ref="Y89">INDEX($C$2:$C$561, SMALL(IF($X$2=$B$2:$B$561, ROW($B$2:$B$561)-ROW($B$2)+1), ROW(88:88)))</f>
        <v>#NUM!</v>
      </c>
      <c r="Z89" s="21" t="e">
        <f t="array" ref="Z89">INDEX($D$2:$D$561, SMALL(IF($X$2=$B$2:$B$561, ROW($B$2:$B$561)-ROW($B$2)+1), ROW(88:88)))</f>
        <v>#NUM!</v>
      </c>
      <c r="AB89" s="21" t="e">
        <f t="array" ref="AB89">INDEX($C$2:$C$561, SMALL(IF($AA$2=$B$2:$B$561, ROW($B$2:$B$561)-ROW($B$2)+1), ROW(88:88)))</f>
        <v>#NUM!</v>
      </c>
      <c r="AC89" s="21" t="e">
        <f t="array" ref="AC89">INDEX($D$2:$D$561, SMALL(IF($AA$2=$B$2:$B$561, ROW($B$2:$B$561)-ROW($B$2)+1), ROW(88:88)))</f>
        <v>#NUM!</v>
      </c>
      <c r="AE89" s="21" t="e">
        <f t="array" ref="AE89">INDEX($C$2:$C$561, SMALL(IF($AD$2=$B$2:$B$561, ROW($B$2:$B$561)-ROW($B$2)+1), ROW(88:88)))</f>
        <v>#NUM!</v>
      </c>
      <c r="AF89" s="21" t="e">
        <f t="array" ref="AF89">INDEX($D$2:$D$561, SMALL(IF($AD$2=$B$2:$B$561, ROW($B$2:$B$561)-ROW($B$2)+1), ROW(88:88)))</f>
        <v>#NUM!</v>
      </c>
      <c r="AH89" s="21" t="e">
        <f t="array" ref="AH89">INDEX($C$2:$C$561, SMALL(IF($AG$2=$B$2:$B$561, ROW($B$2:$B$561)-ROW($B$2)+1), ROW(88:88)))</f>
        <v>#NUM!</v>
      </c>
      <c r="AI89" s="21" t="e">
        <f t="array" ref="AI89">INDEX($D$2:$D$561, SMALL(IF($AG$2=$B$2:$B$561, ROW($B$2:$B$561)-ROW($B$2)+1), ROW(88:88)))</f>
        <v>#NUM!</v>
      </c>
    </row>
    <row r="90" spans="1:35" ht="15" x14ac:dyDescent="0.4">
      <c r="A90">
        <f>'Clk0.5'!P56</f>
        <v>21.368837465428161</v>
      </c>
      <c r="B90">
        <f t="shared" si="1"/>
        <v>22</v>
      </c>
      <c r="C90" s="1">
        <f>'Clk0.5'!S56</f>
        <v>8.5537209616123384</v>
      </c>
      <c r="D90" s="1">
        <f>'Clk0.5'!T56</f>
        <v>7.7709552722198181</v>
      </c>
      <c r="G90" s="21" t="e">
        <f t="array" ref="G90">INDEX($C$2:$C$561, SMALL(IF($F$2=$B$2:$B$561, ROW($B$2:$B$561)-ROW($B$2)+1), ROW(89:89)))</f>
        <v>#NUM!</v>
      </c>
      <c r="H90" s="21" t="e">
        <f t="array" ref="H90">INDEX($D$2:$D$561, SMALL(IF($F$2=$B$2:$B$561, ROW($B$2:$B$561)-ROW($B$2)+1), ROW(89:89)))</f>
        <v>#NUM!</v>
      </c>
      <c r="J90" s="21" t="e">
        <f t="array" ref="J90">INDEX($C$2:$C$561, SMALL(IF($I$2=$B$2:$B$561, ROW($B$2:$B$561)-ROW($B$2)+1), ROW(89:89)))</f>
        <v>#NUM!</v>
      </c>
      <c r="K90" s="21" t="e">
        <f t="array" ref="K90">INDEX($D$2:$D$561, SMALL(IF($I$2=$B$2:$B$561, ROW($B$2:$B$561)-ROW($B$2)+1), ROW(89:89)))</f>
        <v>#NUM!</v>
      </c>
      <c r="M90" s="21" t="e">
        <f t="array" ref="M90">INDEX($C$2:$C$561, SMALL(IF($L$2=$B$2:$B$561, ROW($B$2:$B$561)-ROW($B$2)+1), ROW(89:89)))</f>
        <v>#NUM!</v>
      </c>
      <c r="N90" s="21" t="e">
        <f t="array" ref="N90">INDEX($D$2:$D$561, SMALL(IF($L$2=$B$2:$B$561, ROW($B$2:$B$561)-ROW($B$2)+1), ROW(89:89)))</f>
        <v>#NUM!</v>
      </c>
      <c r="P90" s="21">
        <f t="array" ref="P90">INDEX($C$2:$C$561, SMALL(IF($O$2=$B$2:$B$561, ROW($B$2:$B$561)-ROW($B$2)+1), ROW(89:89)))</f>
        <v>5.4610151474141526</v>
      </c>
      <c r="Q90" s="21">
        <f t="array" ref="Q90">INDEX($D$2:$D$561, SMALL(IF($O$2=$B$2:$B$561, ROW($B$2:$B$561)-ROW($B$2)+1), ROW(89:89)))</f>
        <v>1.7401061844540815</v>
      </c>
      <c r="S90" s="21" t="e">
        <f t="array" ref="S90">INDEX($C$2:$C$561, SMALL(IF($R$2=$B$2:$B$561, ROW($B$2:$B$561)-ROW($B$2)+1), ROW(89:89)))</f>
        <v>#NUM!</v>
      </c>
      <c r="T90" s="21" t="e">
        <f t="array" ref="T90">INDEX($D$2:$D$561, SMALL(IF($R$2=$B$2:$B$561, ROW($B$2:$B$561)-ROW($B$2)+1), ROW(89:89)))</f>
        <v>#NUM!</v>
      </c>
      <c r="V90" s="21" t="e">
        <f t="array" ref="V90">INDEX($C$2:$C$561, SMALL(IF($U$2=$B$2:$B$561, ROW($B$2:$B$561)-ROW($B$2)+1), ROW(89:89)))</f>
        <v>#NUM!</v>
      </c>
      <c r="W90" s="21" t="e">
        <f t="array" ref="W90">INDEX($D$2:$D$561, SMALL(IF($U$2=$B$2:$B$561, ROW($B$2:$B$561)-ROW($B$2)+1), ROW(89:89)))</f>
        <v>#NUM!</v>
      </c>
      <c r="Y90" s="21" t="e">
        <f t="array" ref="Y90">INDEX($C$2:$C$561, SMALL(IF($X$2=$B$2:$B$561, ROW($B$2:$B$561)-ROW($B$2)+1), ROW(89:89)))</f>
        <v>#NUM!</v>
      </c>
      <c r="Z90" s="21" t="e">
        <f t="array" ref="Z90">INDEX($D$2:$D$561, SMALL(IF($X$2=$B$2:$B$561, ROW($B$2:$B$561)-ROW($B$2)+1), ROW(89:89)))</f>
        <v>#NUM!</v>
      </c>
      <c r="AB90" s="21" t="e">
        <f t="array" ref="AB90">INDEX($C$2:$C$561, SMALL(IF($AA$2=$B$2:$B$561, ROW($B$2:$B$561)-ROW($B$2)+1), ROW(89:89)))</f>
        <v>#NUM!</v>
      </c>
      <c r="AC90" s="21" t="e">
        <f t="array" ref="AC90">INDEX($D$2:$D$561, SMALL(IF($AA$2=$B$2:$B$561, ROW($B$2:$B$561)-ROW($B$2)+1), ROW(89:89)))</f>
        <v>#NUM!</v>
      </c>
      <c r="AE90" s="21" t="e">
        <f t="array" ref="AE90">INDEX($C$2:$C$561, SMALL(IF($AD$2=$B$2:$B$561, ROW($B$2:$B$561)-ROW($B$2)+1), ROW(89:89)))</f>
        <v>#NUM!</v>
      </c>
      <c r="AF90" s="21" t="e">
        <f t="array" ref="AF90">INDEX($D$2:$D$561, SMALL(IF($AD$2=$B$2:$B$561, ROW($B$2:$B$561)-ROW($B$2)+1), ROW(89:89)))</f>
        <v>#NUM!</v>
      </c>
      <c r="AH90" s="21" t="e">
        <f t="array" ref="AH90">INDEX($C$2:$C$561, SMALL(IF($AG$2=$B$2:$B$561, ROW($B$2:$B$561)-ROW($B$2)+1), ROW(89:89)))</f>
        <v>#NUM!</v>
      </c>
      <c r="AI90" s="21" t="e">
        <f t="array" ref="AI90">INDEX($D$2:$D$561, SMALL(IF($AG$2=$B$2:$B$561, ROW($B$2:$B$561)-ROW($B$2)+1), ROW(89:89)))</f>
        <v>#NUM!</v>
      </c>
    </row>
    <row r="91" spans="1:35" ht="15" x14ac:dyDescent="0.4">
      <c r="A91">
        <f>'Clk0.5'!P57</f>
        <v>21.303188685016977</v>
      </c>
      <c r="B91">
        <f t="shared" si="1"/>
        <v>22</v>
      </c>
      <c r="C91" s="1">
        <f>'Clk0.5'!S57</f>
        <v>8.3883476627133859</v>
      </c>
      <c r="D91" s="1">
        <f>'Clk0.5'!T57</f>
        <v>7.5271176633001415</v>
      </c>
      <c r="G91" s="21" t="e">
        <f t="array" ref="G91">INDEX($C$2:$C$561, SMALL(IF($F$2=$B$2:$B$561, ROW($B$2:$B$561)-ROW($B$2)+1), ROW(90:90)))</f>
        <v>#NUM!</v>
      </c>
      <c r="H91" s="21" t="e">
        <f t="array" ref="H91">INDEX($D$2:$D$561, SMALL(IF($F$2=$B$2:$B$561, ROW($B$2:$B$561)-ROW($B$2)+1), ROW(90:90)))</f>
        <v>#NUM!</v>
      </c>
      <c r="J91" s="21" t="e">
        <f t="array" ref="J91">INDEX($C$2:$C$561, SMALL(IF($I$2=$B$2:$B$561, ROW($B$2:$B$561)-ROW($B$2)+1), ROW(90:90)))</f>
        <v>#NUM!</v>
      </c>
      <c r="K91" s="21" t="e">
        <f t="array" ref="K91">INDEX($D$2:$D$561, SMALL(IF($I$2=$B$2:$B$561, ROW($B$2:$B$561)-ROW($B$2)+1), ROW(90:90)))</f>
        <v>#NUM!</v>
      </c>
      <c r="M91" s="21" t="e">
        <f t="array" ref="M91">INDEX($C$2:$C$561, SMALL(IF($L$2=$B$2:$B$561, ROW($B$2:$B$561)-ROW($B$2)+1), ROW(90:90)))</f>
        <v>#NUM!</v>
      </c>
      <c r="N91" s="21" t="e">
        <f t="array" ref="N91">INDEX($D$2:$D$561, SMALL(IF($L$2=$B$2:$B$561, ROW($B$2:$B$561)-ROW($B$2)+1), ROW(90:90)))</f>
        <v>#NUM!</v>
      </c>
      <c r="P91" s="21">
        <f t="array" ref="P91">INDEX($C$2:$C$561, SMALL(IF($O$2=$B$2:$B$561, ROW($B$2:$B$561)-ROW($B$2)+1), ROW(90:90)))</f>
        <v>5.2324769338968204</v>
      </c>
      <c r="Q91" s="21">
        <f t="array" ref="Q91">INDEX($D$2:$D$561, SMALL(IF($O$2=$B$2:$B$561, ROW($B$2:$B$561)-ROW($B$2)+1), ROW(90:90)))</f>
        <v>1.4871298094474334</v>
      </c>
      <c r="S91" s="21" t="e">
        <f t="array" ref="S91">INDEX($C$2:$C$561, SMALL(IF($R$2=$B$2:$B$561, ROW($B$2:$B$561)-ROW($B$2)+1), ROW(90:90)))</f>
        <v>#NUM!</v>
      </c>
      <c r="T91" s="21" t="e">
        <f t="array" ref="T91">INDEX($D$2:$D$561, SMALL(IF($R$2=$B$2:$B$561, ROW($B$2:$B$561)-ROW($B$2)+1), ROW(90:90)))</f>
        <v>#NUM!</v>
      </c>
      <c r="V91" s="21" t="e">
        <f t="array" ref="V91">INDEX($C$2:$C$561, SMALL(IF($U$2=$B$2:$B$561, ROW($B$2:$B$561)-ROW($B$2)+1), ROW(90:90)))</f>
        <v>#NUM!</v>
      </c>
      <c r="W91" s="21" t="e">
        <f t="array" ref="W91">INDEX($D$2:$D$561, SMALL(IF($U$2=$B$2:$B$561, ROW($B$2:$B$561)-ROW($B$2)+1), ROW(90:90)))</f>
        <v>#NUM!</v>
      </c>
      <c r="Y91" s="21" t="e">
        <f t="array" ref="Y91">INDEX($C$2:$C$561, SMALL(IF($X$2=$B$2:$B$561, ROW($B$2:$B$561)-ROW($B$2)+1), ROW(90:90)))</f>
        <v>#NUM!</v>
      </c>
      <c r="Z91" s="21" t="e">
        <f t="array" ref="Z91">INDEX($D$2:$D$561, SMALL(IF($X$2=$B$2:$B$561, ROW($B$2:$B$561)-ROW($B$2)+1), ROW(90:90)))</f>
        <v>#NUM!</v>
      </c>
      <c r="AB91" s="21" t="e">
        <f t="array" ref="AB91">INDEX($C$2:$C$561, SMALL(IF($AA$2=$B$2:$B$561, ROW($B$2:$B$561)-ROW($B$2)+1), ROW(90:90)))</f>
        <v>#NUM!</v>
      </c>
      <c r="AC91" s="21" t="e">
        <f t="array" ref="AC91">INDEX($D$2:$D$561, SMALL(IF($AA$2=$B$2:$B$561, ROW($B$2:$B$561)-ROW($B$2)+1), ROW(90:90)))</f>
        <v>#NUM!</v>
      </c>
      <c r="AE91" s="21" t="e">
        <f t="array" ref="AE91">INDEX($C$2:$C$561, SMALL(IF($AD$2=$B$2:$B$561, ROW($B$2:$B$561)-ROW($B$2)+1), ROW(90:90)))</f>
        <v>#NUM!</v>
      </c>
      <c r="AF91" s="21" t="e">
        <f t="array" ref="AF91">INDEX($D$2:$D$561, SMALL(IF($AD$2=$B$2:$B$561, ROW($B$2:$B$561)-ROW($B$2)+1), ROW(90:90)))</f>
        <v>#NUM!</v>
      </c>
      <c r="AH91" s="21" t="e">
        <f t="array" ref="AH91">INDEX($C$2:$C$561, SMALL(IF($AG$2=$B$2:$B$561, ROW($B$2:$B$561)-ROW($B$2)+1), ROW(90:90)))</f>
        <v>#NUM!</v>
      </c>
      <c r="AI91" s="21" t="e">
        <f t="array" ref="AI91">INDEX($D$2:$D$561, SMALL(IF($AG$2=$B$2:$B$561, ROW($B$2:$B$561)-ROW($B$2)+1), ROW(90:90)))</f>
        <v>#NUM!</v>
      </c>
    </row>
    <row r="92" spans="1:35" ht="15" x14ac:dyDescent="0.4">
      <c r="A92">
        <f>'Clk0.5'!P58</f>
        <v>21.250490711123483</v>
      </c>
      <c r="B92">
        <f t="shared" si="1"/>
        <v>22</v>
      </c>
      <c r="C92" s="1">
        <f>'Clk0.5'!S58</f>
        <v>8.2281456263805168</v>
      </c>
      <c r="D92" s="1">
        <f>'Clk0.5'!T58</f>
        <v>7.2851201898011118</v>
      </c>
      <c r="G92" s="21" t="e">
        <f t="array" ref="G92">INDEX($C$2:$C$561, SMALL(IF($F$2=$B$2:$B$561, ROW($B$2:$B$561)-ROW($B$2)+1), ROW(91:91)))</f>
        <v>#NUM!</v>
      </c>
      <c r="H92" s="21" t="e">
        <f t="array" ref="H92">INDEX($D$2:$D$561, SMALL(IF($F$2=$B$2:$B$561, ROW($B$2:$B$561)-ROW($B$2)+1), ROW(91:91)))</f>
        <v>#NUM!</v>
      </c>
      <c r="J92" s="21" t="e">
        <f t="array" ref="J92">INDEX($C$2:$C$561, SMALL(IF($I$2=$B$2:$B$561, ROW($B$2:$B$561)-ROW($B$2)+1), ROW(91:91)))</f>
        <v>#NUM!</v>
      </c>
      <c r="K92" s="21" t="e">
        <f t="array" ref="K92">INDEX($D$2:$D$561, SMALL(IF($I$2=$B$2:$B$561, ROW($B$2:$B$561)-ROW($B$2)+1), ROW(91:91)))</f>
        <v>#NUM!</v>
      </c>
      <c r="M92" s="21" t="e">
        <f t="array" ref="M92">INDEX($C$2:$C$561, SMALL(IF($L$2=$B$2:$B$561, ROW($B$2:$B$561)-ROW($B$2)+1), ROW(91:91)))</f>
        <v>#NUM!</v>
      </c>
      <c r="N92" s="21" t="e">
        <f t="array" ref="N92">INDEX($D$2:$D$561, SMALL(IF($L$2=$B$2:$B$561, ROW($B$2:$B$561)-ROW($B$2)+1), ROW(91:91)))</f>
        <v>#NUM!</v>
      </c>
      <c r="P92" s="21" t="e">
        <f t="array" ref="P92">INDEX($C$2:$C$561, SMALL(IF($O$2=$B$2:$B$561, ROW($B$2:$B$561)-ROW($B$2)+1), ROW(91:91)))</f>
        <v>#NUM!</v>
      </c>
      <c r="Q92" s="21" t="e">
        <f t="array" ref="Q92">INDEX($D$2:$D$561, SMALL(IF($O$2=$B$2:$B$561, ROW($B$2:$B$561)-ROW($B$2)+1), ROW(91:91)))</f>
        <v>#NUM!</v>
      </c>
      <c r="S92" s="21" t="e">
        <f t="array" ref="S92">INDEX($C$2:$C$561, SMALL(IF($R$2=$B$2:$B$561, ROW($B$2:$B$561)-ROW($B$2)+1), ROW(91:91)))</f>
        <v>#NUM!</v>
      </c>
      <c r="T92" s="21" t="e">
        <f t="array" ref="T92">INDEX($D$2:$D$561, SMALL(IF($R$2=$B$2:$B$561, ROW($B$2:$B$561)-ROW($B$2)+1), ROW(91:91)))</f>
        <v>#NUM!</v>
      </c>
      <c r="V92" s="21" t="e">
        <f t="array" ref="V92">INDEX($C$2:$C$561, SMALL(IF($U$2=$B$2:$B$561, ROW($B$2:$B$561)-ROW($B$2)+1), ROW(91:91)))</f>
        <v>#NUM!</v>
      </c>
      <c r="W92" s="21" t="e">
        <f t="array" ref="W92">INDEX($D$2:$D$561, SMALL(IF($U$2=$B$2:$B$561, ROW($B$2:$B$561)-ROW($B$2)+1), ROW(91:91)))</f>
        <v>#NUM!</v>
      </c>
      <c r="Y92" s="21" t="e">
        <f t="array" ref="Y92">INDEX($C$2:$C$561, SMALL(IF($X$2=$B$2:$B$561, ROW($B$2:$B$561)-ROW($B$2)+1), ROW(91:91)))</f>
        <v>#NUM!</v>
      </c>
      <c r="Z92" s="21" t="e">
        <f t="array" ref="Z92">INDEX($D$2:$D$561, SMALL(IF($X$2=$B$2:$B$561, ROW($B$2:$B$561)-ROW($B$2)+1), ROW(91:91)))</f>
        <v>#NUM!</v>
      </c>
      <c r="AB92" s="21" t="e">
        <f t="array" ref="AB92">INDEX($C$2:$C$561, SMALL(IF($AA$2=$B$2:$B$561, ROW($B$2:$B$561)-ROW($B$2)+1), ROW(91:91)))</f>
        <v>#NUM!</v>
      </c>
      <c r="AC92" s="21" t="e">
        <f t="array" ref="AC92">INDEX($D$2:$D$561, SMALL(IF($AA$2=$B$2:$B$561, ROW($B$2:$B$561)-ROW($B$2)+1), ROW(91:91)))</f>
        <v>#NUM!</v>
      </c>
      <c r="AE92" s="21" t="e">
        <f t="array" ref="AE92">INDEX($C$2:$C$561, SMALL(IF($AD$2=$B$2:$B$561, ROW($B$2:$B$561)-ROW($B$2)+1), ROW(91:91)))</f>
        <v>#NUM!</v>
      </c>
      <c r="AF92" s="21" t="e">
        <f t="array" ref="AF92">INDEX($D$2:$D$561, SMALL(IF($AD$2=$B$2:$B$561, ROW($B$2:$B$561)-ROW($B$2)+1), ROW(91:91)))</f>
        <v>#NUM!</v>
      </c>
      <c r="AH92" s="21" t="e">
        <f t="array" ref="AH92">INDEX($C$2:$C$561, SMALL(IF($AG$2=$B$2:$B$561, ROW($B$2:$B$561)-ROW($B$2)+1), ROW(91:91)))</f>
        <v>#NUM!</v>
      </c>
      <c r="AI92" s="21" t="e">
        <f t="array" ref="AI92">INDEX($D$2:$D$561, SMALL(IF($AG$2=$B$2:$B$561, ROW($B$2:$B$561)-ROW($B$2)+1), ROW(91:91)))</f>
        <v>#NUM!</v>
      </c>
    </row>
    <row r="93" spans="1:35" ht="15" x14ac:dyDescent="0.4">
      <c r="A93">
        <f>'Clk0.5'!P59</f>
        <v>21.210423586651899</v>
      </c>
      <c r="B93">
        <f t="shared" si="1"/>
        <v>22</v>
      </c>
      <c r="C93" s="1">
        <f>'Clk0.5'!S59</f>
        <v>8.0727062319772465</v>
      </c>
      <c r="D93" s="1">
        <f>'Clk0.5'!T59</f>
        <v>7.0444203811565913</v>
      </c>
      <c r="G93" s="21" t="e">
        <f t="array" ref="G93">INDEX($C$2:$C$561, SMALL(IF($F$2=$B$2:$B$561, ROW($B$2:$B$561)-ROW($B$2)+1), ROW(92:92)))</f>
        <v>#NUM!</v>
      </c>
      <c r="H93" s="21" t="e">
        <f t="array" ref="H93">INDEX($D$2:$D$561, SMALL(IF($F$2=$B$2:$B$561, ROW($B$2:$B$561)-ROW($B$2)+1), ROW(92:92)))</f>
        <v>#NUM!</v>
      </c>
      <c r="J93" s="21" t="e">
        <f t="array" ref="J93">INDEX($C$2:$C$561, SMALL(IF($I$2=$B$2:$B$561, ROW($B$2:$B$561)-ROW($B$2)+1), ROW(92:92)))</f>
        <v>#NUM!</v>
      </c>
      <c r="K93" s="21" t="e">
        <f t="array" ref="K93">INDEX($D$2:$D$561, SMALL(IF($I$2=$B$2:$B$561, ROW($B$2:$B$561)-ROW($B$2)+1), ROW(92:92)))</f>
        <v>#NUM!</v>
      </c>
      <c r="M93" s="21" t="e">
        <f t="array" ref="M93">INDEX($C$2:$C$561, SMALL(IF($L$2=$B$2:$B$561, ROW($B$2:$B$561)-ROW($B$2)+1), ROW(92:92)))</f>
        <v>#NUM!</v>
      </c>
      <c r="N93" s="21" t="e">
        <f t="array" ref="N93">INDEX($D$2:$D$561, SMALL(IF($L$2=$B$2:$B$561, ROW($B$2:$B$561)-ROW($B$2)+1), ROW(92:92)))</f>
        <v>#NUM!</v>
      </c>
      <c r="P93" s="21" t="e">
        <f t="array" ref="P93">INDEX($C$2:$C$561, SMALL(IF($O$2=$B$2:$B$561, ROW($B$2:$B$561)-ROW($B$2)+1), ROW(92:92)))</f>
        <v>#NUM!</v>
      </c>
      <c r="Q93" s="21" t="e">
        <f t="array" ref="Q93">INDEX($D$2:$D$561, SMALL(IF($O$2=$B$2:$B$561, ROW($B$2:$B$561)-ROW($B$2)+1), ROW(92:92)))</f>
        <v>#NUM!</v>
      </c>
      <c r="S93" s="21" t="e">
        <f t="array" ref="S93">INDEX($C$2:$C$561, SMALL(IF($R$2=$B$2:$B$561, ROW($B$2:$B$561)-ROW($B$2)+1), ROW(92:92)))</f>
        <v>#NUM!</v>
      </c>
      <c r="T93" s="21" t="e">
        <f t="array" ref="T93">INDEX($D$2:$D$561, SMALL(IF($R$2=$B$2:$B$561, ROW($B$2:$B$561)-ROW($B$2)+1), ROW(92:92)))</f>
        <v>#NUM!</v>
      </c>
      <c r="V93" s="21" t="e">
        <f t="array" ref="V93">INDEX($C$2:$C$561, SMALL(IF($U$2=$B$2:$B$561, ROW($B$2:$B$561)-ROW($B$2)+1), ROW(92:92)))</f>
        <v>#NUM!</v>
      </c>
      <c r="W93" s="21" t="e">
        <f t="array" ref="W93">INDEX($D$2:$D$561, SMALL(IF($U$2=$B$2:$B$561, ROW($B$2:$B$561)-ROW($B$2)+1), ROW(92:92)))</f>
        <v>#NUM!</v>
      </c>
      <c r="Y93" s="21" t="e">
        <f t="array" ref="Y93">INDEX($C$2:$C$561, SMALL(IF($X$2=$B$2:$B$561, ROW($B$2:$B$561)-ROW($B$2)+1), ROW(92:92)))</f>
        <v>#NUM!</v>
      </c>
      <c r="Z93" s="21" t="e">
        <f t="array" ref="Z93">INDEX($D$2:$D$561, SMALL(IF($X$2=$B$2:$B$561, ROW($B$2:$B$561)-ROW($B$2)+1), ROW(92:92)))</f>
        <v>#NUM!</v>
      </c>
      <c r="AB93" s="21" t="e">
        <f t="array" ref="AB93">INDEX($C$2:$C$561, SMALL(IF($AA$2=$B$2:$B$561, ROW($B$2:$B$561)-ROW($B$2)+1), ROW(92:92)))</f>
        <v>#NUM!</v>
      </c>
      <c r="AC93" s="21" t="e">
        <f t="array" ref="AC93">INDEX($D$2:$D$561, SMALL(IF($AA$2=$B$2:$B$561, ROW($B$2:$B$561)-ROW($B$2)+1), ROW(92:92)))</f>
        <v>#NUM!</v>
      </c>
      <c r="AE93" s="21" t="e">
        <f t="array" ref="AE93">INDEX($C$2:$C$561, SMALL(IF($AD$2=$B$2:$B$561, ROW($B$2:$B$561)-ROW($B$2)+1), ROW(92:92)))</f>
        <v>#NUM!</v>
      </c>
      <c r="AF93" s="21" t="e">
        <f t="array" ref="AF93">INDEX($D$2:$D$561, SMALL(IF($AD$2=$B$2:$B$561, ROW($B$2:$B$561)-ROW($B$2)+1), ROW(92:92)))</f>
        <v>#NUM!</v>
      </c>
      <c r="AH93" s="21" t="e">
        <f t="array" ref="AH93">INDEX($C$2:$C$561, SMALL(IF($AG$2=$B$2:$B$561, ROW($B$2:$B$561)-ROW($B$2)+1), ROW(92:92)))</f>
        <v>#NUM!</v>
      </c>
      <c r="AI93" s="21" t="e">
        <f t="array" ref="AI93">INDEX($D$2:$D$561, SMALL(IF($AG$2=$B$2:$B$561, ROW($B$2:$B$561)-ROW($B$2)+1), ROW(92:92)))</f>
        <v>#NUM!</v>
      </c>
    </row>
    <row r="94" spans="1:35" ht="15" x14ac:dyDescent="0.4">
      <c r="A94">
        <f>'Clk0.5'!P60</f>
        <v>21.182732784577592</v>
      </c>
      <c r="B94">
        <f t="shared" si="1"/>
        <v>22</v>
      </c>
      <c r="C94" s="1">
        <f>'Clk0.5'!S60</f>
        <v>7.9216338342374906</v>
      </c>
      <c r="D94" s="1">
        <f>'Clk0.5'!T60</f>
        <v>6.8044905663099984</v>
      </c>
      <c r="G94" s="21" t="e">
        <f t="array" ref="G94">INDEX($C$2:$C$561, SMALL(IF($F$2=$B$2:$B$561, ROW($B$2:$B$561)-ROW($B$2)+1), ROW(93:93)))</f>
        <v>#NUM!</v>
      </c>
      <c r="H94" s="21" t="e">
        <f t="array" ref="H94">INDEX($D$2:$D$561, SMALL(IF($F$2=$B$2:$B$561, ROW($B$2:$B$561)-ROW($B$2)+1), ROW(93:93)))</f>
        <v>#NUM!</v>
      </c>
      <c r="J94" s="21" t="e">
        <f t="array" ref="J94">INDEX($C$2:$C$561, SMALL(IF($I$2=$B$2:$B$561, ROW($B$2:$B$561)-ROW($B$2)+1), ROW(93:93)))</f>
        <v>#NUM!</v>
      </c>
      <c r="K94" s="21" t="e">
        <f t="array" ref="K94">INDEX($D$2:$D$561, SMALL(IF($I$2=$B$2:$B$561, ROW($B$2:$B$561)-ROW($B$2)+1), ROW(93:93)))</f>
        <v>#NUM!</v>
      </c>
      <c r="M94" s="21" t="e">
        <f t="array" ref="M94">INDEX($C$2:$C$561, SMALL(IF($L$2=$B$2:$B$561, ROW($B$2:$B$561)-ROW($B$2)+1), ROW(93:93)))</f>
        <v>#NUM!</v>
      </c>
      <c r="N94" s="21" t="e">
        <f t="array" ref="N94">INDEX($D$2:$D$561, SMALL(IF($L$2=$B$2:$B$561, ROW($B$2:$B$561)-ROW($B$2)+1), ROW(93:93)))</f>
        <v>#NUM!</v>
      </c>
      <c r="P94" s="21" t="e">
        <f t="array" ref="P94">INDEX($C$2:$C$561, SMALL(IF($O$2=$B$2:$B$561, ROW($B$2:$B$561)-ROW($B$2)+1), ROW(93:93)))</f>
        <v>#NUM!</v>
      </c>
      <c r="Q94" s="21" t="e">
        <f t="array" ref="Q94">INDEX($D$2:$D$561, SMALL(IF($O$2=$B$2:$B$561, ROW($B$2:$B$561)-ROW($B$2)+1), ROW(93:93)))</f>
        <v>#NUM!</v>
      </c>
      <c r="S94" s="21" t="e">
        <f t="array" ref="S94">INDEX($C$2:$C$561, SMALL(IF($R$2=$B$2:$B$561, ROW($B$2:$B$561)-ROW($B$2)+1), ROW(93:93)))</f>
        <v>#NUM!</v>
      </c>
      <c r="T94" s="21" t="e">
        <f t="array" ref="T94">INDEX($D$2:$D$561, SMALL(IF($R$2=$B$2:$B$561, ROW($B$2:$B$561)-ROW($B$2)+1), ROW(93:93)))</f>
        <v>#NUM!</v>
      </c>
      <c r="V94" s="21" t="e">
        <f t="array" ref="V94">INDEX($C$2:$C$561, SMALL(IF($U$2=$B$2:$B$561, ROW($B$2:$B$561)-ROW($B$2)+1), ROW(93:93)))</f>
        <v>#NUM!</v>
      </c>
      <c r="W94" s="21" t="e">
        <f t="array" ref="W94">INDEX($D$2:$D$561, SMALL(IF($U$2=$B$2:$B$561, ROW($B$2:$B$561)-ROW($B$2)+1), ROW(93:93)))</f>
        <v>#NUM!</v>
      </c>
      <c r="Y94" s="21" t="e">
        <f t="array" ref="Y94">INDEX($C$2:$C$561, SMALL(IF($X$2=$B$2:$B$561, ROW($B$2:$B$561)-ROW($B$2)+1), ROW(93:93)))</f>
        <v>#NUM!</v>
      </c>
      <c r="Z94" s="21" t="e">
        <f t="array" ref="Z94">INDEX($D$2:$D$561, SMALL(IF($X$2=$B$2:$B$561, ROW($B$2:$B$561)-ROW($B$2)+1), ROW(93:93)))</f>
        <v>#NUM!</v>
      </c>
      <c r="AB94" s="21" t="e">
        <f t="array" ref="AB94">INDEX($C$2:$C$561, SMALL(IF($AA$2=$B$2:$B$561, ROW($B$2:$B$561)-ROW($B$2)+1), ROW(93:93)))</f>
        <v>#NUM!</v>
      </c>
      <c r="AC94" s="21" t="e">
        <f t="array" ref="AC94">INDEX($D$2:$D$561, SMALL(IF($AA$2=$B$2:$B$561, ROW($B$2:$B$561)-ROW($B$2)+1), ROW(93:93)))</f>
        <v>#NUM!</v>
      </c>
      <c r="AE94" s="21" t="e">
        <f t="array" ref="AE94">INDEX($C$2:$C$561, SMALL(IF($AD$2=$B$2:$B$561, ROW($B$2:$B$561)-ROW($B$2)+1), ROW(93:93)))</f>
        <v>#NUM!</v>
      </c>
      <c r="AF94" s="21" t="e">
        <f t="array" ref="AF94">INDEX($D$2:$D$561, SMALL(IF($AD$2=$B$2:$B$561, ROW($B$2:$B$561)-ROW($B$2)+1), ROW(93:93)))</f>
        <v>#NUM!</v>
      </c>
      <c r="AH94" s="21" t="e">
        <f t="array" ref="AH94">INDEX($C$2:$C$561, SMALL(IF($AG$2=$B$2:$B$561, ROW($B$2:$B$561)-ROW($B$2)+1), ROW(93:93)))</f>
        <v>#NUM!</v>
      </c>
      <c r="AI94" s="21" t="e">
        <f t="array" ref="AI94">INDEX($D$2:$D$561, SMALL(IF($AG$2=$B$2:$B$561, ROW($B$2:$B$561)-ROW($B$2)+1), ROW(93:93)))</f>
        <v>#NUM!</v>
      </c>
    </row>
    <row r="95" spans="1:35" ht="15" x14ac:dyDescent="0.4">
      <c r="A95">
        <f>'Clk0.5'!P61</f>
        <v>21.167225843224923</v>
      </c>
      <c r="B95">
        <f t="shared" si="1"/>
        <v>22</v>
      </c>
      <c r="C95" s="1">
        <f>'Clk0.5'!S61</f>
        <v>7.7745397235364475</v>
      </c>
      <c r="D95" s="1">
        <f>'Clk0.5'!T61</f>
        <v>6.5648136307181604</v>
      </c>
      <c r="G95" s="21" t="e">
        <f t="array" ref="G95">INDEX($C$2:$C$561, SMALL(IF($F$2=$B$2:$B$561, ROW($B$2:$B$561)-ROW($B$2)+1), ROW(94:94)))</f>
        <v>#NUM!</v>
      </c>
      <c r="H95" s="21" t="e">
        <f t="array" ref="H95">INDEX($D$2:$D$561, SMALL(IF($F$2=$B$2:$B$561, ROW($B$2:$B$561)-ROW($B$2)+1), ROW(94:94)))</f>
        <v>#NUM!</v>
      </c>
      <c r="J95" s="21" t="e">
        <f t="array" ref="J95">INDEX($C$2:$C$561, SMALL(IF($I$2=$B$2:$B$561, ROW($B$2:$B$561)-ROW($B$2)+1), ROW(94:94)))</f>
        <v>#NUM!</v>
      </c>
      <c r="K95" s="21" t="e">
        <f t="array" ref="K95">INDEX($D$2:$D$561, SMALL(IF($I$2=$B$2:$B$561, ROW($B$2:$B$561)-ROW($B$2)+1), ROW(94:94)))</f>
        <v>#NUM!</v>
      </c>
      <c r="M95" s="21" t="e">
        <f t="array" ref="M95">INDEX($C$2:$C$561, SMALL(IF($L$2=$B$2:$B$561, ROW($B$2:$B$561)-ROW($B$2)+1), ROW(94:94)))</f>
        <v>#NUM!</v>
      </c>
      <c r="N95" s="21" t="e">
        <f t="array" ref="N95">INDEX($D$2:$D$561, SMALL(IF($L$2=$B$2:$B$561, ROW($B$2:$B$561)-ROW($B$2)+1), ROW(94:94)))</f>
        <v>#NUM!</v>
      </c>
      <c r="P95" s="21" t="e">
        <f t="array" ref="P95">INDEX($C$2:$C$561, SMALL(IF($O$2=$B$2:$B$561, ROW($B$2:$B$561)-ROW($B$2)+1), ROW(94:94)))</f>
        <v>#NUM!</v>
      </c>
      <c r="Q95" s="21" t="e">
        <f t="array" ref="Q95">INDEX($D$2:$D$561, SMALL(IF($O$2=$B$2:$B$561, ROW($B$2:$B$561)-ROW($B$2)+1), ROW(94:94)))</f>
        <v>#NUM!</v>
      </c>
      <c r="S95" s="21" t="e">
        <f t="array" ref="S95">INDEX($C$2:$C$561, SMALL(IF($R$2=$B$2:$B$561, ROW($B$2:$B$561)-ROW($B$2)+1), ROW(94:94)))</f>
        <v>#NUM!</v>
      </c>
      <c r="T95" s="21" t="e">
        <f t="array" ref="T95">INDEX($D$2:$D$561, SMALL(IF($R$2=$B$2:$B$561, ROW($B$2:$B$561)-ROW($B$2)+1), ROW(94:94)))</f>
        <v>#NUM!</v>
      </c>
      <c r="V95" s="21" t="e">
        <f t="array" ref="V95">INDEX($C$2:$C$561, SMALL(IF($U$2=$B$2:$B$561, ROW($B$2:$B$561)-ROW($B$2)+1), ROW(94:94)))</f>
        <v>#NUM!</v>
      </c>
      <c r="W95" s="21" t="e">
        <f t="array" ref="W95">INDEX($D$2:$D$561, SMALL(IF($U$2=$B$2:$B$561, ROW($B$2:$B$561)-ROW($B$2)+1), ROW(94:94)))</f>
        <v>#NUM!</v>
      </c>
      <c r="Y95" s="21" t="e">
        <f t="array" ref="Y95">INDEX($C$2:$C$561, SMALL(IF($X$2=$B$2:$B$561, ROW($B$2:$B$561)-ROW($B$2)+1), ROW(94:94)))</f>
        <v>#NUM!</v>
      </c>
      <c r="Z95" s="21" t="e">
        <f t="array" ref="Z95">INDEX($D$2:$D$561, SMALL(IF($X$2=$B$2:$B$561, ROW($B$2:$B$561)-ROW($B$2)+1), ROW(94:94)))</f>
        <v>#NUM!</v>
      </c>
      <c r="AB95" s="21" t="e">
        <f t="array" ref="AB95">INDEX($C$2:$C$561, SMALL(IF($AA$2=$B$2:$B$561, ROW($B$2:$B$561)-ROW($B$2)+1), ROW(94:94)))</f>
        <v>#NUM!</v>
      </c>
      <c r="AC95" s="21" t="e">
        <f t="array" ref="AC95">INDEX($D$2:$D$561, SMALL(IF($AA$2=$B$2:$B$561, ROW($B$2:$B$561)-ROW($B$2)+1), ROW(94:94)))</f>
        <v>#NUM!</v>
      </c>
      <c r="AE95" s="21" t="e">
        <f t="array" ref="AE95">INDEX($C$2:$C$561, SMALL(IF($AD$2=$B$2:$B$561, ROW($B$2:$B$561)-ROW($B$2)+1), ROW(94:94)))</f>
        <v>#NUM!</v>
      </c>
      <c r="AF95" s="21" t="e">
        <f t="array" ref="AF95">INDEX($D$2:$D$561, SMALL(IF($AD$2=$B$2:$B$561, ROW($B$2:$B$561)-ROW($B$2)+1), ROW(94:94)))</f>
        <v>#NUM!</v>
      </c>
      <c r="AH95" s="21" t="e">
        <f t="array" ref="AH95">INDEX($C$2:$C$561, SMALL(IF($AG$2=$B$2:$B$561, ROW($B$2:$B$561)-ROW($B$2)+1), ROW(94:94)))</f>
        <v>#NUM!</v>
      </c>
      <c r="AI95" s="21" t="e">
        <f t="array" ref="AI95">INDEX($D$2:$D$561, SMALL(IF($AG$2=$B$2:$B$561, ROW($B$2:$B$561)-ROW($B$2)+1), ROW(94:94)))</f>
        <v>#NUM!</v>
      </c>
    </row>
    <row r="96" spans="1:35" ht="15" x14ac:dyDescent="0.4">
      <c r="A96">
        <f>'Clk0.5'!P62</f>
        <v>21.16376972411005</v>
      </c>
      <c r="B96">
        <f t="shared" si="1"/>
        <v>22</v>
      </c>
      <c r="C96" s="1">
        <f>'Clk0.5'!S62</f>
        <v>7.6310358512509708</v>
      </c>
      <c r="D96" s="1">
        <f>'Clk0.5'!T62</f>
        <v>6.3248792238365565</v>
      </c>
      <c r="G96" s="21" t="e">
        <f t="array" ref="G96">INDEX($C$2:$C$561, SMALL(IF($F$2=$B$2:$B$561, ROW($B$2:$B$561)-ROW($B$2)+1), ROW(95:95)))</f>
        <v>#NUM!</v>
      </c>
      <c r="H96" s="21" t="e">
        <f t="array" ref="H96">INDEX($D$2:$D$561, SMALL(IF($F$2=$B$2:$B$561, ROW($B$2:$B$561)-ROW($B$2)+1), ROW(95:95)))</f>
        <v>#NUM!</v>
      </c>
      <c r="J96" s="21" t="e">
        <f t="array" ref="J96">INDEX($C$2:$C$561, SMALL(IF($I$2=$B$2:$B$561, ROW($B$2:$B$561)-ROW($B$2)+1), ROW(95:95)))</f>
        <v>#NUM!</v>
      </c>
      <c r="K96" s="21" t="e">
        <f t="array" ref="K96">INDEX($D$2:$D$561, SMALL(IF($I$2=$B$2:$B$561, ROW($B$2:$B$561)-ROW($B$2)+1), ROW(95:95)))</f>
        <v>#NUM!</v>
      </c>
      <c r="M96" s="21" t="e">
        <f t="array" ref="M96">INDEX($C$2:$C$561, SMALL(IF($L$2=$B$2:$B$561, ROW($B$2:$B$561)-ROW($B$2)+1), ROW(95:95)))</f>
        <v>#NUM!</v>
      </c>
      <c r="N96" s="21" t="e">
        <f t="array" ref="N96">INDEX($D$2:$D$561, SMALL(IF($L$2=$B$2:$B$561, ROW($B$2:$B$561)-ROW($B$2)+1), ROW(95:95)))</f>
        <v>#NUM!</v>
      </c>
      <c r="P96" s="21" t="e">
        <f t="array" ref="P96">INDEX($C$2:$C$561, SMALL(IF($O$2=$B$2:$B$561, ROW($B$2:$B$561)-ROW($B$2)+1), ROW(95:95)))</f>
        <v>#NUM!</v>
      </c>
      <c r="Q96" s="21" t="e">
        <f t="array" ref="Q96">INDEX($D$2:$D$561, SMALL(IF($O$2=$B$2:$B$561, ROW($B$2:$B$561)-ROW($B$2)+1), ROW(95:95)))</f>
        <v>#NUM!</v>
      </c>
      <c r="S96" s="21" t="e">
        <f t="array" ref="S96">INDEX($C$2:$C$561, SMALL(IF($R$2=$B$2:$B$561, ROW($B$2:$B$561)-ROW($B$2)+1), ROW(95:95)))</f>
        <v>#NUM!</v>
      </c>
      <c r="T96" s="21" t="e">
        <f t="array" ref="T96">INDEX($D$2:$D$561, SMALL(IF($R$2=$B$2:$B$561, ROW($B$2:$B$561)-ROW($B$2)+1), ROW(95:95)))</f>
        <v>#NUM!</v>
      </c>
      <c r="V96" s="21" t="e">
        <f t="array" ref="V96">INDEX($C$2:$C$561, SMALL(IF($U$2=$B$2:$B$561, ROW($B$2:$B$561)-ROW($B$2)+1), ROW(95:95)))</f>
        <v>#NUM!</v>
      </c>
      <c r="W96" s="21" t="e">
        <f t="array" ref="W96">INDEX($D$2:$D$561, SMALL(IF($U$2=$B$2:$B$561, ROW($B$2:$B$561)-ROW($B$2)+1), ROW(95:95)))</f>
        <v>#NUM!</v>
      </c>
      <c r="Y96" s="21" t="e">
        <f t="array" ref="Y96">INDEX($C$2:$C$561, SMALL(IF($X$2=$B$2:$B$561, ROW($B$2:$B$561)-ROW($B$2)+1), ROW(95:95)))</f>
        <v>#NUM!</v>
      </c>
      <c r="Z96" s="21" t="e">
        <f t="array" ref="Z96">INDEX($D$2:$D$561, SMALL(IF($X$2=$B$2:$B$561, ROW($B$2:$B$561)-ROW($B$2)+1), ROW(95:95)))</f>
        <v>#NUM!</v>
      </c>
      <c r="AB96" s="21" t="e">
        <f t="array" ref="AB96">INDEX($C$2:$C$561, SMALL(IF($AA$2=$B$2:$B$561, ROW($B$2:$B$561)-ROW($B$2)+1), ROW(95:95)))</f>
        <v>#NUM!</v>
      </c>
      <c r="AC96" s="21" t="e">
        <f t="array" ref="AC96">INDEX($D$2:$D$561, SMALL(IF($AA$2=$B$2:$B$561, ROW($B$2:$B$561)-ROW($B$2)+1), ROW(95:95)))</f>
        <v>#NUM!</v>
      </c>
      <c r="AE96" s="21" t="e">
        <f t="array" ref="AE96">INDEX($C$2:$C$561, SMALL(IF($AD$2=$B$2:$B$561, ROW($B$2:$B$561)-ROW($B$2)+1), ROW(95:95)))</f>
        <v>#NUM!</v>
      </c>
      <c r="AF96" s="21" t="e">
        <f t="array" ref="AF96">INDEX($D$2:$D$561, SMALL(IF($AD$2=$B$2:$B$561, ROW($B$2:$B$561)-ROW($B$2)+1), ROW(95:95)))</f>
        <v>#NUM!</v>
      </c>
      <c r="AH96" s="21" t="e">
        <f t="array" ref="AH96">INDEX($C$2:$C$561, SMALL(IF($AG$2=$B$2:$B$561, ROW($B$2:$B$561)-ROW($B$2)+1), ROW(95:95)))</f>
        <v>#NUM!</v>
      </c>
      <c r="AI96" s="21" t="e">
        <f t="array" ref="AI96">INDEX($D$2:$D$561, SMALL(IF($AG$2=$B$2:$B$561, ROW($B$2:$B$561)-ROW($B$2)+1), ROW(95:95)))</f>
        <v>#NUM!</v>
      </c>
    </row>
    <row r="97" spans="1:35" ht="15" x14ac:dyDescent="0.4">
      <c r="A97">
        <f>'Clk0.5'!P63</f>
        <v>21.172288753966107</v>
      </c>
      <c r="B97">
        <f t="shared" si="1"/>
        <v>22</v>
      </c>
      <c r="C97" s="1">
        <f>'Clk0.5'!S63</f>
        <v>7.490728118226694</v>
      </c>
      <c r="D97" s="1">
        <f>'Clk0.5'!T63</f>
        <v>6.084180420643241</v>
      </c>
      <c r="G97" s="21" t="e">
        <f t="array" ref="G97">INDEX($C$2:$C$561, SMALL(IF($F$2=$B$2:$B$561, ROW($B$2:$B$561)-ROW($B$2)+1), ROW(96:96)))</f>
        <v>#NUM!</v>
      </c>
      <c r="H97" s="21" t="e">
        <f t="array" ref="H97">INDEX($D$2:$D$561, SMALL(IF($F$2=$B$2:$B$561, ROW($B$2:$B$561)-ROW($B$2)+1), ROW(96:96)))</f>
        <v>#NUM!</v>
      </c>
      <c r="J97" s="21" t="e">
        <f t="array" ref="J97">INDEX($C$2:$C$561, SMALL(IF($I$2=$B$2:$B$561, ROW($B$2:$B$561)-ROW($B$2)+1), ROW(96:96)))</f>
        <v>#NUM!</v>
      </c>
      <c r="K97" s="21" t="e">
        <f t="array" ref="K97">INDEX($D$2:$D$561, SMALL(IF($I$2=$B$2:$B$561, ROW($B$2:$B$561)-ROW($B$2)+1), ROW(96:96)))</f>
        <v>#NUM!</v>
      </c>
      <c r="M97" s="21" t="e">
        <f t="array" ref="M97">INDEX($C$2:$C$561, SMALL(IF($L$2=$B$2:$B$561, ROW($B$2:$B$561)-ROW($B$2)+1), ROW(96:96)))</f>
        <v>#NUM!</v>
      </c>
      <c r="N97" s="21" t="e">
        <f t="array" ref="N97">INDEX($D$2:$D$561, SMALL(IF($L$2=$B$2:$B$561, ROW($B$2:$B$561)-ROW($B$2)+1), ROW(96:96)))</f>
        <v>#NUM!</v>
      </c>
      <c r="P97" s="21" t="e">
        <f t="array" ref="P97">INDEX($C$2:$C$561, SMALL(IF($O$2=$B$2:$B$561, ROW($B$2:$B$561)-ROW($B$2)+1), ROW(96:96)))</f>
        <v>#NUM!</v>
      </c>
      <c r="Q97" s="21" t="e">
        <f t="array" ref="Q97">INDEX($D$2:$D$561, SMALL(IF($O$2=$B$2:$B$561, ROW($B$2:$B$561)-ROW($B$2)+1), ROW(96:96)))</f>
        <v>#NUM!</v>
      </c>
      <c r="S97" s="21" t="e">
        <f t="array" ref="S97">INDEX($C$2:$C$561, SMALL(IF($R$2=$B$2:$B$561, ROW($B$2:$B$561)-ROW($B$2)+1), ROW(96:96)))</f>
        <v>#NUM!</v>
      </c>
      <c r="T97" s="21" t="e">
        <f t="array" ref="T97">INDEX($D$2:$D$561, SMALL(IF($R$2=$B$2:$B$561, ROW($B$2:$B$561)-ROW($B$2)+1), ROW(96:96)))</f>
        <v>#NUM!</v>
      </c>
      <c r="V97" s="21" t="e">
        <f t="array" ref="V97">INDEX($C$2:$C$561, SMALL(IF($U$2=$B$2:$B$561, ROW($B$2:$B$561)-ROW($B$2)+1), ROW(96:96)))</f>
        <v>#NUM!</v>
      </c>
      <c r="W97" s="21" t="e">
        <f t="array" ref="W97">INDEX($D$2:$D$561, SMALL(IF($U$2=$B$2:$B$561, ROW($B$2:$B$561)-ROW($B$2)+1), ROW(96:96)))</f>
        <v>#NUM!</v>
      </c>
      <c r="Y97" s="21" t="e">
        <f t="array" ref="Y97">INDEX($C$2:$C$561, SMALL(IF($X$2=$B$2:$B$561, ROW($B$2:$B$561)-ROW($B$2)+1), ROW(96:96)))</f>
        <v>#NUM!</v>
      </c>
      <c r="Z97" s="21" t="e">
        <f t="array" ref="Z97">INDEX($D$2:$D$561, SMALL(IF($X$2=$B$2:$B$561, ROW($B$2:$B$561)-ROW($B$2)+1), ROW(96:96)))</f>
        <v>#NUM!</v>
      </c>
      <c r="AB97" s="21" t="e">
        <f t="array" ref="AB97">INDEX($C$2:$C$561, SMALL(IF($AA$2=$B$2:$B$561, ROW($B$2:$B$561)-ROW($B$2)+1), ROW(96:96)))</f>
        <v>#NUM!</v>
      </c>
      <c r="AC97" s="21" t="e">
        <f t="array" ref="AC97">INDEX($D$2:$D$561, SMALL(IF($AA$2=$B$2:$B$561, ROW($B$2:$B$561)-ROW($B$2)+1), ROW(96:96)))</f>
        <v>#NUM!</v>
      </c>
      <c r="AE97" s="21" t="e">
        <f t="array" ref="AE97">INDEX($C$2:$C$561, SMALL(IF($AD$2=$B$2:$B$561, ROW($B$2:$B$561)-ROW($B$2)+1), ROW(96:96)))</f>
        <v>#NUM!</v>
      </c>
      <c r="AF97" s="21" t="e">
        <f t="array" ref="AF97">INDEX($D$2:$D$561, SMALL(IF($AD$2=$B$2:$B$561, ROW($B$2:$B$561)-ROW($B$2)+1), ROW(96:96)))</f>
        <v>#NUM!</v>
      </c>
      <c r="AH97" s="21" t="e">
        <f t="array" ref="AH97">INDEX($C$2:$C$561, SMALL(IF($AG$2=$B$2:$B$561, ROW($B$2:$B$561)-ROW($B$2)+1), ROW(96:96)))</f>
        <v>#NUM!</v>
      </c>
      <c r="AI97" s="21" t="e">
        <f t="array" ref="AI97">INDEX($D$2:$D$561, SMALL(IF($AG$2=$B$2:$B$561, ROW($B$2:$B$561)-ROW($B$2)+1), ROW(96:96)))</f>
        <v>#NUM!</v>
      </c>
    </row>
    <row r="98" spans="1:35" ht="15" x14ac:dyDescent="0.4">
      <c r="A98">
        <f>'Clk0.5'!P64</f>
        <v>21.192763001758738</v>
      </c>
      <c r="B98">
        <f t="shared" si="1"/>
        <v>22</v>
      </c>
      <c r="C98" s="1">
        <f>'Clk0.5'!S64</f>
        <v>7.3532090003497954</v>
      </c>
      <c r="D98" s="1">
        <f>'Clk0.5'!T64</f>
        <v>5.8422108814025471</v>
      </c>
      <c r="G98" s="21" t="e">
        <f t="array" ref="G98">INDEX($C$2:$C$561, SMALL(IF($F$2=$B$2:$B$561, ROW($B$2:$B$561)-ROW($B$2)+1), ROW(97:97)))</f>
        <v>#NUM!</v>
      </c>
      <c r="H98" s="21" t="e">
        <f t="array" ref="H98">INDEX($D$2:$D$561, SMALL(IF($F$2=$B$2:$B$561, ROW($B$2:$B$561)-ROW($B$2)+1), ROW(97:97)))</f>
        <v>#NUM!</v>
      </c>
      <c r="J98" s="21" t="e">
        <f t="array" ref="J98">INDEX($C$2:$C$561, SMALL(IF($I$2=$B$2:$B$561, ROW($B$2:$B$561)-ROW($B$2)+1), ROW(97:97)))</f>
        <v>#NUM!</v>
      </c>
      <c r="K98" s="21" t="e">
        <f t="array" ref="K98">INDEX($D$2:$D$561, SMALL(IF($I$2=$B$2:$B$561, ROW($B$2:$B$561)-ROW($B$2)+1), ROW(97:97)))</f>
        <v>#NUM!</v>
      </c>
      <c r="M98" s="21" t="e">
        <f t="array" ref="M98">INDEX($C$2:$C$561, SMALL(IF($L$2=$B$2:$B$561, ROW($B$2:$B$561)-ROW($B$2)+1), ROW(97:97)))</f>
        <v>#NUM!</v>
      </c>
      <c r="N98" s="21" t="e">
        <f t="array" ref="N98">INDEX($D$2:$D$561, SMALL(IF($L$2=$B$2:$B$561, ROW($B$2:$B$561)-ROW($B$2)+1), ROW(97:97)))</f>
        <v>#NUM!</v>
      </c>
      <c r="P98" s="21" t="e">
        <f t="array" ref="P98">INDEX($C$2:$C$561, SMALL(IF($O$2=$B$2:$B$561, ROW($B$2:$B$561)-ROW($B$2)+1), ROW(97:97)))</f>
        <v>#NUM!</v>
      </c>
      <c r="Q98" s="21" t="e">
        <f t="array" ref="Q98">INDEX($D$2:$D$561, SMALL(IF($O$2=$B$2:$B$561, ROW($B$2:$B$561)-ROW($B$2)+1), ROW(97:97)))</f>
        <v>#NUM!</v>
      </c>
      <c r="S98" s="21" t="e">
        <f t="array" ref="S98">INDEX($C$2:$C$561, SMALL(IF($R$2=$B$2:$B$561, ROW($B$2:$B$561)-ROW($B$2)+1), ROW(97:97)))</f>
        <v>#NUM!</v>
      </c>
      <c r="T98" s="21" t="e">
        <f t="array" ref="T98">INDEX($D$2:$D$561, SMALL(IF($R$2=$B$2:$B$561, ROW($B$2:$B$561)-ROW($B$2)+1), ROW(97:97)))</f>
        <v>#NUM!</v>
      </c>
      <c r="V98" s="21" t="e">
        <f t="array" ref="V98">INDEX($C$2:$C$561, SMALL(IF($U$2=$B$2:$B$561, ROW($B$2:$B$561)-ROW($B$2)+1), ROW(97:97)))</f>
        <v>#NUM!</v>
      </c>
      <c r="W98" s="21" t="e">
        <f t="array" ref="W98">INDEX($D$2:$D$561, SMALL(IF($U$2=$B$2:$B$561, ROW($B$2:$B$561)-ROW($B$2)+1), ROW(97:97)))</f>
        <v>#NUM!</v>
      </c>
      <c r="Y98" s="21" t="e">
        <f t="array" ref="Y98">INDEX($C$2:$C$561, SMALL(IF($X$2=$B$2:$B$561, ROW($B$2:$B$561)-ROW($B$2)+1), ROW(97:97)))</f>
        <v>#NUM!</v>
      </c>
      <c r="Z98" s="21" t="e">
        <f t="array" ref="Z98">INDEX($D$2:$D$561, SMALL(IF($X$2=$B$2:$B$561, ROW($B$2:$B$561)-ROW($B$2)+1), ROW(97:97)))</f>
        <v>#NUM!</v>
      </c>
      <c r="AB98" s="21" t="e">
        <f t="array" ref="AB98">INDEX($C$2:$C$561, SMALL(IF($AA$2=$B$2:$B$561, ROW($B$2:$B$561)-ROW($B$2)+1), ROW(97:97)))</f>
        <v>#NUM!</v>
      </c>
      <c r="AC98" s="21" t="e">
        <f t="array" ref="AC98">INDEX($D$2:$D$561, SMALL(IF($AA$2=$B$2:$B$561, ROW($B$2:$B$561)-ROW($B$2)+1), ROW(97:97)))</f>
        <v>#NUM!</v>
      </c>
      <c r="AE98" s="21" t="e">
        <f t="array" ref="AE98">INDEX($C$2:$C$561, SMALL(IF($AD$2=$B$2:$B$561, ROW($B$2:$B$561)-ROW($B$2)+1), ROW(97:97)))</f>
        <v>#NUM!</v>
      </c>
      <c r="AF98" s="21" t="e">
        <f t="array" ref="AF98">INDEX($D$2:$D$561, SMALL(IF($AD$2=$B$2:$B$561, ROW($B$2:$B$561)-ROW($B$2)+1), ROW(97:97)))</f>
        <v>#NUM!</v>
      </c>
      <c r="AH98" s="21" t="e">
        <f t="array" ref="AH98">INDEX($C$2:$C$561, SMALL(IF($AG$2=$B$2:$B$561, ROW($B$2:$B$561)-ROW($B$2)+1), ROW(97:97)))</f>
        <v>#NUM!</v>
      </c>
      <c r="AI98" s="21" t="e">
        <f t="array" ref="AI98">INDEX($D$2:$D$561, SMALL(IF($AG$2=$B$2:$B$561, ROW($B$2:$B$561)-ROW($B$2)+1), ROW(97:97)))</f>
        <v>#NUM!</v>
      </c>
    </row>
    <row r="99" spans="1:35" ht="15" x14ac:dyDescent="0.4">
      <c r="A99">
        <f>'Clk0.5'!P65</f>
        <v>21.225226915094275</v>
      </c>
      <c r="B99">
        <f t="shared" si="1"/>
        <v>22</v>
      </c>
      <c r="C99" s="1">
        <f>'Clk0.5'!S65</f>
        <v>7.2180492517251169</v>
      </c>
      <c r="D99" s="1">
        <f>'Clk0.5'!T65</f>
        <v>5.5984626052234985</v>
      </c>
      <c r="G99" s="21" t="e">
        <f t="array" ref="G99">INDEX($C$2:$C$561, SMALL(IF($F$2=$B$2:$B$561, ROW($B$2:$B$561)-ROW($B$2)+1), ROW(98:98)))</f>
        <v>#NUM!</v>
      </c>
      <c r="H99" s="21" t="e">
        <f t="array" ref="H99">INDEX($D$2:$D$561, SMALL(IF($F$2=$B$2:$B$561, ROW($B$2:$B$561)-ROW($B$2)+1), ROW(98:98)))</f>
        <v>#NUM!</v>
      </c>
      <c r="J99" s="21" t="e">
        <f t="array" ref="J99">INDEX($C$2:$C$561, SMALL(IF($I$2=$B$2:$B$561, ROW($B$2:$B$561)-ROW($B$2)+1), ROW(98:98)))</f>
        <v>#NUM!</v>
      </c>
      <c r="K99" s="21" t="e">
        <f t="array" ref="K99">INDEX($D$2:$D$561, SMALL(IF($I$2=$B$2:$B$561, ROW($B$2:$B$561)-ROW($B$2)+1), ROW(98:98)))</f>
        <v>#NUM!</v>
      </c>
      <c r="M99" s="21" t="e">
        <f t="array" ref="M99">INDEX($C$2:$C$561, SMALL(IF($L$2=$B$2:$B$561, ROW($B$2:$B$561)-ROW($B$2)+1), ROW(98:98)))</f>
        <v>#NUM!</v>
      </c>
      <c r="N99" s="21" t="e">
        <f t="array" ref="N99">INDEX($D$2:$D$561, SMALL(IF($L$2=$B$2:$B$561, ROW($B$2:$B$561)-ROW($B$2)+1), ROW(98:98)))</f>
        <v>#NUM!</v>
      </c>
      <c r="P99" s="21" t="e">
        <f t="array" ref="P99">INDEX($C$2:$C$561, SMALL(IF($O$2=$B$2:$B$561, ROW($B$2:$B$561)-ROW($B$2)+1), ROW(98:98)))</f>
        <v>#NUM!</v>
      </c>
      <c r="Q99" s="21" t="e">
        <f t="array" ref="Q99">INDEX($D$2:$D$561, SMALL(IF($O$2=$B$2:$B$561, ROW($B$2:$B$561)-ROW($B$2)+1), ROW(98:98)))</f>
        <v>#NUM!</v>
      </c>
      <c r="S99" s="21" t="e">
        <f t="array" ref="S99">INDEX($C$2:$C$561, SMALL(IF($R$2=$B$2:$B$561, ROW($B$2:$B$561)-ROW($B$2)+1), ROW(98:98)))</f>
        <v>#NUM!</v>
      </c>
      <c r="T99" s="21" t="e">
        <f t="array" ref="T99">INDEX($D$2:$D$561, SMALL(IF($R$2=$B$2:$B$561, ROW($B$2:$B$561)-ROW($B$2)+1), ROW(98:98)))</f>
        <v>#NUM!</v>
      </c>
      <c r="V99" s="21" t="e">
        <f t="array" ref="V99">INDEX($C$2:$C$561, SMALL(IF($U$2=$B$2:$B$561, ROW($B$2:$B$561)-ROW($B$2)+1), ROW(98:98)))</f>
        <v>#NUM!</v>
      </c>
      <c r="W99" s="21" t="e">
        <f t="array" ref="W99">INDEX($D$2:$D$561, SMALL(IF($U$2=$B$2:$B$561, ROW($B$2:$B$561)-ROW($B$2)+1), ROW(98:98)))</f>
        <v>#NUM!</v>
      </c>
      <c r="Y99" s="21" t="e">
        <f t="array" ref="Y99">INDEX($C$2:$C$561, SMALL(IF($X$2=$B$2:$B$561, ROW($B$2:$B$561)-ROW($B$2)+1), ROW(98:98)))</f>
        <v>#NUM!</v>
      </c>
      <c r="Z99" s="21" t="e">
        <f t="array" ref="Z99">INDEX($D$2:$D$561, SMALL(IF($X$2=$B$2:$B$561, ROW($B$2:$B$561)-ROW($B$2)+1), ROW(98:98)))</f>
        <v>#NUM!</v>
      </c>
      <c r="AB99" s="21" t="e">
        <f t="array" ref="AB99">INDEX($C$2:$C$561, SMALL(IF($AA$2=$B$2:$B$561, ROW($B$2:$B$561)-ROW($B$2)+1), ROW(98:98)))</f>
        <v>#NUM!</v>
      </c>
      <c r="AC99" s="21" t="e">
        <f t="array" ref="AC99">INDEX($D$2:$D$561, SMALL(IF($AA$2=$B$2:$B$561, ROW($B$2:$B$561)-ROW($B$2)+1), ROW(98:98)))</f>
        <v>#NUM!</v>
      </c>
      <c r="AE99" s="21" t="e">
        <f t="array" ref="AE99">INDEX($C$2:$C$561, SMALL(IF($AD$2=$B$2:$B$561, ROW($B$2:$B$561)-ROW($B$2)+1), ROW(98:98)))</f>
        <v>#NUM!</v>
      </c>
      <c r="AF99" s="21" t="e">
        <f t="array" ref="AF99">INDEX($D$2:$D$561, SMALL(IF($AD$2=$B$2:$B$561, ROW($B$2:$B$561)-ROW($B$2)+1), ROW(98:98)))</f>
        <v>#NUM!</v>
      </c>
      <c r="AH99" s="21" t="e">
        <f t="array" ref="AH99">INDEX($C$2:$C$561, SMALL(IF($AG$2=$B$2:$B$561, ROW($B$2:$B$561)-ROW($B$2)+1), ROW(98:98)))</f>
        <v>#NUM!</v>
      </c>
      <c r="AI99" s="21" t="e">
        <f t="array" ref="AI99">INDEX($D$2:$D$561, SMALL(IF($AG$2=$B$2:$B$561, ROW($B$2:$B$561)-ROW($B$2)+1), ROW(98:98)))</f>
        <v>#NUM!</v>
      </c>
    </row>
    <row r="100" spans="1:35" ht="15" x14ac:dyDescent="0.4">
      <c r="A100">
        <f>'Clk0.5'!P66</f>
        <v>21.269767993541297</v>
      </c>
      <c r="B100">
        <f t="shared" si="1"/>
        <v>22</v>
      </c>
      <c r="C100" s="1">
        <f>'Clk0.5'!S66</f>
        <v>7.0847883820666171</v>
      </c>
      <c r="D100" s="1">
        <f>'Clk0.5'!T66</f>
        <v>5.3524244404464696</v>
      </c>
      <c r="G100" s="21" t="e">
        <f t="array" ref="G100">INDEX($C$2:$C$561, SMALL(IF($F$2=$B$2:$B$561, ROW($B$2:$B$561)-ROW($B$2)+1), ROW(99:99)))</f>
        <v>#NUM!</v>
      </c>
      <c r="H100" s="21" t="e">
        <f t="array" ref="H100">INDEX($D$2:$D$561, SMALL(IF($F$2=$B$2:$B$561, ROW($B$2:$B$561)-ROW($B$2)+1), ROW(99:99)))</f>
        <v>#NUM!</v>
      </c>
      <c r="J100" s="21" t="e">
        <f t="array" ref="J100">INDEX($C$2:$C$561, SMALL(IF($I$2=$B$2:$B$561, ROW($B$2:$B$561)-ROW($B$2)+1), ROW(99:99)))</f>
        <v>#NUM!</v>
      </c>
      <c r="K100" s="21" t="e">
        <f t="array" ref="K100">INDEX($D$2:$D$561, SMALL(IF($I$2=$B$2:$B$561, ROW($B$2:$B$561)-ROW($B$2)+1), ROW(99:99)))</f>
        <v>#NUM!</v>
      </c>
      <c r="M100" s="21" t="e">
        <f t="array" ref="M100">INDEX($C$2:$C$561, SMALL(IF($L$2=$B$2:$B$561, ROW($B$2:$B$561)-ROW($B$2)+1), ROW(99:99)))</f>
        <v>#NUM!</v>
      </c>
      <c r="N100" s="21" t="e">
        <f t="array" ref="N100">INDEX($D$2:$D$561, SMALL(IF($L$2=$B$2:$B$561, ROW($B$2:$B$561)-ROW($B$2)+1), ROW(99:99)))</f>
        <v>#NUM!</v>
      </c>
      <c r="P100" s="21" t="e">
        <f t="array" ref="P100">INDEX($C$2:$C$561, SMALL(IF($O$2=$B$2:$B$561, ROW($B$2:$B$561)-ROW($B$2)+1), ROW(99:99)))</f>
        <v>#NUM!</v>
      </c>
      <c r="Q100" s="21" t="e">
        <f t="array" ref="Q100">INDEX($D$2:$D$561, SMALL(IF($O$2=$B$2:$B$561, ROW($B$2:$B$561)-ROW($B$2)+1), ROW(99:99)))</f>
        <v>#NUM!</v>
      </c>
      <c r="S100" s="21" t="e">
        <f t="array" ref="S100">INDEX($C$2:$C$561, SMALL(IF($R$2=$B$2:$B$561, ROW($B$2:$B$561)-ROW($B$2)+1), ROW(99:99)))</f>
        <v>#NUM!</v>
      </c>
      <c r="T100" s="21" t="e">
        <f t="array" ref="T100">INDEX($D$2:$D$561, SMALL(IF($R$2=$B$2:$B$561, ROW($B$2:$B$561)-ROW($B$2)+1), ROW(99:99)))</f>
        <v>#NUM!</v>
      </c>
      <c r="V100" s="21" t="e">
        <f t="array" ref="V100">INDEX($C$2:$C$561, SMALL(IF($U$2=$B$2:$B$561, ROW($B$2:$B$561)-ROW($B$2)+1), ROW(99:99)))</f>
        <v>#NUM!</v>
      </c>
      <c r="W100" s="21" t="e">
        <f t="array" ref="W100">INDEX($D$2:$D$561, SMALL(IF($U$2=$B$2:$B$561, ROW($B$2:$B$561)-ROW($B$2)+1), ROW(99:99)))</f>
        <v>#NUM!</v>
      </c>
      <c r="Y100" s="21" t="e">
        <f t="array" ref="Y100">INDEX($C$2:$C$561, SMALL(IF($X$2=$B$2:$B$561, ROW($B$2:$B$561)-ROW($B$2)+1), ROW(99:99)))</f>
        <v>#NUM!</v>
      </c>
      <c r="Z100" s="21" t="e">
        <f t="array" ref="Z100">INDEX($D$2:$D$561, SMALL(IF($X$2=$B$2:$B$561, ROW($B$2:$B$561)-ROW($B$2)+1), ROW(99:99)))</f>
        <v>#NUM!</v>
      </c>
      <c r="AB100" s="21" t="e">
        <f t="array" ref="AB100">INDEX($C$2:$C$561, SMALL(IF($AA$2=$B$2:$B$561, ROW($B$2:$B$561)-ROW($B$2)+1), ROW(99:99)))</f>
        <v>#NUM!</v>
      </c>
      <c r="AC100" s="21" t="e">
        <f t="array" ref="AC100">INDEX($D$2:$D$561, SMALL(IF($AA$2=$B$2:$B$561, ROW($B$2:$B$561)-ROW($B$2)+1), ROW(99:99)))</f>
        <v>#NUM!</v>
      </c>
      <c r="AE100" s="21" t="e">
        <f t="array" ref="AE100">INDEX($C$2:$C$561, SMALL(IF($AD$2=$B$2:$B$561, ROW($B$2:$B$561)-ROW($B$2)+1), ROW(99:99)))</f>
        <v>#NUM!</v>
      </c>
      <c r="AF100" s="21" t="e">
        <f t="array" ref="AF100">INDEX($D$2:$D$561, SMALL(IF($AD$2=$B$2:$B$561, ROW($B$2:$B$561)-ROW($B$2)+1), ROW(99:99)))</f>
        <v>#NUM!</v>
      </c>
      <c r="AH100" s="21" t="e">
        <f t="array" ref="AH100">INDEX($C$2:$C$561, SMALL(IF($AG$2=$B$2:$B$561, ROW($B$2:$B$561)-ROW($B$2)+1), ROW(99:99)))</f>
        <v>#NUM!</v>
      </c>
      <c r="AI100" s="21" t="e">
        <f t="array" ref="AI100">INDEX($D$2:$D$561, SMALL(IF($AG$2=$B$2:$B$561, ROW($B$2:$B$561)-ROW($B$2)+1), ROW(99:99)))</f>
        <v>#NUM!</v>
      </c>
    </row>
    <row r="101" spans="1:35" ht="15" x14ac:dyDescent="0.4">
      <c r="A101">
        <f>'Clk0.5'!P67</f>
        <v>21.326525201713579</v>
      </c>
      <c r="B101">
        <f t="shared" si="1"/>
        <v>22</v>
      </c>
      <c r="C101" s="1">
        <f>'Clk0.5'!S67</f>
        <v>6.9529235497583342</v>
      </c>
      <c r="D101" s="1">
        <f>'Clk0.5'!T67</f>
        <v>5.1035816057626917</v>
      </c>
      <c r="G101" s="21" t="e">
        <f t="array" ref="G101">INDEX($C$2:$C$561, SMALL(IF($F$2=$B$2:$B$561, ROW($B$2:$B$561)-ROW($B$2)+1), ROW(100:100)))</f>
        <v>#NUM!</v>
      </c>
      <c r="H101" s="21" t="e">
        <f t="array" ref="H101">INDEX($D$2:$D$561, SMALL(IF($F$2=$B$2:$B$561, ROW($B$2:$B$561)-ROW($B$2)+1), ROW(100:100)))</f>
        <v>#NUM!</v>
      </c>
      <c r="J101" s="21" t="e">
        <f t="array" ref="J101">INDEX($C$2:$C$561, SMALL(IF($I$2=$B$2:$B$561, ROW($B$2:$B$561)-ROW($B$2)+1), ROW(100:100)))</f>
        <v>#NUM!</v>
      </c>
      <c r="K101" s="21" t="e">
        <f t="array" ref="K101">INDEX($D$2:$D$561, SMALL(IF($I$2=$B$2:$B$561, ROW($B$2:$B$561)-ROW($B$2)+1), ROW(100:100)))</f>
        <v>#NUM!</v>
      </c>
      <c r="M101" s="21" t="e">
        <f t="array" ref="M101">INDEX($C$2:$C$561, SMALL(IF($L$2=$B$2:$B$561, ROW($B$2:$B$561)-ROW($B$2)+1), ROW(100:100)))</f>
        <v>#NUM!</v>
      </c>
      <c r="N101" s="21" t="e">
        <f t="array" ref="N101">INDEX($D$2:$D$561, SMALL(IF($L$2=$B$2:$B$561, ROW($B$2:$B$561)-ROW($B$2)+1), ROW(100:100)))</f>
        <v>#NUM!</v>
      </c>
      <c r="P101" s="21" t="e">
        <f t="array" ref="P101">INDEX($C$2:$C$561, SMALL(IF($O$2=$B$2:$B$561, ROW($B$2:$B$561)-ROW($B$2)+1), ROW(100:100)))</f>
        <v>#NUM!</v>
      </c>
      <c r="Q101" s="21" t="e">
        <f t="array" ref="Q101">INDEX($D$2:$D$561, SMALL(IF($O$2=$B$2:$B$561, ROW($B$2:$B$561)-ROW($B$2)+1), ROW(100:100)))</f>
        <v>#NUM!</v>
      </c>
      <c r="S101" s="21" t="e">
        <f t="array" ref="S101">INDEX($C$2:$C$561, SMALL(IF($R$2=$B$2:$B$561, ROW($B$2:$B$561)-ROW($B$2)+1), ROW(100:100)))</f>
        <v>#NUM!</v>
      </c>
      <c r="T101" s="21" t="e">
        <f t="array" ref="T101">INDEX($D$2:$D$561, SMALL(IF($R$2=$B$2:$B$561, ROW($B$2:$B$561)-ROW($B$2)+1), ROW(100:100)))</f>
        <v>#NUM!</v>
      </c>
      <c r="V101" s="21" t="e">
        <f t="array" ref="V101">INDEX($C$2:$C$561, SMALL(IF($U$2=$B$2:$B$561, ROW($B$2:$B$561)-ROW($B$2)+1), ROW(100:100)))</f>
        <v>#NUM!</v>
      </c>
      <c r="W101" s="21" t="e">
        <f t="array" ref="W101">INDEX($D$2:$D$561, SMALL(IF($U$2=$B$2:$B$561, ROW($B$2:$B$561)-ROW($B$2)+1), ROW(100:100)))</f>
        <v>#NUM!</v>
      </c>
      <c r="Y101" s="21" t="e">
        <f t="array" ref="Y101">INDEX($C$2:$C$561, SMALL(IF($X$2=$B$2:$B$561, ROW($B$2:$B$561)-ROW($B$2)+1), ROW(100:100)))</f>
        <v>#NUM!</v>
      </c>
      <c r="Z101" s="21" t="e">
        <f t="array" ref="Z101">INDEX($D$2:$D$561, SMALL(IF($X$2=$B$2:$B$561, ROW($B$2:$B$561)-ROW($B$2)+1), ROW(100:100)))</f>
        <v>#NUM!</v>
      </c>
      <c r="AB101" s="21" t="e">
        <f t="array" ref="AB101">INDEX($C$2:$C$561, SMALL(IF($AA$2=$B$2:$B$561, ROW($B$2:$B$561)-ROW($B$2)+1), ROW(100:100)))</f>
        <v>#NUM!</v>
      </c>
      <c r="AC101" s="21" t="e">
        <f t="array" ref="AC101">INDEX($D$2:$D$561, SMALL(IF($AA$2=$B$2:$B$561, ROW($B$2:$B$561)-ROW($B$2)+1), ROW(100:100)))</f>
        <v>#NUM!</v>
      </c>
      <c r="AE101" s="21" t="e">
        <f t="array" ref="AE101">INDEX($C$2:$C$561, SMALL(IF($AD$2=$B$2:$B$561, ROW($B$2:$B$561)-ROW($B$2)+1), ROW(100:100)))</f>
        <v>#NUM!</v>
      </c>
      <c r="AF101" s="21" t="e">
        <f t="array" ref="AF101">INDEX($D$2:$D$561, SMALL(IF($AD$2=$B$2:$B$561, ROW($B$2:$B$561)-ROW($B$2)+1), ROW(100:100)))</f>
        <v>#NUM!</v>
      </c>
      <c r="AH101" s="21" t="e">
        <f t="array" ref="AH101">INDEX($C$2:$C$561, SMALL(IF($AG$2=$B$2:$B$561, ROW($B$2:$B$561)-ROW($B$2)+1), ROW(100:100)))</f>
        <v>#NUM!</v>
      </c>
      <c r="AI101" s="21" t="e">
        <f t="array" ref="AI101">INDEX($D$2:$D$561, SMALL(IF($AG$2=$B$2:$B$561, ROW($B$2:$B$561)-ROW($B$2)+1), ROW(100:100)))</f>
        <v>#NUM!</v>
      </c>
    </row>
    <row r="102" spans="1:35" ht="15" x14ac:dyDescent="0.4">
      <c r="A102">
        <f>'Clk0.5'!P68</f>
        <v>21.395686711868425</v>
      </c>
      <c r="B102">
        <f t="shared" si="1"/>
        <v>22</v>
      </c>
      <c r="C102" s="1">
        <f>'Clk0.5'!S68</f>
        <v>6.8218964452294717</v>
      </c>
      <c r="D102" s="1">
        <f>'Clk0.5'!T68</f>
        <v>4.8514166000640984</v>
      </c>
      <c r="G102" s="21" t="e">
        <f t="array" ref="G102">INDEX($C$2:$C$561, SMALL(IF($F$2=$B$2:$B$561, ROW($B$2:$B$561)-ROW($B$2)+1), ROW(101:101)))</f>
        <v>#NUM!</v>
      </c>
      <c r="H102" s="21" t="e">
        <f t="array" ref="H102">INDEX($D$2:$D$561, SMALL(IF($F$2=$B$2:$B$561, ROW($B$2:$B$561)-ROW($B$2)+1), ROW(101:101)))</f>
        <v>#NUM!</v>
      </c>
      <c r="J102" s="21" t="e">
        <f t="array" ref="J102">INDEX($C$2:$C$561, SMALL(IF($I$2=$B$2:$B$561, ROW($B$2:$B$561)-ROW($B$2)+1), ROW(101:101)))</f>
        <v>#NUM!</v>
      </c>
      <c r="K102" s="21" t="e">
        <f t="array" ref="K102">INDEX($D$2:$D$561, SMALL(IF($I$2=$B$2:$B$561, ROW($B$2:$B$561)-ROW($B$2)+1), ROW(101:101)))</f>
        <v>#NUM!</v>
      </c>
      <c r="M102" s="21" t="e">
        <f t="array" ref="M102">INDEX($C$2:$C$561, SMALL(IF($L$2=$B$2:$B$561, ROW($B$2:$B$561)-ROW($B$2)+1), ROW(101:101)))</f>
        <v>#NUM!</v>
      </c>
      <c r="N102" s="21" t="e">
        <f t="array" ref="N102">INDEX($D$2:$D$561, SMALL(IF($L$2=$B$2:$B$561, ROW($B$2:$B$561)-ROW($B$2)+1), ROW(101:101)))</f>
        <v>#NUM!</v>
      </c>
      <c r="P102" s="21" t="e">
        <f t="array" ref="P102">INDEX($C$2:$C$561, SMALL(IF($O$2=$B$2:$B$561, ROW($B$2:$B$561)-ROW($B$2)+1), ROW(101:101)))</f>
        <v>#NUM!</v>
      </c>
      <c r="Q102" s="21" t="e">
        <f t="array" ref="Q102">INDEX($D$2:$D$561, SMALL(IF($O$2=$B$2:$B$561, ROW($B$2:$B$561)-ROW($B$2)+1), ROW(101:101)))</f>
        <v>#NUM!</v>
      </c>
      <c r="S102" s="21" t="e">
        <f t="array" ref="S102">INDEX($C$2:$C$561, SMALL(IF($R$2=$B$2:$B$561, ROW($B$2:$B$561)-ROW($B$2)+1), ROW(101:101)))</f>
        <v>#NUM!</v>
      </c>
      <c r="T102" s="21" t="e">
        <f t="array" ref="T102">INDEX($D$2:$D$561, SMALL(IF($R$2=$B$2:$B$561, ROW($B$2:$B$561)-ROW($B$2)+1), ROW(101:101)))</f>
        <v>#NUM!</v>
      </c>
      <c r="V102" s="21" t="e">
        <f t="array" ref="V102">INDEX($C$2:$C$561, SMALL(IF($U$2=$B$2:$B$561, ROW($B$2:$B$561)-ROW($B$2)+1), ROW(101:101)))</f>
        <v>#NUM!</v>
      </c>
      <c r="W102" s="21" t="e">
        <f t="array" ref="W102">INDEX($D$2:$D$561, SMALL(IF($U$2=$B$2:$B$561, ROW($B$2:$B$561)-ROW($B$2)+1), ROW(101:101)))</f>
        <v>#NUM!</v>
      </c>
      <c r="Y102" s="21" t="e">
        <f t="array" ref="Y102">INDEX($C$2:$C$561, SMALL(IF($X$2=$B$2:$B$561, ROW($B$2:$B$561)-ROW($B$2)+1), ROW(101:101)))</f>
        <v>#NUM!</v>
      </c>
      <c r="Z102" s="21" t="e">
        <f t="array" ref="Z102">INDEX($D$2:$D$561, SMALL(IF($X$2=$B$2:$B$561, ROW($B$2:$B$561)-ROW($B$2)+1), ROW(101:101)))</f>
        <v>#NUM!</v>
      </c>
      <c r="AB102" s="21" t="e">
        <f t="array" ref="AB102">INDEX($C$2:$C$561, SMALL(IF($AA$2=$B$2:$B$561, ROW($B$2:$B$561)-ROW($B$2)+1), ROW(101:101)))</f>
        <v>#NUM!</v>
      </c>
      <c r="AC102" s="21" t="e">
        <f t="array" ref="AC102">INDEX($D$2:$D$561, SMALL(IF($AA$2=$B$2:$B$561, ROW($B$2:$B$561)-ROW($B$2)+1), ROW(101:101)))</f>
        <v>#NUM!</v>
      </c>
      <c r="AE102" s="21" t="e">
        <f t="array" ref="AE102">INDEX($C$2:$C$561, SMALL(IF($AD$2=$B$2:$B$561, ROW($B$2:$B$561)-ROW($B$2)+1), ROW(101:101)))</f>
        <v>#NUM!</v>
      </c>
      <c r="AF102" s="21" t="e">
        <f t="array" ref="AF102">INDEX($D$2:$D$561, SMALL(IF($AD$2=$B$2:$B$561, ROW($B$2:$B$561)-ROW($B$2)+1), ROW(101:101)))</f>
        <v>#NUM!</v>
      </c>
      <c r="AH102" s="21" t="e">
        <f t="array" ref="AH102">INDEX($C$2:$C$561, SMALL(IF($AG$2=$B$2:$B$561, ROW($B$2:$B$561)-ROW($B$2)+1), ROW(101:101)))</f>
        <v>#NUM!</v>
      </c>
      <c r="AI102" s="21" t="e">
        <f t="array" ref="AI102">INDEX($D$2:$D$561, SMALL(IF($AG$2=$B$2:$B$561, ROW($B$2:$B$561)-ROW($B$2)+1), ROW(101:101)))</f>
        <v>#NUM!</v>
      </c>
    </row>
    <row r="103" spans="1:35" ht="15" x14ac:dyDescent="0.4">
      <c r="A103">
        <f>'Clk0.5'!P69</f>
        <v>21.47748639915384</v>
      </c>
      <c r="B103">
        <f t="shared" si="1"/>
        <v>22</v>
      </c>
      <c r="C103" s="1">
        <f>'Clk0.5'!S69</f>
        <v>6.6910776614845879</v>
      </c>
      <c r="D103" s="1">
        <f>'Clk0.5'!T69</f>
        <v>4.5954120495826194</v>
      </c>
      <c r="G103" s="21" t="e">
        <f t="array" ref="G103">INDEX($C$2:$C$561, SMALL(IF($F$2=$B$2:$B$561, ROW($B$2:$B$561)-ROW($B$2)+1), ROW(102:102)))</f>
        <v>#NUM!</v>
      </c>
      <c r="H103" s="21" t="e">
        <f t="array" ref="H103">INDEX($D$2:$D$561, SMALL(IF($F$2=$B$2:$B$561, ROW($B$2:$B$561)-ROW($B$2)+1), ROW(102:102)))</f>
        <v>#NUM!</v>
      </c>
      <c r="J103" s="21" t="e">
        <f t="array" ref="J103">INDEX($C$2:$C$561, SMALL(IF($I$2=$B$2:$B$561, ROW($B$2:$B$561)-ROW($B$2)+1), ROW(102:102)))</f>
        <v>#NUM!</v>
      </c>
      <c r="K103" s="21" t="e">
        <f t="array" ref="K103">INDEX($D$2:$D$561, SMALL(IF($I$2=$B$2:$B$561, ROW($B$2:$B$561)-ROW($B$2)+1), ROW(102:102)))</f>
        <v>#NUM!</v>
      </c>
      <c r="M103" s="21" t="e">
        <f t="array" ref="M103">INDEX($C$2:$C$561, SMALL(IF($L$2=$B$2:$B$561, ROW($B$2:$B$561)-ROW($B$2)+1), ROW(102:102)))</f>
        <v>#NUM!</v>
      </c>
      <c r="N103" s="21" t="e">
        <f t="array" ref="N103">INDEX($D$2:$D$561, SMALL(IF($L$2=$B$2:$B$561, ROW($B$2:$B$561)-ROW($B$2)+1), ROW(102:102)))</f>
        <v>#NUM!</v>
      </c>
      <c r="P103" s="21" t="e">
        <f t="array" ref="P103">INDEX($C$2:$C$561, SMALL(IF($O$2=$B$2:$B$561, ROW($B$2:$B$561)-ROW($B$2)+1), ROW(102:102)))</f>
        <v>#NUM!</v>
      </c>
      <c r="Q103" s="21" t="e">
        <f t="array" ref="Q103">INDEX($D$2:$D$561, SMALL(IF($O$2=$B$2:$B$561, ROW($B$2:$B$561)-ROW($B$2)+1), ROW(102:102)))</f>
        <v>#NUM!</v>
      </c>
      <c r="S103" s="21" t="e">
        <f t="array" ref="S103">INDEX($C$2:$C$561, SMALL(IF($R$2=$B$2:$B$561, ROW($B$2:$B$561)-ROW($B$2)+1), ROW(102:102)))</f>
        <v>#NUM!</v>
      </c>
      <c r="T103" s="21" t="e">
        <f t="array" ref="T103">INDEX($D$2:$D$561, SMALL(IF($R$2=$B$2:$B$561, ROW($B$2:$B$561)-ROW($B$2)+1), ROW(102:102)))</f>
        <v>#NUM!</v>
      </c>
      <c r="V103" s="21" t="e">
        <f t="array" ref="V103">INDEX($C$2:$C$561, SMALL(IF($U$2=$B$2:$B$561, ROW($B$2:$B$561)-ROW($B$2)+1), ROW(102:102)))</f>
        <v>#NUM!</v>
      </c>
      <c r="W103" s="21" t="e">
        <f t="array" ref="W103">INDEX($D$2:$D$561, SMALL(IF($U$2=$B$2:$B$561, ROW($B$2:$B$561)-ROW($B$2)+1), ROW(102:102)))</f>
        <v>#NUM!</v>
      </c>
      <c r="Y103" s="21" t="e">
        <f t="array" ref="Y103">INDEX($C$2:$C$561, SMALL(IF($X$2=$B$2:$B$561, ROW($B$2:$B$561)-ROW($B$2)+1), ROW(102:102)))</f>
        <v>#NUM!</v>
      </c>
      <c r="Z103" s="21" t="e">
        <f t="array" ref="Z103">INDEX($D$2:$D$561, SMALL(IF($X$2=$B$2:$B$561, ROW($B$2:$B$561)-ROW($B$2)+1), ROW(102:102)))</f>
        <v>#NUM!</v>
      </c>
      <c r="AB103" s="21" t="e">
        <f t="array" ref="AB103">INDEX($C$2:$C$561, SMALL(IF($AA$2=$B$2:$B$561, ROW($B$2:$B$561)-ROW($B$2)+1), ROW(102:102)))</f>
        <v>#NUM!</v>
      </c>
      <c r="AC103" s="21" t="e">
        <f t="array" ref="AC103">INDEX($D$2:$D$561, SMALL(IF($AA$2=$B$2:$B$561, ROW($B$2:$B$561)-ROW($B$2)+1), ROW(102:102)))</f>
        <v>#NUM!</v>
      </c>
      <c r="AE103" s="21" t="e">
        <f t="array" ref="AE103">INDEX($C$2:$C$561, SMALL(IF($AD$2=$B$2:$B$561, ROW($B$2:$B$561)-ROW($B$2)+1), ROW(102:102)))</f>
        <v>#NUM!</v>
      </c>
      <c r="AF103" s="21" t="e">
        <f t="array" ref="AF103">INDEX($D$2:$D$561, SMALL(IF($AD$2=$B$2:$B$561, ROW($B$2:$B$561)-ROW($B$2)+1), ROW(102:102)))</f>
        <v>#NUM!</v>
      </c>
      <c r="AH103" s="21" t="e">
        <f t="array" ref="AH103">INDEX($C$2:$C$561, SMALL(IF($AG$2=$B$2:$B$561, ROW($B$2:$B$561)-ROW($B$2)+1), ROW(102:102)))</f>
        <v>#NUM!</v>
      </c>
      <c r="AI103" s="21" t="e">
        <f t="array" ref="AI103">INDEX($D$2:$D$561, SMALL(IF($AG$2=$B$2:$B$561, ROW($B$2:$B$561)-ROW($B$2)+1), ROW(102:102)))</f>
        <v>#NUM!</v>
      </c>
    </row>
    <row r="104" spans="1:35" ht="15" x14ac:dyDescent="0.4">
      <c r="A104">
        <f>'Clk0.5'!P70</f>
        <v>21.572198271445195</v>
      </c>
      <c r="B104">
        <f t="shared" si="1"/>
        <v>22</v>
      </c>
      <c r="C104" s="1">
        <f>'Clk0.5'!S70</f>
        <v>6.5597479627030326</v>
      </c>
      <c r="D104" s="1">
        <f>'Clk0.5'!T70</f>
        <v>4.3350562755624109</v>
      </c>
      <c r="G104" s="21" t="e">
        <f t="array" ref="G104">INDEX($C$2:$C$561, SMALL(IF($F$2=$B$2:$B$561, ROW($B$2:$B$561)-ROW($B$2)+1), ROW(103:103)))</f>
        <v>#NUM!</v>
      </c>
      <c r="H104" s="21" t="e">
        <f t="array" ref="H104">INDEX($D$2:$D$561, SMALL(IF($F$2=$B$2:$B$561, ROW($B$2:$B$561)-ROW($B$2)+1), ROW(103:103)))</f>
        <v>#NUM!</v>
      </c>
      <c r="J104" s="21" t="e">
        <f t="array" ref="J104">INDEX($C$2:$C$561, SMALL(IF($I$2=$B$2:$B$561, ROW($B$2:$B$561)-ROW($B$2)+1), ROW(103:103)))</f>
        <v>#NUM!</v>
      </c>
      <c r="K104" s="21" t="e">
        <f t="array" ref="K104">INDEX($D$2:$D$561, SMALL(IF($I$2=$B$2:$B$561, ROW($B$2:$B$561)-ROW($B$2)+1), ROW(103:103)))</f>
        <v>#NUM!</v>
      </c>
      <c r="M104" s="21" t="e">
        <f t="array" ref="M104">INDEX($C$2:$C$561, SMALL(IF($L$2=$B$2:$B$561, ROW($B$2:$B$561)-ROW($B$2)+1), ROW(103:103)))</f>
        <v>#NUM!</v>
      </c>
      <c r="N104" s="21" t="e">
        <f t="array" ref="N104">INDEX($D$2:$D$561, SMALL(IF($L$2=$B$2:$B$561, ROW($B$2:$B$561)-ROW($B$2)+1), ROW(103:103)))</f>
        <v>#NUM!</v>
      </c>
      <c r="P104" s="21" t="e">
        <f t="array" ref="P104">INDEX($C$2:$C$561, SMALL(IF($O$2=$B$2:$B$561, ROW($B$2:$B$561)-ROW($B$2)+1), ROW(103:103)))</f>
        <v>#NUM!</v>
      </c>
      <c r="Q104" s="21" t="e">
        <f t="array" ref="Q104">INDEX($D$2:$D$561, SMALL(IF($O$2=$B$2:$B$561, ROW($B$2:$B$561)-ROW($B$2)+1), ROW(103:103)))</f>
        <v>#NUM!</v>
      </c>
      <c r="S104" s="21" t="e">
        <f t="array" ref="S104">INDEX($C$2:$C$561, SMALL(IF($R$2=$B$2:$B$561, ROW($B$2:$B$561)-ROW($B$2)+1), ROW(103:103)))</f>
        <v>#NUM!</v>
      </c>
      <c r="T104" s="21" t="e">
        <f t="array" ref="T104">INDEX($D$2:$D$561, SMALL(IF($R$2=$B$2:$B$561, ROW($B$2:$B$561)-ROW($B$2)+1), ROW(103:103)))</f>
        <v>#NUM!</v>
      </c>
      <c r="V104" s="21" t="e">
        <f t="array" ref="V104">INDEX($C$2:$C$561, SMALL(IF($U$2=$B$2:$B$561, ROW($B$2:$B$561)-ROW($B$2)+1), ROW(103:103)))</f>
        <v>#NUM!</v>
      </c>
      <c r="W104" s="21" t="e">
        <f t="array" ref="W104">INDEX($D$2:$D$561, SMALL(IF($U$2=$B$2:$B$561, ROW($B$2:$B$561)-ROW($B$2)+1), ROW(103:103)))</f>
        <v>#NUM!</v>
      </c>
      <c r="Y104" s="21" t="e">
        <f t="array" ref="Y104">INDEX($C$2:$C$561, SMALL(IF($X$2=$B$2:$B$561, ROW($B$2:$B$561)-ROW($B$2)+1), ROW(103:103)))</f>
        <v>#NUM!</v>
      </c>
      <c r="Z104" s="21" t="e">
        <f t="array" ref="Z104">INDEX($D$2:$D$561, SMALL(IF($X$2=$B$2:$B$561, ROW($B$2:$B$561)-ROW($B$2)+1), ROW(103:103)))</f>
        <v>#NUM!</v>
      </c>
      <c r="AB104" s="21" t="e">
        <f t="array" ref="AB104">INDEX($C$2:$C$561, SMALL(IF($AA$2=$B$2:$B$561, ROW($B$2:$B$561)-ROW($B$2)+1), ROW(103:103)))</f>
        <v>#NUM!</v>
      </c>
      <c r="AC104" s="21" t="e">
        <f t="array" ref="AC104">INDEX($D$2:$D$561, SMALL(IF($AA$2=$B$2:$B$561, ROW($B$2:$B$561)-ROW($B$2)+1), ROW(103:103)))</f>
        <v>#NUM!</v>
      </c>
      <c r="AE104" s="21" t="e">
        <f t="array" ref="AE104">INDEX($C$2:$C$561, SMALL(IF($AD$2=$B$2:$B$561, ROW($B$2:$B$561)-ROW($B$2)+1), ROW(103:103)))</f>
        <v>#NUM!</v>
      </c>
      <c r="AF104" s="21" t="e">
        <f t="array" ref="AF104">INDEX($D$2:$D$561, SMALL(IF($AD$2=$B$2:$B$561, ROW($B$2:$B$561)-ROW($B$2)+1), ROW(103:103)))</f>
        <v>#NUM!</v>
      </c>
      <c r="AH104" s="21" t="e">
        <f t="array" ref="AH104">INDEX($C$2:$C$561, SMALL(IF($AG$2=$B$2:$B$561, ROW($B$2:$B$561)-ROW($B$2)+1), ROW(103:103)))</f>
        <v>#NUM!</v>
      </c>
      <c r="AI104" s="21" t="e">
        <f t="array" ref="AI104">INDEX($D$2:$D$561, SMALL(IF($AG$2=$B$2:$B$561, ROW($B$2:$B$561)-ROW($B$2)+1), ROW(103:103)))</f>
        <v>#NUM!</v>
      </c>
    </row>
    <row r="105" spans="1:35" ht="15" x14ac:dyDescent="0.4">
      <c r="A105">
        <f>'Clk0.5'!P71</f>
        <v>21.680127671285476</v>
      </c>
      <c r="B105">
        <f t="shared" si="1"/>
        <v>22</v>
      </c>
      <c r="C105" s="1">
        <f>'Clk0.5'!S71</f>
        <v>6.4270757745968297</v>
      </c>
      <c r="D105" s="1">
        <f>'Clk0.5'!T71</f>
        <v>4.0698526875374661</v>
      </c>
      <c r="G105" s="21" t="e">
        <f t="array" ref="G105">INDEX($C$2:$C$561, SMALL(IF($F$2=$B$2:$B$561, ROW($B$2:$B$561)-ROW($B$2)+1), ROW(104:104)))</f>
        <v>#NUM!</v>
      </c>
      <c r="H105" s="21" t="e">
        <f t="array" ref="H105">INDEX($D$2:$D$561, SMALL(IF($F$2=$B$2:$B$561, ROW($B$2:$B$561)-ROW($B$2)+1), ROW(104:104)))</f>
        <v>#NUM!</v>
      </c>
      <c r="J105" s="21" t="e">
        <f t="array" ref="J105">INDEX($C$2:$C$561, SMALL(IF($I$2=$B$2:$B$561, ROW($B$2:$B$561)-ROW($B$2)+1), ROW(104:104)))</f>
        <v>#NUM!</v>
      </c>
      <c r="K105" s="21" t="e">
        <f t="array" ref="K105">INDEX($D$2:$D$561, SMALL(IF($I$2=$B$2:$B$561, ROW($B$2:$B$561)-ROW($B$2)+1), ROW(104:104)))</f>
        <v>#NUM!</v>
      </c>
      <c r="M105" s="21" t="e">
        <f t="array" ref="M105">INDEX($C$2:$C$561, SMALL(IF($L$2=$B$2:$B$561, ROW($B$2:$B$561)-ROW($B$2)+1), ROW(104:104)))</f>
        <v>#NUM!</v>
      </c>
      <c r="N105" s="21" t="e">
        <f t="array" ref="N105">INDEX($D$2:$D$561, SMALL(IF($L$2=$B$2:$B$561, ROW($B$2:$B$561)-ROW($B$2)+1), ROW(104:104)))</f>
        <v>#NUM!</v>
      </c>
      <c r="P105" s="21" t="e">
        <f t="array" ref="P105">INDEX($C$2:$C$561, SMALL(IF($O$2=$B$2:$B$561, ROW($B$2:$B$561)-ROW($B$2)+1), ROW(104:104)))</f>
        <v>#NUM!</v>
      </c>
      <c r="Q105" s="21" t="e">
        <f t="array" ref="Q105">INDEX($D$2:$D$561, SMALL(IF($O$2=$B$2:$B$561, ROW($B$2:$B$561)-ROW($B$2)+1), ROW(104:104)))</f>
        <v>#NUM!</v>
      </c>
      <c r="S105" s="21" t="e">
        <f t="array" ref="S105">INDEX($C$2:$C$561, SMALL(IF($R$2=$B$2:$B$561, ROW($B$2:$B$561)-ROW($B$2)+1), ROW(104:104)))</f>
        <v>#NUM!</v>
      </c>
      <c r="T105" s="21" t="e">
        <f t="array" ref="T105">INDEX($D$2:$D$561, SMALL(IF($R$2=$B$2:$B$561, ROW($B$2:$B$561)-ROW($B$2)+1), ROW(104:104)))</f>
        <v>#NUM!</v>
      </c>
      <c r="V105" s="21" t="e">
        <f t="array" ref="V105">INDEX($C$2:$C$561, SMALL(IF($U$2=$B$2:$B$561, ROW($B$2:$B$561)-ROW($B$2)+1), ROW(104:104)))</f>
        <v>#NUM!</v>
      </c>
      <c r="W105" s="21" t="e">
        <f t="array" ref="W105">INDEX($D$2:$D$561, SMALL(IF($U$2=$B$2:$B$561, ROW($B$2:$B$561)-ROW($B$2)+1), ROW(104:104)))</f>
        <v>#NUM!</v>
      </c>
      <c r="Y105" s="21" t="e">
        <f t="array" ref="Y105">INDEX($C$2:$C$561, SMALL(IF($X$2=$B$2:$B$561, ROW($B$2:$B$561)-ROW($B$2)+1), ROW(104:104)))</f>
        <v>#NUM!</v>
      </c>
      <c r="Z105" s="21" t="e">
        <f t="array" ref="Z105">INDEX($D$2:$D$561, SMALL(IF($X$2=$B$2:$B$561, ROW($B$2:$B$561)-ROW($B$2)+1), ROW(104:104)))</f>
        <v>#NUM!</v>
      </c>
      <c r="AB105" s="21" t="e">
        <f t="array" ref="AB105">INDEX($C$2:$C$561, SMALL(IF($AA$2=$B$2:$B$561, ROW($B$2:$B$561)-ROW($B$2)+1), ROW(104:104)))</f>
        <v>#NUM!</v>
      </c>
      <c r="AC105" s="21" t="e">
        <f t="array" ref="AC105">INDEX($D$2:$D$561, SMALL(IF($AA$2=$B$2:$B$561, ROW($B$2:$B$561)-ROW($B$2)+1), ROW(104:104)))</f>
        <v>#NUM!</v>
      </c>
      <c r="AE105" s="21" t="e">
        <f t="array" ref="AE105">INDEX($C$2:$C$561, SMALL(IF($AD$2=$B$2:$B$561, ROW($B$2:$B$561)-ROW($B$2)+1), ROW(104:104)))</f>
        <v>#NUM!</v>
      </c>
      <c r="AF105" s="21" t="e">
        <f t="array" ref="AF105">INDEX($D$2:$D$561, SMALL(IF($AD$2=$B$2:$B$561, ROW($B$2:$B$561)-ROW($B$2)+1), ROW(104:104)))</f>
        <v>#NUM!</v>
      </c>
      <c r="AH105" s="21" t="e">
        <f t="array" ref="AH105">INDEX($C$2:$C$561, SMALL(IF($AG$2=$B$2:$B$561, ROW($B$2:$B$561)-ROW($B$2)+1), ROW(104:104)))</f>
        <v>#NUM!</v>
      </c>
      <c r="AI105" s="21" t="e">
        <f t="array" ref="AI105">INDEX($D$2:$D$561, SMALL(IF($AG$2=$B$2:$B$561, ROW($B$2:$B$561)-ROW($B$2)+1), ROW(104:104)))</f>
        <v>#NUM!</v>
      </c>
    </row>
    <row r="106" spans="1:35" ht="15" x14ac:dyDescent="0.4">
      <c r="A106">
        <f>'Clk0.5'!P72</f>
        <v>21.801597601947449</v>
      </c>
      <c r="B106">
        <f t="shared" si="1"/>
        <v>22</v>
      </c>
      <c r="C106" s="1">
        <f>'Clk0.5'!S72</f>
        <v>6.2920901452209224</v>
      </c>
      <c r="D106" s="1">
        <f>'Clk0.5'!T72</f>
        <v>3.7993345452255021</v>
      </c>
      <c r="G106" s="21" t="e">
        <f t="array" ref="G106">INDEX($C$2:$C$561, SMALL(IF($F$2=$B$2:$B$561, ROW($B$2:$B$561)-ROW($B$2)+1), ROW(105:105)))</f>
        <v>#NUM!</v>
      </c>
      <c r="H106" s="21" t="e">
        <f t="array" ref="H106">INDEX($D$2:$D$561, SMALL(IF($F$2=$B$2:$B$561, ROW($B$2:$B$561)-ROW($B$2)+1), ROW(105:105)))</f>
        <v>#NUM!</v>
      </c>
      <c r="J106" s="21" t="e">
        <f t="array" ref="J106">INDEX($C$2:$C$561, SMALL(IF($I$2=$B$2:$B$561, ROW($B$2:$B$561)-ROW($B$2)+1), ROW(105:105)))</f>
        <v>#NUM!</v>
      </c>
      <c r="K106" s="21" t="e">
        <f t="array" ref="K106">INDEX($D$2:$D$561, SMALL(IF($I$2=$B$2:$B$561, ROW($B$2:$B$561)-ROW($B$2)+1), ROW(105:105)))</f>
        <v>#NUM!</v>
      </c>
      <c r="M106" s="21" t="e">
        <f t="array" ref="M106">INDEX($C$2:$C$561, SMALL(IF($L$2=$B$2:$B$561, ROW($B$2:$B$561)-ROW($B$2)+1), ROW(105:105)))</f>
        <v>#NUM!</v>
      </c>
      <c r="N106" s="21" t="e">
        <f t="array" ref="N106">INDEX($D$2:$D$561, SMALL(IF($L$2=$B$2:$B$561, ROW($B$2:$B$561)-ROW($B$2)+1), ROW(105:105)))</f>
        <v>#NUM!</v>
      </c>
      <c r="P106" s="21" t="e">
        <f t="array" ref="P106">INDEX($C$2:$C$561, SMALL(IF($O$2=$B$2:$B$561, ROW($B$2:$B$561)-ROW($B$2)+1), ROW(105:105)))</f>
        <v>#NUM!</v>
      </c>
      <c r="Q106" s="21" t="e">
        <f t="array" ref="Q106">INDEX($D$2:$D$561, SMALL(IF($O$2=$B$2:$B$561, ROW($B$2:$B$561)-ROW($B$2)+1), ROW(105:105)))</f>
        <v>#NUM!</v>
      </c>
      <c r="S106" s="21" t="e">
        <f t="array" ref="S106">INDEX($C$2:$C$561, SMALL(IF($R$2=$B$2:$B$561, ROW($B$2:$B$561)-ROW($B$2)+1), ROW(105:105)))</f>
        <v>#NUM!</v>
      </c>
      <c r="T106" s="21" t="e">
        <f t="array" ref="T106">INDEX($D$2:$D$561, SMALL(IF($R$2=$B$2:$B$561, ROW($B$2:$B$561)-ROW($B$2)+1), ROW(105:105)))</f>
        <v>#NUM!</v>
      </c>
      <c r="V106" s="21" t="e">
        <f t="array" ref="V106">INDEX($C$2:$C$561, SMALL(IF($U$2=$B$2:$B$561, ROW($B$2:$B$561)-ROW($B$2)+1), ROW(105:105)))</f>
        <v>#NUM!</v>
      </c>
      <c r="W106" s="21" t="e">
        <f t="array" ref="W106">INDEX($D$2:$D$561, SMALL(IF($U$2=$B$2:$B$561, ROW($B$2:$B$561)-ROW($B$2)+1), ROW(105:105)))</f>
        <v>#NUM!</v>
      </c>
      <c r="Y106" s="21" t="e">
        <f t="array" ref="Y106">INDEX($C$2:$C$561, SMALL(IF($X$2=$B$2:$B$561, ROW($B$2:$B$561)-ROW($B$2)+1), ROW(105:105)))</f>
        <v>#NUM!</v>
      </c>
      <c r="Z106" s="21" t="e">
        <f t="array" ref="Z106">INDEX($D$2:$D$561, SMALL(IF($X$2=$B$2:$B$561, ROW($B$2:$B$561)-ROW($B$2)+1), ROW(105:105)))</f>
        <v>#NUM!</v>
      </c>
      <c r="AB106" s="21" t="e">
        <f t="array" ref="AB106">INDEX($C$2:$C$561, SMALL(IF($AA$2=$B$2:$B$561, ROW($B$2:$B$561)-ROW($B$2)+1), ROW(105:105)))</f>
        <v>#NUM!</v>
      </c>
      <c r="AC106" s="21" t="e">
        <f t="array" ref="AC106">INDEX($D$2:$D$561, SMALL(IF($AA$2=$B$2:$B$561, ROW($B$2:$B$561)-ROW($B$2)+1), ROW(105:105)))</f>
        <v>#NUM!</v>
      </c>
      <c r="AE106" s="21" t="e">
        <f t="array" ref="AE106">INDEX($C$2:$C$561, SMALL(IF($AD$2=$B$2:$B$561, ROW($B$2:$B$561)-ROW($B$2)+1), ROW(105:105)))</f>
        <v>#NUM!</v>
      </c>
      <c r="AF106" s="21" t="e">
        <f t="array" ref="AF106">INDEX($D$2:$D$561, SMALL(IF($AD$2=$B$2:$B$561, ROW($B$2:$B$561)-ROW($B$2)+1), ROW(105:105)))</f>
        <v>#NUM!</v>
      </c>
      <c r="AH106" s="21" t="e">
        <f t="array" ref="AH106">INDEX($C$2:$C$561, SMALL(IF($AG$2=$B$2:$B$561, ROW($B$2:$B$561)-ROW($B$2)+1), ROW(105:105)))</f>
        <v>#NUM!</v>
      </c>
      <c r="AI106" s="21" t="e">
        <f t="array" ref="AI106">INDEX($D$2:$D$561, SMALL(IF($AG$2=$B$2:$B$561, ROW($B$2:$B$561)-ROW($B$2)+1), ROW(105:105)))</f>
        <v>#NUM!</v>
      </c>
    </row>
    <row r="107" spans="1:35" ht="15" x14ac:dyDescent="0.4">
      <c r="A107">
        <f>'Clk0.5'!P73</f>
        <v>21.936927855425999</v>
      </c>
      <c r="B107">
        <f t="shared" si="1"/>
        <v>22</v>
      </c>
      <c r="C107" s="1">
        <f>'Clk0.5'!S73</f>
        <v>6.1536483863624767</v>
      </c>
      <c r="D107" s="1">
        <f>'Clk0.5'!T73</f>
        <v>3.5230872203915982</v>
      </c>
      <c r="G107" s="21" t="e">
        <f t="array" ref="G107">INDEX($C$2:$C$561, SMALL(IF($F$2=$B$2:$B$561, ROW($B$2:$B$561)-ROW($B$2)+1), ROW(106:106)))</f>
        <v>#NUM!</v>
      </c>
      <c r="H107" s="21" t="e">
        <f t="array" ref="H107">INDEX($D$2:$D$561, SMALL(IF($F$2=$B$2:$B$561, ROW($B$2:$B$561)-ROW($B$2)+1), ROW(106:106)))</f>
        <v>#NUM!</v>
      </c>
      <c r="J107" s="21" t="e">
        <f t="array" ref="J107">INDEX($C$2:$C$561, SMALL(IF($I$2=$B$2:$B$561, ROW($B$2:$B$561)-ROW($B$2)+1), ROW(106:106)))</f>
        <v>#NUM!</v>
      </c>
      <c r="K107" s="21" t="e">
        <f t="array" ref="K107">INDEX($D$2:$D$561, SMALL(IF($I$2=$B$2:$B$561, ROW($B$2:$B$561)-ROW($B$2)+1), ROW(106:106)))</f>
        <v>#NUM!</v>
      </c>
      <c r="M107" s="21" t="e">
        <f t="array" ref="M107">INDEX($C$2:$C$561, SMALL(IF($L$2=$B$2:$B$561, ROW($B$2:$B$561)-ROW($B$2)+1), ROW(106:106)))</f>
        <v>#NUM!</v>
      </c>
      <c r="N107" s="21" t="e">
        <f t="array" ref="N107">INDEX($D$2:$D$561, SMALL(IF($L$2=$B$2:$B$561, ROW($B$2:$B$561)-ROW($B$2)+1), ROW(106:106)))</f>
        <v>#NUM!</v>
      </c>
      <c r="P107" s="21" t="e">
        <f t="array" ref="P107">INDEX($C$2:$C$561, SMALL(IF($O$2=$B$2:$B$561, ROW($B$2:$B$561)-ROW($B$2)+1), ROW(106:106)))</f>
        <v>#NUM!</v>
      </c>
      <c r="Q107" s="21" t="e">
        <f t="array" ref="Q107">INDEX($D$2:$D$561, SMALL(IF($O$2=$B$2:$B$561, ROW($B$2:$B$561)-ROW($B$2)+1), ROW(106:106)))</f>
        <v>#NUM!</v>
      </c>
      <c r="S107" s="21" t="e">
        <f t="array" ref="S107">INDEX($C$2:$C$561, SMALL(IF($R$2=$B$2:$B$561, ROW($B$2:$B$561)-ROW($B$2)+1), ROW(106:106)))</f>
        <v>#NUM!</v>
      </c>
      <c r="T107" s="21" t="e">
        <f t="array" ref="T107">INDEX($D$2:$D$561, SMALL(IF($R$2=$B$2:$B$561, ROW($B$2:$B$561)-ROW($B$2)+1), ROW(106:106)))</f>
        <v>#NUM!</v>
      </c>
      <c r="V107" s="21" t="e">
        <f t="array" ref="V107">INDEX($C$2:$C$561, SMALL(IF($U$2=$B$2:$B$561, ROW($B$2:$B$561)-ROW($B$2)+1), ROW(106:106)))</f>
        <v>#NUM!</v>
      </c>
      <c r="W107" s="21" t="e">
        <f t="array" ref="W107">INDEX($D$2:$D$561, SMALL(IF($U$2=$B$2:$B$561, ROW($B$2:$B$561)-ROW($B$2)+1), ROW(106:106)))</f>
        <v>#NUM!</v>
      </c>
      <c r="Y107" s="21" t="e">
        <f t="array" ref="Y107">INDEX($C$2:$C$561, SMALL(IF($X$2=$B$2:$B$561, ROW($B$2:$B$561)-ROW($B$2)+1), ROW(106:106)))</f>
        <v>#NUM!</v>
      </c>
      <c r="Z107" s="21" t="e">
        <f t="array" ref="Z107">INDEX($D$2:$D$561, SMALL(IF($X$2=$B$2:$B$561, ROW($B$2:$B$561)-ROW($B$2)+1), ROW(106:106)))</f>
        <v>#NUM!</v>
      </c>
      <c r="AB107" s="21" t="e">
        <f t="array" ref="AB107">INDEX($C$2:$C$561, SMALL(IF($AA$2=$B$2:$B$561, ROW($B$2:$B$561)-ROW($B$2)+1), ROW(106:106)))</f>
        <v>#NUM!</v>
      </c>
      <c r="AC107" s="21" t="e">
        <f t="array" ref="AC107">INDEX($D$2:$D$561, SMALL(IF($AA$2=$B$2:$B$561, ROW($B$2:$B$561)-ROW($B$2)+1), ROW(106:106)))</f>
        <v>#NUM!</v>
      </c>
      <c r="AE107" s="21" t="e">
        <f t="array" ref="AE107">INDEX($C$2:$C$561, SMALL(IF($AD$2=$B$2:$B$561, ROW($B$2:$B$561)-ROW($B$2)+1), ROW(106:106)))</f>
        <v>#NUM!</v>
      </c>
      <c r="AF107" s="21" t="e">
        <f t="array" ref="AF107">INDEX($D$2:$D$561, SMALL(IF($AD$2=$B$2:$B$561, ROW($B$2:$B$561)-ROW($B$2)+1), ROW(106:106)))</f>
        <v>#NUM!</v>
      </c>
      <c r="AH107" s="21" t="e">
        <f t="array" ref="AH107">INDEX($C$2:$C$561, SMALL(IF($AG$2=$B$2:$B$561, ROW($B$2:$B$561)-ROW($B$2)+1), ROW(106:106)))</f>
        <v>#NUM!</v>
      </c>
      <c r="AI107" s="21" t="e">
        <f t="array" ref="AI107">INDEX($D$2:$D$561, SMALL(IF($AG$2=$B$2:$B$561, ROW($B$2:$B$561)-ROW($B$2)+1), ROW(106:106)))</f>
        <v>#NUM!</v>
      </c>
    </row>
    <row r="108" spans="1:35" ht="15" x14ac:dyDescent="0.4">
      <c r="A108">
        <f>'Clk0.5'!P74</f>
        <v>22.08640370183339</v>
      </c>
      <c r="B108">
        <f t="shared" si="1"/>
        <v>22</v>
      </c>
      <c r="C108" s="1">
        <f>'Clk0.5'!S74</f>
        <v>6.0103976435086697</v>
      </c>
      <c r="D108" s="1">
        <f>'Clk0.5'!T74</f>
        <v>3.2407808650517755</v>
      </c>
      <c r="G108" s="21" t="e">
        <f t="array" ref="G108">INDEX($C$2:$C$561, SMALL(IF($F$2=$B$2:$B$561, ROW($B$2:$B$561)-ROW($B$2)+1), ROW(107:107)))</f>
        <v>#NUM!</v>
      </c>
      <c r="H108" s="21" t="e">
        <f t="array" ref="H108">INDEX($D$2:$D$561, SMALL(IF($F$2=$B$2:$B$561, ROW($B$2:$B$561)-ROW($B$2)+1), ROW(107:107)))</f>
        <v>#NUM!</v>
      </c>
      <c r="J108" s="21" t="e">
        <f t="array" ref="J108">INDEX($C$2:$C$561, SMALL(IF($I$2=$B$2:$B$561, ROW($B$2:$B$561)-ROW($B$2)+1), ROW(107:107)))</f>
        <v>#NUM!</v>
      </c>
      <c r="K108" s="21" t="e">
        <f t="array" ref="K108">INDEX($D$2:$D$561, SMALL(IF($I$2=$B$2:$B$561, ROW($B$2:$B$561)-ROW($B$2)+1), ROW(107:107)))</f>
        <v>#NUM!</v>
      </c>
      <c r="M108" s="21" t="e">
        <f t="array" ref="M108">INDEX($C$2:$C$561, SMALL(IF($L$2=$B$2:$B$561, ROW($B$2:$B$561)-ROW($B$2)+1), ROW(107:107)))</f>
        <v>#NUM!</v>
      </c>
      <c r="N108" s="21" t="e">
        <f t="array" ref="N108">INDEX($D$2:$D$561, SMALL(IF($L$2=$B$2:$B$561, ROW($B$2:$B$561)-ROW($B$2)+1), ROW(107:107)))</f>
        <v>#NUM!</v>
      </c>
      <c r="P108" s="21" t="e">
        <f t="array" ref="P108">INDEX($C$2:$C$561, SMALL(IF($O$2=$B$2:$B$561, ROW($B$2:$B$561)-ROW($B$2)+1), ROW(107:107)))</f>
        <v>#NUM!</v>
      </c>
      <c r="Q108" s="21" t="e">
        <f t="array" ref="Q108">INDEX($D$2:$D$561, SMALL(IF($O$2=$B$2:$B$561, ROW($B$2:$B$561)-ROW($B$2)+1), ROW(107:107)))</f>
        <v>#NUM!</v>
      </c>
      <c r="S108" s="21" t="e">
        <f t="array" ref="S108">INDEX($C$2:$C$561, SMALL(IF($R$2=$B$2:$B$561, ROW($B$2:$B$561)-ROW($B$2)+1), ROW(107:107)))</f>
        <v>#NUM!</v>
      </c>
      <c r="T108" s="21" t="e">
        <f t="array" ref="T108">INDEX($D$2:$D$561, SMALL(IF($R$2=$B$2:$B$561, ROW($B$2:$B$561)-ROW($B$2)+1), ROW(107:107)))</f>
        <v>#NUM!</v>
      </c>
      <c r="V108" s="21" t="e">
        <f t="array" ref="V108">INDEX($C$2:$C$561, SMALL(IF($U$2=$B$2:$B$561, ROW($B$2:$B$561)-ROW($B$2)+1), ROW(107:107)))</f>
        <v>#NUM!</v>
      </c>
      <c r="W108" s="21" t="e">
        <f t="array" ref="W108">INDEX($D$2:$D$561, SMALL(IF($U$2=$B$2:$B$561, ROW($B$2:$B$561)-ROW($B$2)+1), ROW(107:107)))</f>
        <v>#NUM!</v>
      </c>
      <c r="Y108" s="21" t="e">
        <f t="array" ref="Y108">INDEX($C$2:$C$561, SMALL(IF($X$2=$B$2:$B$561, ROW($B$2:$B$561)-ROW($B$2)+1), ROW(107:107)))</f>
        <v>#NUM!</v>
      </c>
      <c r="Z108" s="21" t="e">
        <f t="array" ref="Z108">INDEX($D$2:$D$561, SMALL(IF($X$2=$B$2:$B$561, ROW($B$2:$B$561)-ROW($B$2)+1), ROW(107:107)))</f>
        <v>#NUM!</v>
      </c>
      <c r="AB108" s="21" t="e">
        <f t="array" ref="AB108">INDEX($C$2:$C$561, SMALL(IF($AA$2=$B$2:$B$561, ROW($B$2:$B$561)-ROW($B$2)+1), ROW(107:107)))</f>
        <v>#NUM!</v>
      </c>
      <c r="AC108" s="21" t="e">
        <f t="array" ref="AC108">INDEX($D$2:$D$561, SMALL(IF($AA$2=$B$2:$B$561, ROW($B$2:$B$561)-ROW($B$2)+1), ROW(107:107)))</f>
        <v>#NUM!</v>
      </c>
      <c r="AE108" s="21" t="e">
        <f t="array" ref="AE108">INDEX($C$2:$C$561, SMALL(IF($AD$2=$B$2:$B$561, ROW($B$2:$B$561)-ROW($B$2)+1), ROW(107:107)))</f>
        <v>#NUM!</v>
      </c>
      <c r="AF108" s="21" t="e">
        <f t="array" ref="AF108">INDEX($D$2:$D$561, SMALL(IF($AD$2=$B$2:$B$561, ROW($B$2:$B$561)-ROW($B$2)+1), ROW(107:107)))</f>
        <v>#NUM!</v>
      </c>
      <c r="AH108" s="21" t="e">
        <f t="array" ref="AH108">INDEX($C$2:$C$561, SMALL(IF($AG$2=$B$2:$B$561, ROW($B$2:$B$561)-ROW($B$2)+1), ROW(107:107)))</f>
        <v>#NUM!</v>
      </c>
      <c r="AI108" s="21" t="e">
        <f t="array" ref="AI108">INDEX($D$2:$D$561, SMALL(IF($AG$2=$B$2:$B$561, ROW($B$2:$B$561)-ROW($B$2)+1), ROW(107:107)))</f>
        <v>#NUM!</v>
      </c>
    </row>
    <row r="109" spans="1:35" ht="15" x14ac:dyDescent="0.4">
      <c r="A109">
        <f>'Clk0.5'!P75</f>
        <v>22.25022968215924</v>
      </c>
      <c r="B109">
        <f t="shared" si="1"/>
        <v>22</v>
      </c>
      <c r="C109" s="1">
        <f>'Clk0.5'!S75</f>
        <v>5.860729817769573</v>
      </c>
      <c r="D109" s="1">
        <f>'Clk0.5'!T75</f>
        <v>2.95221738343505</v>
      </c>
      <c r="G109" s="21" t="e">
        <f t="array" ref="G109">INDEX($C$2:$C$561, SMALL(IF($F$2=$B$2:$B$561, ROW($B$2:$B$561)-ROW($B$2)+1), ROW(108:108)))</f>
        <v>#NUM!</v>
      </c>
      <c r="H109" s="21" t="e">
        <f t="array" ref="H109">INDEX($D$2:$D$561, SMALL(IF($F$2=$B$2:$B$561, ROW($B$2:$B$561)-ROW($B$2)+1), ROW(108:108)))</f>
        <v>#NUM!</v>
      </c>
      <c r="J109" s="21" t="e">
        <f t="array" ref="J109">INDEX($C$2:$C$561, SMALL(IF($I$2=$B$2:$B$561, ROW($B$2:$B$561)-ROW($B$2)+1), ROW(108:108)))</f>
        <v>#NUM!</v>
      </c>
      <c r="K109" s="21" t="e">
        <f t="array" ref="K109">INDEX($D$2:$D$561, SMALL(IF($I$2=$B$2:$B$561, ROW($B$2:$B$561)-ROW($B$2)+1), ROW(108:108)))</f>
        <v>#NUM!</v>
      </c>
      <c r="M109" s="21" t="e">
        <f t="array" ref="M109">INDEX($C$2:$C$561, SMALL(IF($L$2=$B$2:$B$561, ROW($B$2:$B$561)-ROW($B$2)+1), ROW(108:108)))</f>
        <v>#NUM!</v>
      </c>
      <c r="N109" s="21" t="e">
        <f t="array" ref="N109">INDEX($D$2:$D$561, SMALL(IF($L$2=$B$2:$B$561, ROW($B$2:$B$561)-ROW($B$2)+1), ROW(108:108)))</f>
        <v>#NUM!</v>
      </c>
      <c r="P109" s="21" t="e">
        <f t="array" ref="P109">INDEX($C$2:$C$561, SMALL(IF($O$2=$B$2:$B$561, ROW($B$2:$B$561)-ROW($B$2)+1), ROW(108:108)))</f>
        <v>#NUM!</v>
      </c>
      <c r="Q109" s="21" t="e">
        <f t="array" ref="Q109">INDEX($D$2:$D$561, SMALL(IF($O$2=$B$2:$B$561, ROW($B$2:$B$561)-ROW($B$2)+1), ROW(108:108)))</f>
        <v>#NUM!</v>
      </c>
      <c r="S109" s="21" t="e">
        <f t="array" ref="S109">INDEX($C$2:$C$561, SMALL(IF($R$2=$B$2:$B$561, ROW($B$2:$B$561)-ROW($B$2)+1), ROW(108:108)))</f>
        <v>#NUM!</v>
      </c>
      <c r="T109" s="21" t="e">
        <f t="array" ref="T109">INDEX($D$2:$D$561, SMALL(IF($R$2=$B$2:$B$561, ROW($B$2:$B$561)-ROW($B$2)+1), ROW(108:108)))</f>
        <v>#NUM!</v>
      </c>
      <c r="V109" s="21" t="e">
        <f t="array" ref="V109">INDEX($C$2:$C$561, SMALL(IF($U$2=$B$2:$B$561, ROW($B$2:$B$561)-ROW($B$2)+1), ROW(108:108)))</f>
        <v>#NUM!</v>
      </c>
      <c r="W109" s="21" t="e">
        <f t="array" ref="W109">INDEX($D$2:$D$561, SMALL(IF($U$2=$B$2:$B$561, ROW($B$2:$B$561)-ROW($B$2)+1), ROW(108:108)))</f>
        <v>#NUM!</v>
      </c>
      <c r="Y109" s="21" t="e">
        <f t="array" ref="Y109">INDEX($C$2:$C$561, SMALL(IF($X$2=$B$2:$B$561, ROW($B$2:$B$561)-ROW($B$2)+1), ROW(108:108)))</f>
        <v>#NUM!</v>
      </c>
      <c r="Z109" s="21" t="e">
        <f t="array" ref="Z109">INDEX($D$2:$D$561, SMALL(IF($X$2=$B$2:$B$561, ROW($B$2:$B$561)-ROW($B$2)+1), ROW(108:108)))</f>
        <v>#NUM!</v>
      </c>
      <c r="AB109" s="21" t="e">
        <f t="array" ref="AB109">INDEX($C$2:$C$561, SMALL(IF($AA$2=$B$2:$B$561, ROW($B$2:$B$561)-ROW($B$2)+1), ROW(108:108)))</f>
        <v>#NUM!</v>
      </c>
      <c r="AC109" s="21" t="e">
        <f t="array" ref="AC109">INDEX($D$2:$D$561, SMALL(IF($AA$2=$B$2:$B$561, ROW($B$2:$B$561)-ROW($B$2)+1), ROW(108:108)))</f>
        <v>#NUM!</v>
      </c>
      <c r="AE109" s="21" t="e">
        <f t="array" ref="AE109">INDEX($C$2:$C$561, SMALL(IF($AD$2=$B$2:$B$561, ROW($B$2:$B$561)-ROW($B$2)+1), ROW(108:108)))</f>
        <v>#NUM!</v>
      </c>
      <c r="AF109" s="21" t="e">
        <f t="array" ref="AF109">INDEX($D$2:$D$561, SMALL(IF($AD$2=$B$2:$B$561, ROW($B$2:$B$561)-ROW($B$2)+1), ROW(108:108)))</f>
        <v>#NUM!</v>
      </c>
      <c r="AH109" s="21" t="e">
        <f t="array" ref="AH109">INDEX($C$2:$C$561, SMALL(IF($AG$2=$B$2:$B$561, ROW($B$2:$B$561)-ROW($B$2)+1), ROW(108:108)))</f>
        <v>#NUM!</v>
      </c>
      <c r="AI109" s="21" t="e">
        <f t="array" ref="AI109">INDEX($D$2:$D$561, SMALL(IF($AG$2=$B$2:$B$561, ROW($B$2:$B$561)-ROW($B$2)+1), ROW(108:108)))</f>
        <v>#NUM!</v>
      </c>
    </row>
    <row r="110" spans="1:35" ht="15" x14ac:dyDescent="0.4">
      <c r="A110">
        <f>'Clk0.5'!P76</f>
        <v>22.428462495234893</v>
      </c>
      <c r="B110">
        <f t="shared" si="1"/>
        <v>22</v>
      </c>
      <c r="C110" s="1">
        <f>'Clk0.5'!S76</f>
        <v>5.7027296596362786</v>
      </c>
      <c r="D110" s="1">
        <f>'Clk0.5'!T76</f>
        <v>2.6573968156846934</v>
      </c>
      <c r="G110" s="21" t="e">
        <f t="array" ref="G110">INDEX($C$2:$C$561, SMALL(IF($F$2=$B$2:$B$561, ROW($B$2:$B$561)-ROW($B$2)+1), ROW(109:109)))</f>
        <v>#NUM!</v>
      </c>
      <c r="H110" s="21" t="e">
        <f t="array" ref="H110">INDEX($D$2:$D$561, SMALL(IF($F$2=$B$2:$B$561, ROW($B$2:$B$561)-ROW($B$2)+1), ROW(109:109)))</f>
        <v>#NUM!</v>
      </c>
      <c r="J110" s="21" t="e">
        <f t="array" ref="J110">INDEX($C$2:$C$561, SMALL(IF($I$2=$B$2:$B$561, ROW($B$2:$B$561)-ROW($B$2)+1), ROW(109:109)))</f>
        <v>#NUM!</v>
      </c>
      <c r="K110" s="21" t="e">
        <f t="array" ref="K110">INDEX($D$2:$D$561, SMALL(IF($I$2=$B$2:$B$561, ROW($B$2:$B$561)-ROW($B$2)+1), ROW(109:109)))</f>
        <v>#NUM!</v>
      </c>
      <c r="M110" s="21" t="e">
        <f t="array" ref="M110">INDEX($C$2:$C$561, SMALL(IF($L$2=$B$2:$B$561, ROW($B$2:$B$561)-ROW($B$2)+1), ROW(109:109)))</f>
        <v>#NUM!</v>
      </c>
      <c r="N110" s="21" t="e">
        <f t="array" ref="N110">INDEX($D$2:$D$561, SMALL(IF($L$2=$B$2:$B$561, ROW($B$2:$B$561)-ROW($B$2)+1), ROW(109:109)))</f>
        <v>#NUM!</v>
      </c>
      <c r="P110" s="21" t="e">
        <f t="array" ref="P110">INDEX($C$2:$C$561, SMALL(IF($O$2=$B$2:$B$561, ROW($B$2:$B$561)-ROW($B$2)+1), ROW(109:109)))</f>
        <v>#NUM!</v>
      </c>
      <c r="Q110" s="21" t="e">
        <f t="array" ref="Q110">INDEX($D$2:$D$561, SMALL(IF($O$2=$B$2:$B$561, ROW($B$2:$B$561)-ROW($B$2)+1), ROW(109:109)))</f>
        <v>#NUM!</v>
      </c>
      <c r="S110" s="21" t="e">
        <f t="array" ref="S110">INDEX($C$2:$C$561, SMALL(IF($R$2=$B$2:$B$561, ROW($B$2:$B$561)-ROW($B$2)+1), ROW(109:109)))</f>
        <v>#NUM!</v>
      </c>
      <c r="T110" s="21" t="e">
        <f t="array" ref="T110">INDEX($D$2:$D$561, SMALL(IF($R$2=$B$2:$B$561, ROW($B$2:$B$561)-ROW($B$2)+1), ROW(109:109)))</f>
        <v>#NUM!</v>
      </c>
      <c r="V110" s="21" t="e">
        <f t="array" ref="V110">INDEX($C$2:$C$561, SMALL(IF($U$2=$B$2:$B$561, ROW($B$2:$B$561)-ROW($B$2)+1), ROW(109:109)))</f>
        <v>#NUM!</v>
      </c>
      <c r="W110" s="21" t="e">
        <f t="array" ref="W110">INDEX($D$2:$D$561, SMALL(IF($U$2=$B$2:$B$561, ROW($B$2:$B$561)-ROW($B$2)+1), ROW(109:109)))</f>
        <v>#NUM!</v>
      </c>
      <c r="Y110" s="21" t="e">
        <f t="array" ref="Y110">INDEX($C$2:$C$561, SMALL(IF($X$2=$B$2:$B$561, ROW($B$2:$B$561)-ROW($B$2)+1), ROW(109:109)))</f>
        <v>#NUM!</v>
      </c>
      <c r="Z110" s="21" t="e">
        <f t="array" ref="Z110">INDEX($D$2:$D$561, SMALL(IF($X$2=$B$2:$B$561, ROW($B$2:$B$561)-ROW($B$2)+1), ROW(109:109)))</f>
        <v>#NUM!</v>
      </c>
      <c r="AB110" s="21" t="e">
        <f t="array" ref="AB110">INDEX($C$2:$C$561, SMALL(IF($AA$2=$B$2:$B$561, ROW($B$2:$B$561)-ROW($B$2)+1), ROW(109:109)))</f>
        <v>#NUM!</v>
      </c>
      <c r="AC110" s="21" t="e">
        <f t="array" ref="AC110">INDEX($D$2:$D$561, SMALL(IF($AA$2=$B$2:$B$561, ROW($B$2:$B$561)-ROW($B$2)+1), ROW(109:109)))</f>
        <v>#NUM!</v>
      </c>
      <c r="AE110" s="21" t="e">
        <f t="array" ref="AE110">INDEX($C$2:$C$561, SMALL(IF($AD$2=$B$2:$B$561, ROW($B$2:$B$561)-ROW($B$2)+1), ROW(109:109)))</f>
        <v>#NUM!</v>
      </c>
      <c r="AF110" s="21" t="e">
        <f t="array" ref="AF110">INDEX($D$2:$D$561, SMALL(IF($AD$2=$B$2:$B$561, ROW($B$2:$B$561)-ROW($B$2)+1), ROW(109:109)))</f>
        <v>#NUM!</v>
      </c>
      <c r="AH110" s="21" t="e">
        <f t="array" ref="AH110">INDEX($C$2:$C$561, SMALL(IF($AG$2=$B$2:$B$561, ROW($B$2:$B$561)-ROW($B$2)+1), ROW(109:109)))</f>
        <v>#NUM!</v>
      </c>
      <c r="AI110" s="21" t="e">
        <f t="array" ref="AI110">INDEX($D$2:$D$561, SMALL(IF($AG$2=$B$2:$B$561, ROW($B$2:$B$561)-ROW($B$2)+1), ROW(109:109)))</f>
        <v>#NUM!</v>
      </c>
    </row>
    <row r="111" spans="1:35" ht="15" x14ac:dyDescent="0.4">
      <c r="A111">
        <f>'Clk0.5'!P77</f>
        <v>22.620915113010398</v>
      </c>
      <c r="B111">
        <f t="shared" si="1"/>
        <v>22</v>
      </c>
      <c r="C111" s="1">
        <f>'Clk0.5'!S77</f>
        <v>5.5341165656210318</v>
      </c>
      <c r="D111" s="1">
        <f>'Clk0.5'!T77</f>
        <v>2.3566096136615111</v>
      </c>
      <c r="G111" s="21" t="e">
        <f t="array" ref="G111">INDEX($C$2:$C$561, SMALL(IF($F$2=$B$2:$B$561, ROW($B$2:$B$561)-ROW($B$2)+1), ROW(110:110)))</f>
        <v>#NUM!</v>
      </c>
      <c r="H111" s="21" t="e">
        <f t="array" ref="H111">INDEX($D$2:$D$561, SMALL(IF($F$2=$B$2:$B$561, ROW($B$2:$B$561)-ROW($B$2)+1), ROW(110:110)))</f>
        <v>#NUM!</v>
      </c>
      <c r="J111" s="21" t="e">
        <f t="array" ref="J111">INDEX($C$2:$C$561, SMALL(IF($I$2=$B$2:$B$561, ROW($B$2:$B$561)-ROW($B$2)+1), ROW(110:110)))</f>
        <v>#NUM!</v>
      </c>
      <c r="K111" s="21" t="e">
        <f t="array" ref="K111">INDEX($D$2:$D$561, SMALL(IF($I$2=$B$2:$B$561, ROW($B$2:$B$561)-ROW($B$2)+1), ROW(110:110)))</f>
        <v>#NUM!</v>
      </c>
      <c r="M111" s="21" t="e">
        <f t="array" ref="M111">INDEX($C$2:$C$561, SMALL(IF($L$2=$B$2:$B$561, ROW($B$2:$B$561)-ROW($B$2)+1), ROW(110:110)))</f>
        <v>#NUM!</v>
      </c>
      <c r="N111" s="21" t="e">
        <f t="array" ref="N111">INDEX($D$2:$D$561, SMALL(IF($L$2=$B$2:$B$561, ROW($B$2:$B$561)-ROW($B$2)+1), ROW(110:110)))</f>
        <v>#NUM!</v>
      </c>
      <c r="P111" s="21" t="e">
        <f t="array" ref="P111">INDEX($C$2:$C$561, SMALL(IF($O$2=$B$2:$B$561, ROW($B$2:$B$561)-ROW($B$2)+1), ROW(110:110)))</f>
        <v>#NUM!</v>
      </c>
      <c r="Q111" s="21" t="e">
        <f t="array" ref="Q111">INDEX($D$2:$D$561, SMALL(IF($O$2=$B$2:$B$561, ROW($B$2:$B$561)-ROW($B$2)+1), ROW(110:110)))</f>
        <v>#NUM!</v>
      </c>
      <c r="S111" s="21" t="e">
        <f t="array" ref="S111">INDEX($C$2:$C$561, SMALL(IF($R$2=$B$2:$B$561, ROW($B$2:$B$561)-ROW($B$2)+1), ROW(110:110)))</f>
        <v>#NUM!</v>
      </c>
      <c r="T111" s="21" t="e">
        <f t="array" ref="T111">INDEX($D$2:$D$561, SMALL(IF($R$2=$B$2:$B$561, ROW($B$2:$B$561)-ROW($B$2)+1), ROW(110:110)))</f>
        <v>#NUM!</v>
      </c>
      <c r="V111" s="21" t="e">
        <f t="array" ref="V111">INDEX($C$2:$C$561, SMALL(IF($U$2=$B$2:$B$561, ROW($B$2:$B$561)-ROW($B$2)+1), ROW(110:110)))</f>
        <v>#NUM!</v>
      </c>
      <c r="W111" s="21" t="e">
        <f t="array" ref="W111">INDEX($D$2:$D$561, SMALL(IF($U$2=$B$2:$B$561, ROW($B$2:$B$561)-ROW($B$2)+1), ROW(110:110)))</f>
        <v>#NUM!</v>
      </c>
      <c r="Y111" s="21" t="e">
        <f t="array" ref="Y111">INDEX($C$2:$C$561, SMALL(IF($X$2=$B$2:$B$561, ROW($B$2:$B$561)-ROW($B$2)+1), ROW(110:110)))</f>
        <v>#NUM!</v>
      </c>
      <c r="Z111" s="21" t="e">
        <f t="array" ref="Z111">INDEX($D$2:$D$561, SMALL(IF($X$2=$B$2:$B$561, ROW($B$2:$B$561)-ROW($B$2)+1), ROW(110:110)))</f>
        <v>#NUM!</v>
      </c>
      <c r="AB111" s="21" t="e">
        <f t="array" ref="AB111">INDEX($C$2:$C$561, SMALL(IF($AA$2=$B$2:$B$561, ROW($B$2:$B$561)-ROW($B$2)+1), ROW(110:110)))</f>
        <v>#NUM!</v>
      </c>
      <c r="AC111" s="21" t="e">
        <f t="array" ref="AC111">INDEX($D$2:$D$561, SMALL(IF($AA$2=$B$2:$B$561, ROW($B$2:$B$561)-ROW($B$2)+1), ROW(110:110)))</f>
        <v>#NUM!</v>
      </c>
      <c r="AE111" s="21" t="e">
        <f t="array" ref="AE111">INDEX($C$2:$C$561, SMALL(IF($AD$2=$B$2:$B$561, ROW($B$2:$B$561)-ROW($B$2)+1), ROW(110:110)))</f>
        <v>#NUM!</v>
      </c>
      <c r="AF111" s="21" t="e">
        <f t="array" ref="AF111">INDEX($D$2:$D$561, SMALL(IF($AD$2=$B$2:$B$561, ROW($B$2:$B$561)-ROW($B$2)+1), ROW(110:110)))</f>
        <v>#NUM!</v>
      </c>
      <c r="AH111" s="21" t="e">
        <f t="array" ref="AH111">INDEX($C$2:$C$561, SMALL(IF($AG$2=$B$2:$B$561, ROW($B$2:$B$561)-ROW($B$2)+1), ROW(110:110)))</f>
        <v>#NUM!</v>
      </c>
      <c r="AI111" s="21" t="e">
        <f t="array" ref="AI111">INDEX($D$2:$D$561, SMALL(IF($AG$2=$B$2:$B$561, ROW($B$2:$B$561)-ROW($B$2)+1), ROW(110:110)))</f>
        <v>#NUM!</v>
      </c>
    </row>
    <row r="112" spans="1:35" ht="15" x14ac:dyDescent="0.4">
      <c r="A112">
        <f>'Clk0.5'!P78</f>
        <v>22.827022261497536</v>
      </c>
      <c r="B112">
        <f t="shared" si="1"/>
        <v>22</v>
      </c>
      <c r="C112" s="1">
        <f>'Clk0.5'!S78</f>
        <v>5.3521816863771612</v>
      </c>
      <c r="D112" s="1">
        <f>'Clk0.5'!T78</f>
        <v>2.0505626470486304</v>
      </c>
      <c r="G112" s="21" t="e">
        <f t="array" ref="G112">INDEX($C$2:$C$561, SMALL(IF($F$2=$B$2:$B$561, ROW($B$2:$B$561)-ROW($B$2)+1), ROW(111:111)))</f>
        <v>#NUM!</v>
      </c>
      <c r="H112" s="21" t="e">
        <f t="array" ref="H112">INDEX($D$2:$D$561, SMALL(IF($F$2=$B$2:$B$561, ROW($B$2:$B$561)-ROW($B$2)+1), ROW(111:111)))</f>
        <v>#NUM!</v>
      </c>
      <c r="J112" s="21" t="e">
        <f t="array" ref="J112">INDEX($C$2:$C$561, SMALL(IF($I$2=$B$2:$B$561, ROW($B$2:$B$561)-ROW($B$2)+1), ROW(111:111)))</f>
        <v>#NUM!</v>
      </c>
      <c r="K112" s="21" t="e">
        <f t="array" ref="K112">INDEX($D$2:$D$561, SMALL(IF($I$2=$B$2:$B$561, ROW($B$2:$B$561)-ROW($B$2)+1), ROW(111:111)))</f>
        <v>#NUM!</v>
      </c>
      <c r="M112" s="21" t="e">
        <f t="array" ref="M112">INDEX($C$2:$C$561, SMALL(IF($L$2=$B$2:$B$561, ROW($B$2:$B$561)-ROW($B$2)+1), ROW(111:111)))</f>
        <v>#NUM!</v>
      </c>
      <c r="N112" s="21" t="e">
        <f t="array" ref="N112">INDEX($D$2:$D$561, SMALL(IF($L$2=$B$2:$B$561, ROW($B$2:$B$561)-ROW($B$2)+1), ROW(111:111)))</f>
        <v>#NUM!</v>
      </c>
      <c r="P112" s="21" t="e">
        <f t="array" ref="P112">INDEX($C$2:$C$561, SMALL(IF($O$2=$B$2:$B$561, ROW($B$2:$B$561)-ROW($B$2)+1), ROW(111:111)))</f>
        <v>#NUM!</v>
      </c>
      <c r="Q112" s="21" t="e">
        <f t="array" ref="Q112">INDEX($D$2:$D$561, SMALL(IF($O$2=$B$2:$B$561, ROW($B$2:$B$561)-ROW($B$2)+1), ROW(111:111)))</f>
        <v>#NUM!</v>
      </c>
      <c r="S112" s="21" t="e">
        <f t="array" ref="S112">INDEX($C$2:$C$561, SMALL(IF($R$2=$B$2:$B$561, ROW($B$2:$B$561)-ROW($B$2)+1), ROW(111:111)))</f>
        <v>#NUM!</v>
      </c>
      <c r="T112" s="21" t="e">
        <f t="array" ref="T112">INDEX($D$2:$D$561, SMALL(IF($R$2=$B$2:$B$561, ROW($B$2:$B$561)-ROW($B$2)+1), ROW(111:111)))</f>
        <v>#NUM!</v>
      </c>
      <c r="V112" s="21" t="e">
        <f t="array" ref="V112">INDEX($C$2:$C$561, SMALL(IF($U$2=$B$2:$B$561, ROW($B$2:$B$561)-ROW($B$2)+1), ROW(111:111)))</f>
        <v>#NUM!</v>
      </c>
      <c r="W112" s="21" t="e">
        <f t="array" ref="W112">INDEX($D$2:$D$561, SMALL(IF($U$2=$B$2:$B$561, ROW($B$2:$B$561)-ROW($B$2)+1), ROW(111:111)))</f>
        <v>#NUM!</v>
      </c>
      <c r="Y112" s="21" t="e">
        <f t="array" ref="Y112">INDEX($C$2:$C$561, SMALL(IF($X$2=$B$2:$B$561, ROW($B$2:$B$561)-ROW($B$2)+1), ROW(111:111)))</f>
        <v>#NUM!</v>
      </c>
      <c r="Z112" s="21" t="e">
        <f t="array" ref="Z112">INDEX($D$2:$D$561, SMALL(IF($X$2=$B$2:$B$561, ROW($B$2:$B$561)-ROW($B$2)+1), ROW(111:111)))</f>
        <v>#NUM!</v>
      </c>
      <c r="AB112" s="21" t="e">
        <f t="array" ref="AB112">INDEX($C$2:$C$561, SMALL(IF($AA$2=$B$2:$B$561, ROW($B$2:$B$561)-ROW($B$2)+1), ROW(111:111)))</f>
        <v>#NUM!</v>
      </c>
      <c r="AC112" s="21" t="e">
        <f t="array" ref="AC112">INDEX($D$2:$D$561, SMALL(IF($AA$2=$B$2:$B$561, ROW($B$2:$B$561)-ROW($B$2)+1), ROW(111:111)))</f>
        <v>#NUM!</v>
      </c>
      <c r="AE112" s="21" t="e">
        <f t="array" ref="AE112">INDEX($C$2:$C$561, SMALL(IF($AD$2=$B$2:$B$561, ROW($B$2:$B$561)-ROW($B$2)+1), ROW(111:111)))</f>
        <v>#NUM!</v>
      </c>
      <c r="AF112" s="21" t="e">
        <f t="array" ref="AF112">INDEX($D$2:$D$561, SMALL(IF($AD$2=$B$2:$B$561, ROW($B$2:$B$561)-ROW($B$2)+1), ROW(111:111)))</f>
        <v>#NUM!</v>
      </c>
      <c r="AH112" s="21" t="e">
        <f t="array" ref="AH112">INDEX($C$2:$C$561, SMALL(IF($AG$2=$B$2:$B$561, ROW($B$2:$B$561)-ROW($B$2)+1), ROW(111:111)))</f>
        <v>#NUM!</v>
      </c>
      <c r="AI112" s="21" t="e">
        <f t="array" ref="AI112">INDEX($D$2:$D$561, SMALL(IF($AG$2=$B$2:$B$561, ROW($B$2:$B$561)-ROW($B$2)+1), ROW(111:111)))</f>
        <v>#NUM!</v>
      </c>
    </row>
    <row r="113" spans="1:35" s="23" customFormat="1" ht="15" x14ac:dyDescent="0.4">
      <c r="A113" s="23">
        <f>'Clk0.5'!P79</f>
        <v>23.04565568584696</v>
      </c>
      <c r="B113" s="23">
        <f t="shared" si="1"/>
        <v>24</v>
      </c>
      <c r="C113" s="24">
        <f>'Clk0.5'!S79</f>
        <v>5.1537232623423055</v>
      </c>
      <c r="D113" s="24">
        <f>'Clk0.5'!T79</f>
        <v>1.7405477497331741</v>
      </c>
      <c r="G113" s="21" t="e">
        <f t="array" ref="G113">INDEX($C$2:$C$561, SMALL(IF($F$2=$B$2:$B$561, ROW($B$2:$B$561)-ROW($B$2)+1), ROW(112:112)))</f>
        <v>#NUM!</v>
      </c>
      <c r="H113" s="21" t="e">
        <f t="array" ref="H113">INDEX($D$2:$D$561, SMALL(IF($F$2=$B$2:$B$561, ROW($B$2:$B$561)-ROW($B$2)+1), ROW(112:112)))</f>
        <v>#NUM!</v>
      </c>
      <c r="J113" s="21" t="e">
        <f t="array" ref="J113">INDEX($C$2:$C$561, SMALL(IF($I$2=$B$2:$B$561, ROW($B$2:$B$561)-ROW($B$2)+1), ROW(112:112)))</f>
        <v>#NUM!</v>
      </c>
      <c r="K113" s="21" t="e">
        <f t="array" ref="K113">INDEX($D$2:$D$561, SMALL(IF($I$2=$B$2:$B$561, ROW($B$2:$B$561)-ROW($B$2)+1), ROW(112:112)))</f>
        <v>#NUM!</v>
      </c>
      <c r="M113" s="21" t="e">
        <f t="array" ref="M113">INDEX($C$2:$C$561, SMALL(IF($L$2=$B$2:$B$561, ROW($B$2:$B$561)-ROW($B$2)+1), ROW(112:112)))</f>
        <v>#NUM!</v>
      </c>
      <c r="N113" s="21" t="e">
        <f t="array" ref="N113">INDEX($D$2:$D$561, SMALL(IF($L$2=$B$2:$B$561, ROW($B$2:$B$561)-ROW($B$2)+1), ROW(112:112)))</f>
        <v>#NUM!</v>
      </c>
      <c r="P113" s="21" t="e">
        <f t="array" ref="P113">INDEX($C$2:$C$561, SMALL(IF($O$2=$B$2:$B$561, ROW($B$2:$B$561)-ROW($B$2)+1), ROW(112:112)))</f>
        <v>#NUM!</v>
      </c>
      <c r="Q113" s="21" t="e">
        <f t="array" ref="Q113">INDEX($D$2:$D$561, SMALL(IF($O$2=$B$2:$B$561, ROW($B$2:$B$561)-ROW($B$2)+1), ROW(112:112)))</f>
        <v>#NUM!</v>
      </c>
      <c r="S113" s="21" t="e">
        <f t="array" ref="S113">INDEX($C$2:$C$561, SMALL(IF($R$2=$B$2:$B$561, ROW($B$2:$B$561)-ROW($B$2)+1), ROW(112:112)))</f>
        <v>#NUM!</v>
      </c>
      <c r="T113" s="21" t="e">
        <f t="array" ref="T113">INDEX($D$2:$D$561, SMALL(IF($R$2=$B$2:$B$561, ROW($B$2:$B$561)-ROW($B$2)+1), ROW(112:112)))</f>
        <v>#NUM!</v>
      </c>
      <c r="V113" s="21" t="e">
        <f t="array" ref="V113">INDEX($C$2:$C$561, SMALL(IF($U$2=$B$2:$B$561, ROW($B$2:$B$561)-ROW($B$2)+1), ROW(112:112)))</f>
        <v>#NUM!</v>
      </c>
      <c r="W113" s="21" t="e">
        <f t="array" ref="W113">INDEX($D$2:$D$561, SMALL(IF($U$2=$B$2:$B$561, ROW($B$2:$B$561)-ROW($B$2)+1), ROW(112:112)))</f>
        <v>#NUM!</v>
      </c>
      <c r="Y113" s="21" t="e">
        <f t="array" ref="Y113">INDEX($C$2:$C$561, SMALL(IF($X$2=$B$2:$B$561, ROW($B$2:$B$561)-ROW($B$2)+1), ROW(112:112)))</f>
        <v>#NUM!</v>
      </c>
      <c r="Z113" s="21" t="e">
        <f t="array" ref="Z113">INDEX($D$2:$D$561, SMALL(IF($X$2=$B$2:$B$561, ROW($B$2:$B$561)-ROW($B$2)+1), ROW(112:112)))</f>
        <v>#NUM!</v>
      </c>
      <c r="AB113" s="21" t="e">
        <f t="array" ref="AB113">INDEX($C$2:$C$561, SMALL(IF($AA$2=$B$2:$B$561, ROW($B$2:$B$561)-ROW($B$2)+1), ROW(112:112)))</f>
        <v>#NUM!</v>
      </c>
      <c r="AC113" s="21" t="e">
        <f t="array" ref="AC113">INDEX($D$2:$D$561, SMALL(IF($AA$2=$B$2:$B$561, ROW($B$2:$B$561)-ROW($B$2)+1), ROW(112:112)))</f>
        <v>#NUM!</v>
      </c>
      <c r="AE113" s="21" t="e">
        <f t="array" ref="AE113">INDEX($C$2:$C$561, SMALL(IF($AD$2=$B$2:$B$561, ROW($B$2:$B$561)-ROW($B$2)+1), ROW(112:112)))</f>
        <v>#NUM!</v>
      </c>
      <c r="AF113" s="21" t="e">
        <f t="array" ref="AF113">INDEX($D$2:$D$561, SMALL(IF($AD$2=$B$2:$B$561, ROW($B$2:$B$561)-ROW($B$2)+1), ROW(112:112)))</f>
        <v>#NUM!</v>
      </c>
      <c r="AH113" s="21" t="e">
        <f t="array" ref="AH113">INDEX($C$2:$C$561, SMALL(IF($AG$2=$B$2:$B$561, ROW($B$2:$B$561)-ROW($B$2)+1), ROW(112:112)))</f>
        <v>#NUM!</v>
      </c>
      <c r="AI113" s="21" t="e">
        <f t="array" ref="AI113">INDEX($D$2:$D$561, SMALL(IF($AG$2=$B$2:$B$561, ROW($B$2:$B$561)-ROW($B$2)+1), ROW(112:112)))</f>
        <v>#NUM!</v>
      </c>
    </row>
    <row r="114" spans="1:35" ht="15" x14ac:dyDescent="0.4">
      <c r="A114">
        <f>'Clk0.6'!P24</f>
        <v>39.911861405853166</v>
      </c>
      <c r="B114">
        <f t="shared" si="1"/>
        <v>40</v>
      </c>
      <c r="C114" s="1">
        <f>'Clk0.6'!S24</f>
        <v>27.873762018466874</v>
      </c>
      <c r="D114" s="1">
        <f>'Clk0.6'!T24</f>
        <v>27.52520305673017</v>
      </c>
      <c r="G114" s="21" t="e">
        <f t="array" ref="G114">INDEX($C$2:$C$561, SMALL(IF($F$2=$B$2:$B$561, ROW($B$2:$B$561)-ROW($B$2)+1), ROW(113:113)))</f>
        <v>#NUM!</v>
      </c>
      <c r="H114" s="21" t="e">
        <f t="array" ref="H114">INDEX($D$2:$D$561, SMALL(IF($F$2=$B$2:$B$561, ROW($B$2:$B$561)-ROW($B$2)+1), ROW(113:113)))</f>
        <v>#NUM!</v>
      </c>
      <c r="J114" s="21" t="e">
        <f t="array" ref="J114">INDEX($C$2:$C$561, SMALL(IF($I$2=$B$2:$B$561, ROW($B$2:$B$561)-ROW($B$2)+1), ROW(113:113)))</f>
        <v>#NUM!</v>
      </c>
      <c r="K114" s="21" t="e">
        <f t="array" ref="K114">INDEX($D$2:$D$561, SMALL(IF($I$2=$B$2:$B$561, ROW($B$2:$B$561)-ROW($B$2)+1), ROW(113:113)))</f>
        <v>#NUM!</v>
      </c>
      <c r="M114" s="21" t="e">
        <f t="array" ref="M114">INDEX($C$2:$C$561, SMALL(IF($L$2=$B$2:$B$561, ROW($B$2:$B$561)-ROW($B$2)+1), ROW(113:113)))</f>
        <v>#NUM!</v>
      </c>
      <c r="N114" s="21" t="e">
        <f t="array" ref="N114">INDEX($D$2:$D$561, SMALL(IF($L$2=$B$2:$B$561, ROW($B$2:$B$561)-ROW($B$2)+1), ROW(113:113)))</f>
        <v>#NUM!</v>
      </c>
      <c r="P114" s="21" t="e">
        <f t="array" ref="P114">INDEX($C$2:$C$561, SMALL(IF($O$2=$B$2:$B$561, ROW($B$2:$B$561)-ROW($B$2)+1), ROW(113:113)))</f>
        <v>#NUM!</v>
      </c>
      <c r="Q114" s="21" t="e">
        <f t="array" ref="Q114">INDEX($D$2:$D$561, SMALL(IF($O$2=$B$2:$B$561, ROW($B$2:$B$561)-ROW($B$2)+1), ROW(113:113)))</f>
        <v>#NUM!</v>
      </c>
      <c r="S114" s="21" t="e">
        <f t="array" ref="S114">INDEX($C$2:$C$561, SMALL(IF($R$2=$B$2:$B$561, ROW($B$2:$B$561)-ROW($B$2)+1), ROW(113:113)))</f>
        <v>#NUM!</v>
      </c>
      <c r="T114" s="21" t="e">
        <f t="array" ref="T114">INDEX($D$2:$D$561, SMALL(IF($R$2=$B$2:$B$561, ROW($B$2:$B$561)-ROW($B$2)+1), ROW(113:113)))</f>
        <v>#NUM!</v>
      </c>
      <c r="V114" s="21" t="e">
        <f t="array" ref="V114">INDEX($C$2:$C$561, SMALL(IF($U$2=$B$2:$B$561, ROW($B$2:$B$561)-ROW($B$2)+1), ROW(113:113)))</f>
        <v>#NUM!</v>
      </c>
      <c r="W114" s="21" t="e">
        <f t="array" ref="W114">INDEX($D$2:$D$561, SMALL(IF($U$2=$B$2:$B$561, ROW($B$2:$B$561)-ROW($B$2)+1), ROW(113:113)))</f>
        <v>#NUM!</v>
      </c>
      <c r="Y114" s="21" t="e">
        <f t="array" ref="Y114">INDEX($C$2:$C$561, SMALL(IF($X$2=$B$2:$B$561, ROW($B$2:$B$561)-ROW($B$2)+1), ROW(113:113)))</f>
        <v>#NUM!</v>
      </c>
      <c r="Z114" s="21" t="e">
        <f t="array" ref="Z114">INDEX($D$2:$D$561, SMALL(IF($X$2=$B$2:$B$561, ROW($B$2:$B$561)-ROW($B$2)+1), ROW(113:113)))</f>
        <v>#NUM!</v>
      </c>
      <c r="AB114" s="21" t="e">
        <f t="array" ref="AB114">INDEX($C$2:$C$561, SMALL(IF($AA$2=$B$2:$B$561, ROW($B$2:$B$561)-ROW($B$2)+1), ROW(113:113)))</f>
        <v>#NUM!</v>
      </c>
      <c r="AC114" s="21" t="e">
        <f t="array" ref="AC114">INDEX($D$2:$D$561, SMALL(IF($AA$2=$B$2:$B$561, ROW($B$2:$B$561)-ROW($B$2)+1), ROW(113:113)))</f>
        <v>#NUM!</v>
      </c>
      <c r="AE114" s="21" t="e">
        <f t="array" ref="AE114">INDEX($C$2:$C$561, SMALL(IF($AD$2=$B$2:$B$561, ROW($B$2:$B$561)-ROW($B$2)+1), ROW(113:113)))</f>
        <v>#NUM!</v>
      </c>
      <c r="AF114" s="21" t="e">
        <f t="array" ref="AF114">INDEX($D$2:$D$561, SMALL(IF($AD$2=$B$2:$B$561, ROW($B$2:$B$561)-ROW($B$2)+1), ROW(113:113)))</f>
        <v>#NUM!</v>
      </c>
      <c r="AH114" s="21" t="e">
        <f t="array" ref="AH114">INDEX($C$2:$C$561, SMALL(IF($AG$2=$B$2:$B$561, ROW($B$2:$B$561)-ROW($B$2)+1), ROW(113:113)))</f>
        <v>#NUM!</v>
      </c>
      <c r="AI114" s="21" t="e">
        <f t="array" ref="AI114">INDEX($D$2:$D$561, SMALL(IF($AG$2=$B$2:$B$561, ROW($B$2:$B$561)-ROW($B$2)+1), ROW(113:113)))</f>
        <v>#NUM!</v>
      </c>
    </row>
    <row r="115" spans="1:35" ht="15" x14ac:dyDescent="0.4">
      <c r="A115">
        <f>'Clk0.6'!P25</f>
        <v>36.587100356700397</v>
      </c>
      <c r="B115">
        <f t="shared" si="1"/>
        <v>36</v>
      </c>
      <c r="C115" s="1">
        <f>'Clk0.6'!S25</f>
        <v>25.337455107597904</v>
      </c>
      <c r="D115" s="1">
        <f>'Clk0.6'!T25</f>
        <v>25.038764425837147</v>
      </c>
      <c r="G115" s="21" t="e">
        <f t="array" ref="G115">INDEX($C$2:$C$561, SMALL(IF($F$2=$B$2:$B$561, ROW($B$2:$B$561)-ROW($B$2)+1), ROW(114:114)))</f>
        <v>#NUM!</v>
      </c>
      <c r="H115" s="21" t="e">
        <f t="array" ref="H115">INDEX($D$2:$D$561, SMALL(IF($F$2=$B$2:$B$561, ROW($B$2:$B$561)-ROW($B$2)+1), ROW(114:114)))</f>
        <v>#NUM!</v>
      </c>
      <c r="J115" s="21" t="e">
        <f t="array" ref="J115">INDEX($C$2:$C$561, SMALL(IF($I$2=$B$2:$B$561, ROW($B$2:$B$561)-ROW($B$2)+1), ROW(114:114)))</f>
        <v>#NUM!</v>
      </c>
      <c r="K115" s="21" t="e">
        <f t="array" ref="K115">INDEX($D$2:$D$561, SMALL(IF($I$2=$B$2:$B$561, ROW($B$2:$B$561)-ROW($B$2)+1), ROW(114:114)))</f>
        <v>#NUM!</v>
      </c>
      <c r="M115" s="21" t="e">
        <f t="array" ref="M115">INDEX($C$2:$C$561, SMALL(IF($L$2=$B$2:$B$561, ROW($B$2:$B$561)-ROW($B$2)+1), ROW(114:114)))</f>
        <v>#NUM!</v>
      </c>
      <c r="N115" s="21" t="e">
        <f t="array" ref="N115">INDEX($D$2:$D$561, SMALL(IF($L$2=$B$2:$B$561, ROW($B$2:$B$561)-ROW($B$2)+1), ROW(114:114)))</f>
        <v>#NUM!</v>
      </c>
      <c r="P115" s="21" t="e">
        <f t="array" ref="P115">INDEX($C$2:$C$561, SMALL(IF($O$2=$B$2:$B$561, ROW($B$2:$B$561)-ROW($B$2)+1), ROW(114:114)))</f>
        <v>#NUM!</v>
      </c>
      <c r="Q115" s="21" t="e">
        <f t="array" ref="Q115">INDEX($D$2:$D$561, SMALL(IF($O$2=$B$2:$B$561, ROW($B$2:$B$561)-ROW($B$2)+1), ROW(114:114)))</f>
        <v>#NUM!</v>
      </c>
      <c r="S115" s="21" t="e">
        <f t="array" ref="S115">INDEX($C$2:$C$561, SMALL(IF($R$2=$B$2:$B$561, ROW($B$2:$B$561)-ROW($B$2)+1), ROW(114:114)))</f>
        <v>#NUM!</v>
      </c>
      <c r="T115" s="21" t="e">
        <f t="array" ref="T115">INDEX($D$2:$D$561, SMALL(IF($R$2=$B$2:$B$561, ROW($B$2:$B$561)-ROW($B$2)+1), ROW(114:114)))</f>
        <v>#NUM!</v>
      </c>
      <c r="V115" s="21" t="e">
        <f t="array" ref="V115">INDEX($C$2:$C$561, SMALL(IF($U$2=$B$2:$B$561, ROW($B$2:$B$561)-ROW($B$2)+1), ROW(114:114)))</f>
        <v>#NUM!</v>
      </c>
      <c r="W115" s="21" t="e">
        <f t="array" ref="W115">INDEX($D$2:$D$561, SMALL(IF($U$2=$B$2:$B$561, ROW($B$2:$B$561)-ROW($B$2)+1), ROW(114:114)))</f>
        <v>#NUM!</v>
      </c>
      <c r="Y115" s="21" t="e">
        <f t="array" ref="Y115">INDEX($C$2:$C$561, SMALL(IF($X$2=$B$2:$B$561, ROW($B$2:$B$561)-ROW($B$2)+1), ROW(114:114)))</f>
        <v>#NUM!</v>
      </c>
      <c r="Z115" s="21" t="e">
        <f t="array" ref="Z115">INDEX($D$2:$D$561, SMALL(IF($X$2=$B$2:$B$561, ROW($B$2:$B$561)-ROW($B$2)+1), ROW(114:114)))</f>
        <v>#NUM!</v>
      </c>
      <c r="AB115" s="21" t="e">
        <f t="array" ref="AB115">INDEX($C$2:$C$561, SMALL(IF($AA$2=$B$2:$B$561, ROW($B$2:$B$561)-ROW($B$2)+1), ROW(114:114)))</f>
        <v>#NUM!</v>
      </c>
      <c r="AC115" s="21" t="e">
        <f t="array" ref="AC115">INDEX($D$2:$D$561, SMALL(IF($AA$2=$B$2:$B$561, ROW($B$2:$B$561)-ROW($B$2)+1), ROW(114:114)))</f>
        <v>#NUM!</v>
      </c>
      <c r="AE115" s="21" t="e">
        <f t="array" ref="AE115">INDEX($C$2:$C$561, SMALL(IF($AD$2=$B$2:$B$561, ROW($B$2:$B$561)-ROW($B$2)+1), ROW(114:114)))</f>
        <v>#NUM!</v>
      </c>
      <c r="AF115" s="21" t="e">
        <f t="array" ref="AF115">INDEX($D$2:$D$561, SMALL(IF($AD$2=$B$2:$B$561, ROW($B$2:$B$561)-ROW($B$2)+1), ROW(114:114)))</f>
        <v>#NUM!</v>
      </c>
      <c r="AH115" s="21" t="e">
        <f t="array" ref="AH115">INDEX($C$2:$C$561, SMALL(IF($AG$2=$B$2:$B$561, ROW($B$2:$B$561)-ROW($B$2)+1), ROW(114:114)))</f>
        <v>#NUM!</v>
      </c>
      <c r="AI115" s="21" t="e">
        <f t="array" ref="AI115">INDEX($D$2:$D$561, SMALL(IF($AG$2=$B$2:$B$561, ROW($B$2:$B$561)-ROW($B$2)+1), ROW(114:114)))</f>
        <v>#NUM!</v>
      </c>
    </row>
    <row r="116" spans="1:35" ht="15" x14ac:dyDescent="0.4">
      <c r="A116">
        <f>'Clk0.6'!P26</f>
        <v>34.021982978189442</v>
      </c>
      <c r="B116">
        <f t="shared" si="1"/>
        <v>34</v>
      </c>
      <c r="C116" s="1">
        <f>'Clk0.6'!S26</f>
        <v>23.355930241404302</v>
      </c>
      <c r="D116" s="1">
        <f>'Clk0.6'!T26</f>
        <v>23.096326791855162</v>
      </c>
      <c r="G116" s="21" t="e">
        <f t="array" ref="G116">INDEX($C$2:$C$561, SMALL(IF($F$2=$B$2:$B$561, ROW($B$2:$B$561)-ROW($B$2)+1), ROW(115:115)))</f>
        <v>#NUM!</v>
      </c>
      <c r="H116" s="21" t="e">
        <f t="array" ref="H116">INDEX($D$2:$D$561, SMALL(IF($F$2=$B$2:$B$561, ROW($B$2:$B$561)-ROW($B$2)+1), ROW(115:115)))</f>
        <v>#NUM!</v>
      </c>
      <c r="J116" s="21" t="e">
        <f t="array" ref="J116">INDEX($C$2:$C$561, SMALL(IF($I$2=$B$2:$B$561, ROW($B$2:$B$561)-ROW($B$2)+1), ROW(115:115)))</f>
        <v>#NUM!</v>
      </c>
      <c r="K116" s="21" t="e">
        <f t="array" ref="K116">INDEX($D$2:$D$561, SMALL(IF($I$2=$B$2:$B$561, ROW($B$2:$B$561)-ROW($B$2)+1), ROW(115:115)))</f>
        <v>#NUM!</v>
      </c>
      <c r="M116" s="21" t="e">
        <f t="array" ref="M116">INDEX($C$2:$C$561, SMALL(IF($L$2=$B$2:$B$561, ROW($B$2:$B$561)-ROW($B$2)+1), ROW(115:115)))</f>
        <v>#NUM!</v>
      </c>
      <c r="N116" s="21" t="e">
        <f t="array" ref="N116">INDEX($D$2:$D$561, SMALL(IF($L$2=$B$2:$B$561, ROW($B$2:$B$561)-ROW($B$2)+1), ROW(115:115)))</f>
        <v>#NUM!</v>
      </c>
      <c r="P116" s="21" t="e">
        <f t="array" ref="P116">INDEX($C$2:$C$561, SMALL(IF($O$2=$B$2:$B$561, ROW($B$2:$B$561)-ROW($B$2)+1), ROW(115:115)))</f>
        <v>#NUM!</v>
      </c>
      <c r="Q116" s="21" t="e">
        <f t="array" ref="Q116">INDEX($D$2:$D$561, SMALL(IF($O$2=$B$2:$B$561, ROW($B$2:$B$561)-ROW($B$2)+1), ROW(115:115)))</f>
        <v>#NUM!</v>
      </c>
      <c r="S116" s="21" t="e">
        <f t="array" ref="S116">INDEX($C$2:$C$561, SMALL(IF($R$2=$B$2:$B$561, ROW($B$2:$B$561)-ROW($B$2)+1), ROW(115:115)))</f>
        <v>#NUM!</v>
      </c>
      <c r="T116" s="21" t="e">
        <f t="array" ref="T116">INDEX($D$2:$D$561, SMALL(IF($R$2=$B$2:$B$561, ROW($B$2:$B$561)-ROW($B$2)+1), ROW(115:115)))</f>
        <v>#NUM!</v>
      </c>
      <c r="V116" s="21" t="e">
        <f t="array" ref="V116">INDEX($C$2:$C$561, SMALL(IF($U$2=$B$2:$B$561, ROW($B$2:$B$561)-ROW($B$2)+1), ROW(115:115)))</f>
        <v>#NUM!</v>
      </c>
      <c r="W116" s="21" t="e">
        <f t="array" ref="W116">INDEX($D$2:$D$561, SMALL(IF($U$2=$B$2:$B$561, ROW($B$2:$B$561)-ROW($B$2)+1), ROW(115:115)))</f>
        <v>#NUM!</v>
      </c>
      <c r="Y116" s="21" t="e">
        <f t="array" ref="Y116">INDEX($C$2:$C$561, SMALL(IF($X$2=$B$2:$B$561, ROW($B$2:$B$561)-ROW($B$2)+1), ROW(115:115)))</f>
        <v>#NUM!</v>
      </c>
      <c r="Z116" s="21" t="e">
        <f t="array" ref="Z116">INDEX($D$2:$D$561, SMALL(IF($X$2=$B$2:$B$561, ROW($B$2:$B$561)-ROW($B$2)+1), ROW(115:115)))</f>
        <v>#NUM!</v>
      </c>
      <c r="AB116" s="21" t="e">
        <f t="array" ref="AB116">INDEX($C$2:$C$561, SMALL(IF($AA$2=$B$2:$B$561, ROW($B$2:$B$561)-ROW($B$2)+1), ROW(115:115)))</f>
        <v>#NUM!</v>
      </c>
      <c r="AC116" s="21" t="e">
        <f t="array" ref="AC116">INDEX($D$2:$D$561, SMALL(IF($AA$2=$B$2:$B$561, ROW($B$2:$B$561)-ROW($B$2)+1), ROW(115:115)))</f>
        <v>#NUM!</v>
      </c>
      <c r="AE116" s="21" t="e">
        <f t="array" ref="AE116">INDEX($C$2:$C$561, SMALL(IF($AD$2=$B$2:$B$561, ROW($B$2:$B$561)-ROW($B$2)+1), ROW(115:115)))</f>
        <v>#NUM!</v>
      </c>
      <c r="AF116" s="21" t="e">
        <f t="array" ref="AF116">INDEX($D$2:$D$561, SMALL(IF($AD$2=$B$2:$B$561, ROW($B$2:$B$561)-ROW($B$2)+1), ROW(115:115)))</f>
        <v>#NUM!</v>
      </c>
      <c r="AH116" s="21" t="e">
        <f t="array" ref="AH116">INDEX($C$2:$C$561, SMALL(IF($AG$2=$B$2:$B$561, ROW($B$2:$B$561)-ROW($B$2)+1), ROW(115:115)))</f>
        <v>#NUM!</v>
      </c>
      <c r="AI116" s="21" t="e">
        <f t="array" ref="AI116">INDEX($D$2:$D$561, SMALL(IF($AG$2=$B$2:$B$561, ROW($B$2:$B$561)-ROW($B$2)+1), ROW(115:115)))</f>
        <v>#NUM!</v>
      </c>
    </row>
    <row r="117" spans="1:35" ht="15" x14ac:dyDescent="0.4">
      <c r="A117">
        <f>'Clk0.6'!P27</f>
        <v>31.971065915044736</v>
      </c>
      <c r="B117">
        <f t="shared" si="1"/>
        <v>32</v>
      </c>
      <c r="C117" s="1">
        <f>'Clk0.6'!S27</f>
        <v>21.749979414403843</v>
      </c>
      <c r="D117" s="1">
        <f>'Clk0.6'!T27</f>
        <v>21.52174139507413</v>
      </c>
      <c r="G117" s="21" t="e">
        <f t="array" ref="G117">INDEX($C$2:$C$561, SMALL(IF($F$2=$B$2:$B$561, ROW($B$2:$B$561)-ROW($B$2)+1), ROW(116:116)))</f>
        <v>#NUM!</v>
      </c>
      <c r="H117" s="21" t="e">
        <f t="array" ref="H117">INDEX($D$2:$D$561, SMALL(IF($F$2=$B$2:$B$561, ROW($B$2:$B$561)-ROW($B$2)+1), ROW(116:116)))</f>
        <v>#NUM!</v>
      </c>
      <c r="J117" s="21" t="e">
        <f t="array" ref="J117">INDEX($C$2:$C$561, SMALL(IF($I$2=$B$2:$B$561, ROW($B$2:$B$561)-ROW($B$2)+1), ROW(116:116)))</f>
        <v>#NUM!</v>
      </c>
      <c r="K117" s="21" t="e">
        <f t="array" ref="K117">INDEX($D$2:$D$561, SMALL(IF($I$2=$B$2:$B$561, ROW($B$2:$B$561)-ROW($B$2)+1), ROW(116:116)))</f>
        <v>#NUM!</v>
      </c>
      <c r="M117" s="21" t="e">
        <f t="array" ref="M117">INDEX($C$2:$C$561, SMALL(IF($L$2=$B$2:$B$561, ROW($B$2:$B$561)-ROW($B$2)+1), ROW(116:116)))</f>
        <v>#NUM!</v>
      </c>
      <c r="N117" s="21" t="e">
        <f t="array" ref="N117">INDEX($D$2:$D$561, SMALL(IF($L$2=$B$2:$B$561, ROW($B$2:$B$561)-ROW($B$2)+1), ROW(116:116)))</f>
        <v>#NUM!</v>
      </c>
      <c r="P117" s="21" t="e">
        <f t="array" ref="P117">INDEX($C$2:$C$561, SMALL(IF($O$2=$B$2:$B$561, ROW($B$2:$B$561)-ROW($B$2)+1), ROW(116:116)))</f>
        <v>#NUM!</v>
      </c>
      <c r="Q117" s="21" t="e">
        <f t="array" ref="Q117">INDEX($D$2:$D$561, SMALL(IF($O$2=$B$2:$B$561, ROW($B$2:$B$561)-ROW($B$2)+1), ROW(116:116)))</f>
        <v>#NUM!</v>
      </c>
      <c r="S117" s="21" t="e">
        <f t="array" ref="S117">INDEX($C$2:$C$561, SMALL(IF($R$2=$B$2:$B$561, ROW($B$2:$B$561)-ROW($B$2)+1), ROW(116:116)))</f>
        <v>#NUM!</v>
      </c>
      <c r="T117" s="21" t="e">
        <f t="array" ref="T117">INDEX($D$2:$D$561, SMALL(IF($R$2=$B$2:$B$561, ROW($B$2:$B$561)-ROW($B$2)+1), ROW(116:116)))</f>
        <v>#NUM!</v>
      </c>
      <c r="V117" s="21" t="e">
        <f t="array" ref="V117">INDEX($C$2:$C$561, SMALL(IF($U$2=$B$2:$B$561, ROW($B$2:$B$561)-ROW($B$2)+1), ROW(116:116)))</f>
        <v>#NUM!</v>
      </c>
      <c r="W117" s="21" t="e">
        <f t="array" ref="W117">INDEX($D$2:$D$561, SMALL(IF($U$2=$B$2:$B$561, ROW($B$2:$B$561)-ROW($B$2)+1), ROW(116:116)))</f>
        <v>#NUM!</v>
      </c>
      <c r="Y117" s="21" t="e">
        <f t="array" ref="Y117">INDEX($C$2:$C$561, SMALL(IF($X$2=$B$2:$B$561, ROW($B$2:$B$561)-ROW($B$2)+1), ROW(116:116)))</f>
        <v>#NUM!</v>
      </c>
      <c r="Z117" s="21" t="e">
        <f t="array" ref="Z117">INDEX($D$2:$D$561, SMALL(IF($X$2=$B$2:$B$561, ROW($B$2:$B$561)-ROW($B$2)+1), ROW(116:116)))</f>
        <v>#NUM!</v>
      </c>
      <c r="AB117" s="21" t="e">
        <f t="array" ref="AB117">INDEX($C$2:$C$561, SMALL(IF($AA$2=$B$2:$B$561, ROW($B$2:$B$561)-ROW($B$2)+1), ROW(116:116)))</f>
        <v>#NUM!</v>
      </c>
      <c r="AC117" s="21" t="e">
        <f t="array" ref="AC117">INDEX($D$2:$D$561, SMALL(IF($AA$2=$B$2:$B$561, ROW($B$2:$B$561)-ROW($B$2)+1), ROW(116:116)))</f>
        <v>#NUM!</v>
      </c>
      <c r="AE117" s="21" t="e">
        <f t="array" ref="AE117">INDEX($C$2:$C$561, SMALL(IF($AD$2=$B$2:$B$561, ROW($B$2:$B$561)-ROW($B$2)+1), ROW(116:116)))</f>
        <v>#NUM!</v>
      </c>
      <c r="AF117" s="21" t="e">
        <f t="array" ref="AF117">INDEX($D$2:$D$561, SMALL(IF($AD$2=$B$2:$B$561, ROW($B$2:$B$561)-ROW($B$2)+1), ROW(116:116)))</f>
        <v>#NUM!</v>
      </c>
      <c r="AH117" s="21" t="e">
        <f t="array" ref="AH117">INDEX($C$2:$C$561, SMALL(IF($AG$2=$B$2:$B$561, ROW($B$2:$B$561)-ROW($B$2)+1), ROW(116:116)))</f>
        <v>#NUM!</v>
      </c>
      <c r="AI117" s="21" t="e">
        <f t="array" ref="AI117">INDEX($D$2:$D$561, SMALL(IF($AG$2=$B$2:$B$561, ROW($B$2:$B$561)-ROW($B$2)+1), ROW(116:116)))</f>
        <v>#NUM!</v>
      </c>
    </row>
    <row r="118" spans="1:35" ht="15" x14ac:dyDescent="0.4">
      <c r="A118">
        <f>'Clk0.6'!P28</f>
        <v>30.287457813863544</v>
      </c>
      <c r="B118">
        <f t="shared" si="1"/>
        <v>30</v>
      </c>
      <c r="C118" s="1">
        <f>'Clk0.6'!S28</f>
        <v>20.41225032766355</v>
      </c>
      <c r="D118" s="1">
        <f>'Clk0.6'!T28</f>
        <v>20.209477691516881</v>
      </c>
      <c r="G118" s="21" t="e">
        <f t="array" ref="G118">INDEX($C$2:$C$561, SMALL(IF($F$2=$B$2:$B$561, ROW($B$2:$B$561)-ROW($B$2)+1), ROW(117:117)))</f>
        <v>#NUM!</v>
      </c>
      <c r="H118" s="21" t="e">
        <f t="array" ref="H118">INDEX($D$2:$D$561, SMALL(IF($F$2=$B$2:$B$561, ROW($B$2:$B$561)-ROW($B$2)+1), ROW(117:117)))</f>
        <v>#NUM!</v>
      </c>
      <c r="J118" s="21" t="e">
        <f t="array" ref="J118">INDEX($C$2:$C$561, SMALL(IF($I$2=$B$2:$B$561, ROW($B$2:$B$561)-ROW($B$2)+1), ROW(117:117)))</f>
        <v>#NUM!</v>
      </c>
      <c r="K118" s="21" t="e">
        <f t="array" ref="K118">INDEX($D$2:$D$561, SMALL(IF($I$2=$B$2:$B$561, ROW($B$2:$B$561)-ROW($B$2)+1), ROW(117:117)))</f>
        <v>#NUM!</v>
      </c>
      <c r="M118" s="21" t="e">
        <f t="array" ref="M118">INDEX($C$2:$C$561, SMALL(IF($L$2=$B$2:$B$561, ROW($B$2:$B$561)-ROW($B$2)+1), ROW(117:117)))</f>
        <v>#NUM!</v>
      </c>
      <c r="N118" s="21" t="e">
        <f t="array" ref="N118">INDEX($D$2:$D$561, SMALL(IF($L$2=$B$2:$B$561, ROW($B$2:$B$561)-ROW($B$2)+1), ROW(117:117)))</f>
        <v>#NUM!</v>
      </c>
      <c r="P118" s="21" t="e">
        <f t="array" ref="P118">INDEX($C$2:$C$561, SMALL(IF($O$2=$B$2:$B$561, ROW($B$2:$B$561)-ROW($B$2)+1), ROW(117:117)))</f>
        <v>#NUM!</v>
      </c>
      <c r="Q118" s="21" t="e">
        <f t="array" ref="Q118">INDEX($D$2:$D$561, SMALL(IF($O$2=$B$2:$B$561, ROW($B$2:$B$561)-ROW($B$2)+1), ROW(117:117)))</f>
        <v>#NUM!</v>
      </c>
      <c r="S118" s="21" t="e">
        <f t="array" ref="S118">INDEX($C$2:$C$561, SMALL(IF($R$2=$B$2:$B$561, ROW($B$2:$B$561)-ROW($B$2)+1), ROW(117:117)))</f>
        <v>#NUM!</v>
      </c>
      <c r="T118" s="21" t="e">
        <f t="array" ref="T118">INDEX($D$2:$D$561, SMALL(IF($R$2=$B$2:$B$561, ROW($B$2:$B$561)-ROW($B$2)+1), ROW(117:117)))</f>
        <v>#NUM!</v>
      </c>
      <c r="V118" s="21" t="e">
        <f t="array" ref="V118">INDEX($C$2:$C$561, SMALL(IF($U$2=$B$2:$B$561, ROW($B$2:$B$561)-ROW($B$2)+1), ROW(117:117)))</f>
        <v>#NUM!</v>
      </c>
      <c r="W118" s="21" t="e">
        <f t="array" ref="W118">INDEX($D$2:$D$561, SMALL(IF($U$2=$B$2:$B$561, ROW($B$2:$B$561)-ROW($B$2)+1), ROW(117:117)))</f>
        <v>#NUM!</v>
      </c>
      <c r="Y118" s="21" t="e">
        <f t="array" ref="Y118">INDEX($C$2:$C$561, SMALL(IF($X$2=$B$2:$B$561, ROW($B$2:$B$561)-ROW($B$2)+1), ROW(117:117)))</f>
        <v>#NUM!</v>
      </c>
      <c r="Z118" s="21" t="e">
        <f t="array" ref="Z118">INDEX($D$2:$D$561, SMALL(IF($X$2=$B$2:$B$561, ROW($B$2:$B$561)-ROW($B$2)+1), ROW(117:117)))</f>
        <v>#NUM!</v>
      </c>
      <c r="AB118" s="21" t="e">
        <f t="array" ref="AB118">INDEX($C$2:$C$561, SMALL(IF($AA$2=$B$2:$B$561, ROW($B$2:$B$561)-ROW($B$2)+1), ROW(117:117)))</f>
        <v>#NUM!</v>
      </c>
      <c r="AC118" s="21" t="e">
        <f t="array" ref="AC118">INDEX($D$2:$D$561, SMALL(IF($AA$2=$B$2:$B$561, ROW($B$2:$B$561)-ROW($B$2)+1), ROW(117:117)))</f>
        <v>#NUM!</v>
      </c>
      <c r="AE118" s="21" t="e">
        <f t="array" ref="AE118">INDEX($C$2:$C$561, SMALL(IF($AD$2=$B$2:$B$561, ROW($B$2:$B$561)-ROW($B$2)+1), ROW(117:117)))</f>
        <v>#NUM!</v>
      </c>
      <c r="AF118" s="21" t="e">
        <f t="array" ref="AF118">INDEX($D$2:$D$561, SMALL(IF($AD$2=$B$2:$B$561, ROW($B$2:$B$561)-ROW($B$2)+1), ROW(117:117)))</f>
        <v>#NUM!</v>
      </c>
      <c r="AH118" s="21" t="e">
        <f t="array" ref="AH118">INDEX($C$2:$C$561, SMALL(IF($AG$2=$B$2:$B$561, ROW($B$2:$B$561)-ROW($B$2)+1), ROW(117:117)))</f>
        <v>#NUM!</v>
      </c>
      <c r="AI118" s="21" t="e">
        <f t="array" ref="AI118">INDEX($D$2:$D$561, SMALL(IF($AG$2=$B$2:$B$561, ROW($B$2:$B$561)-ROW($B$2)+1), ROW(117:117)))</f>
        <v>#NUM!</v>
      </c>
    </row>
    <row r="119" spans="1:35" ht="15" x14ac:dyDescent="0.4">
      <c r="A119">
        <f>'Clk0.6'!P29</f>
        <v>28.877169572801051</v>
      </c>
      <c r="B119">
        <f t="shared" si="1"/>
        <v>28</v>
      </c>
      <c r="C119" s="1">
        <f>'Clk0.6'!S29</f>
        <v>19.273991437275885</v>
      </c>
      <c r="D119" s="1">
        <f>'Clk0.6'!T29</f>
        <v>19.091936557245219</v>
      </c>
      <c r="G119" s="21" t="e">
        <f t="array" ref="G119">INDEX($C$2:$C$561, SMALL(IF($F$2=$B$2:$B$561, ROW($B$2:$B$561)-ROW($B$2)+1), ROW(118:118)))</f>
        <v>#NUM!</v>
      </c>
      <c r="H119" s="21" t="e">
        <f t="array" ref="H119">INDEX($D$2:$D$561, SMALL(IF($F$2=$B$2:$B$561, ROW($B$2:$B$561)-ROW($B$2)+1), ROW(118:118)))</f>
        <v>#NUM!</v>
      </c>
      <c r="J119" s="21" t="e">
        <f t="array" ref="J119">INDEX($C$2:$C$561, SMALL(IF($I$2=$B$2:$B$561, ROW($B$2:$B$561)-ROW($B$2)+1), ROW(118:118)))</f>
        <v>#NUM!</v>
      </c>
      <c r="K119" s="21" t="e">
        <f t="array" ref="K119">INDEX($D$2:$D$561, SMALL(IF($I$2=$B$2:$B$561, ROW($B$2:$B$561)-ROW($B$2)+1), ROW(118:118)))</f>
        <v>#NUM!</v>
      </c>
      <c r="M119" s="21" t="e">
        <f t="array" ref="M119">INDEX($C$2:$C$561, SMALL(IF($L$2=$B$2:$B$561, ROW($B$2:$B$561)-ROW($B$2)+1), ROW(118:118)))</f>
        <v>#NUM!</v>
      </c>
      <c r="N119" s="21" t="e">
        <f t="array" ref="N119">INDEX($D$2:$D$561, SMALL(IF($L$2=$B$2:$B$561, ROW($B$2:$B$561)-ROW($B$2)+1), ROW(118:118)))</f>
        <v>#NUM!</v>
      </c>
      <c r="P119" s="21" t="e">
        <f t="array" ref="P119">INDEX($C$2:$C$561, SMALL(IF($O$2=$B$2:$B$561, ROW($B$2:$B$561)-ROW($B$2)+1), ROW(118:118)))</f>
        <v>#NUM!</v>
      </c>
      <c r="Q119" s="21" t="e">
        <f t="array" ref="Q119">INDEX($D$2:$D$561, SMALL(IF($O$2=$B$2:$B$561, ROW($B$2:$B$561)-ROW($B$2)+1), ROW(118:118)))</f>
        <v>#NUM!</v>
      </c>
      <c r="S119" s="21" t="e">
        <f t="array" ref="S119">INDEX($C$2:$C$561, SMALL(IF($R$2=$B$2:$B$561, ROW($B$2:$B$561)-ROW($B$2)+1), ROW(118:118)))</f>
        <v>#NUM!</v>
      </c>
      <c r="T119" s="21" t="e">
        <f t="array" ref="T119">INDEX($D$2:$D$561, SMALL(IF($R$2=$B$2:$B$561, ROW($B$2:$B$561)-ROW($B$2)+1), ROW(118:118)))</f>
        <v>#NUM!</v>
      </c>
      <c r="V119" s="21" t="e">
        <f t="array" ref="V119">INDEX($C$2:$C$561, SMALL(IF($U$2=$B$2:$B$561, ROW($B$2:$B$561)-ROW($B$2)+1), ROW(118:118)))</f>
        <v>#NUM!</v>
      </c>
      <c r="W119" s="21" t="e">
        <f t="array" ref="W119">INDEX($D$2:$D$561, SMALL(IF($U$2=$B$2:$B$561, ROW($B$2:$B$561)-ROW($B$2)+1), ROW(118:118)))</f>
        <v>#NUM!</v>
      </c>
      <c r="Y119" s="21" t="e">
        <f t="array" ref="Y119">INDEX($C$2:$C$561, SMALL(IF($X$2=$B$2:$B$561, ROW($B$2:$B$561)-ROW($B$2)+1), ROW(118:118)))</f>
        <v>#NUM!</v>
      </c>
      <c r="Z119" s="21" t="e">
        <f t="array" ref="Z119">INDEX($D$2:$D$561, SMALL(IF($X$2=$B$2:$B$561, ROW($B$2:$B$561)-ROW($B$2)+1), ROW(118:118)))</f>
        <v>#NUM!</v>
      </c>
      <c r="AB119" s="21" t="e">
        <f t="array" ref="AB119">INDEX($C$2:$C$561, SMALL(IF($AA$2=$B$2:$B$561, ROW($B$2:$B$561)-ROW($B$2)+1), ROW(118:118)))</f>
        <v>#NUM!</v>
      </c>
      <c r="AC119" s="21" t="e">
        <f t="array" ref="AC119">INDEX($D$2:$D$561, SMALL(IF($AA$2=$B$2:$B$561, ROW($B$2:$B$561)-ROW($B$2)+1), ROW(118:118)))</f>
        <v>#NUM!</v>
      </c>
      <c r="AE119" s="21" t="e">
        <f t="array" ref="AE119">INDEX($C$2:$C$561, SMALL(IF($AD$2=$B$2:$B$561, ROW($B$2:$B$561)-ROW($B$2)+1), ROW(118:118)))</f>
        <v>#NUM!</v>
      </c>
      <c r="AF119" s="21" t="e">
        <f t="array" ref="AF119">INDEX($D$2:$D$561, SMALL(IF($AD$2=$B$2:$B$561, ROW($B$2:$B$561)-ROW($B$2)+1), ROW(118:118)))</f>
        <v>#NUM!</v>
      </c>
      <c r="AH119" s="21" t="e">
        <f t="array" ref="AH119">INDEX($C$2:$C$561, SMALL(IF($AG$2=$B$2:$B$561, ROW($B$2:$B$561)-ROW($B$2)+1), ROW(118:118)))</f>
        <v>#NUM!</v>
      </c>
      <c r="AI119" s="21" t="e">
        <f t="array" ref="AI119">INDEX($D$2:$D$561, SMALL(IF($AG$2=$B$2:$B$561, ROW($B$2:$B$561)-ROW($B$2)+1), ROW(118:118)))</f>
        <v>#NUM!</v>
      </c>
    </row>
    <row r="120" spans="1:35" ht="15" x14ac:dyDescent="0.4">
      <c r="A120">
        <f>'Clk0.6'!P30</f>
        <v>27.676903612245567</v>
      </c>
      <c r="B120">
        <f t="shared" si="1"/>
        <v>28</v>
      </c>
      <c r="C120" s="1">
        <f>'Clk0.6'!S30</f>
        <v>18.288861402745859</v>
      </c>
      <c r="D120" s="1">
        <f>'Clk0.6'!T30</f>
        <v>18.123537748487724</v>
      </c>
      <c r="G120" s="21" t="e">
        <f t="array" ref="G120">INDEX($C$2:$C$561, SMALL(IF($F$2=$B$2:$B$561, ROW($B$2:$B$561)-ROW($B$2)+1), ROW(119:119)))</f>
        <v>#NUM!</v>
      </c>
      <c r="H120" s="21" t="e">
        <f t="array" ref="H120">INDEX($D$2:$D$561, SMALL(IF($F$2=$B$2:$B$561, ROW($B$2:$B$561)-ROW($B$2)+1), ROW(119:119)))</f>
        <v>#NUM!</v>
      </c>
      <c r="J120" s="21" t="e">
        <f t="array" ref="J120">INDEX($C$2:$C$561, SMALL(IF($I$2=$B$2:$B$561, ROW($B$2:$B$561)-ROW($B$2)+1), ROW(119:119)))</f>
        <v>#NUM!</v>
      </c>
      <c r="K120" s="21" t="e">
        <f t="array" ref="K120">INDEX($D$2:$D$561, SMALL(IF($I$2=$B$2:$B$561, ROW($B$2:$B$561)-ROW($B$2)+1), ROW(119:119)))</f>
        <v>#NUM!</v>
      </c>
      <c r="M120" s="21" t="e">
        <f t="array" ref="M120">INDEX($C$2:$C$561, SMALL(IF($L$2=$B$2:$B$561, ROW($B$2:$B$561)-ROW($B$2)+1), ROW(119:119)))</f>
        <v>#NUM!</v>
      </c>
      <c r="N120" s="21" t="e">
        <f t="array" ref="N120">INDEX($D$2:$D$561, SMALL(IF($L$2=$B$2:$B$561, ROW($B$2:$B$561)-ROW($B$2)+1), ROW(119:119)))</f>
        <v>#NUM!</v>
      </c>
      <c r="P120" s="21" t="e">
        <f t="array" ref="P120">INDEX($C$2:$C$561, SMALL(IF($O$2=$B$2:$B$561, ROW($B$2:$B$561)-ROW($B$2)+1), ROW(119:119)))</f>
        <v>#NUM!</v>
      </c>
      <c r="Q120" s="21" t="e">
        <f t="array" ref="Q120">INDEX($D$2:$D$561, SMALL(IF($O$2=$B$2:$B$561, ROW($B$2:$B$561)-ROW($B$2)+1), ROW(119:119)))</f>
        <v>#NUM!</v>
      </c>
      <c r="S120" s="21" t="e">
        <f t="array" ref="S120">INDEX($C$2:$C$561, SMALL(IF($R$2=$B$2:$B$561, ROW($B$2:$B$561)-ROW($B$2)+1), ROW(119:119)))</f>
        <v>#NUM!</v>
      </c>
      <c r="T120" s="21" t="e">
        <f t="array" ref="T120">INDEX($D$2:$D$561, SMALL(IF($R$2=$B$2:$B$561, ROW($B$2:$B$561)-ROW($B$2)+1), ROW(119:119)))</f>
        <v>#NUM!</v>
      </c>
      <c r="V120" s="21" t="e">
        <f t="array" ref="V120">INDEX($C$2:$C$561, SMALL(IF($U$2=$B$2:$B$561, ROW($B$2:$B$561)-ROW($B$2)+1), ROW(119:119)))</f>
        <v>#NUM!</v>
      </c>
      <c r="W120" s="21" t="e">
        <f t="array" ref="W120">INDEX($D$2:$D$561, SMALL(IF($U$2=$B$2:$B$561, ROW($B$2:$B$561)-ROW($B$2)+1), ROW(119:119)))</f>
        <v>#NUM!</v>
      </c>
      <c r="Y120" s="21" t="e">
        <f t="array" ref="Y120">INDEX($C$2:$C$561, SMALL(IF($X$2=$B$2:$B$561, ROW($B$2:$B$561)-ROW($B$2)+1), ROW(119:119)))</f>
        <v>#NUM!</v>
      </c>
      <c r="Z120" s="21" t="e">
        <f t="array" ref="Z120">INDEX($D$2:$D$561, SMALL(IF($X$2=$B$2:$B$561, ROW($B$2:$B$561)-ROW($B$2)+1), ROW(119:119)))</f>
        <v>#NUM!</v>
      </c>
      <c r="AB120" s="21" t="e">
        <f t="array" ref="AB120">INDEX($C$2:$C$561, SMALL(IF($AA$2=$B$2:$B$561, ROW($B$2:$B$561)-ROW($B$2)+1), ROW(119:119)))</f>
        <v>#NUM!</v>
      </c>
      <c r="AC120" s="21" t="e">
        <f t="array" ref="AC120">INDEX($D$2:$D$561, SMALL(IF($AA$2=$B$2:$B$561, ROW($B$2:$B$561)-ROW($B$2)+1), ROW(119:119)))</f>
        <v>#NUM!</v>
      </c>
      <c r="AE120" s="21" t="e">
        <f t="array" ref="AE120">INDEX($C$2:$C$561, SMALL(IF($AD$2=$B$2:$B$561, ROW($B$2:$B$561)-ROW($B$2)+1), ROW(119:119)))</f>
        <v>#NUM!</v>
      </c>
      <c r="AF120" s="21" t="e">
        <f t="array" ref="AF120">INDEX($D$2:$D$561, SMALL(IF($AD$2=$B$2:$B$561, ROW($B$2:$B$561)-ROW($B$2)+1), ROW(119:119)))</f>
        <v>#NUM!</v>
      </c>
      <c r="AH120" s="21" t="e">
        <f t="array" ref="AH120">INDEX($C$2:$C$561, SMALL(IF($AG$2=$B$2:$B$561, ROW($B$2:$B$561)-ROW($B$2)+1), ROW(119:119)))</f>
        <v>#NUM!</v>
      </c>
      <c r="AI120" s="21" t="e">
        <f t="array" ref="AI120">INDEX($D$2:$D$561, SMALL(IF($AG$2=$B$2:$B$561, ROW($B$2:$B$561)-ROW($B$2)+1), ROW(119:119)))</f>
        <v>#NUM!</v>
      </c>
    </row>
    <row r="121" spans="1:35" ht="15" x14ac:dyDescent="0.4">
      <c r="A121">
        <f>'Clk0.6'!P31</f>
        <v>26.642270444468945</v>
      </c>
      <c r="B121">
        <f t="shared" si="1"/>
        <v>26</v>
      </c>
      <c r="C121" s="1">
        <f>'Clk0.6'!S31</f>
        <v>17.424334141903454</v>
      </c>
      <c r="D121" s="1">
        <f>'Clk0.6'!T31</f>
        <v>17.272273251978927</v>
      </c>
      <c r="G121" s="21" t="e">
        <f t="array" ref="G121">INDEX($C$2:$C$561, SMALL(IF($F$2=$B$2:$B$561, ROW($B$2:$B$561)-ROW($B$2)+1), ROW(120:120)))</f>
        <v>#NUM!</v>
      </c>
      <c r="H121" s="21" t="e">
        <f t="array" ref="H121">INDEX($D$2:$D$561, SMALL(IF($F$2=$B$2:$B$561, ROW($B$2:$B$561)-ROW($B$2)+1), ROW(120:120)))</f>
        <v>#NUM!</v>
      </c>
      <c r="J121" s="21" t="e">
        <f t="array" ref="J121">INDEX($C$2:$C$561, SMALL(IF($I$2=$B$2:$B$561, ROW($B$2:$B$561)-ROW($B$2)+1), ROW(120:120)))</f>
        <v>#NUM!</v>
      </c>
      <c r="K121" s="21" t="e">
        <f t="array" ref="K121">INDEX($D$2:$D$561, SMALL(IF($I$2=$B$2:$B$561, ROW($B$2:$B$561)-ROW($B$2)+1), ROW(120:120)))</f>
        <v>#NUM!</v>
      </c>
      <c r="M121" s="21" t="e">
        <f t="array" ref="M121">INDEX($C$2:$C$561, SMALL(IF($L$2=$B$2:$B$561, ROW($B$2:$B$561)-ROW($B$2)+1), ROW(120:120)))</f>
        <v>#NUM!</v>
      </c>
      <c r="N121" s="21" t="e">
        <f t="array" ref="N121">INDEX($D$2:$D$561, SMALL(IF($L$2=$B$2:$B$561, ROW($B$2:$B$561)-ROW($B$2)+1), ROW(120:120)))</f>
        <v>#NUM!</v>
      </c>
      <c r="P121" s="21" t="e">
        <f t="array" ref="P121">INDEX($C$2:$C$561, SMALL(IF($O$2=$B$2:$B$561, ROW($B$2:$B$561)-ROW($B$2)+1), ROW(120:120)))</f>
        <v>#NUM!</v>
      </c>
      <c r="Q121" s="21" t="e">
        <f t="array" ref="Q121">INDEX($D$2:$D$561, SMALL(IF($O$2=$B$2:$B$561, ROW($B$2:$B$561)-ROW($B$2)+1), ROW(120:120)))</f>
        <v>#NUM!</v>
      </c>
      <c r="S121" s="21" t="e">
        <f t="array" ref="S121">INDEX($C$2:$C$561, SMALL(IF($R$2=$B$2:$B$561, ROW($B$2:$B$561)-ROW($B$2)+1), ROW(120:120)))</f>
        <v>#NUM!</v>
      </c>
      <c r="T121" s="21" t="e">
        <f t="array" ref="T121">INDEX($D$2:$D$561, SMALL(IF($R$2=$B$2:$B$561, ROW($B$2:$B$561)-ROW($B$2)+1), ROW(120:120)))</f>
        <v>#NUM!</v>
      </c>
      <c r="V121" s="21" t="e">
        <f t="array" ref="V121">INDEX($C$2:$C$561, SMALL(IF($U$2=$B$2:$B$561, ROW($B$2:$B$561)-ROW($B$2)+1), ROW(120:120)))</f>
        <v>#NUM!</v>
      </c>
      <c r="W121" s="21" t="e">
        <f t="array" ref="W121">INDEX($D$2:$D$561, SMALL(IF($U$2=$B$2:$B$561, ROW($B$2:$B$561)-ROW($B$2)+1), ROW(120:120)))</f>
        <v>#NUM!</v>
      </c>
      <c r="Y121" s="21" t="e">
        <f t="array" ref="Y121">INDEX($C$2:$C$561, SMALL(IF($X$2=$B$2:$B$561, ROW($B$2:$B$561)-ROW($B$2)+1), ROW(120:120)))</f>
        <v>#NUM!</v>
      </c>
      <c r="Z121" s="21" t="e">
        <f t="array" ref="Z121">INDEX($D$2:$D$561, SMALL(IF($X$2=$B$2:$B$561, ROW($B$2:$B$561)-ROW($B$2)+1), ROW(120:120)))</f>
        <v>#NUM!</v>
      </c>
      <c r="AB121" s="21" t="e">
        <f t="array" ref="AB121">INDEX($C$2:$C$561, SMALL(IF($AA$2=$B$2:$B$561, ROW($B$2:$B$561)-ROW($B$2)+1), ROW(120:120)))</f>
        <v>#NUM!</v>
      </c>
      <c r="AC121" s="21" t="e">
        <f t="array" ref="AC121">INDEX($D$2:$D$561, SMALL(IF($AA$2=$B$2:$B$561, ROW($B$2:$B$561)-ROW($B$2)+1), ROW(120:120)))</f>
        <v>#NUM!</v>
      </c>
      <c r="AE121" s="21" t="e">
        <f t="array" ref="AE121">INDEX($C$2:$C$561, SMALL(IF($AD$2=$B$2:$B$561, ROW($B$2:$B$561)-ROW($B$2)+1), ROW(120:120)))</f>
        <v>#NUM!</v>
      </c>
      <c r="AF121" s="21" t="e">
        <f t="array" ref="AF121">INDEX($D$2:$D$561, SMALL(IF($AD$2=$B$2:$B$561, ROW($B$2:$B$561)-ROW($B$2)+1), ROW(120:120)))</f>
        <v>#NUM!</v>
      </c>
      <c r="AH121" s="21" t="e">
        <f t="array" ref="AH121">INDEX($C$2:$C$561, SMALL(IF($AG$2=$B$2:$B$561, ROW($B$2:$B$561)-ROW($B$2)+1), ROW(120:120)))</f>
        <v>#NUM!</v>
      </c>
      <c r="AI121" s="21" t="e">
        <f t="array" ref="AI121">INDEX($D$2:$D$561, SMALL(IF($AG$2=$B$2:$B$561, ROW($B$2:$B$561)-ROW($B$2)+1), ROW(120:120)))</f>
        <v>#NUM!</v>
      </c>
    </row>
    <row r="122" spans="1:35" ht="15" x14ac:dyDescent="0.4">
      <c r="A122">
        <f>'Clk0.6'!P32</f>
        <v>25.741101147633881</v>
      </c>
      <c r="B122">
        <f t="shared" si="1"/>
        <v>26</v>
      </c>
      <c r="C122" s="1">
        <f>'Clk0.6'!S32</f>
        <v>16.656817898838646</v>
      </c>
      <c r="D122" s="1">
        <f>'Clk0.6'!T32</f>
        <v>16.514910946927234</v>
      </c>
      <c r="G122" s="21" t="e">
        <f t="array" ref="G122">INDEX($C$2:$C$561, SMALL(IF($F$2=$B$2:$B$561, ROW($B$2:$B$561)-ROW($B$2)+1), ROW(121:121)))</f>
        <v>#NUM!</v>
      </c>
      <c r="H122" s="21" t="e">
        <f t="array" ref="H122">INDEX($D$2:$D$561, SMALL(IF($F$2=$B$2:$B$561, ROW($B$2:$B$561)-ROW($B$2)+1), ROW(121:121)))</f>
        <v>#NUM!</v>
      </c>
      <c r="J122" s="21" t="e">
        <f t="array" ref="J122">INDEX($C$2:$C$561, SMALL(IF($I$2=$B$2:$B$561, ROW($B$2:$B$561)-ROW($B$2)+1), ROW(121:121)))</f>
        <v>#NUM!</v>
      </c>
      <c r="K122" s="21" t="e">
        <f t="array" ref="K122">INDEX($D$2:$D$561, SMALL(IF($I$2=$B$2:$B$561, ROW($B$2:$B$561)-ROW($B$2)+1), ROW(121:121)))</f>
        <v>#NUM!</v>
      </c>
      <c r="M122" s="21" t="e">
        <f t="array" ref="M122">INDEX($C$2:$C$561, SMALL(IF($L$2=$B$2:$B$561, ROW($B$2:$B$561)-ROW($B$2)+1), ROW(121:121)))</f>
        <v>#NUM!</v>
      </c>
      <c r="N122" s="21" t="e">
        <f t="array" ref="N122">INDEX($D$2:$D$561, SMALL(IF($L$2=$B$2:$B$561, ROW($B$2:$B$561)-ROW($B$2)+1), ROW(121:121)))</f>
        <v>#NUM!</v>
      </c>
      <c r="P122" s="21" t="e">
        <f t="array" ref="P122">INDEX($C$2:$C$561, SMALL(IF($O$2=$B$2:$B$561, ROW($B$2:$B$561)-ROW($B$2)+1), ROW(121:121)))</f>
        <v>#NUM!</v>
      </c>
      <c r="Q122" s="21" t="e">
        <f t="array" ref="Q122">INDEX($D$2:$D$561, SMALL(IF($O$2=$B$2:$B$561, ROW($B$2:$B$561)-ROW($B$2)+1), ROW(121:121)))</f>
        <v>#NUM!</v>
      </c>
      <c r="S122" s="21" t="e">
        <f t="array" ref="S122">INDEX($C$2:$C$561, SMALL(IF($R$2=$B$2:$B$561, ROW($B$2:$B$561)-ROW($B$2)+1), ROW(121:121)))</f>
        <v>#NUM!</v>
      </c>
      <c r="T122" s="21" t="e">
        <f t="array" ref="T122">INDEX($D$2:$D$561, SMALL(IF($R$2=$B$2:$B$561, ROW($B$2:$B$561)-ROW($B$2)+1), ROW(121:121)))</f>
        <v>#NUM!</v>
      </c>
      <c r="V122" s="21" t="e">
        <f t="array" ref="V122">INDEX($C$2:$C$561, SMALL(IF($U$2=$B$2:$B$561, ROW($B$2:$B$561)-ROW($B$2)+1), ROW(121:121)))</f>
        <v>#NUM!</v>
      </c>
      <c r="W122" s="21" t="e">
        <f t="array" ref="W122">INDEX($D$2:$D$561, SMALL(IF($U$2=$B$2:$B$561, ROW($B$2:$B$561)-ROW($B$2)+1), ROW(121:121)))</f>
        <v>#NUM!</v>
      </c>
      <c r="Y122" s="21" t="e">
        <f t="array" ref="Y122">INDEX($C$2:$C$561, SMALL(IF($X$2=$B$2:$B$561, ROW($B$2:$B$561)-ROW($B$2)+1), ROW(121:121)))</f>
        <v>#NUM!</v>
      </c>
      <c r="Z122" s="21" t="e">
        <f t="array" ref="Z122">INDEX($D$2:$D$561, SMALL(IF($X$2=$B$2:$B$561, ROW($B$2:$B$561)-ROW($B$2)+1), ROW(121:121)))</f>
        <v>#NUM!</v>
      </c>
      <c r="AB122" s="21" t="e">
        <f t="array" ref="AB122">INDEX($C$2:$C$561, SMALL(IF($AA$2=$B$2:$B$561, ROW($B$2:$B$561)-ROW($B$2)+1), ROW(121:121)))</f>
        <v>#NUM!</v>
      </c>
      <c r="AC122" s="21" t="e">
        <f t="array" ref="AC122">INDEX($D$2:$D$561, SMALL(IF($AA$2=$B$2:$B$561, ROW($B$2:$B$561)-ROW($B$2)+1), ROW(121:121)))</f>
        <v>#NUM!</v>
      </c>
      <c r="AE122" s="21" t="e">
        <f t="array" ref="AE122">INDEX($C$2:$C$561, SMALL(IF($AD$2=$B$2:$B$561, ROW($B$2:$B$561)-ROW($B$2)+1), ROW(121:121)))</f>
        <v>#NUM!</v>
      </c>
      <c r="AF122" s="21" t="e">
        <f t="array" ref="AF122">INDEX($D$2:$D$561, SMALL(IF($AD$2=$B$2:$B$561, ROW($B$2:$B$561)-ROW($B$2)+1), ROW(121:121)))</f>
        <v>#NUM!</v>
      </c>
      <c r="AH122" s="21" t="e">
        <f t="array" ref="AH122">INDEX($C$2:$C$561, SMALL(IF($AG$2=$B$2:$B$561, ROW($B$2:$B$561)-ROW($B$2)+1), ROW(121:121)))</f>
        <v>#NUM!</v>
      </c>
      <c r="AI122" s="21" t="e">
        <f t="array" ref="AI122">INDEX($D$2:$D$561, SMALL(IF($AG$2=$B$2:$B$561, ROW($B$2:$B$561)-ROW($B$2)+1), ROW(121:121)))</f>
        <v>#NUM!</v>
      </c>
    </row>
    <row r="123" spans="1:35" ht="15" x14ac:dyDescent="0.4">
      <c r="A123">
        <f>'Clk0.6'!P33</f>
        <v>24.94944077329011</v>
      </c>
      <c r="B123">
        <f t="shared" si="1"/>
        <v>24</v>
      </c>
      <c r="C123" s="1">
        <f>'Clk0.6'!S33</f>
        <v>15.968729248775666</v>
      </c>
      <c r="D123" s="1">
        <f>'Clk0.6'!T33</f>
        <v>15.834119530188561</v>
      </c>
      <c r="G123" s="21" t="e">
        <f t="array" ref="G123">INDEX($C$2:$C$561, SMALL(IF($F$2=$B$2:$B$561, ROW($B$2:$B$561)-ROW($B$2)+1), ROW(122:122)))</f>
        <v>#NUM!</v>
      </c>
      <c r="H123" s="21" t="e">
        <f t="array" ref="H123">INDEX($D$2:$D$561, SMALL(IF($F$2=$B$2:$B$561, ROW($B$2:$B$561)-ROW($B$2)+1), ROW(122:122)))</f>
        <v>#NUM!</v>
      </c>
      <c r="J123" s="21" t="e">
        <f t="array" ref="J123">INDEX($C$2:$C$561, SMALL(IF($I$2=$B$2:$B$561, ROW($B$2:$B$561)-ROW($B$2)+1), ROW(122:122)))</f>
        <v>#NUM!</v>
      </c>
      <c r="K123" s="21" t="e">
        <f t="array" ref="K123">INDEX($D$2:$D$561, SMALL(IF($I$2=$B$2:$B$561, ROW($B$2:$B$561)-ROW($B$2)+1), ROW(122:122)))</f>
        <v>#NUM!</v>
      </c>
      <c r="M123" s="21" t="e">
        <f t="array" ref="M123">INDEX($C$2:$C$561, SMALL(IF($L$2=$B$2:$B$561, ROW($B$2:$B$561)-ROW($B$2)+1), ROW(122:122)))</f>
        <v>#NUM!</v>
      </c>
      <c r="N123" s="21" t="e">
        <f t="array" ref="N123">INDEX($D$2:$D$561, SMALL(IF($L$2=$B$2:$B$561, ROW($B$2:$B$561)-ROW($B$2)+1), ROW(122:122)))</f>
        <v>#NUM!</v>
      </c>
      <c r="P123" s="21" t="e">
        <f t="array" ref="P123">INDEX($C$2:$C$561, SMALL(IF($O$2=$B$2:$B$561, ROW($B$2:$B$561)-ROW($B$2)+1), ROW(122:122)))</f>
        <v>#NUM!</v>
      </c>
      <c r="Q123" s="21" t="e">
        <f t="array" ref="Q123">INDEX($D$2:$D$561, SMALL(IF($O$2=$B$2:$B$561, ROW($B$2:$B$561)-ROW($B$2)+1), ROW(122:122)))</f>
        <v>#NUM!</v>
      </c>
      <c r="S123" s="21" t="e">
        <f t="array" ref="S123">INDEX($C$2:$C$561, SMALL(IF($R$2=$B$2:$B$561, ROW($B$2:$B$561)-ROW($B$2)+1), ROW(122:122)))</f>
        <v>#NUM!</v>
      </c>
      <c r="T123" s="21" t="e">
        <f t="array" ref="T123">INDEX($D$2:$D$561, SMALL(IF($R$2=$B$2:$B$561, ROW($B$2:$B$561)-ROW($B$2)+1), ROW(122:122)))</f>
        <v>#NUM!</v>
      </c>
      <c r="V123" s="21" t="e">
        <f t="array" ref="V123">INDEX($C$2:$C$561, SMALL(IF($U$2=$B$2:$B$561, ROW($B$2:$B$561)-ROW($B$2)+1), ROW(122:122)))</f>
        <v>#NUM!</v>
      </c>
      <c r="W123" s="21" t="e">
        <f t="array" ref="W123">INDEX($D$2:$D$561, SMALL(IF($U$2=$B$2:$B$561, ROW($B$2:$B$561)-ROW($B$2)+1), ROW(122:122)))</f>
        <v>#NUM!</v>
      </c>
      <c r="Y123" s="21" t="e">
        <f t="array" ref="Y123">INDEX($C$2:$C$561, SMALL(IF($X$2=$B$2:$B$561, ROW($B$2:$B$561)-ROW($B$2)+1), ROW(122:122)))</f>
        <v>#NUM!</v>
      </c>
      <c r="Z123" s="21" t="e">
        <f t="array" ref="Z123">INDEX($D$2:$D$561, SMALL(IF($X$2=$B$2:$B$561, ROW($B$2:$B$561)-ROW($B$2)+1), ROW(122:122)))</f>
        <v>#NUM!</v>
      </c>
      <c r="AB123" s="21" t="e">
        <f t="array" ref="AB123">INDEX($C$2:$C$561, SMALL(IF($AA$2=$B$2:$B$561, ROW($B$2:$B$561)-ROW($B$2)+1), ROW(122:122)))</f>
        <v>#NUM!</v>
      </c>
      <c r="AC123" s="21" t="e">
        <f t="array" ref="AC123">INDEX($D$2:$D$561, SMALL(IF($AA$2=$B$2:$B$561, ROW($B$2:$B$561)-ROW($B$2)+1), ROW(122:122)))</f>
        <v>#NUM!</v>
      </c>
      <c r="AE123" s="21" t="e">
        <f t="array" ref="AE123">INDEX($C$2:$C$561, SMALL(IF($AD$2=$B$2:$B$561, ROW($B$2:$B$561)-ROW($B$2)+1), ROW(122:122)))</f>
        <v>#NUM!</v>
      </c>
      <c r="AF123" s="21" t="e">
        <f t="array" ref="AF123">INDEX($D$2:$D$561, SMALL(IF($AD$2=$B$2:$B$561, ROW($B$2:$B$561)-ROW($B$2)+1), ROW(122:122)))</f>
        <v>#NUM!</v>
      </c>
      <c r="AH123" s="21" t="e">
        <f t="array" ref="AH123">INDEX($C$2:$C$561, SMALL(IF($AG$2=$B$2:$B$561, ROW($B$2:$B$561)-ROW($B$2)+1), ROW(122:122)))</f>
        <v>#NUM!</v>
      </c>
      <c r="AI123" s="21" t="e">
        <f t="array" ref="AI123">INDEX($D$2:$D$561, SMALL(IF($AG$2=$B$2:$B$561, ROW($B$2:$B$561)-ROW($B$2)+1), ROW(122:122)))</f>
        <v>#NUM!</v>
      </c>
    </row>
    <row r="124" spans="1:35" ht="15" x14ac:dyDescent="0.4">
      <c r="A124">
        <f>'Clk0.6'!P34</f>
        <v>24.249038700843695</v>
      </c>
      <c r="B124">
        <f t="shared" si="1"/>
        <v>24</v>
      </c>
      <c r="C124" s="1">
        <f>'Clk0.6'!S34</f>
        <v>15.346659224030171</v>
      </c>
      <c r="D124" s="1">
        <f>'Clk0.6'!T34</f>
        <v>15.216666670402203</v>
      </c>
      <c r="G124" s="21" t="e">
        <f t="array" ref="G124">INDEX($C$2:$C$561, SMALL(IF($F$2=$B$2:$B$561, ROW($B$2:$B$561)-ROW($B$2)+1), ROW(123:123)))</f>
        <v>#NUM!</v>
      </c>
      <c r="H124" s="21" t="e">
        <f t="array" ref="H124">INDEX($D$2:$D$561, SMALL(IF($F$2=$B$2:$B$561, ROW($B$2:$B$561)-ROW($B$2)+1), ROW(123:123)))</f>
        <v>#NUM!</v>
      </c>
      <c r="J124" s="21" t="e">
        <f t="array" ref="J124">INDEX($C$2:$C$561, SMALL(IF($I$2=$B$2:$B$561, ROW($B$2:$B$561)-ROW($B$2)+1), ROW(123:123)))</f>
        <v>#NUM!</v>
      </c>
      <c r="K124" s="21" t="e">
        <f t="array" ref="K124">INDEX($D$2:$D$561, SMALL(IF($I$2=$B$2:$B$561, ROW($B$2:$B$561)-ROW($B$2)+1), ROW(123:123)))</f>
        <v>#NUM!</v>
      </c>
      <c r="M124" s="21" t="e">
        <f t="array" ref="M124">INDEX($C$2:$C$561, SMALL(IF($L$2=$B$2:$B$561, ROW($B$2:$B$561)-ROW($B$2)+1), ROW(123:123)))</f>
        <v>#NUM!</v>
      </c>
      <c r="N124" s="21" t="e">
        <f t="array" ref="N124">INDEX($D$2:$D$561, SMALL(IF($L$2=$B$2:$B$561, ROW($B$2:$B$561)-ROW($B$2)+1), ROW(123:123)))</f>
        <v>#NUM!</v>
      </c>
      <c r="P124" s="21" t="e">
        <f t="array" ref="P124">INDEX($C$2:$C$561, SMALL(IF($O$2=$B$2:$B$561, ROW($B$2:$B$561)-ROW($B$2)+1), ROW(123:123)))</f>
        <v>#NUM!</v>
      </c>
      <c r="Q124" s="21" t="e">
        <f t="array" ref="Q124">INDEX($D$2:$D$561, SMALL(IF($O$2=$B$2:$B$561, ROW($B$2:$B$561)-ROW($B$2)+1), ROW(123:123)))</f>
        <v>#NUM!</v>
      </c>
      <c r="S124" s="21" t="e">
        <f t="array" ref="S124">INDEX($C$2:$C$561, SMALL(IF($R$2=$B$2:$B$561, ROW($B$2:$B$561)-ROW($B$2)+1), ROW(123:123)))</f>
        <v>#NUM!</v>
      </c>
      <c r="T124" s="21" t="e">
        <f t="array" ref="T124">INDEX($D$2:$D$561, SMALL(IF($R$2=$B$2:$B$561, ROW($B$2:$B$561)-ROW($B$2)+1), ROW(123:123)))</f>
        <v>#NUM!</v>
      </c>
      <c r="V124" s="21" t="e">
        <f t="array" ref="V124">INDEX($C$2:$C$561, SMALL(IF($U$2=$B$2:$B$561, ROW($B$2:$B$561)-ROW($B$2)+1), ROW(123:123)))</f>
        <v>#NUM!</v>
      </c>
      <c r="W124" s="21" t="e">
        <f t="array" ref="W124">INDEX($D$2:$D$561, SMALL(IF($U$2=$B$2:$B$561, ROW($B$2:$B$561)-ROW($B$2)+1), ROW(123:123)))</f>
        <v>#NUM!</v>
      </c>
      <c r="Y124" s="21" t="e">
        <f t="array" ref="Y124">INDEX($C$2:$C$561, SMALL(IF($X$2=$B$2:$B$561, ROW($B$2:$B$561)-ROW($B$2)+1), ROW(123:123)))</f>
        <v>#NUM!</v>
      </c>
      <c r="Z124" s="21" t="e">
        <f t="array" ref="Z124">INDEX($D$2:$D$561, SMALL(IF($X$2=$B$2:$B$561, ROW($B$2:$B$561)-ROW($B$2)+1), ROW(123:123)))</f>
        <v>#NUM!</v>
      </c>
      <c r="AB124" s="21" t="e">
        <f t="array" ref="AB124">INDEX($C$2:$C$561, SMALL(IF($AA$2=$B$2:$B$561, ROW($B$2:$B$561)-ROW($B$2)+1), ROW(123:123)))</f>
        <v>#NUM!</v>
      </c>
      <c r="AC124" s="21" t="e">
        <f t="array" ref="AC124">INDEX($D$2:$D$561, SMALL(IF($AA$2=$B$2:$B$561, ROW($B$2:$B$561)-ROW($B$2)+1), ROW(123:123)))</f>
        <v>#NUM!</v>
      </c>
      <c r="AE124" s="21" t="e">
        <f t="array" ref="AE124">INDEX($C$2:$C$561, SMALL(IF($AD$2=$B$2:$B$561, ROW($B$2:$B$561)-ROW($B$2)+1), ROW(123:123)))</f>
        <v>#NUM!</v>
      </c>
      <c r="AF124" s="21" t="e">
        <f t="array" ref="AF124">INDEX($D$2:$D$561, SMALL(IF($AD$2=$B$2:$B$561, ROW($B$2:$B$561)-ROW($B$2)+1), ROW(123:123)))</f>
        <v>#NUM!</v>
      </c>
      <c r="AH124" s="21" t="e">
        <f t="array" ref="AH124">INDEX($C$2:$C$561, SMALL(IF($AG$2=$B$2:$B$561, ROW($B$2:$B$561)-ROW($B$2)+1), ROW(123:123)))</f>
        <v>#NUM!</v>
      </c>
      <c r="AI124" s="21" t="e">
        <f t="array" ref="AI124">INDEX($D$2:$D$561, SMALL(IF($AG$2=$B$2:$B$561, ROW($B$2:$B$561)-ROW($B$2)+1), ROW(123:123)))</f>
        <v>#NUM!</v>
      </c>
    </row>
    <row r="125" spans="1:35" ht="15" x14ac:dyDescent="0.4">
      <c r="A125">
        <f>'Clk0.6'!P35</f>
        <v>23.625716969945497</v>
      </c>
      <c r="B125">
        <f t="shared" si="1"/>
        <v>24</v>
      </c>
      <c r="C125" s="1">
        <f>'Clk0.6'!S35</f>
        <v>14.780180292775002</v>
      </c>
      <c r="D125" s="1">
        <f>'Clk0.6'!T35</f>
        <v>14.652246881138742</v>
      </c>
      <c r="G125" s="21" t="e">
        <f t="array" ref="G125">INDEX($C$2:$C$561, SMALL(IF($F$2=$B$2:$B$561, ROW($B$2:$B$561)-ROW($B$2)+1), ROW(124:124)))</f>
        <v>#NUM!</v>
      </c>
      <c r="H125" s="21" t="e">
        <f t="array" ref="H125">INDEX($D$2:$D$561, SMALL(IF($F$2=$B$2:$B$561, ROW($B$2:$B$561)-ROW($B$2)+1), ROW(124:124)))</f>
        <v>#NUM!</v>
      </c>
      <c r="J125" s="21" t="e">
        <f t="array" ref="J125">INDEX($C$2:$C$561, SMALL(IF($I$2=$B$2:$B$561, ROW($B$2:$B$561)-ROW($B$2)+1), ROW(124:124)))</f>
        <v>#NUM!</v>
      </c>
      <c r="K125" s="21" t="e">
        <f t="array" ref="K125">INDEX($D$2:$D$561, SMALL(IF($I$2=$B$2:$B$561, ROW($B$2:$B$561)-ROW($B$2)+1), ROW(124:124)))</f>
        <v>#NUM!</v>
      </c>
      <c r="M125" s="21" t="e">
        <f t="array" ref="M125">INDEX($C$2:$C$561, SMALL(IF($L$2=$B$2:$B$561, ROW($B$2:$B$561)-ROW($B$2)+1), ROW(124:124)))</f>
        <v>#NUM!</v>
      </c>
      <c r="N125" s="21" t="e">
        <f t="array" ref="N125">INDEX($D$2:$D$561, SMALL(IF($L$2=$B$2:$B$561, ROW($B$2:$B$561)-ROW($B$2)+1), ROW(124:124)))</f>
        <v>#NUM!</v>
      </c>
      <c r="P125" s="21" t="e">
        <f t="array" ref="P125">INDEX($C$2:$C$561, SMALL(IF($O$2=$B$2:$B$561, ROW($B$2:$B$561)-ROW($B$2)+1), ROW(124:124)))</f>
        <v>#NUM!</v>
      </c>
      <c r="Q125" s="21" t="e">
        <f t="array" ref="Q125">INDEX($D$2:$D$561, SMALL(IF($O$2=$B$2:$B$561, ROW($B$2:$B$561)-ROW($B$2)+1), ROW(124:124)))</f>
        <v>#NUM!</v>
      </c>
      <c r="S125" s="21" t="e">
        <f t="array" ref="S125">INDEX($C$2:$C$561, SMALL(IF($R$2=$B$2:$B$561, ROW($B$2:$B$561)-ROW($B$2)+1), ROW(124:124)))</f>
        <v>#NUM!</v>
      </c>
      <c r="T125" s="21" t="e">
        <f t="array" ref="T125">INDEX($D$2:$D$561, SMALL(IF($R$2=$B$2:$B$561, ROW($B$2:$B$561)-ROW($B$2)+1), ROW(124:124)))</f>
        <v>#NUM!</v>
      </c>
      <c r="V125" s="21" t="e">
        <f t="array" ref="V125">INDEX($C$2:$C$561, SMALL(IF($U$2=$B$2:$B$561, ROW($B$2:$B$561)-ROW($B$2)+1), ROW(124:124)))</f>
        <v>#NUM!</v>
      </c>
      <c r="W125" s="21" t="e">
        <f t="array" ref="W125">INDEX($D$2:$D$561, SMALL(IF($U$2=$B$2:$B$561, ROW($B$2:$B$561)-ROW($B$2)+1), ROW(124:124)))</f>
        <v>#NUM!</v>
      </c>
      <c r="Y125" s="21" t="e">
        <f t="array" ref="Y125">INDEX($C$2:$C$561, SMALL(IF($X$2=$B$2:$B$561, ROW($B$2:$B$561)-ROW($B$2)+1), ROW(124:124)))</f>
        <v>#NUM!</v>
      </c>
      <c r="Z125" s="21" t="e">
        <f t="array" ref="Z125">INDEX($D$2:$D$561, SMALL(IF($X$2=$B$2:$B$561, ROW($B$2:$B$561)-ROW($B$2)+1), ROW(124:124)))</f>
        <v>#NUM!</v>
      </c>
      <c r="AB125" s="21" t="e">
        <f t="array" ref="AB125">INDEX($C$2:$C$561, SMALL(IF($AA$2=$B$2:$B$561, ROW($B$2:$B$561)-ROW($B$2)+1), ROW(124:124)))</f>
        <v>#NUM!</v>
      </c>
      <c r="AC125" s="21" t="e">
        <f t="array" ref="AC125">INDEX($D$2:$D$561, SMALL(IF($AA$2=$B$2:$B$561, ROW($B$2:$B$561)-ROW($B$2)+1), ROW(124:124)))</f>
        <v>#NUM!</v>
      </c>
      <c r="AE125" s="21" t="e">
        <f t="array" ref="AE125">INDEX($C$2:$C$561, SMALL(IF($AD$2=$B$2:$B$561, ROW($B$2:$B$561)-ROW($B$2)+1), ROW(124:124)))</f>
        <v>#NUM!</v>
      </c>
      <c r="AF125" s="21" t="e">
        <f t="array" ref="AF125">INDEX($D$2:$D$561, SMALL(IF($AD$2=$B$2:$B$561, ROW($B$2:$B$561)-ROW($B$2)+1), ROW(124:124)))</f>
        <v>#NUM!</v>
      </c>
      <c r="AH125" s="21" t="e">
        <f t="array" ref="AH125">INDEX($C$2:$C$561, SMALL(IF($AG$2=$B$2:$B$561, ROW($B$2:$B$561)-ROW($B$2)+1), ROW(124:124)))</f>
        <v>#NUM!</v>
      </c>
      <c r="AI125" s="21" t="e">
        <f t="array" ref="AI125">INDEX($D$2:$D$561, SMALL(IF($AG$2=$B$2:$B$561, ROW($B$2:$B$561)-ROW($B$2)+1), ROW(124:124)))</f>
        <v>#NUM!</v>
      </c>
    </row>
    <row r="126" spans="1:35" ht="15" x14ac:dyDescent="0.4">
      <c r="A126">
        <f>'Clk0.6'!P36</f>
        <v>23.068275300917023</v>
      </c>
      <c r="B126">
        <f t="shared" si="1"/>
        <v>24</v>
      </c>
      <c r="C126" s="1">
        <f>'Clk0.6'!S36</f>
        <v>14.261045258817658</v>
      </c>
      <c r="D126" s="1">
        <f>'Clk0.6'!T36</f>
        <v>14.1326944756894</v>
      </c>
      <c r="G126" s="21" t="e">
        <f t="array" ref="G126">INDEX($C$2:$C$561, SMALL(IF($F$2=$B$2:$B$561, ROW($B$2:$B$561)-ROW($B$2)+1), ROW(125:125)))</f>
        <v>#NUM!</v>
      </c>
      <c r="H126" s="21" t="e">
        <f t="array" ref="H126">INDEX($D$2:$D$561, SMALL(IF($F$2=$B$2:$B$561, ROW($B$2:$B$561)-ROW($B$2)+1), ROW(125:125)))</f>
        <v>#NUM!</v>
      </c>
      <c r="J126" s="21" t="e">
        <f t="array" ref="J126">INDEX($C$2:$C$561, SMALL(IF($I$2=$B$2:$B$561, ROW($B$2:$B$561)-ROW($B$2)+1), ROW(125:125)))</f>
        <v>#NUM!</v>
      </c>
      <c r="K126" s="21" t="e">
        <f t="array" ref="K126">INDEX($D$2:$D$561, SMALL(IF($I$2=$B$2:$B$561, ROW($B$2:$B$561)-ROW($B$2)+1), ROW(125:125)))</f>
        <v>#NUM!</v>
      </c>
      <c r="M126" s="21" t="e">
        <f t="array" ref="M126">INDEX($C$2:$C$561, SMALL(IF($L$2=$B$2:$B$561, ROW($B$2:$B$561)-ROW($B$2)+1), ROW(125:125)))</f>
        <v>#NUM!</v>
      </c>
      <c r="N126" s="21" t="e">
        <f t="array" ref="N126">INDEX($D$2:$D$561, SMALL(IF($L$2=$B$2:$B$561, ROW($B$2:$B$561)-ROW($B$2)+1), ROW(125:125)))</f>
        <v>#NUM!</v>
      </c>
      <c r="P126" s="21" t="e">
        <f t="array" ref="P126">INDEX($C$2:$C$561, SMALL(IF($O$2=$B$2:$B$561, ROW($B$2:$B$561)-ROW($B$2)+1), ROW(125:125)))</f>
        <v>#NUM!</v>
      </c>
      <c r="Q126" s="21" t="e">
        <f t="array" ref="Q126">INDEX($D$2:$D$561, SMALL(IF($O$2=$B$2:$B$561, ROW($B$2:$B$561)-ROW($B$2)+1), ROW(125:125)))</f>
        <v>#NUM!</v>
      </c>
      <c r="S126" s="21" t="e">
        <f t="array" ref="S126">INDEX($C$2:$C$561, SMALL(IF($R$2=$B$2:$B$561, ROW($B$2:$B$561)-ROW($B$2)+1), ROW(125:125)))</f>
        <v>#NUM!</v>
      </c>
      <c r="T126" s="21" t="e">
        <f t="array" ref="T126">INDEX($D$2:$D$561, SMALL(IF($R$2=$B$2:$B$561, ROW($B$2:$B$561)-ROW($B$2)+1), ROW(125:125)))</f>
        <v>#NUM!</v>
      </c>
      <c r="V126" s="21" t="e">
        <f t="array" ref="V126">INDEX($C$2:$C$561, SMALL(IF($U$2=$B$2:$B$561, ROW($B$2:$B$561)-ROW($B$2)+1), ROW(125:125)))</f>
        <v>#NUM!</v>
      </c>
      <c r="W126" s="21" t="e">
        <f t="array" ref="W126">INDEX($D$2:$D$561, SMALL(IF($U$2=$B$2:$B$561, ROW($B$2:$B$561)-ROW($B$2)+1), ROW(125:125)))</f>
        <v>#NUM!</v>
      </c>
      <c r="Y126" s="21" t="e">
        <f t="array" ref="Y126">INDEX($C$2:$C$561, SMALL(IF($X$2=$B$2:$B$561, ROW($B$2:$B$561)-ROW($B$2)+1), ROW(125:125)))</f>
        <v>#NUM!</v>
      </c>
      <c r="Z126" s="21" t="e">
        <f t="array" ref="Z126">INDEX($D$2:$D$561, SMALL(IF($X$2=$B$2:$B$561, ROW($B$2:$B$561)-ROW($B$2)+1), ROW(125:125)))</f>
        <v>#NUM!</v>
      </c>
      <c r="AB126" s="21" t="e">
        <f t="array" ref="AB126">INDEX($C$2:$C$561, SMALL(IF($AA$2=$B$2:$B$561, ROW($B$2:$B$561)-ROW($B$2)+1), ROW(125:125)))</f>
        <v>#NUM!</v>
      </c>
      <c r="AC126" s="21" t="e">
        <f t="array" ref="AC126">INDEX($D$2:$D$561, SMALL(IF($AA$2=$B$2:$B$561, ROW($B$2:$B$561)-ROW($B$2)+1), ROW(125:125)))</f>
        <v>#NUM!</v>
      </c>
      <c r="AE126" s="21" t="e">
        <f t="array" ref="AE126">INDEX($C$2:$C$561, SMALL(IF($AD$2=$B$2:$B$561, ROW($B$2:$B$561)-ROW($B$2)+1), ROW(125:125)))</f>
        <v>#NUM!</v>
      </c>
      <c r="AF126" s="21" t="e">
        <f t="array" ref="AF126">INDEX($D$2:$D$561, SMALL(IF($AD$2=$B$2:$B$561, ROW($B$2:$B$561)-ROW($B$2)+1), ROW(125:125)))</f>
        <v>#NUM!</v>
      </c>
      <c r="AH126" s="21" t="e">
        <f t="array" ref="AH126">INDEX($C$2:$C$561, SMALL(IF($AG$2=$B$2:$B$561, ROW($B$2:$B$561)-ROW($B$2)+1), ROW(125:125)))</f>
        <v>#NUM!</v>
      </c>
      <c r="AI126" s="21" t="e">
        <f t="array" ref="AI126">INDEX($D$2:$D$561, SMALL(IF($AG$2=$B$2:$B$561, ROW($B$2:$B$561)-ROW($B$2)+1), ROW(125:125)))</f>
        <v>#NUM!</v>
      </c>
    </row>
    <row r="127" spans="1:35" ht="15" x14ac:dyDescent="0.4">
      <c r="A127">
        <f>'Clk0.6'!P37</f>
        <v>22.567735967577505</v>
      </c>
      <c r="B127">
        <f t="shared" si="1"/>
        <v>22</v>
      </c>
      <c r="C127" s="1">
        <f>'Clk0.6'!S37</f>
        <v>13.782634451043767</v>
      </c>
      <c r="D127" s="1">
        <f>'Clk0.6'!T37</f>
        <v>13.651440458275703</v>
      </c>
      <c r="G127" s="21" t="e">
        <f t="array" ref="G127">INDEX($C$2:$C$561, SMALL(IF($F$2=$B$2:$B$561, ROW($B$2:$B$561)-ROW($B$2)+1), ROW(126:126)))</f>
        <v>#NUM!</v>
      </c>
      <c r="H127" s="21" t="e">
        <f t="array" ref="H127">INDEX($D$2:$D$561, SMALL(IF($F$2=$B$2:$B$561, ROW($B$2:$B$561)-ROW($B$2)+1), ROW(126:126)))</f>
        <v>#NUM!</v>
      </c>
      <c r="J127" s="21" t="e">
        <f t="array" ref="J127">INDEX($C$2:$C$561, SMALL(IF($I$2=$B$2:$B$561, ROW($B$2:$B$561)-ROW($B$2)+1), ROW(126:126)))</f>
        <v>#NUM!</v>
      </c>
      <c r="K127" s="21" t="e">
        <f t="array" ref="K127">INDEX($D$2:$D$561, SMALL(IF($I$2=$B$2:$B$561, ROW($B$2:$B$561)-ROW($B$2)+1), ROW(126:126)))</f>
        <v>#NUM!</v>
      </c>
      <c r="M127" s="21" t="e">
        <f t="array" ref="M127">INDEX($C$2:$C$561, SMALL(IF($L$2=$B$2:$B$561, ROW($B$2:$B$561)-ROW($B$2)+1), ROW(126:126)))</f>
        <v>#NUM!</v>
      </c>
      <c r="N127" s="21" t="e">
        <f t="array" ref="N127">INDEX($D$2:$D$561, SMALL(IF($L$2=$B$2:$B$561, ROW($B$2:$B$561)-ROW($B$2)+1), ROW(126:126)))</f>
        <v>#NUM!</v>
      </c>
      <c r="P127" s="21" t="e">
        <f t="array" ref="P127">INDEX($C$2:$C$561, SMALL(IF($O$2=$B$2:$B$561, ROW($B$2:$B$561)-ROW($B$2)+1), ROW(126:126)))</f>
        <v>#NUM!</v>
      </c>
      <c r="Q127" s="21" t="e">
        <f t="array" ref="Q127">INDEX($D$2:$D$561, SMALL(IF($O$2=$B$2:$B$561, ROW($B$2:$B$561)-ROW($B$2)+1), ROW(126:126)))</f>
        <v>#NUM!</v>
      </c>
      <c r="S127" s="21" t="e">
        <f t="array" ref="S127">INDEX($C$2:$C$561, SMALL(IF($R$2=$B$2:$B$561, ROW($B$2:$B$561)-ROW($B$2)+1), ROW(126:126)))</f>
        <v>#NUM!</v>
      </c>
      <c r="T127" s="21" t="e">
        <f t="array" ref="T127">INDEX($D$2:$D$561, SMALL(IF($R$2=$B$2:$B$561, ROW($B$2:$B$561)-ROW($B$2)+1), ROW(126:126)))</f>
        <v>#NUM!</v>
      </c>
      <c r="V127" s="21" t="e">
        <f t="array" ref="V127">INDEX($C$2:$C$561, SMALL(IF($U$2=$B$2:$B$561, ROW($B$2:$B$561)-ROW($B$2)+1), ROW(126:126)))</f>
        <v>#NUM!</v>
      </c>
      <c r="W127" s="21" t="e">
        <f t="array" ref="W127">INDEX($D$2:$D$561, SMALL(IF($U$2=$B$2:$B$561, ROW($B$2:$B$561)-ROW($B$2)+1), ROW(126:126)))</f>
        <v>#NUM!</v>
      </c>
      <c r="Y127" s="21" t="e">
        <f t="array" ref="Y127">INDEX($C$2:$C$561, SMALL(IF($X$2=$B$2:$B$561, ROW($B$2:$B$561)-ROW($B$2)+1), ROW(126:126)))</f>
        <v>#NUM!</v>
      </c>
      <c r="Z127" s="21" t="e">
        <f t="array" ref="Z127">INDEX($D$2:$D$561, SMALL(IF($X$2=$B$2:$B$561, ROW($B$2:$B$561)-ROW($B$2)+1), ROW(126:126)))</f>
        <v>#NUM!</v>
      </c>
      <c r="AB127" s="21" t="e">
        <f t="array" ref="AB127">INDEX($C$2:$C$561, SMALL(IF($AA$2=$B$2:$B$561, ROW($B$2:$B$561)-ROW($B$2)+1), ROW(126:126)))</f>
        <v>#NUM!</v>
      </c>
      <c r="AC127" s="21" t="e">
        <f t="array" ref="AC127">INDEX($D$2:$D$561, SMALL(IF($AA$2=$B$2:$B$561, ROW($B$2:$B$561)-ROW($B$2)+1), ROW(126:126)))</f>
        <v>#NUM!</v>
      </c>
      <c r="AE127" s="21" t="e">
        <f t="array" ref="AE127">INDEX($C$2:$C$561, SMALL(IF($AD$2=$B$2:$B$561, ROW($B$2:$B$561)-ROW($B$2)+1), ROW(126:126)))</f>
        <v>#NUM!</v>
      </c>
      <c r="AF127" s="21" t="e">
        <f t="array" ref="AF127">INDEX($D$2:$D$561, SMALL(IF($AD$2=$B$2:$B$561, ROW($B$2:$B$561)-ROW($B$2)+1), ROW(126:126)))</f>
        <v>#NUM!</v>
      </c>
      <c r="AH127" s="21" t="e">
        <f t="array" ref="AH127">INDEX($C$2:$C$561, SMALL(IF($AG$2=$B$2:$B$561, ROW($B$2:$B$561)-ROW($B$2)+1), ROW(126:126)))</f>
        <v>#NUM!</v>
      </c>
      <c r="AI127" s="21" t="e">
        <f t="array" ref="AI127">INDEX($D$2:$D$561, SMALL(IF($AG$2=$B$2:$B$561, ROW($B$2:$B$561)-ROW($B$2)+1), ROW(126:126)))</f>
        <v>#NUM!</v>
      </c>
    </row>
    <row r="128" spans="1:35" ht="15" x14ac:dyDescent="0.4">
      <c r="A128">
        <f>'Clk0.6'!P38</f>
        <v>22.116810544006331</v>
      </c>
      <c r="B128">
        <f t="shared" si="1"/>
        <v>22</v>
      </c>
      <c r="C128" s="1">
        <f>'Clk0.6'!S38</f>
        <v>13.339565076290301</v>
      </c>
      <c r="D128" s="1">
        <f>'Clk0.6'!T38</f>
        <v>13.20312872103524</v>
      </c>
      <c r="G128" s="21" t="e">
        <f t="array" ref="G128">INDEX($C$2:$C$561, SMALL(IF($F$2=$B$2:$B$561, ROW($B$2:$B$561)-ROW($B$2)+1), ROW(127:127)))</f>
        <v>#NUM!</v>
      </c>
      <c r="H128" s="21" t="e">
        <f t="array" ref="H128">INDEX($D$2:$D$561, SMALL(IF($F$2=$B$2:$B$561, ROW($B$2:$B$561)-ROW($B$2)+1), ROW(127:127)))</f>
        <v>#NUM!</v>
      </c>
      <c r="J128" s="21" t="e">
        <f t="array" ref="J128">INDEX($C$2:$C$561, SMALL(IF($I$2=$B$2:$B$561, ROW($B$2:$B$561)-ROW($B$2)+1), ROW(127:127)))</f>
        <v>#NUM!</v>
      </c>
      <c r="K128" s="21" t="e">
        <f t="array" ref="K128">INDEX($D$2:$D$561, SMALL(IF($I$2=$B$2:$B$561, ROW($B$2:$B$561)-ROW($B$2)+1), ROW(127:127)))</f>
        <v>#NUM!</v>
      </c>
      <c r="M128" s="21" t="e">
        <f t="array" ref="M128">INDEX($C$2:$C$561, SMALL(IF($L$2=$B$2:$B$561, ROW($B$2:$B$561)-ROW($B$2)+1), ROW(127:127)))</f>
        <v>#NUM!</v>
      </c>
      <c r="N128" s="21" t="e">
        <f t="array" ref="N128">INDEX($D$2:$D$561, SMALL(IF($L$2=$B$2:$B$561, ROW($B$2:$B$561)-ROW($B$2)+1), ROW(127:127)))</f>
        <v>#NUM!</v>
      </c>
      <c r="P128" s="21" t="e">
        <f t="array" ref="P128">INDEX($C$2:$C$561, SMALL(IF($O$2=$B$2:$B$561, ROW($B$2:$B$561)-ROW($B$2)+1), ROW(127:127)))</f>
        <v>#NUM!</v>
      </c>
      <c r="Q128" s="21" t="e">
        <f t="array" ref="Q128">INDEX($D$2:$D$561, SMALL(IF($O$2=$B$2:$B$561, ROW($B$2:$B$561)-ROW($B$2)+1), ROW(127:127)))</f>
        <v>#NUM!</v>
      </c>
      <c r="S128" s="21" t="e">
        <f t="array" ref="S128">INDEX($C$2:$C$561, SMALL(IF($R$2=$B$2:$B$561, ROW($B$2:$B$561)-ROW($B$2)+1), ROW(127:127)))</f>
        <v>#NUM!</v>
      </c>
      <c r="T128" s="21" t="e">
        <f t="array" ref="T128">INDEX($D$2:$D$561, SMALL(IF($R$2=$B$2:$B$561, ROW($B$2:$B$561)-ROW($B$2)+1), ROW(127:127)))</f>
        <v>#NUM!</v>
      </c>
      <c r="V128" s="21" t="e">
        <f t="array" ref="V128">INDEX($C$2:$C$561, SMALL(IF($U$2=$B$2:$B$561, ROW($B$2:$B$561)-ROW($B$2)+1), ROW(127:127)))</f>
        <v>#NUM!</v>
      </c>
      <c r="W128" s="21" t="e">
        <f t="array" ref="W128">INDEX($D$2:$D$561, SMALL(IF($U$2=$B$2:$B$561, ROW($B$2:$B$561)-ROW($B$2)+1), ROW(127:127)))</f>
        <v>#NUM!</v>
      </c>
      <c r="Y128" s="21" t="e">
        <f t="array" ref="Y128">INDEX($C$2:$C$561, SMALL(IF($X$2=$B$2:$B$561, ROW($B$2:$B$561)-ROW($B$2)+1), ROW(127:127)))</f>
        <v>#NUM!</v>
      </c>
      <c r="Z128" s="21" t="e">
        <f t="array" ref="Z128">INDEX($D$2:$D$561, SMALL(IF($X$2=$B$2:$B$561, ROW($B$2:$B$561)-ROW($B$2)+1), ROW(127:127)))</f>
        <v>#NUM!</v>
      </c>
      <c r="AB128" s="21" t="e">
        <f t="array" ref="AB128">INDEX($C$2:$C$561, SMALL(IF($AA$2=$B$2:$B$561, ROW($B$2:$B$561)-ROW($B$2)+1), ROW(127:127)))</f>
        <v>#NUM!</v>
      </c>
      <c r="AC128" s="21" t="e">
        <f t="array" ref="AC128">INDEX($D$2:$D$561, SMALL(IF($AA$2=$B$2:$B$561, ROW($B$2:$B$561)-ROW($B$2)+1), ROW(127:127)))</f>
        <v>#NUM!</v>
      </c>
      <c r="AE128" s="21" t="e">
        <f t="array" ref="AE128">INDEX($C$2:$C$561, SMALL(IF($AD$2=$B$2:$B$561, ROW($B$2:$B$561)-ROW($B$2)+1), ROW(127:127)))</f>
        <v>#NUM!</v>
      </c>
      <c r="AF128" s="21" t="e">
        <f t="array" ref="AF128">INDEX($D$2:$D$561, SMALL(IF($AD$2=$B$2:$B$561, ROW($B$2:$B$561)-ROW($B$2)+1), ROW(127:127)))</f>
        <v>#NUM!</v>
      </c>
      <c r="AH128" s="21" t="e">
        <f t="array" ref="AH128">INDEX($C$2:$C$561, SMALL(IF($AG$2=$B$2:$B$561, ROW($B$2:$B$561)-ROW($B$2)+1), ROW(127:127)))</f>
        <v>#NUM!</v>
      </c>
      <c r="AI128" s="21" t="e">
        <f t="array" ref="AI128">INDEX($D$2:$D$561, SMALL(IF($AG$2=$B$2:$B$561, ROW($B$2:$B$561)-ROW($B$2)+1), ROW(127:127)))</f>
        <v>#NUM!</v>
      </c>
    </row>
    <row r="129" spans="1:35" ht="15" x14ac:dyDescent="0.4">
      <c r="A129">
        <f>'Clk0.6'!P39</f>
        <v>21.709515413267074</v>
      </c>
      <c r="B129">
        <f t="shared" si="1"/>
        <v>22</v>
      </c>
      <c r="C129" s="1">
        <f>'Clk0.6'!S39</f>
        <v>12.92740933961192</v>
      </c>
      <c r="D129" s="1">
        <f>'Clk0.6'!T39</f>
        <v>12.783339080869439</v>
      </c>
      <c r="G129" s="21" t="e">
        <f t="array" ref="G129">INDEX($C$2:$C$561, SMALL(IF($F$2=$B$2:$B$561, ROW($B$2:$B$561)-ROW($B$2)+1), ROW(128:128)))</f>
        <v>#NUM!</v>
      </c>
      <c r="H129" s="21" t="e">
        <f t="array" ref="H129">INDEX($D$2:$D$561, SMALL(IF($F$2=$B$2:$B$561, ROW($B$2:$B$561)-ROW($B$2)+1), ROW(128:128)))</f>
        <v>#NUM!</v>
      </c>
      <c r="J129" s="21" t="e">
        <f t="array" ref="J129">INDEX($C$2:$C$561, SMALL(IF($I$2=$B$2:$B$561, ROW($B$2:$B$561)-ROW($B$2)+1), ROW(128:128)))</f>
        <v>#NUM!</v>
      </c>
      <c r="K129" s="21" t="e">
        <f t="array" ref="K129">INDEX($D$2:$D$561, SMALL(IF($I$2=$B$2:$B$561, ROW($B$2:$B$561)-ROW($B$2)+1), ROW(128:128)))</f>
        <v>#NUM!</v>
      </c>
      <c r="M129" s="21" t="e">
        <f t="array" ref="M129">INDEX($C$2:$C$561, SMALL(IF($L$2=$B$2:$B$561, ROW($B$2:$B$561)-ROW($B$2)+1), ROW(128:128)))</f>
        <v>#NUM!</v>
      </c>
      <c r="N129" s="21" t="e">
        <f t="array" ref="N129">INDEX($D$2:$D$561, SMALL(IF($L$2=$B$2:$B$561, ROW($B$2:$B$561)-ROW($B$2)+1), ROW(128:128)))</f>
        <v>#NUM!</v>
      </c>
      <c r="P129" s="21" t="e">
        <f t="array" ref="P129">INDEX($C$2:$C$561, SMALL(IF($O$2=$B$2:$B$561, ROW($B$2:$B$561)-ROW($B$2)+1), ROW(128:128)))</f>
        <v>#NUM!</v>
      </c>
      <c r="Q129" s="21" t="e">
        <f t="array" ref="Q129">INDEX($D$2:$D$561, SMALL(IF($O$2=$B$2:$B$561, ROW($B$2:$B$561)-ROW($B$2)+1), ROW(128:128)))</f>
        <v>#NUM!</v>
      </c>
      <c r="S129" s="21" t="e">
        <f t="array" ref="S129">INDEX($C$2:$C$561, SMALL(IF($R$2=$B$2:$B$561, ROW($B$2:$B$561)-ROW($B$2)+1), ROW(128:128)))</f>
        <v>#NUM!</v>
      </c>
      <c r="T129" s="21" t="e">
        <f t="array" ref="T129">INDEX($D$2:$D$561, SMALL(IF($R$2=$B$2:$B$561, ROW($B$2:$B$561)-ROW($B$2)+1), ROW(128:128)))</f>
        <v>#NUM!</v>
      </c>
      <c r="V129" s="21" t="e">
        <f t="array" ref="V129">INDEX($C$2:$C$561, SMALL(IF($U$2=$B$2:$B$561, ROW($B$2:$B$561)-ROW($B$2)+1), ROW(128:128)))</f>
        <v>#NUM!</v>
      </c>
      <c r="W129" s="21" t="e">
        <f t="array" ref="W129">INDEX($D$2:$D$561, SMALL(IF($U$2=$B$2:$B$561, ROW($B$2:$B$561)-ROW($B$2)+1), ROW(128:128)))</f>
        <v>#NUM!</v>
      </c>
      <c r="Y129" s="21" t="e">
        <f t="array" ref="Y129">INDEX($C$2:$C$561, SMALL(IF($X$2=$B$2:$B$561, ROW($B$2:$B$561)-ROW($B$2)+1), ROW(128:128)))</f>
        <v>#NUM!</v>
      </c>
      <c r="Z129" s="21" t="e">
        <f t="array" ref="Z129">INDEX($D$2:$D$561, SMALL(IF($X$2=$B$2:$B$561, ROW($B$2:$B$561)-ROW($B$2)+1), ROW(128:128)))</f>
        <v>#NUM!</v>
      </c>
      <c r="AB129" s="21" t="e">
        <f t="array" ref="AB129">INDEX($C$2:$C$561, SMALL(IF($AA$2=$B$2:$B$561, ROW($B$2:$B$561)-ROW($B$2)+1), ROW(128:128)))</f>
        <v>#NUM!</v>
      </c>
      <c r="AC129" s="21" t="e">
        <f t="array" ref="AC129">INDEX($D$2:$D$561, SMALL(IF($AA$2=$B$2:$B$561, ROW($B$2:$B$561)-ROW($B$2)+1), ROW(128:128)))</f>
        <v>#NUM!</v>
      </c>
      <c r="AE129" s="21" t="e">
        <f t="array" ref="AE129">INDEX($C$2:$C$561, SMALL(IF($AD$2=$B$2:$B$561, ROW($B$2:$B$561)-ROW($B$2)+1), ROW(128:128)))</f>
        <v>#NUM!</v>
      </c>
      <c r="AF129" s="21" t="e">
        <f t="array" ref="AF129">INDEX($D$2:$D$561, SMALL(IF($AD$2=$B$2:$B$561, ROW($B$2:$B$561)-ROW($B$2)+1), ROW(128:128)))</f>
        <v>#NUM!</v>
      </c>
      <c r="AH129" s="21" t="e">
        <f t="array" ref="AH129">INDEX($C$2:$C$561, SMALL(IF($AG$2=$B$2:$B$561, ROW($B$2:$B$561)-ROW($B$2)+1), ROW(128:128)))</f>
        <v>#NUM!</v>
      </c>
      <c r="AI129" s="21" t="e">
        <f t="array" ref="AI129">INDEX($D$2:$D$561, SMALL(IF($AG$2=$B$2:$B$561, ROW($B$2:$B$561)-ROW($B$2)+1), ROW(128:128)))</f>
        <v>#NUM!</v>
      </c>
    </row>
    <row r="130" spans="1:35" ht="15" x14ac:dyDescent="0.4">
      <c r="A130">
        <f>'Clk0.6'!P40</f>
        <v>21.340889387789222</v>
      </c>
      <c r="B130">
        <f t="shared" si="1"/>
        <v>22</v>
      </c>
      <c r="C130" s="1">
        <f>'Clk0.6'!S40</f>
        <v>12.542487246700899</v>
      </c>
      <c r="D130" s="1">
        <f>'Clk0.6'!T40</f>
        <v>12.388383666442401</v>
      </c>
      <c r="G130" s="21" t="e">
        <f t="array" ref="G130">INDEX($C$2:$C$561, SMALL(IF($F$2=$B$2:$B$561, ROW($B$2:$B$561)-ROW($B$2)+1), ROW(129:129)))</f>
        <v>#NUM!</v>
      </c>
      <c r="H130" s="21" t="e">
        <f t="array" ref="H130">INDEX($D$2:$D$561, SMALL(IF($F$2=$B$2:$B$561, ROW($B$2:$B$561)-ROW($B$2)+1), ROW(129:129)))</f>
        <v>#NUM!</v>
      </c>
      <c r="J130" s="21" t="e">
        <f t="array" ref="J130">INDEX($C$2:$C$561, SMALL(IF($I$2=$B$2:$B$561, ROW($B$2:$B$561)-ROW($B$2)+1), ROW(129:129)))</f>
        <v>#NUM!</v>
      </c>
      <c r="K130" s="21" t="e">
        <f t="array" ref="K130">INDEX($D$2:$D$561, SMALL(IF($I$2=$B$2:$B$561, ROW($B$2:$B$561)-ROW($B$2)+1), ROW(129:129)))</f>
        <v>#NUM!</v>
      </c>
      <c r="M130" s="21" t="e">
        <f t="array" ref="M130">INDEX($C$2:$C$561, SMALL(IF($L$2=$B$2:$B$561, ROW($B$2:$B$561)-ROW($B$2)+1), ROW(129:129)))</f>
        <v>#NUM!</v>
      </c>
      <c r="N130" s="21" t="e">
        <f t="array" ref="N130">INDEX($D$2:$D$561, SMALL(IF($L$2=$B$2:$B$561, ROW($B$2:$B$561)-ROW($B$2)+1), ROW(129:129)))</f>
        <v>#NUM!</v>
      </c>
      <c r="P130" s="21" t="e">
        <f t="array" ref="P130">INDEX($C$2:$C$561, SMALL(IF($O$2=$B$2:$B$561, ROW($B$2:$B$561)-ROW($B$2)+1), ROW(129:129)))</f>
        <v>#NUM!</v>
      </c>
      <c r="Q130" s="21" t="e">
        <f t="array" ref="Q130">INDEX($D$2:$D$561, SMALL(IF($O$2=$B$2:$B$561, ROW($B$2:$B$561)-ROW($B$2)+1), ROW(129:129)))</f>
        <v>#NUM!</v>
      </c>
      <c r="S130" s="21" t="e">
        <f t="array" ref="S130">INDEX($C$2:$C$561, SMALL(IF($R$2=$B$2:$B$561, ROW($B$2:$B$561)-ROW($B$2)+1), ROW(129:129)))</f>
        <v>#NUM!</v>
      </c>
      <c r="T130" s="21" t="e">
        <f t="array" ref="T130">INDEX($D$2:$D$561, SMALL(IF($R$2=$B$2:$B$561, ROW($B$2:$B$561)-ROW($B$2)+1), ROW(129:129)))</f>
        <v>#NUM!</v>
      </c>
      <c r="V130" s="21" t="e">
        <f t="array" ref="V130">INDEX($C$2:$C$561, SMALL(IF($U$2=$B$2:$B$561, ROW($B$2:$B$561)-ROW($B$2)+1), ROW(129:129)))</f>
        <v>#NUM!</v>
      </c>
      <c r="W130" s="21" t="e">
        <f t="array" ref="W130">INDEX($D$2:$D$561, SMALL(IF($U$2=$B$2:$B$561, ROW($B$2:$B$561)-ROW($B$2)+1), ROW(129:129)))</f>
        <v>#NUM!</v>
      </c>
      <c r="Y130" s="21" t="e">
        <f t="array" ref="Y130">INDEX($C$2:$C$561, SMALL(IF($X$2=$B$2:$B$561, ROW($B$2:$B$561)-ROW($B$2)+1), ROW(129:129)))</f>
        <v>#NUM!</v>
      </c>
      <c r="Z130" s="21" t="e">
        <f t="array" ref="Z130">INDEX($D$2:$D$561, SMALL(IF($X$2=$B$2:$B$561, ROW($B$2:$B$561)-ROW($B$2)+1), ROW(129:129)))</f>
        <v>#NUM!</v>
      </c>
      <c r="AB130" s="21" t="e">
        <f t="array" ref="AB130">INDEX($C$2:$C$561, SMALL(IF($AA$2=$B$2:$B$561, ROW($B$2:$B$561)-ROW($B$2)+1), ROW(129:129)))</f>
        <v>#NUM!</v>
      </c>
      <c r="AC130" s="21" t="e">
        <f t="array" ref="AC130">INDEX($D$2:$D$561, SMALL(IF($AA$2=$B$2:$B$561, ROW($B$2:$B$561)-ROW($B$2)+1), ROW(129:129)))</f>
        <v>#NUM!</v>
      </c>
      <c r="AE130" s="21" t="e">
        <f t="array" ref="AE130">INDEX($C$2:$C$561, SMALL(IF($AD$2=$B$2:$B$561, ROW($B$2:$B$561)-ROW($B$2)+1), ROW(129:129)))</f>
        <v>#NUM!</v>
      </c>
      <c r="AF130" s="21" t="e">
        <f t="array" ref="AF130">INDEX($D$2:$D$561, SMALL(IF($AD$2=$B$2:$B$561, ROW($B$2:$B$561)-ROW($B$2)+1), ROW(129:129)))</f>
        <v>#NUM!</v>
      </c>
      <c r="AH130" s="21" t="e">
        <f t="array" ref="AH130">INDEX($C$2:$C$561, SMALL(IF($AG$2=$B$2:$B$561, ROW($B$2:$B$561)-ROW($B$2)+1), ROW(129:129)))</f>
        <v>#NUM!</v>
      </c>
      <c r="AI130" s="21" t="e">
        <f t="array" ref="AI130">INDEX($D$2:$D$561, SMALL(IF($AG$2=$B$2:$B$561, ROW($B$2:$B$561)-ROW($B$2)+1), ROW(129:129)))</f>
        <v>#NUM!</v>
      </c>
    </row>
    <row r="131" spans="1:35" ht="15" x14ac:dyDescent="0.4">
      <c r="A131">
        <f>'Clk0.6'!P41</f>
        <v>21.006782898117287</v>
      </c>
      <c r="B131">
        <f t="shared" ref="B131:B194" si="2">ROUND((A131/2),0)*2</f>
        <v>22</v>
      </c>
      <c r="C131" s="1">
        <f>'Clk0.6'!S41</f>
        <v>12.181711761613974</v>
      </c>
      <c r="D131" s="1">
        <f>'Clk0.6'!T41</f>
        <v>12.01515471971264</v>
      </c>
      <c r="G131" s="21" t="e">
        <f t="array" ref="G131">INDEX($C$2:$C$561, SMALL(IF($F$2=$B$2:$B$561, ROW($B$2:$B$561)-ROW($B$2)+1), ROW(130:130)))</f>
        <v>#NUM!</v>
      </c>
      <c r="H131" s="21" t="e">
        <f t="array" ref="H131">INDEX($D$2:$D$561, SMALL(IF($F$2=$B$2:$B$561, ROW($B$2:$B$561)-ROW($B$2)+1), ROW(130:130)))</f>
        <v>#NUM!</v>
      </c>
      <c r="J131" s="21" t="e">
        <f t="array" ref="J131">INDEX($C$2:$C$561, SMALL(IF($I$2=$B$2:$B$561, ROW($B$2:$B$561)-ROW($B$2)+1), ROW(130:130)))</f>
        <v>#NUM!</v>
      </c>
      <c r="K131" s="21" t="e">
        <f t="array" ref="K131">INDEX($D$2:$D$561, SMALL(IF($I$2=$B$2:$B$561, ROW($B$2:$B$561)-ROW($B$2)+1), ROW(130:130)))</f>
        <v>#NUM!</v>
      </c>
      <c r="M131" s="21" t="e">
        <f t="array" ref="M131">INDEX($C$2:$C$561, SMALL(IF($L$2=$B$2:$B$561, ROW($B$2:$B$561)-ROW($B$2)+1), ROW(130:130)))</f>
        <v>#NUM!</v>
      </c>
      <c r="N131" s="21" t="e">
        <f t="array" ref="N131">INDEX($D$2:$D$561, SMALL(IF($L$2=$B$2:$B$561, ROW($B$2:$B$561)-ROW($B$2)+1), ROW(130:130)))</f>
        <v>#NUM!</v>
      </c>
      <c r="P131" s="21" t="e">
        <f t="array" ref="P131">INDEX($C$2:$C$561, SMALL(IF($O$2=$B$2:$B$561, ROW($B$2:$B$561)-ROW($B$2)+1), ROW(130:130)))</f>
        <v>#NUM!</v>
      </c>
      <c r="Q131" s="21" t="e">
        <f t="array" ref="Q131">INDEX($D$2:$D$561, SMALL(IF($O$2=$B$2:$B$561, ROW($B$2:$B$561)-ROW($B$2)+1), ROW(130:130)))</f>
        <v>#NUM!</v>
      </c>
      <c r="S131" s="21" t="e">
        <f t="array" ref="S131">INDEX($C$2:$C$561, SMALL(IF($R$2=$B$2:$B$561, ROW($B$2:$B$561)-ROW($B$2)+1), ROW(130:130)))</f>
        <v>#NUM!</v>
      </c>
      <c r="T131" s="21" t="e">
        <f t="array" ref="T131">INDEX($D$2:$D$561, SMALL(IF($R$2=$B$2:$B$561, ROW($B$2:$B$561)-ROW($B$2)+1), ROW(130:130)))</f>
        <v>#NUM!</v>
      </c>
      <c r="V131" s="21" t="e">
        <f t="array" ref="V131">INDEX($C$2:$C$561, SMALL(IF($U$2=$B$2:$B$561, ROW($B$2:$B$561)-ROW($B$2)+1), ROW(130:130)))</f>
        <v>#NUM!</v>
      </c>
      <c r="W131" s="21" t="e">
        <f t="array" ref="W131">INDEX($D$2:$D$561, SMALL(IF($U$2=$B$2:$B$561, ROW($B$2:$B$561)-ROW($B$2)+1), ROW(130:130)))</f>
        <v>#NUM!</v>
      </c>
      <c r="Y131" s="21" t="e">
        <f t="array" ref="Y131">INDEX($C$2:$C$561, SMALL(IF($X$2=$B$2:$B$561, ROW($B$2:$B$561)-ROW($B$2)+1), ROW(130:130)))</f>
        <v>#NUM!</v>
      </c>
      <c r="Z131" s="21" t="e">
        <f t="array" ref="Z131">INDEX($D$2:$D$561, SMALL(IF($X$2=$B$2:$B$561, ROW($B$2:$B$561)-ROW($B$2)+1), ROW(130:130)))</f>
        <v>#NUM!</v>
      </c>
      <c r="AB131" s="21" t="e">
        <f t="array" ref="AB131">INDEX($C$2:$C$561, SMALL(IF($AA$2=$B$2:$B$561, ROW($B$2:$B$561)-ROW($B$2)+1), ROW(130:130)))</f>
        <v>#NUM!</v>
      </c>
      <c r="AC131" s="21" t="e">
        <f t="array" ref="AC131">INDEX($D$2:$D$561, SMALL(IF($AA$2=$B$2:$B$561, ROW($B$2:$B$561)-ROW($B$2)+1), ROW(130:130)))</f>
        <v>#NUM!</v>
      </c>
      <c r="AE131" s="21" t="e">
        <f t="array" ref="AE131">INDEX($C$2:$C$561, SMALL(IF($AD$2=$B$2:$B$561, ROW($B$2:$B$561)-ROW($B$2)+1), ROW(130:130)))</f>
        <v>#NUM!</v>
      </c>
      <c r="AF131" s="21" t="e">
        <f t="array" ref="AF131">INDEX($D$2:$D$561, SMALL(IF($AD$2=$B$2:$B$561, ROW($B$2:$B$561)-ROW($B$2)+1), ROW(130:130)))</f>
        <v>#NUM!</v>
      </c>
      <c r="AH131" s="21" t="e">
        <f t="array" ref="AH131">INDEX($C$2:$C$561, SMALL(IF($AG$2=$B$2:$B$561, ROW($B$2:$B$561)-ROW($B$2)+1), ROW(130:130)))</f>
        <v>#NUM!</v>
      </c>
      <c r="AI131" s="21" t="e">
        <f t="array" ref="AI131">INDEX($D$2:$D$561, SMALL(IF($AG$2=$B$2:$B$561, ROW($B$2:$B$561)-ROW($B$2)+1), ROW(130:130)))</f>
        <v>#NUM!</v>
      </c>
    </row>
    <row r="132" spans="1:35" ht="15" x14ac:dyDescent="0.4">
      <c r="A132">
        <f>'Clk0.6'!P42</f>
        <v>20.703698288613001</v>
      </c>
      <c r="B132">
        <f t="shared" si="2"/>
        <v>20</v>
      </c>
      <c r="C132" s="1">
        <f>'Clk0.6'!S42</f>
        <v>11.842471355283351</v>
      </c>
      <c r="D132" s="1">
        <f>'Clk0.6'!T42</f>
        <v>11.661009110464786</v>
      </c>
      <c r="G132" s="21" t="e">
        <f t="array" ref="G132">INDEX($C$2:$C$561, SMALL(IF($F$2=$B$2:$B$561, ROW($B$2:$B$561)-ROW($B$2)+1), ROW(131:131)))</f>
        <v>#NUM!</v>
      </c>
      <c r="H132" s="21" t="e">
        <f t="array" ref="H132">INDEX($D$2:$D$561, SMALL(IF($F$2=$B$2:$B$561, ROW($B$2:$B$561)-ROW($B$2)+1), ROW(131:131)))</f>
        <v>#NUM!</v>
      </c>
      <c r="J132" s="21" t="e">
        <f t="array" ref="J132">INDEX($C$2:$C$561, SMALL(IF($I$2=$B$2:$B$561, ROW($B$2:$B$561)-ROW($B$2)+1), ROW(131:131)))</f>
        <v>#NUM!</v>
      </c>
      <c r="K132" s="21" t="e">
        <f t="array" ref="K132">INDEX($D$2:$D$561, SMALL(IF($I$2=$B$2:$B$561, ROW($B$2:$B$561)-ROW($B$2)+1), ROW(131:131)))</f>
        <v>#NUM!</v>
      </c>
      <c r="M132" s="21" t="e">
        <f t="array" ref="M132">INDEX($C$2:$C$561, SMALL(IF($L$2=$B$2:$B$561, ROW($B$2:$B$561)-ROW($B$2)+1), ROW(131:131)))</f>
        <v>#NUM!</v>
      </c>
      <c r="N132" s="21" t="e">
        <f t="array" ref="N132">INDEX($D$2:$D$561, SMALL(IF($L$2=$B$2:$B$561, ROW($B$2:$B$561)-ROW($B$2)+1), ROW(131:131)))</f>
        <v>#NUM!</v>
      </c>
      <c r="P132" s="21" t="e">
        <f t="array" ref="P132">INDEX($C$2:$C$561, SMALL(IF($O$2=$B$2:$B$561, ROW($B$2:$B$561)-ROW($B$2)+1), ROW(131:131)))</f>
        <v>#NUM!</v>
      </c>
      <c r="Q132" s="21" t="e">
        <f t="array" ref="Q132">INDEX($D$2:$D$561, SMALL(IF($O$2=$B$2:$B$561, ROW($B$2:$B$561)-ROW($B$2)+1), ROW(131:131)))</f>
        <v>#NUM!</v>
      </c>
      <c r="S132" s="21" t="e">
        <f t="array" ref="S132">INDEX($C$2:$C$561, SMALL(IF($R$2=$B$2:$B$561, ROW($B$2:$B$561)-ROW($B$2)+1), ROW(131:131)))</f>
        <v>#NUM!</v>
      </c>
      <c r="T132" s="21" t="e">
        <f t="array" ref="T132">INDEX($D$2:$D$561, SMALL(IF($R$2=$B$2:$B$561, ROW($B$2:$B$561)-ROW($B$2)+1), ROW(131:131)))</f>
        <v>#NUM!</v>
      </c>
      <c r="V132" s="21" t="e">
        <f t="array" ref="V132">INDEX($C$2:$C$561, SMALL(IF($U$2=$B$2:$B$561, ROW($B$2:$B$561)-ROW($B$2)+1), ROW(131:131)))</f>
        <v>#NUM!</v>
      </c>
      <c r="W132" s="21" t="e">
        <f t="array" ref="W132">INDEX($D$2:$D$561, SMALL(IF($U$2=$B$2:$B$561, ROW($B$2:$B$561)-ROW($B$2)+1), ROW(131:131)))</f>
        <v>#NUM!</v>
      </c>
      <c r="Y132" s="21" t="e">
        <f t="array" ref="Y132">INDEX($C$2:$C$561, SMALL(IF($X$2=$B$2:$B$561, ROW($B$2:$B$561)-ROW($B$2)+1), ROW(131:131)))</f>
        <v>#NUM!</v>
      </c>
      <c r="Z132" s="21" t="e">
        <f t="array" ref="Z132">INDEX($D$2:$D$561, SMALL(IF($X$2=$B$2:$B$561, ROW($B$2:$B$561)-ROW($B$2)+1), ROW(131:131)))</f>
        <v>#NUM!</v>
      </c>
      <c r="AB132" s="21" t="e">
        <f t="array" ref="AB132">INDEX($C$2:$C$561, SMALL(IF($AA$2=$B$2:$B$561, ROW($B$2:$B$561)-ROW($B$2)+1), ROW(131:131)))</f>
        <v>#NUM!</v>
      </c>
      <c r="AC132" s="21" t="e">
        <f t="array" ref="AC132">INDEX($D$2:$D$561, SMALL(IF($AA$2=$B$2:$B$561, ROW($B$2:$B$561)-ROW($B$2)+1), ROW(131:131)))</f>
        <v>#NUM!</v>
      </c>
      <c r="AE132" s="21" t="e">
        <f t="array" ref="AE132">INDEX($C$2:$C$561, SMALL(IF($AD$2=$B$2:$B$561, ROW($B$2:$B$561)-ROW($B$2)+1), ROW(131:131)))</f>
        <v>#NUM!</v>
      </c>
      <c r="AF132" s="21" t="e">
        <f t="array" ref="AF132">INDEX($D$2:$D$561, SMALL(IF($AD$2=$B$2:$B$561, ROW($B$2:$B$561)-ROW($B$2)+1), ROW(131:131)))</f>
        <v>#NUM!</v>
      </c>
      <c r="AH132" s="21" t="e">
        <f t="array" ref="AH132">INDEX($C$2:$C$561, SMALL(IF($AG$2=$B$2:$B$561, ROW($B$2:$B$561)-ROW($B$2)+1), ROW(131:131)))</f>
        <v>#NUM!</v>
      </c>
      <c r="AI132" s="21" t="e">
        <f t="array" ref="AI132">INDEX($D$2:$D$561, SMALL(IF($AG$2=$B$2:$B$561, ROW($B$2:$B$561)-ROW($B$2)+1), ROW(131:131)))</f>
        <v>#NUM!</v>
      </c>
    </row>
    <row r="133" spans="1:35" ht="15" x14ac:dyDescent="0.4">
      <c r="A133">
        <f>'Clk0.6'!P43</f>
        <v>20.42866722839717</v>
      </c>
      <c r="B133">
        <f t="shared" si="2"/>
        <v>20</v>
      </c>
      <c r="C133" s="1">
        <f>'Clk0.6'!S43</f>
        <v>11.522539706186999</v>
      </c>
      <c r="D133" s="1">
        <f>'Clk0.6'!T43</f>
        <v>11.323679505715983</v>
      </c>
      <c r="G133" s="21" t="e">
        <f t="array" ref="G133">INDEX($C$2:$C$561, SMALL(IF($F$2=$B$2:$B$561, ROW($B$2:$B$561)-ROW($B$2)+1), ROW(132:132)))</f>
        <v>#NUM!</v>
      </c>
      <c r="H133" s="21" t="e">
        <f t="array" ref="H133">INDEX($D$2:$D$561, SMALL(IF($F$2=$B$2:$B$561, ROW($B$2:$B$561)-ROW($B$2)+1), ROW(132:132)))</f>
        <v>#NUM!</v>
      </c>
      <c r="J133" s="21" t="e">
        <f t="array" ref="J133">INDEX($C$2:$C$561, SMALL(IF($I$2=$B$2:$B$561, ROW($B$2:$B$561)-ROW($B$2)+1), ROW(132:132)))</f>
        <v>#NUM!</v>
      </c>
      <c r="K133" s="21" t="e">
        <f t="array" ref="K133">INDEX($D$2:$D$561, SMALL(IF($I$2=$B$2:$B$561, ROW($B$2:$B$561)-ROW($B$2)+1), ROW(132:132)))</f>
        <v>#NUM!</v>
      </c>
      <c r="M133" s="21" t="e">
        <f t="array" ref="M133">INDEX($C$2:$C$561, SMALL(IF($L$2=$B$2:$B$561, ROW($B$2:$B$561)-ROW($B$2)+1), ROW(132:132)))</f>
        <v>#NUM!</v>
      </c>
      <c r="N133" s="21" t="e">
        <f t="array" ref="N133">INDEX($D$2:$D$561, SMALL(IF($L$2=$B$2:$B$561, ROW($B$2:$B$561)-ROW($B$2)+1), ROW(132:132)))</f>
        <v>#NUM!</v>
      </c>
      <c r="P133" s="21" t="e">
        <f t="array" ref="P133">INDEX($C$2:$C$561, SMALL(IF($O$2=$B$2:$B$561, ROW($B$2:$B$561)-ROW($B$2)+1), ROW(132:132)))</f>
        <v>#NUM!</v>
      </c>
      <c r="Q133" s="21" t="e">
        <f t="array" ref="Q133">INDEX($D$2:$D$561, SMALL(IF($O$2=$B$2:$B$561, ROW($B$2:$B$561)-ROW($B$2)+1), ROW(132:132)))</f>
        <v>#NUM!</v>
      </c>
      <c r="S133" s="21" t="e">
        <f t="array" ref="S133">INDEX($C$2:$C$561, SMALL(IF($R$2=$B$2:$B$561, ROW($B$2:$B$561)-ROW($B$2)+1), ROW(132:132)))</f>
        <v>#NUM!</v>
      </c>
      <c r="T133" s="21" t="e">
        <f t="array" ref="T133">INDEX($D$2:$D$561, SMALL(IF($R$2=$B$2:$B$561, ROW($B$2:$B$561)-ROW($B$2)+1), ROW(132:132)))</f>
        <v>#NUM!</v>
      </c>
      <c r="V133" s="21" t="e">
        <f t="array" ref="V133">INDEX($C$2:$C$561, SMALL(IF($U$2=$B$2:$B$561, ROW($B$2:$B$561)-ROW($B$2)+1), ROW(132:132)))</f>
        <v>#NUM!</v>
      </c>
      <c r="W133" s="21" t="e">
        <f t="array" ref="W133">INDEX($D$2:$D$561, SMALL(IF($U$2=$B$2:$B$561, ROW($B$2:$B$561)-ROW($B$2)+1), ROW(132:132)))</f>
        <v>#NUM!</v>
      </c>
      <c r="Y133" s="21" t="e">
        <f t="array" ref="Y133">INDEX($C$2:$C$561, SMALL(IF($X$2=$B$2:$B$561, ROW($B$2:$B$561)-ROW($B$2)+1), ROW(132:132)))</f>
        <v>#NUM!</v>
      </c>
      <c r="Z133" s="21" t="e">
        <f t="array" ref="Z133">INDEX($D$2:$D$561, SMALL(IF($X$2=$B$2:$B$561, ROW($B$2:$B$561)-ROW($B$2)+1), ROW(132:132)))</f>
        <v>#NUM!</v>
      </c>
      <c r="AB133" s="21" t="e">
        <f t="array" ref="AB133">INDEX($C$2:$C$561, SMALL(IF($AA$2=$B$2:$B$561, ROW($B$2:$B$561)-ROW($B$2)+1), ROW(132:132)))</f>
        <v>#NUM!</v>
      </c>
      <c r="AC133" s="21" t="e">
        <f t="array" ref="AC133">INDEX($D$2:$D$561, SMALL(IF($AA$2=$B$2:$B$561, ROW($B$2:$B$561)-ROW($B$2)+1), ROW(132:132)))</f>
        <v>#NUM!</v>
      </c>
      <c r="AE133" s="21" t="e">
        <f t="array" ref="AE133">INDEX($C$2:$C$561, SMALL(IF($AD$2=$B$2:$B$561, ROW($B$2:$B$561)-ROW($B$2)+1), ROW(132:132)))</f>
        <v>#NUM!</v>
      </c>
      <c r="AF133" s="21" t="e">
        <f t="array" ref="AF133">INDEX($D$2:$D$561, SMALL(IF($AD$2=$B$2:$B$561, ROW($B$2:$B$561)-ROW($B$2)+1), ROW(132:132)))</f>
        <v>#NUM!</v>
      </c>
      <c r="AH133" s="21" t="e">
        <f t="array" ref="AH133">INDEX($C$2:$C$561, SMALL(IF($AG$2=$B$2:$B$561, ROW($B$2:$B$561)-ROW($B$2)+1), ROW(132:132)))</f>
        <v>#NUM!</v>
      </c>
      <c r="AI133" s="21" t="e">
        <f t="array" ref="AI133">INDEX($D$2:$D$561, SMALL(IF($AG$2=$B$2:$B$561, ROW($B$2:$B$561)-ROW($B$2)+1), ROW(132:132)))</f>
        <v>#NUM!</v>
      </c>
    </row>
    <row r="134" spans="1:35" ht="15" x14ac:dyDescent="0.4">
      <c r="A134">
        <f>'Clk0.6'!P44</f>
        <v>20.179155491403851</v>
      </c>
      <c r="B134">
        <f t="shared" si="2"/>
        <v>20</v>
      </c>
      <c r="C134" s="1">
        <f>'Clk0.6'!S44</f>
        <v>11.2200054165531</v>
      </c>
      <c r="D134" s="1">
        <f>'Clk0.6'!T44</f>
        <v>11.001205183665231</v>
      </c>
      <c r="G134" s="21" t="e">
        <f t="array" ref="G134">INDEX($C$2:$C$561, SMALL(IF($F$2=$B$2:$B$561, ROW($B$2:$B$561)-ROW($B$2)+1), ROW(133:133)))</f>
        <v>#NUM!</v>
      </c>
      <c r="H134" s="21" t="e">
        <f t="array" ref="H134">INDEX($D$2:$D$561, SMALL(IF($F$2=$B$2:$B$561, ROW($B$2:$B$561)-ROW($B$2)+1), ROW(133:133)))</f>
        <v>#NUM!</v>
      </c>
      <c r="J134" s="21" t="e">
        <f t="array" ref="J134">INDEX($C$2:$C$561, SMALL(IF($I$2=$B$2:$B$561, ROW($B$2:$B$561)-ROW($B$2)+1), ROW(133:133)))</f>
        <v>#NUM!</v>
      </c>
      <c r="K134" s="21" t="e">
        <f t="array" ref="K134">INDEX($D$2:$D$561, SMALL(IF($I$2=$B$2:$B$561, ROW($B$2:$B$561)-ROW($B$2)+1), ROW(133:133)))</f>
        <v>#NUM!</v>
      </c>
      <c r="M134" s="21" t="e">
        <f t="array" ref="M134">INDEX($C$2:$C$561, SMALL(IF($L$2=$B$2:$B$561, ROW($B$2:$B$561)-ROW($B$2)+1), ROW(133:133)))</f>
        <v>#NUM!</v>
      </c>
      <c r="N134" s="21" t="e">
        <f t="array" ref="N134">INDEX($D$2:$D$561, SMALL(IF($L$2=$B$2:$B$561, ROW($B$2:$B$561)-ROW($B$2)+1), ROW(133:133)))</f>
        <v>#NUM!</v>
      </c>
      <c r="P134" s="21" t="e">
        <f t="array" ref="P134">INDEX($C$2:$C$561, SMALL(IF($O$2=$B$2:$B$561, ROW($B$2:$B$561)-ROW($B$2)+1), ROW(133:133)))</f>
        <v>#NUM!</v>
      </c>
      <c r="Q134" s="21" t="e">
        <f t="array" ref="Q134">INDEX($D$2:$D$561, SMALL(IF($O$2=$B$2:$B$561, ROW($B$2:$B$561)-ROW($B$2)+1), ROW(133:133)))</f>
        <v>#NUM!</v>
      </c>
      <c r="S134" s="21" t="e">
        <f t="array" ref="S134">INDEX($C$2:$C$561, SMALL(IF($R$2=$B$2:$B$561, ROW($B$2:$B$561)-ROW($B$2)+1), ROW(133:133)))</f>
        <v>#NUM!</v>
      </c>
      <c r="T134" s="21" t="e">
        <f t="array" ref="T134">INDEX($D$2:$D$561, SMALL(IF($R$2=$B$2:$B$561, ROW($B$2:$B$561)-ROW($B$2)+1), ROW(133:133)))</f>
        <v>#NUM!</v>
      </c>
      <c r="V134" s="21" t="e">
        <f t="array" ref="V134">INDEX($C$2:$C$561, SMALL(IF($U$2=$B$2:$B$561, ROW($B$2:$B$561)-ROW($B$2)+1), ROW(133:133)))</f>
        <v>#NUM!</v>
      </c>
      <c r="W134" s="21" t="e">
        <f t="array" ref="W134">INDEX($D$2:$D$561, SMALL(IF($U$2=$B$2:$B$561, ROW($B$2:$B$561)-ROW($B$2)+1), ROW(133:133)))</f>
        <v>#NUM!</v>
      </c>
      <c r="Y134" s="21" t="e">
        <f t="array" ref="Y134">INDEX($C$2:$C$561, SMALL(IF($X$2=$B$2:$B$561, ROW($B$2:$B$561)-ROW($B$2)+1), ROW(133:133)))</f>
        <v>#NUM!</v>
      </c>
      <c r="Z134" s="21" t="e">
        <f t="array" ref="Z134">INDEX($D$2:$D$561, SMALL(IF($X$2=$B$2:$B$561, ROW($B$2:$B$561)-ROW($B$2)+1), ROW(133:133)))</f>
        <v>#NUM!</v>
      </c>
      <c r="AB134" s="21" t="e">
        <f t="array" ref="AB134">INDEX($C$2:$C$561, SMALL(IF($AA$2=$B$2:$B$561, ROW($B$2:$B$561)-ROW($B$2)+1), ROW(133:133)))</f>
        <v>#NUM!</v>
      </c>
      <c r="AC134" s="21" t="e">
        <f t="array" ref="AC134">INDEX($D$2:$D$561, SMALL(IF($AA$2=$B$2:$B$561, ROW($B$2:$B$561)-ROW($B$2)+1), ROW(133:133)))</f>
        <v>#NUM!</v>
      </c>
      <c r="AE134" s="21" t="e">
        <f t="array" ref="AE134">INDEX($C$2:$C$561, SMALL(IF($AD$2=$B$2:$B$561, ROW($B$2:$B$561)-ROW($B$2)+1), ROW(133:133)))</f>
        <v>#NUM!</v>
      </c>
      <c r="AF134" s="21" t="e">
        <f t="array" ref="AF134">INDEX($D$2:$D$561, SMALL(IF($AD$2=$B$2:$B$561, ROW($B$2:$B$561)-ROW($B$2)+1), ROW(133:133)))</f>
        <v>#NUM!</v>
      </c>
      <c r="AH134" s="21" t="e">
        <f t="array" ref="AH134">INDEX($C$2:$C$561, SMALL(IF($AG$2=$B$2:$B$561, ROW($B$2:$B$561)-ROW($B$2)+1), ROW(133:133)))</f>
        <v>#NUM!</v>
      </c>
      <c r="AI134" s="21" t="e">
        <f t="array" ref="AI134">INDEX($D$2:$D$561, SMALL(IF($AG$2=$B$2:$B$561, ROW($B$2:$B$561)-ROW($B$2)+1), ROW(133:133)))</f>
        <v>#NUM!</v>
      </c>
    </row>
    <row r="135" spans="1:35" ht="15" x14ac:dyDescent="0.4">
      <c r="A135">
        <f>'Clk0.6'!P45</f>
        <v>19.952988202325155</v>
      </c>
      <c r="B135">
        <f t="shared" si="2"/>
        <v>20</v>
      </c>
      <c r="C135" s="1">
        <f>'Clk0.6'!S45</f>
        <v>10.933216684941476</v>
      </c>
      <c r="D135" s="1">
        <f>'Clk0.6'!T45</f>
        <v>10.691877523034256</v>
      </c>
      <c r="G135" s="21" t="e">
        <f t="array" ref="G135">INDEX($C$2:$C$561, SMALL(IF($F$2=$B$2:$B$561, ROW($B$2:$B$561)-ROW($B$2)+1), ROW(134:134)))</f>
        <v>#NUM!</v>
      </c>
      <c r="H135" s="21" t="e">
        <f t="array" ref="H135">INDEX($D$2:$D$561, SMALL(IF($F$2=$B$2:$B$561, ROW($B$2:$B$561)-ROW($B$2)+1), ROW(134:134)))</f>
        <v>#NUM!</v>
      </c>
      <c r="J135" s="21" t="e">
        <f t="array" ref="J135">INDEX($C$2:$C$561, SMALL(IF($I$2=$B$2:$B$561, ROW($B$2:$B$561)-ROW($B$2)+1), ROW(134:134)))</f>
        <v>#NUM!</v>
      </c>
      <c r="K135" s="21" t="e">
        <f t="array" ref="K135">INDEX($D$2:$D$561, SMALL(IF($I$2=$B$2:$B$561, ROW($B$2:$B$561)-ROW($B$2)+1), ROW(134:134)))</f>
        <v>#NUM!</v>
      </c>
      <c r="M135" s="21" t="e">
        <f t="array" ref="M135">INDEX($C$2:$C$561, SMALL(IF($L$2=$B$2:$B$561, ROW($B$2:$B$561)-ROW($B$2)+1), ROW(134:134)))</f>
        <v>#NUM!</v>
      </c>
      <c r="N135" s="21" t="e">
        <f t="array" ref="N135">INDEX($D$2:$D$561, SMALL(IF($L$2=$B$2:$B$561, ROW($B$2:$B$561)-ROW($B$2)+1), ROW(134:134)))</f>
        <v>#NUM!</v>
      </c>
      <c r="P135" s="21" t="e">
        <f t="array" ref="P135">INDEX($C$2:$C$561, SMALL(IF($O$2=$B$2:$B$561, ROW($B$2:$B$561)-ROW($B$2)+1), ROW(134:134)))</f>
        <v>#NUM!</v>
      </c>
      <c r="Q135" s="21" t="e">
        <f t="array" ref="Q135">INDEX($D$2:$D$561, SMALL(IF($O$2=$B$2:$B$561, ROW($B$2:$B$561)-ROW($B$2)+1), ROW(134:134)))</f>
        <v>#NUM!</v>
      </c>
      <c r="S135" s="21" t="e">
        <f t="array" ref="S135">INDEX($C$2:$C$561, SMALL(IF($R$2=$B$2:$B$561, ROW($B$2:$B$561)-ROW($B$2)+1), ROW(134:134)))</f>
        <v>#NUM!</v>
      </c>
      <c r="T135" s="21" t="e">
        <f t="array" ref="T135">INDEX($D$2:$D$561, SMALL(IF($R$2=$B$2:$B$561, ROW($B$2:$B$561)-ROW($B$2)+1), ROW(134:134)))</f>
        <v>#NUM!</v>
      </c>
      <c r="V135" s="21" t="e">
        <f t="array" ref="V135">INDEX($C$2:$C$561, SMALL(IF($U$2=$B$2:$B$561, ROW($B$2:$B$561)-ROW($B$2)+1), ROW(134:134)))</f>
        <v>#NUM!</v>
      </c>
      <c r="W135" s="21" t="e">
        <f t="array" ref="W135">INDEX($D$2:$D$561, SMALL(IF($U$2=$B$2:$B$561, ROW($B$2:$B$561)-ROW($B$2)+1), ROW(134:134)))</f>
        <v>#NUM!</v>
      </c>
      <c r="Y135" s="21" t="e">
        <f t="array" ref="Y135">INDEX($C$2:$C$561, SMALL(IF($X$2=$B$2:$B$561, ROW($B$2:$B$561)-ROW($B$2)+1), ROW(134:134)))</f>
        <v>#NUM!</v>
      </c>
      <c r="Z135" s="21" t="e">
        <f t="array" ref="Z135">INDEX($D$2:$D$561, SMALL(IF($X$2=$B$2:$B$561, ROW($B$2:$B$561)-ROW($B$2)+1), ROW(134:134)))</f>
        <v>#NUM!</v>
      </c>
      <c r="AB135" s="21" t="e">
        <f t="array" ref="AB135">INDEX($C$2:$C$561, SMALL(IF($AA$2=$B$2:$B$561, ROW($B$2:$B$561)-ROW($B$2)+1), ROW(134:134)))</f>
        <v>#NUM!</v>
      </c>
      <c r="AC135" s="21" t="e">
        <f t="array" ref="AC135">INDEX($D$2:$D$561, SMALL(IF($AA$2=$B$2:$B$561, ROW($B$2:$B$561)-ROW($B$2)+1), ROW(134:134)))</f>
        <v>#NUM!</v>
      </c>
      <c r="AE135" s="21" t="e">
        <f t="array" ref="AE135">INDEX($C$2:$C$561, SMALL(IF($AD$2=$B$2:$B$561, ROW($B$2:$B$561)-ROW($B$2)+1), ROW(134:134)))</f>
        <v>#NUM!</v>
      </c>
      <c r="AF135" s="21" t="e">
        <f t="array" ref="AF135">INDEX($D$2:$D$561, SMALL(IF($AD$2=$B$2:$B$561, ROW($B$2:$B$561)-ROW($B$2)+1), ROW(134:134)))</f>
        <v>#NUM!</v>
      </c>
      <c r="AH135" s="21" t="e">
        <f t="array" ref="AH135">INDEX($C$2:$C$561, SMALL(IF($AG$2=$B$2:$B$561, ROW($B$2:$B$561)-ROW($B$2)+1), ROW(134:134)))</f>
        <v>#NUM!</v>
      </c>
      <c r="AI135" s="21" t="e">
        <f t="array" ref="AI135">INDEX($D$2:$D$561, SMALL(IF($AG$2=$B$2:$B$561, ROW($B$2:$B$561)-ROW($B$2)+1), ROW(134:134)))</f>
        <v>#NUM!</v>
      </c>
    </row>
    <row r="136" spans="1:35" ht="15" x14ac:dyDescent="0.4">
      <c r="A136">
        <f>'Clk0.6'!P46</f>
        <v>19.748290584116329</v>
      </c>
      <c r="B136">
        <f t="shared" si="2"/>
        <v>20</v>
      </c>
      <c r="C136" s="1">
        <f>'Clk0.6'!S46</f>
        <v>10.660737292929998</v>
      </c>
      <c r="D136" s="1">
        <f>'Clk0.6'!T46</f>
        <v>10.394196590872932</v>
      </c>
      <c r="G136" s="21" t="e">
        <f t="array" ref="G136">INDEX($C$2:$C$561, SMALL(IF($F$2=$B$2:$B$561, ROW($B$2:$B$561)-ROW($B$2)+1), ROW(135:135)))</f>
        <v>#NUM!</v>
      </c>
      <c r="H136" s="21" t="e">
        <f t="array" ref="H136">INDEX($D$2:$D$561, SMALL(IF($F$2=$B$2:$B$561, ROW($B$2:$B$561)-ROW($B$2)+1), ROW(135:135)))</f>
        <v>#NUM!</v>
      </c>
      <c r="J136" s="21" t="e">
        <f t="array" ref="J136">INDEX($C$2:$C$561, SMALL(IF($I$2=$B$2:$B$561, ROW($B$2:$B$561)-ROW($B$2)+1), ROW(135:135)))</f>
        <v>#NUM!</v>
      </c>
      <c r="K136" s="21" t="e">
        <f t="array" ref="K136">INDEX($D$2:$D$561, SMALL(IF($I$2=$B$2:$B$561, ROW($B$2:$B$561)-ROW($B$2)+1), ROW(135:135)))</f>
        <v>#NUM!</v>
      </c>
      <c r="M136" s="21" t="e">
        <f t="array" ref="M136">INDEX($C$2:$C$561, SMALL(IF($L$2=$B$2:$B$561, ROW($B$2:$B$561)-ROW($B$2)+1), ROW(135:135)))</f>
        <v>#NUM!</v>
      </c>
      <c r="N136" s="21" t="e">
        <f t="array" ref="N136">INDEX($D$2:$D$561, SMALL(IF($L$2=$B$2:$B$561, ROW($B$2:$B$561)-ROW($B$2)+1), ROW(135:135)))</f>
        <v>#NUM!</v>
      </c>
      <c r="P136" s="21" t="e">
        <f t="array" ref="P136">INDEX($C$2:$C$561, SMALL(IF($O$2=$B$2:$B$561, ROW($B$2:$B$561)-ROW($B$2)+1), ROW(135:135)))</f>
        <v>#NUM!</v>
      </c>
      <c r="Q136" s="21" t="e">
        <f t="array" ref="Q136">INDEX($D$2:$D$561, SMALL(IF($O$2=$B$2:$B$561, ROW($B$2:$B$561)-ROW($B$2)+1), ROW(135:135)))</f>
        <v>#NUM!</v>
      </c>
      <c r="S136" s="21" t="e">
        <f t="array" ref="S136">INDEX($C$2:$C$561, SMALL(IF($R$2=$B$2:$B$561, ROW($B$2:$B$561)-ROW($B$2)+1), ROW(135:135)))</f>
        <v>#NUM!</v>
      </c>
      <c r="T136" s="21" t="e">
        <f t="array" ref="T136">INDEX($D$2:$D$561, SMALL(IF($R$2=$B$2:$B$561, ROW($B$2:$B$561)-ROW($B$2)+1), ROW(135:135)))</f>
        <v>#NUM!</v>
      </c>
      <c r="V136" s="21" t="e">
        <f t="array" ref="V136">INDEX($C$2:$C$561, SMALL(IF($U$2=$B$2:$B$561, ROW($B$2:$B$561)-ROW($B$2)+1), ROW(135:135)))</f>
        <v>#NUM!</v>
      </c>
      <c r="W136" s="21" t="e">
        <f t="array" ref="W136">INDEX($D$2:$D$561, SMALL(IF($U$2=$B$2:$B$561, ROW($B$2:$B$561)-ROW($B$2)+1), ROW(135:135)))</f>
        <v>#NUM!</v>
      </c>
      <c r="Y136" s="21" t="e">
        <f t="array" ref="Y136">INDEX($C$2:$C$561, SMALL(IF($X$2=$B$2:$B$561, ROW($B$2:$B$561)-ROW($B$2)+1), ROW(135:135)))</f>
        <v>#NUM!</v>
      </c>
      <c r="Z136" s="21" t="e">
        <f t="array" ref="Z136">INDEX($D$2:$D$561, SMALL(IF($X$2=$B$2:$B$561, ROW($B$2:$B$561)-ROW($B$2)+1), ROW(135:135)))</f>
        <v>#NUM!</v>
      </c>
      <c r="AB136" s="21" t="e">
        <f t="array" ref="AB136">INDEX($C$2:$C$561, SMALL(IF($AA$2=$B$2:$B$561, ROW($B$2:$B$561)-ROW($B$2)+1), ROW(135:135)))</f>
        <v>#NUM!</v>
      </c>
      <c r="AC136" s="21" t="e">
        <f t="array" ref="AC136">INDEX($D$2:$D$561, SMALL(IF($AA$2=$B$2:$B$561, ROW($B$2:$B$561)-ROW($B$2)+1), ROW(135:135)))</f>
        <v>#NUM!</v>
      </c>
      <c r="AE136" s="21" t="e">
        <f t="array" ref="AE136">INDEX($C$2:$C$561, SMALL(IF($AD$2=$B$2:$B$561, ROW($B$2:$B$561)-ROW($B$2)+1), ROW(135:135)))</f>
        <v>#NUM!</v>
      </c>
      <c r="AF136" s="21" t="e">
        <f t="array" ref="AF136">INDEX($D$2:$D$561, SMALL(IF($AD$2=$B$2:$B$561, ROW($B$2:$B$561)-ROW($B$2)+1), ROW(135:135)))</f>
        <v>#NUM!</v>
      </c>
      <c r="AH136" s="21" t="e">
        <f t="array" ref="AH136">INDEX($C$2:$C$561, SMALL(IF($AG$2=$B$2:$B$561, ROW($B$2:$B$561)-ROW($B$2)+1), ROW(135:135)))</f>
        <v>#NUM!</v>
      </c>
      <c r="AI136" s="21" t="e">
        <f t="array" ref="AI136">INDEX($D$2:$D$561, SMALL(IF($AG$2=$B$2:$B$561, ROW($B$2:$B$561)-ROW($B$2)+1), ROW(135:135)))</f>
        <v>#NUM!</v>
      </c>
    </row>
    <row r="137" spans="1:35" ht="15" x14ac:dyDescent="0.4">
      <c r="A137">
        <f>'Clk0.6'!P47</f>
        <v>19.563440587408152</v>
      </c>
      <c r="B137">
        <f t="shared" si="2"/>
        <v>20</v>
      </c>
      <c r="C137" s="1">
        <f>'Clk0.6'!S47</f>
        <v>10.401311246089843</v>
      </c>
      <c r="D137" s="1">
        <f>'Clk0.6'!T47</f>
        <v>10.106836217419422</v>
      </c>
      <c r="G137" s="21" t="e">
        <f t="array" ref="G137">INDEX($C$2:$C$561, SMALL(IF($F$2=$B$2:$B$561, ROW($B$2:$B$561)-ROW($B$2)+1), ROW(136:136)))</f>
        <v>#NUM!</v>
      </c>
      <c r="H137" s="21" t="e">
        <f t="array" ref="H137">INDEX($D$2:$D$561, SMALL(IF($F$2=$B$2:$B$561, ROW($B$2:$B$561)-ROW($B$2)+1), ROW(136:136)))</f>
        <v>#NUM!</v>
      </c>
      <c r="J137" s="21" t="e">
        <f t="array" ref="J137">INDEX($C$2:$C$561, SMALL(IF($I$2=$B$2:$B$561, ROW($B$2:$B$561)-ROW($B$2)+1), ROW(136:136)))</f>
        <v>#NUM!</v>
      </c>
      <c r="K137" s="21" t="e">
        <f t="array" ref="K137">INDEX($D$2:$D$561, SMALL(IF($I$2=$B$2:$B$561, ROW($B$2:$B$561)-ROW($B$2)+1), ROW(136:136)))</f>
        <v>#NUM!</v>
      </c>
      <c r="M137" s="21" t="e">
        <f t="array" ref="M137">INDEX($C$2:$C$561, SMALL(IF($L$2=$B$2:$B$561, ROW($B$2:$B$561)-ROW($B$2)+1), ROW(136:136)))</f>
        <v>#NUM!</v>
      </c>
      <c r="N137" s="21" t="e">
        <f t="array" ref="N137">INDEX($D$2:$D$561, SMALL(IF($L$2=$B$2:$B$561, ROW($B$2:$B$561)-ROW($B$2)+1), ROW(136:136)))</f>
        <v>#NUM!</v>
      </c>
      <c r="P137" s="21" t="e">
        <f t="array" ref="P137">INDEX($C$2:$C$561, SMALL(IF($O$2=$B$2:$B$561, ROW($B$2:$B$561)-ROW($B$2)+1), ROW(136:136)))</f>
        <v>#NUM!</v>
      </c>
      <c r="Q137" s="21" t="e">
        <f t="array" ref="Q137">INDEX($D$2:$D$561, SMALL(IF($O$2=$B$2:$B$561, ROW($B$2:$B$561)-ROW($B$2)+1), ROW(136:136)))</f>
        <v>#NUM!</v>
      </c>
      <c r="S137" s="21" t="e">
        <f t="array" ref="S137">INDEX($C$2:$C$561, SMALL(IF($R$2=$B$2:$B$561, ROW($B$2:$B$561)-ROW($B$2)+1), ROW(136:136)))</f>
        <v>#NUM!</v>
      </c>
      <c r="T137" s="21" t="e">
        <f t="array" ref="T137">INDEX($D$2:$D$561, SMALL(IF($R$2=$B$2:$B$561, ROW($B$2:$B$561)-ROW($B$2)+1), ROW(136:136)))</f>
        <v>#NUM!</v>
      </c>
      <c r="V137" s="21" t="e">
        <f t="array" ref="V137">INDEX($C$2:$C$561, SMALL(IF($U$2=$B$2:$B$561, ROW($B$2:$B$561)-ROW($B$2)+1), ROW(136:136)))</f>
        <v>#NUM!</v>
      </c>
      <c r="W137" s="21" t="e">
        <f t="array" ref="W137">INDEX($D$2:$D$561, SMALL(IF($U$2=$B$2:$B$561, ROW($B$2:$B$561)-ROW($B$2)+1), ROW(136:136)))</f>
        <v>#NUM!</v>
      </c>
      <c r="Y137" s="21" t="e">
        <f t="array" ref="Y137">INDEX($C$2:$C$561, SMALL(IF($X$2=$B$2:$B$561, ROW($B$2:$B$561)-ROW($B$2)+1), ROW(136:136)))</f>
        <v>#NUM!</v>
      </c>
      <c r="Z137" s="21" t="e">
        <f t="array" ref="Z137">INDEX($D$2:$D$561, SMALL(IF($X$2=$B$2:$B$561, ROW($B$2:$B$561)-ROW($B$2)+1), ROW(136:136)))</f>
        <v>#NUM!</v>
      </c>
      <c r="AB137" s="21" t="e">
        <f t="array" ref="AB137">INDEX($C$2:$C$561, SMALL(IF($AA$2=$B$2:$B$561, ROW($B$2:$B$561)-ROW($B$2)+1), ROW(136:136)))</f>
        <v>#NUM!</v>
      </c>
      <c r="AC137" s="21" t="e">
        <f t="array" ref="AC137">INDEX($D$2:$D$561, SMALL(IF($AA$2=$B$2:$B$561, ROW($B$2:$B$561)-ROW($B$2)+1), ROW(136:136)))</f>
        <v>#NUM!</v>
      </c>
      <c r="AE137" s="21" t="e">
        <f t="array" ref="AE137">INDEX($C$2:$C$561, SMALL(IF($AD$2=$B$2:$B$561, ROW($B$2:$B$561)-ROW($B$2)+1), ROW(136:136)))</f>
        <v>#NUM!</v>
      </c>
      <c r="AF137" s="21" t="e">
        <f t="array" ref="AF137">INDEX($D$2:$D$561, SMALL(IF($AD$2=$B$2:$B$561, ROW($B$2:$B$561)-ROW($B$2)+1), ROW(136:136)))</f>
        <v>#NUM!</v>
      </c>
      <c r="AH137" s="21" t="e">
        <f t="array" ref="AH137">INDEX($C$2:$C$561, SMALL(IF($AG$2=$B$2:$B$561, ROW($B$2:$B$561)-ROW($B$2)+1), ROW(136:136)))</f>
        <v>#NUM!</v>
      </c>
      <c r="AI137" s="21" t="e">
        <f t="array" ref="AI137">INDEX($D$2:$D$561, SMALL(IF($AG$2=$B$2:$B$561, ROW($B$2:$B$561)-ROW($B$2)+1), ROW(136:136)))</f>
        <v>#NUM!</v>
      </c>
    </row>
    <row r="138" spans="1:35" ht="15" x14ac:dyDescent="0.4">
      <c r="A138">
        <f>'Clk0.6'!P48</f>
        <v>19.397030729191506</v>
      </c>
      <c r="B138">
        <f t="shared" si="2"/>
        <v>20</v>
      </c>
      <c r="C138" s="1">
        <f>'Clk0.6'!S48</f>
        <v>10.153834100966829</v>
      </c>
      <c r="D138" s="1">
        <f>'Clk0.6'!T48</f>
        <v>9.8286156264545479</v>
      </c>
      <c r="G138" s="21" t="e">
        <f t="array" ref="G138">INDEX($C$2:$C$561, SMALL(IF($F$2=$B$2:$B$561, ROW($B$2:$B$561)-ROW($B$2)+1), ROW(137:137)))</f>
        <v>#NUM!</v>
      </c>
      <c r="H138" s="21" t="e">
        <f t="array" ref="H138">INDEX($D$2:$D$561, SMALL(IF($F$2=$B$2:$B$561, ROW($B$2:$B$561)-ROW($B$2)+1), ROW(137:137)))</f>
        <v>#NUM!</v>
      </c>
      <c r="J138" s="21" t="e">
        <f t="array" ref="J138">INDEX($C$2:$C$561, SMALL(IF($I$2=$B$2:$B$561, ROW($B$2:$B$561)-ROW($B$2)+1), ROW(137:137)))</f>
        <v>#NUM!</v>
      </c>
      <c r="K138" s="21" t="e">
        <f t="array" ref="K138">INDEX($D$2:$D$561, SMALL(IF($I$2=$B$2:$B$561, ROW($B$2:$B$561)-ROW($B$2)+1), ROW(137:137)))</f>
        <v>#NUM!</v>
      </c>
      <c r="M138" s="21" t="e">
        <f t="array" ref="M138">INDEX($C$2:$C$561, SMALL(IF($L$2=$B$2:$B$561, ROW($B$2:$B$561)-ROW($B$2)+1), ROW(137:137)))</f>
        <v>#NUM!</v>
      </c>
      <c r="N138" s="21" t="e">
        <f t="array" ref="N138">INDEX($D$2:$D$561, SMALL(IF($L$2=$B$2:$B$561, ROW($B$2:$B$561)-ROW($B$2)+1), ROW(137:137)))</f>
        <v>#NUM!</v>
      </c>
      <c r="P138" s="21" t="e">
        <f t="array" ref="P138">INDEX($C$2:$C$561, SMALL(IF($O$2=$B$2:$B$561, ROW($B$2:$B$561)-ROW($B$2)+1), ROW(137:137)))</f>
        <v>#NUM!</v>
      </c>
      <c r="Q138" s="21" t="e">
        <f t="array" ref="Q138">INDEX($D$2:$D$561, SMALL(IF($O$2=$B$2:$B$561, ROW($B$2:$B$561)-ROW($B$2)+1), ROW(137:137)))</f>
        <v>#NUM!</v>
      </c>
      <c r="S138" s="21" t="e">
        <f t="array" ref="S138">INDEX($C$2:$C$561, SMALL(IF($R$2=$B$2:$B$561, ROW($B$2:$B$561)-ROW($B$2)+1), ROW(137:137)))</f>
        <v>#NUM!</v>
      </c>
      <c r="T138" s="21" t="e">
        <f t="array" ref="T138">INDEX($D$2:$D$561, SMALL(IF($R$2=$B$2:$B$561, ROW($B$2:$B$561)-ROW($B$2)+1), ROW(137:137)))</f>
        <v>#NUM!</v>
      </c>
      <c r="V138" s="21" t="e">
        <f t="array" ref="V138">INDEX($C$2:$C$561, SMALL(IF($U$2=$B$2:$B$561, ROW($B$2:$B$561)-ROW($B$2)+1), ROW(137:137)))</f>
        <v>#NUM!</v>
      </c>
      <c r="W138" s="21" t="e">
        <f t="array" ref="W138">INDEX($D$2:$D$561, SMALL(IF($U$2=$B$2:$B$561, ROW($B$2:$B$561)-ROW($B$2)+1), ROW(137:137)))</f>
        <v>#NUM!</v>
      </c>
      <c r="Y138" s="21" t="e">
        <f t="array" ref="Y138">INDEX($C$2:$C$561, SMALL(IF($X$2=$B$2:$B$561, ROW($B$2:$B$561)-ROW($B$2)+1), ROW(137:137)))</f>
        <v>#NUM!</v>
      </c>
      <c r="Z138" s="21" t="e">
        <f t="array" ref="Z138">INDEX($D$2:$D$561, SMALL(IF($X$2=$B$2:$B$561, ROW($B$2:$B$561)-ROW($B$2)+1), ROW(137:137)))</f>
        <v>#NUM!</v>
      </c>
      <c r="AB138" s="21" t="e">
        <f t="array" ref="AB138">INDEX($C$2:$C$561, SMALL(IF($AA$2=$B$2:$B$561, ROW($B$2:$B$561)-ROW($B$2)+1), ROW(137:137)))</f>
        <v>#NUM!</v>
      </c>
      <c r="AC138" s="21" t="e">
        <f t="array" ref="AC138">INDEX($D$2:$D$561, SMALL(IF($AA$2=$B$2:$B$561, ROW($B$2:$B$561)-ROW($B$2)+1), ROW(137:137)))</f>
        <v>#NUM!</v>
      </c>
      <c r="AE138" s="21" t="e">
        <f t="array" ref="AE138">INDEX($C$2:$C$561, SMALL(IF($AD$2=$B$2:$B$561, ROW($B$2:$B$561)-ROW($B$2)+1), ROW(137:137)))</f>
        <v>#NUM!</v>
      </c>
      <c r="AF138" s="21" t="e">
        <f t="array" ref="AF138">INDEX($D$2:$D$561, SMALL(IF($AD$2=$B$2:$B$561, ROW($B$2:$B$561)-ROW($B$2)+1), ROW(137:137)))</f>
        <v>#NUM!</v>
      </c>
      <c r="AH138" s="21" t="e">
        <f t="array" ref="AH138">INDEX($C$2:$C$561, SMALL(IF($AG$2=$B$2:$B$561, ROW($B$2:$B$561)-ROW($B$2)+1), ROW(137:137)))</f>
        <v>#NUM!</v>
      </c>
      <c r="AI138" s="21" t="e">
        <f t="array" ref="AI138">INDEX($D$2:$D$561, SMALL(IF($AG$2=$B$2:$B$561, ROW($B$2:$B$561)-ROW($B$2)+1), ROW(137:137)))</f>
        <v>#NUM!</v>
      </c>
    </row>
    <row r="139" spans="1:35" ht="15" x14ac:dyDescent="0.4">
      <c r="A139">
        <f>'Clk0.6'!P49</f>
        <v>19.247837144617616</v>
      </c>
      <c r="B139">
        <f t="shared" si="2"/>
        <v>20</v>
      </c>
      <c r="C139" s="1">
        <f>'Clk0.6'!S49</f>
        <v>9.9173295032120201</v>
      </c>
      <c r="D139" s="1">
        <f>'Clk0.6'!T49</f>
        <v>9.5584761750135101</v>
      </c>
      <c r="G139" s="21" t="e">
        <f t="array" ref="G139">INDEX($C$2:$C$561, SMALL(IF($F$2=$B$2:$B$561, ROW($B$2:$B$561)-ROW($B$2)+1), ROW(138:138)))</f>
        <v>#NUM!</v>
      </c>
      <c r="H139" s="21" t="e">
        <f t="array" ref="H139">INDEX($D$2:$D$561, SMALL(IF($F$2=$B$2:$B$561, ROW($B$2:$B$561)-ROW($B$2)+1), ROW(138:138)))</f>
        <v>#NUM!</v>
      </c>
      <c r="J139" s="21" t="e">
        <f t="array" ref="J139">INDEX($C$2:$C$561, SMALL(IF($I$2=$B$2:$B$561, ROW($B$2:$B$561)-ROW($B$2)+1), ROW(138:138)))</f>
        <v>#NUM!</v>
      </c>
      <c r="K139" s="21" t="e">
        <f t="array" ref="K139">INDEX($D$2:$D$561, SMALL(IF($I$2=$B$2:$B$561, ROW($B$2:$B$561)-ROW($B$2)+1), ROW(138:138)))</f>
        <v>#NUM!</v>
      </c>
      <c r="M139" s="21" t="e">
        <f t="array" ref="M139">INDEX($C$2:$C$561, SMALL(IF($L$2=$B$2:$B$561, ROW($B$2:$B$561)-ROW($B$2)+1), ROW(138:138)))</f>
        <v>#NUM!</v>
      </c>
      <c r="N139" s="21" t="e">
        <f t="array" ref="N139">INDEX($D$2:$D$561, SMALL(IF($L$2=$B$2:$B$561, ROW($B$2:$B$561)-ROW($B$2)+1), ROW(138:138)))</f>
        <v>#NUM!</v>
      </c>
      <c r="P139" s="21" t="e">
        <f t="array" ref="P139">INDEX($C$2:$C$561, SMALL(IF($O$2=$B$2:$B$561, ROW($B$2:$B$561)-ROW($B$2)+1), ROW(138:138)))</f>
        <v>#NUM!</v>
      </c>
      <c r="Q139" s="21" t="e">
        <f t="array" ref="Q139">INDEX($D$2:$D$561, SMALL(IF($O$2=$B$2:$B$561, ROW($B$2:$B$561)-ROW($B$2)+1), ROW(138:138)))</f>
        <v>#NUM!</v>
      </c>
      <c r="S139" s="21" t="e">
        <f t="array" ref="S139">INDEX($C$2:$C$561, SMALL(IF($R$2=$B$2:$B$561, ROW($B$2:$B$561)-ROW($B$2)+1), ROW(138:138)))</f>
        <v>#NUM!</v>
      </c>
      <c r="T139" s="21" t="e">
        <f t="array" ref="T139">INDEX($D$2:$D$561, SMALL(IF($R$2=$B$2:$B$561, ROW($B$2:$B$561)-ROW($B$2)+1), ROW(138:138)))</f>
        <v>#NUM!</v>
      </c>
      <c r="V139" s="21" t="e">
        <f t="array" ref="V139">INDEX($C$2:$C$561, SMALL(IF($U$2=$B$2:$B$561, ROW($B$2:$B$561)-ROW($B$2)+1), ROW(138:138)))</f>
        <v>#NUM!</v>
      </c>
      <c r="W139" s="21" t="e">
        <f t="array" ref="W139">INDEX($D$2:$D$561, SMALL(IF($U$2=$B$2:$B$561, ROW($B$2:$B$561)-ROW($B$2)+1), ROW(138:138)))</f>
        <v>#NUM!</v>
      </c>
      <c r="Y139" s="21" t="e">
        <f t="array" ref="Y139">INDEX($C$2:$C$561, SMALL(IF($X$2=$B$2:$B$561, ROW($B$2:$B$561)-ROW($B$2)+1), ROW(138:138)))</f>
        <v>#NUM!</v>
      </c>
      <c r="Z139" s="21" t="e">
        <f t="array" ref="Z139">INDEX($D$2:$D$561, SMALL(IF($X$2=$B$2:$B$561, ROW($B$2:$B$561)-ROW($B$2)+1), ROW(138:138)))</f>
        <v>#NUM!</v>
      </c>
      <c r="AB139" s="21" t="e">
        <f t="array" ref="AB139">INDEX($C$2:$C$561, SMALL(IF($AA$2=$B$2:$B$561, ROW($B$2:$B$561)-ROW($B$2)+1), ROW(138:138)))</f>
        <v>#NUM!</v>
      </c>
      <c r="AC139" s="21" t="e">
        <f t="array" ref="AC139">INDEX($D$2:$D$561, SMALL(IF($AA$2=$B$2:$B$561, ROW($B$2:$B$561)-ROW($B$2)+1), ROW(138:138)))</f>
        <v>#NUM!</v>
      </c>
      <c r="AE139" s="21" t="e">
        <f t="array" ref="AE139">INDEX($C$2:$C$561, SMALL(IF($AD$2=$B$2:$B$561, ROW($B$2:$B$561)-ROW($B$2)+1), ROW(138:138)))</f>
        <v>#NUM!</v>
      </c>
      <c r="AF139" s="21" t="e">
        <f t="array" ref="AF139">INDEX($D$2:$D$561, SMALL(IF($AD$2=$B$2:$B$561, ROW($B$2:$B$561)-ROW($B$2)+1), ROW(138:138)))</f>
        <v>#NUM!</v>
      </c>
      <c r="AH139" s="21" t="e">
        <f t="array" ref="AH139">INDEX($C$2:$C$561, SMALL(IF($AG$2=$B$2:$B$561, ROW($B$2:$B$561)-ROW($B$2)+1), ROW(138:138)))</f>
        <v>#NUM!</v>
      </c>
      <c r="AI139" s="21" t="e">
        <f t="array" ref="AI139">INDEX($D$2:$D$561, SMALL(IF($AG$2=$B$2:$B$561, ROW($B$2:$B$561)-ROW($B$2)+1), ROW(138:138)))</f>
        <v>#NUM!</v>
      </c>
    </row>
    <row r="140" spans="1:35" ht="15" x14ac:dyDescent="0.4">
      <c r="A140">
        <f>'Clk0.6'!P50</f>
        <v>19.114794345378076</v>
      </c>
      <c r="B140">
        <f t="shared" si="2"/>
        <v>20</v>
      </c>
      <c r="C140" s="1">
        <f>'Clk0.6'!S50</f>
        <v>9.6909298184106802</v>
      </c>
      <c r="D140" s="1">
        <f>'Clk0.6'!T50</f>
        <v>9.2954621073942771</v>
      </c>
      <c r="G140" s="21" t="e">
        <f t="array" ref="G140">INDEX($C$2:$C$561, SMALL(IF($F$2=$B$2:$B$561, ROW($B$2:$B$561)-ROW($B$2)+1), ROW(139:139)))</f>
        <v>#NUM!</v>
      </c>
      <c r="H140" s="21" t="e">
        <f t="array" ref="H140">INDEX($D$2:$D$561, SMALL(IF($F$2=$B$2:$B$561, ROW($B$2:$B$561)-ROW($B$2)+1), ROW(139:139)))</f>
        <v>#NUM!</v>
      </c>
      <c r="J140" s="21" t="e">
        <f t="array" ref="J140">INDEX($C$2:$C$561, SMALL(IF($I$2=$B$2:$B$561, ROW($B$2:$B$561)-ROW($B$2)+1), ROW(139:139)))</f>
        <v>#NUM!</v>
      </c>
      <c r="K140" s="21" t="e">
        <f t="array" ref="K140">INDEX($D$2:$D$561, SMALL(IF($I$2=$B$2:$B$561, ROW($B$2:$B$561)-ROW($B$2)+1), ROW(139:139)))</f>
        <v>#NUM!</v>
      </c>
      <c r="M140" s="21" t="e">
        <f t="array" ref="M140">INDEX($C$2:$C$561, SMALL(IF($L$2=$B$2:$B$561, ROW($B$2:$B$561)-ROW($B$2)+1), ROW(139:139)))</f>
        <v>#NUM!</v>
      </c>
      <c r="N140" s="21" t="e">
        <f t="array" ref="N140">INDEX($D$2:$D$561, SMALL(IF($L$2=$B$2:$B$561, ROW($B$2:$B$561)-ROW($B$2)+1), ROW(139:139)))</f>
        <v>#NUM!</v>
      </c>
      <c r="P140" s="21" t="e">
        <f t="array" ref="P140">INDEX($C$2:$C$561, SMALL(IF($O$2=$B$2:$B$561, ROW($B$2:$B$561)-ROW($B$2)+1), ROW(139:139)))</f>
        <v>#NUM!</v>
      </c>
      <c r="Q140" s="21" t="e">
        <f t="array" ref="Q140">INDEX($D$2:$D$561, SMALL(IF($O$2=$B$2:$B$561, ROW($B$2:$B$561)-ROW($B$2)+1), ROW(139:139)))</f>
        <v>#NUM!</v>
      </c>
      <c r="S140" s="21" t="e">
        <f t="array" ref="S140">INDEX($C$2:$C$561, SMALL(IF($R$2=$B$2:$B$561, ROW($B$2:$B$561)-ROW($B$2)+1), ROW(139:139)))</f>
        <v>#NUM!</v>
      </c>
      <c r="T140" s="21" t="e">
        <f t="array" ref="T140">INDEX($D$2:$D$561, SMALL(IF($R$2=$B$2:$B$561, ROW($B$2:$B$561)-ROW($B$2)+1), ROW(139:139)))</f>
        <v>#NUM!</v>
      </c>
      <c r="V140" s="21" t="e">
        <f t="array" ref="V140">INDEX($C$2:$C$561, SMALL(IF($U$2=$B$2:$B$561, ROW($B$2:$B$561)-ROW($B$2)+1), ROW(139:139)))</f>
        <v>#NUM!</v>
      </c>
      <c r="W140" s="21" t="e">
        <f t="array" ref="W140">INDEX($D$2:$D$561, SMALL(IF($U$2=$B$2:$B$561, ROW($B$2:$B$561)-ROW($B$2)+1), ROW(139:139)))</f>
        <v>#NUM!</v>
      </c>
      <c r="Y140" s="21" t="e">
        <f t="array" ref="Y140">INDEX($C$2:$C$561, SMALL(IF($X$2=$B$2:$B$561, ROW($B$2:$B$561)-ROW($B$2)+1), ROW(139:139)))</f>
        <v>#NUM!</v>
      </c>
      <c r="Z140" s="21" t="e">
        <f t="array" ref="Z140">INDEX($D$2:$D$561, SMALL(IF($X$2=$B$2:$B$561, ROW($B$2:$B$561)-ROW($B$2)+1), ROW(139:139)))</f>
        <v>#NUM!</v>
      </c>
      <c r="AB140" s="21" t="e">
        <f t="array" ref="AB140">INDEX($C$2:$C$561, SMALL(IF($AA$2=$B$2:$B$561, ROW($B$2:$B$561)-ROW($B$2)+1), ROW(139:139)))</f>
        <v>#NUM!</v>
      </c>
      <c r="AC140" s="21" t="e">
        <f t="array" ref="AC140">INDEX($D$2:$D$561, SMALL(IF($AA$2=$B$2:$B$561, ROW($B$2:$B$561)-ROW($B$2)+1), ROW(139:139)))</f>
        <v>#NUM!</v>
      </c>
      <c r="AE140" s="21" t="e">
        <f t="array" ref="AE140">INDEX($C$2:$C$561, SMALL(IF($AD$2=$B$2:$B$561, ROW($B$2:$B$561)-ROW($B$2)+1), ROW(139:139)))</f>
        <v>#NUM!</v>
      </c>
      <c r="AF140" s="21" t="e">
        <f t="array" ref="AF140">INDEX($D$2:$D$561, SMALL(IF($AD$2=$B$2:$B$561, ROW($B$2:$B$561)-ROW($B$2)+1), ROW(139:139)))</f>
        <v>#NUM!</v>
      </c>
      <c r="AH140" s="21" t="e">
        <f t="array" ref="AH140">INDEX($C$2:$C$561, SMALL(IF($AG$2=$B$2:$B$561, ROW($B$2:$B$561)-ROW($B$2)+1), ROW(139:139)))</f>
        <v>#NUM!</v>
      </c>
      <c r="AI140" s="21" t="e">
        <f t="array" ref="AI140">INDEX($D$2:$D$561, SMALL(IF($AG$2=$B$2:$B$561, ROW($B$2:$B$561)-ROW($B$2)+1), ROW(139:139)))</f>
        <v>#NUM!</v>
      </c>
    </row>
    <row r="141" spans="1:35" ht="15" x14ac:dyDescent="0.4">
      <c r="A141">
        <f>'Clk0.6'!P51</f>
        <v>18.996974536871516</v>
      </c>
      <c r="B141">
        <f t="shared" si="2"/>
        <v>18</v>
      </c>
      <c r="C141" s="1">
        <f>'Clk0.6'!S51</f>
        <v>9.4738599973888871</v>
      </c>
      <c r="D141" s="1">
        <f>'Clk0.6'!T51</f>
        <v>9.0387044853418903</v>
      </c>
      <c r="G141" s="21" t="e">
        <f t="array" ref="G141">INDEX($C$2:$C$561, SMALL(IF($F$2=$B$2:$B$561, ROW($B$2:$B$561)-ROW($B$2)+1), ROW(140:140)))</f>
        <v>#NUM!</v>
      </c>
      <c r="H141" s="21" t="e">
        <f t="array" ref="H141">INDEX($D$2:$D$561, SMALL(IF($F$2=$B$2:$B$561, ROW($B$2:$B$561)-ROW($B$2)+1), ROW(140:140)))</f>
        <v>#NUM!</v>
      </c>
      <c r="J141" s="21" t="e">
        <f t="array" ref="J141">INDEX($C$2:$C$561, SMALL(IF($I$2=$B$2:$B$561, ROW($B$2:$B$561)-ROW($B$2)+1), ROW(140:140)))</f>
        <v>#NUM!</v>
      </c>
      <c r="K141" s="21" t="e">
        <f t="array" ref="K141">INDEX($D$2:$D$561, SMALL(IF($I$2=$B$2:$B$561, ROW($B$2:$B$561)-ROW($B$2)+1), ROW(140:140)))</f>
        <v>#NUM!</v>
      </c>
      <c r="M141" s="21" t="e">
        <f t="array" ref="M141">INDEX($C$2:$C$561, SMALL(IF($L$2=$B$2:$B$561, ROW($B$2:$B$561)-ROW($B$2)+1), ROW(140:140)))</f>
        <v>#NUM!</v>
      </c>
      <c r="N141" s="21" t="e">
        <f t="array" ref="N141">INDEX($D$2:$D$561, SMALL(IF($L$2=$B$2:$B$561, ROW($B$2:$B$561)-ROW($B$2)+1), ROW(140:140)))</f>
        <v>#NUM!</v>
      </c>
      <c r="P141" s="21" t="e">
        <f t="array" ref="P141">INDEX($C$2:$C$561, SMALL(IF($O$2=$B$2:$B$561, ROW($B$2:$B$561)-ROW($B$2)+1), ROW(140:140)))</f>
        <v>#NUM!</v>
      </c>
      <c r="Q141" s="21" t="e">
        <f t="array" ref="Q141">INDEX($D$2:$D$561, SMALL(IF($O$2=$B$2:$B$561, ROW($B$2:$B$561)-ROW($B$2)+1), ROW(140:140)))</f>
        <v>#NUM!</v>
      </c>
      <c r="S141" s="21" t="e">
        <f t="array" ref="S141">INDEX($C$2:$C$561, SMALL(IF($R$2=$B$2:$B$561, ROW($B$2:$B$561)-ROW($B$2)+1), ROW(140:140)))</f>
        <v>#NUM!</v>
      </c>
      <c r="T141" s="21" t="e">
        <f t="array" ref="T141">INDEX($D$2:$D$561, SMALL(IF($R$2=$B$2:$B$561, ROW($B$2:$B$561)-ROW($B$2)+1), ROW(140:140)))</f>
        <v>#NUM!</v>
      </c>
      <c r="V141" s="21" t="e">
        <f t="array" ref="V141">INDEX($C$2:$C$561, SMALL(IF($U$2=$B$2:$B$561, ROW($B$2:$B$561)-ROW($B$2)+1), ROW(140:140)))</f>
        <v>#NUM!</v>
      </c>
      <c r="W141" s="21" t="e">
        <f t="array" ref="W141">INDEX($D$2:$D$561, SMALL(IF($U$2=$B$2:$B$561, ROW($B$2:$B$561)-ROW($B$2)+1), ROW(140:140)))</f>
        <v>#NUM!</v>
      </c>
      <c r="Y141" s="21" t="e">
        <f t="array" ref="Y141">INDEX($C$2:$C$561, SMALL(IF($X$2=$B$2:$B$561, ROW($B$2:$B$561)-ROW($B$2)+1), ROW(140:140)))</f>
        <v>#NUM!</v>
      </c>
      <c r="Z141" s="21" t="e">
        <f t="array" ref="Z141">INDEX($D$2:$D$561, SMALL(IF($X$2=$B$2:$B$561, ROW($B$2:$B$561)-ROW($B$2)+1), ROW(140:140)))</f>
        <v>#NUM!</v>
      </c>
      <c r="AB141" s="21" t="e">
        <f t="array" ref="AB141">INDEX($C$2:$C$561, SMALL(IF($AA$2=$B$2:$B$561, ROW($B$2:$B$561)-ROW($B$2)+1), ROW(140:140)))</f>
        <v>#NUM!</v>
      </c>
      <c r="AC141" s="21" t="e">
        <f t="array" ref="AC141">INDEX($D$2:$D$561, SMALL(IF($AA$2=$B$2:$B$561, ROW($B$2:$B$561)-ROW($B$2)+1), ROW(140:140)))</f>
        <v>#NUM!</v>
      </c>
      <c r="AE141" s="21" t="e">
        <f t="array" ref="AE141">INDEX($C$2:$C$561, SMALL(IF($AD$2=$B$2:$B$561, ROW($B$2:$B$561)-ROW($B$2)+1), ROW(140:140)))</f>
        <v>#NUM!</v>
      </c>
      <c r="AF141" s="21" t="e">
        <f t="array" ref="AF141">INDEX($D$2:$D$561, SMALL(IF($AD$2=$B$2:$B$561, ROW($B$2:$B$561)-ROW($B$2)+1), ROW(140:140)))</f>
        <v>#NUM!</v>
      </c>
      <c r="AH141" s="21" t="e">
        <f t="array" ref="AH141">INDEX($C$2:$C$561, SMALL(IF($AG$2=$B$2:$B$561, ROW($B$2:$B$561)-ROW($B$2)+1), ROW(140:140)))</f>
        <v>#NUM!</v>
      </c>
      <c r="AI141" s="21" t="e">
        <f t="array" ref="AI141">INDEX($D$2:$D$561, SMALL(IF($AG$2=$B$2:$B$561, ROW($B$2:$B$561)-ROW($B$2)+1), ROW(140:140)))</f>
        <v>#NUM!</v>
      </c>
    </row>
    <row r="142" spans="1:35" ht="15" x14ac:dyDescent="0.4">
      <c r="A142">
        <f>'Clk0.6'!P52</f>
        <v>18.893570612245469</v>
      </c>
      <c r="B142">
        <f t="shared" si="2"/>
        <v>18</v>
      </c>
      <c r="C142" s="1">
        <f>'Clk0.6'!S52</f>
        <v>9.2654240095370444</v>
      </c>
      <c r="D142" s="1">
        <f>'Clk0.6'!T52</f>
        <v>8.7874076464194868</v>
      </c>
      <c r="G142" s="21" t="e">
        <f t="array" ref="G142">INDEX($C$2:$C$561, SMALL(IF($F$2=$B$2:$B$561, ROW($B$2:$B$561)-ROW($B$2)+1), ROW(141:141)))</f>
        <v>#NUM!</v>
      </c>
      <c r="H142" s="21" t="e">
        <f t="array" ref="H142">INDEX($D$2:$D$561, SMALL(IF($F$2=$B$2:$B$561, ROW($B$2:$B$561)-ROW($B$2)+1), ROW(141:141)))</f>
        <v>#NUM!</v>
      </c>
      <c r="J142" s="21" t="e">
        <f t="array" ref="J142">INDEX($C$2:$C$561, SMALL(IF($I$2=$B$2:$B$561, ROW($B$2:$B$561)-ROW($B$2)+1), ROW(141:141)))</f>
        <v>#NUM!</v>
      </c>
      <c r="K142" s="21" t="e">
        <f t="array" ref="K142">INDEX($D$2:$D$561, SMALL(IF($I$2=$B$2:$B$561, ROW($B$2:$B$561)-ROW($B$2)+1), ROW(141:141)))</f>
        <v>#NUM!</v>
      </c>
      <c r="M142" s="21" t="e">
        <f t="array" ref="M142">INDEX($C$2:$C$561, SMALL(IF($L$2=$B$2:$B$561, ROW($B$2:$B$561)-ROW($B$2)+1), ROW(141:141)))</f>
        <v>#NUM!</v>
      </c>
      <c r="N142" s="21" t="e">
        <f t="array" ref="N142">INDEX($D$2:$D$561, SMALL(IF($L$2=$B$2:$B$561, ROW($B$2:$B$561)-ROW($B$2)+1), ROW(141:141)))</f>
        <v>#NUM!</v>
      </c>
      <c r="P142" s="21" t="e">
        <f t="array" ref="P142">INDEX($C$2:$C$561, SMALL(IF($O$2=$B$2:$B$561, ROW($B$2:$B$561)-ROW($B$2)+1), ROW(141:141)))</f>
        <v>#NUM!</v>
      </c>
      <c r="Q142" s="21" t="e">
        <f t="array" ref="Q142">INDEX($D$2:$D$561, SMALL(IF($O$2=$B$2:$B$561, ROW($B$2:$B$561)-ROW($B$2)+1), ROW(141:141)))</f>
        <v>#NUM!</v>
      </c>
      <c r="S142" s="21" t="e">
        <f t="array" ref="S142">INDEX($C$2:$C$561, SMALL(IF($R$2=$B$2:$B$561, ROW($B$2:$B$561)-ROW($B$2)+1), ROW(141:141)))</f>
        <v>#NUM!</v>
      </c>
      <c r="T142" s="21" t="e">
        <f t="array" ref="T142">INDEX($D$2:$D$561, SMALL(IF($R$2=$B$2:$B$561, ROW($B$2:$B$561)-ROW($B$2)+1), ROW(141:141)))</f>
        <v>#NUM!</v>
      </c>
      <c r="V142" s="21" t="e">
        <f t="array" ref="V142">INDEX($C$2:$C$561, SMALL(IF($U$2=$B$2:$B$561, ROW($B$2:$B$561)-ROW($B$2)+1), ROW(141:141)))</f>
        <v>#NUM!</v>
      </c>
      <c r="W142" s="21" t="e">
        <f t="array" ref="W142">INDEX($D$2:$D$561, SMALL(IF($U$2=$B$2:$B$561, ROW($B$2:$B$561)-ROW($B$2)+1), ROW(141:141)))</f>
        <v>#NUM!</v>
      </c>
      <c r="Y142" s="21" t="e">
        <f t="array" ref="Y142">INDEX($C$2:$C$561, SMALL(IF($X$2=$B$2:$B$561, ROW($B$2:$B$561)-ROW($B$2)+1), ROW(141:141)))</f>
        <v>#NUM!</v>
      </c>
      <c r="Z142" s="21" t="e">
        <f t="array" ref="Z142">INDEX($D$2:$D$561, SMALL(IF($X$2=$B$2:$B$561, ROW($B$2:$B$561)-ROW($B$2)+1), ROW(141:141)))</f>
        <v>#NUM!</v>
      </c>
      <c r="AB142" s="21" t="e">
        <f t="array" ref="AB142">INDEX($C$2:$C$561, SMALL(IF($AA$2=$B$2:$B$561, ROW($B$2:$B$561)-ROW($B$2)+1), ROW(141:141)))</f>
        <v>#NUM!</v>
      </c>
      <c r="AC142" s="21" t="e">
        <f t="array" ref="AC142">INDEX($D$2:$D$561, SMALL(IF($AA$2=$B$2:$B$561, ROW($B$2:$B$561)-ROW($B$2)+1), ROW(141:141)))</f>
        <v>#NUM!</v>
      </c>
      <c r="AE142" s="21" t="e">
        <f t="array" ref="AE142">INDEX($C$2:$C$561, SMALL(IF($AD$2=$B$2:$B$561, ROW($B$2:$B$561)-ROW($B$2)+1), ROW(141:141)))</f>
        <v>#NUM!</v>
      </c>
      <c r="AF142" s="21" t="e">
        <f t="array" ref="AF142">INDEX($D$2:$D$561, SMALL(IF($AD$2=$B$2:$B$561, ROW($B$2:$B$561)-ROW($B$2)+1), ROW(141:141)))</f>
        <v>#NUM!</v>
      </c>
      <c r="AH142" s="21" t="e">
        <f t="array" ref="AH142">INDEX($C$2:$C$561, SMALL(IF($AG$2=$B$2:$B$561, ROW($B$2:$B$561)-ROW($B$2)+1), ROW(141:141)))</f>
        <v>#NUM!</v>
      </c>
      <c r="AI142" s="21" t="e">
        <f t="array" ref="AI142">INDEX($D$2:$D$561, SMALL(IF($AG$2=$B$2:$B$561, ROW($B$2:$B$561)-ROW($B$2)+1), ROW(141:141)))</f>
        <v>#NUM!</v>
      </c>
    </row>
    <row r="143" spans="1:35" ht="15" x14ac:dyDescent="0.4">
      <c r="A143">
        <f>'Clk0.6'!P53</f>
        <v>18.803882140594791</v>
      </c>
      <c r="B143">
        <f t="shared" si="2"/>
        <v>18</v>
      </c>
      <c r="C143" s="1">
        <f>'Clk0.6'!S53</f>
        <v>9.0649933200121815</v>
      </c>
      <c r="D143" s="1">
        <f>'Clk0.6'!T53</f>
        <v>8.540837684739353</v>
      </c>
      <c r="G143" s="21" t="e">
        <f t="array" ref="G143">INDEX($C$2:$C$561, SMALL(IF($F$2=$B$2:$B$561, ROW($B$2:$B$561)-ROW($B$2)+1), ROW(142:142)))</f>
        <v>#NUM!</v>
      </c>
      <c r="H143" s="21" t="e">
        <f t="array" ref="H143">INDEX($D$2:$D$561, SMALL(IF($F$2=$B$2:$B$561, ROW($B$2:$B$561)-ROW($B$2)+1), ROW(142:142)))</f>
        <v>#NUM!</v>
      </c>
      <c r="J143" s="21" t="e">
        <f t="array" ref="J143">INDEX($C$2:$C$561, SMALL(IF($I$2=$B$2:$B$561, ROW($B$2:$B$561)-ROW($B$2)+1), ROW(142:142)))</f>
        <v>#NUM!</v>
      </c>
      <c r="K143" s="21" t="e">
        <f t="array" ref="K143">INDEX($D$2:$D$561, SMALL(IF($I$2=$B$2:$B$561, ROW($B$2:$B$561)-ROW($B$2)+1), ROW(142:142)))</f>
        <v>#NUM!</v>
      </c>
      <c r="M143" s="21" t="e">
        <f t="array" ref="M143">INDEX($C$2:$C$561, SMALL(IF($L$2=$B$2:$B$561, ROW($B$2:$B$561)-ROW($B$2)+1), ROW(142:142)))</f>
        <v>#NUM!</v>
      </c>
      <c r="N143" s="21" t="e">
        <f t="array" ref="N143">INDEX($D$2:$D$561, SMALL(IF($L$2=$B$2:$B$561, ROW($B$2:$B$561)-ROW($B$2)+1), ROW(142:142)))</f>
        <v>#NUM!</v>
      </c>
      <c r="P143" s="21" t="e">
        <f t="array" ref="P143">INDEX($C$2:$C$561, SMALL(IF($O$2=$B$2:$B$561, ROW($B$2:$B$561)-ROW($B$2)+1), ROW(142:142)))</f>
        <v>#NUM!</v>
      </c>
      <c r="Q143" s="21" t="e">
        <f t="array" ref="Q143">INDEX($D$2:$D$561, SMALL(IF($O$2=$B$2:$B$561, ROW($B$2:$B$561)-ROW($B$2)+1), ROW(142:142)))</f>
        <v>#NUM!</v>
      </c>
      <c r="S143" s="21" t="e">
        <f t="array" ref="S143">INDEX($C$2:$C$561, SMALL(IF($R$2=$B$2:$B$561, ROW($B$2:$B$561)-ROW($B$2)+1), ROW(142:142)))</f>
        <v>#NUM!</v>
      </c>
      <c r="T143" s="21" t="e">
        <f t="array" ref="T143">INDEX($D$2:$D$561, SMALL(IF($R$2=$B$2:$B$561, ROW($B$2:$B$561)-ROW($B$2)+1), ROW(142:142)))</f>
        <v>#NUM!</v>
      </c>
      <c r="V143" s="21" t="e">
        <f t="array" ref="V143">INDEX($C$2:$C$561, SMALL(IF($U$2=$B$2:$B$561, ROW($B$2:$B$561)-ROW($B$2)+1), ROW(142:142)))</f>
        <v>#NUM!</v>
      </c>
      <c r="W143" s="21" t="e">
        <f t="array" ref="W143">INDEX($D$2:$D$561, SMALL(IF($U$2=$B$2:$B$561, ROW($B$2:$B$561)-ROW($B$2)+1), ROW(142:142)))</f>
        <v>#NUM!</v>
      </c>
      <c r="Y143" s="21" t="e">
        <f t="array" ref="Y143">INDEX($C$2:$C$561, SMALL(IF($X$2=$B$2:$B$561, ROW($B$2:$B$561)-ROW($B$2)+1), ROW(142:142)))</f>
        <v>#NUM!</v>
      </c>
      <c r="Z143" s="21" t="e">
        <f t="array" ref="Z143">INDEX($D$2:$D$561, SMALL(IF($X$2=$B$2:$B$561, ROW($B$2:$B$561)-ROW($B$2)+1), ROW(142:142)))</f>
        <v>#NUM!</v>
      </c>
      <c r="AB143" s="21" t="e">
        <f t="array" ref="AB143">INDEX($C$2:$C$561, SMALL(IF($AA$2=$B$2:$B$561, ROW($B$2:$B$561)-ROW($B$2)+1), ROW(142:142)))</f>
        <v>#NUM!</v>
      </c>
      <c r="AC143" s="21" t="e">
        <f t="array" ref="AC143">INDEX($D$2:$D$561, SMALL(IF($AA$2=$B$2:$B$561, ROW($B$2:$B$561)-ROW($B$2)+1), ROW(142:142)))</f>
        <v>#NUM!</v>
      </c>
      <c r="AE143" s="21" t="e">
        <f t="array" ref="AE143">INDEX($C$2:$C$561, SMALL(IF($AD$2=$B$2:$B$561, ROW($B$2:$B$561)-ROW($B$2)+1), ROW(142:142)))</f>
        <v>#NUM!</v>
      </c>
      <c r="AF143" s="21" t="e">
        <f t="array" ref="AF143">INDEX($D$2:$D$561, SMALL(IF($AD$2=$B$2:$B$561, ROW($B$2:$B$561)-ROW($B$2)+1), ROW(142:142)))</f>
        <v>#NUM!</v>
      </c>
      <c r="AH143" s="21" t="e">
        <f t="array" ref="AH143">INDEX($C$2:$C$561, SMALL(IF($AG$2=$B$2:$B$561, ROW($B$2:$B$561)-ROW($B$2)+1), ROW(142:142)))</f>
        <v>#NUM!</v>
      </c>
      <c r="AI143" s="21" t="e">
        <f t="array" ref="AI143">INDEX($D$2:$D$561, SMALL(IF($AG$2=$B$2:$B$561, ROW($B$2:$B$561)-ROW($B$2)+1), ROW(142:142)))</f>
        <v>#NUM!</v>
      </c>
    </row>
    <row r="144" spans="1:35" ht="15" x14ac:dyDescent="0.4">
      <c r="A144">
        <f>'Clk0.6'!P54</f>
        <v>18.727303817343582</v>
      </c>
      <c r="B144">
        <f t="shared" si="2"/>
        <v>18</v>
      </c>
      <c r="C144" s="1">
        <f>'Clk0.6'!S54</f>
        <v>8.871996992777909</v>
      </c>
      <c r="D144" s="1">
        <f>'Clk0.6'!T54</f>
        <v>8.2983125555966009</v>
      </c>
      <c r="G144" s="21" t="e">
        <f t="array" ref="G144">INDEX($C$2:$C$561, SMALL(IF($F$2=$B$2:$B$561, ROW($B$2:$B$561)-ROW($B$2)+1), ROW(143:143)))</f>
        <v>#NUM!</v>
      </c>
      <c r="H144" s="21" t="e">
        <f t="array" ref="H144">INDEX($D$2:$D$561, SMALL(IF($F$2=$B$2:$B$561, ROW($B$2:$B$561)-ROW($B$2)+1), ROW(143:143)))</f>
        <v>#NUM!</v>
      </c>
      <c r="J144" s="21" t="e">
        <f t="array" ref="J144">INDEX($C$2:$C$561, SMALL(IF($I$2=$B$2:$B$561, ROW($B$2:$B$561)-ROW($B$2)+1), ROW(143:143)))</f>
        <v>#NUM!</v>
      </c>
      <c r="K144" s="21" t="e">
        <f t="array" ref="K144">INDEX($D$2:$D$561, SMALL(IF($I$2=$B$2:$B$561, ROW($B$2:$B$561)-ROW($B$2)+1), ROW(143:143)))</f>
        <v>#NUM!</v>
      </c>
      <c r="M144" s="21" t="e">
        <f t="array" ref="M144">INDEX($C$2:$C$561, SMALL(IF($L$2=$B$2:$B$561, ROW($B$2:$B$561)-ROW($B$2)+1), ROW(143:143)))</f>
        <v>#NUM!</v>
      </c>
      <c r="N144" s="21" t="e">
        <f t="array" ref="N144">INDEX($D$2:$D$561, SMALL(IF($L$2=$B$2:$B$561, ROW($B$2:$B$561)-ROW($B$2)+1), ROW(143:143)))</f>
        <v>#NUM!</v>
      </c>
      <c r="P144" s="21" t="e">
        <f t="array" ref="P144">INDEX($C$2:$C$561, SMALL(IF($O$2=$B$2:$B$561, ROW($B$2:$B$561)-ROW($B$2)+1), ROW(143:143)))</f>
        <v>#NUM!</v>
      </c>
      <c r="Q144" s="21" t="e">
        <f t="array" ref="Q144">INDEX($D$2:$D$561, SMALL(IF($O$2=$B$2:$B$561, ROW($B$2:$B$561)-ROW($B$2)+1), ROW(143:143)))</f>
        <v>#NUM!</v>
      </c>
      <c r="S144" s="21" t="e">
        <f t="array" ref="S144">INDEX($C$2:$C$561, SMALL(IF($R$2=$B$2:$B$561, ROW($B$2:$B$561)-ROW($B$2)+1), ROW(143:143)))</f>
        <v>#NUM!</v>
      </c>
      <c r="T144" s="21" t="e">
        <f t="array" ref="T144">INDEX($D$2:$D$561, SMALL(IF($R$2=$B$2:$B$561, ROW($B$2:$B$561)-ROW($B$2)+1), ROW(143:143)))</f>
        <v>#NUM!</v>
      </c>
      <c r="V144" s="21" t="e">
        <f t="array" ref="V144">INDEX($C$2:$C$561, SMALL(IF($U$2=$B$2:$B$561, ROW($B$2:$B$561)-ROW($B$2)+1), ROW(143:143)))</f>
        <v>#NUM!</v>
      </c>
      <c r="W144" s="21" t="e">
        <f t="array" ref="W144">INDEX($D$2:$D$561, SMALL(IF($U$2=$B$2:$B$561, ROW($B$2:$B$561)-ROW($B$2)+1), ROW(143:143)))</f>
        <v>#NUM!</v>
      </c>
      <c r="Y144" s="21" t="e">
        <f t="array" ref="Y144">INDEX($C$2:$C$561, SMALL(IF($X$2=$B$2:$B$561, ROW($B$2:$B$561)-ROW($B$2)+1), ROW(143:143)))</f>
        <v>#NUM!</v>
      </c>
      <c r="Z144" s="21" t="e">
        <f t="array" ref="Z144">INDEX($D$2:$D$561, SMALL(IF($X$2=$B$2:$B$561, ROW($B$2:$B$561)-ROW($B$2)+1), ROW(143:143)))</f>
        <v>#NUM!</v>
      </c>
      <c r="AB144" s="21" t="e">
        <f t="array" ref="AB144">INDEX($C$2:$C$561, SMALL(IF($AA$2=$B$2:$B$561, ROW($B$2:$B$561)-ROW($B$2)+1), ROW(143:143)))</f>
        <v>#NUM!</v>
      </c>
      <c r="AC144" s="21" t="e">
        <f t="array" ref="AC144">INDEX($D$2:$D$561, SMALL(IF($AA$2=$B$2:$B$561, ROW($B$2:$B$561)-ROW($B$2)+1), ROW(143:143)))</f>
        <v>#NUM!</v>
      </c>
      <c r="AE144" s="21" t="e">
        <f t="array" ref="AE144">INDEX($C$2:$C$561, SMALL(IF($AD$2=$B$2:$B$561, ROW($B$2:$B$561)-ROW($B$2)+1), ROW(143:143)))</f>
        <v>#NUM!</v>
      </c>
      <c r="AF144" s="21" t="e">
        <f t="array" ref="AF144">INDEX($D$2:$D$561, SMALL(IF($AD$2=$B$2:$B$561, ROW($B$2:$B$561)-ROW($B$2)+1), ROW(143:143)))</f>
        <v>#NUM!</v>
      </c>
      <c r="AH144" s="21" t="e">
        <f t="array" ref="AH144">INDEX($C$2:$C$561, SMALL(IF($AG$2=$B$2:$B$561, ROW($B$2:$B$561)-ROW($B$2)+1), ROW(143:143)))</f>
        <v>#NUM!</v>
      </c>
      <c r="AI144" s="21" t="e">
        <f t="array" ref="AI144">INDEX($D$2:$D$561, SMALL(IF($AG$2=$B$2:$B$561, ROW($B$2:$B$561)-ROW($B$2)+1), ROW(143:143)))</f>
        <v>#NUM!</v>
      </c>
    </row>
    <row r="145" spans="1:35" ht="15" x14ac:dyDescent="0.4">
      <c r="A145">
        <f>'Clk0.6'!P55</f>
        <v>18.663315959992769</v>
      </c>
      <c r="B145">
        <f t="shared" si="2"/>
        <v>18</v>
      </c>
      <c r="C145" s="1">
        <f>'Clk0.6'!S55</f>
        <v>8.6859130805620257</v>
      </c>
      <c r="D145" s="1">
        <f>'Clk0.6'!T55</f>
        <v>8.059193487466521</v>
      </c>
      <c r="G145" s="21" t="e">
        <f t="array" ref="G145">INDEX($C$2:$C$561, SMALL(IF($F$2=$B$2:$B$561, ROW($B$2:$B$561)-ROW($B$2)+1), ROW(144:144)))</f>
        <v>#NUM!</v>
      </c>
      <c r="H145" s="21" t="e">
        <f t="array" ref="H145">INDEX($D$2:$D$561, SMALL(IF($F$2=$B$2:$B$561, ROW($B$2:$B$561)-ROW($B$2)+1), ROW(144:144)))</f>
        <v>#NUM!</v>
      </c>
      <c r="J145" s="21" t="e">
        <f t="array" ref="J145">INDEX($C$2:$C$561, SMALL(IF($I$2=$B$2:$B$561, ROW($B$2:$B$561)-ROW($B$2)+1), ROW(144:144)))</f>
        <v>#NUM!</v>
      </c>
      <c r="K145" s="21" t="e">
        <f t="array" ref="K145">INDEX($D$2:$D$561, SMALL(IF($I$2=$B$2:$B$561, ROW($B$2:$B$561)-ROW($B$2)+1), ROW(144:144)))</f>
        <v>#NUM!</v>
      </c>
      <c r="M145" s="21" t="e">
        <f t="array" ref="M145">INDEX($C$2:$C$561, SMALL(IF($L$2=$B$2:$B$561, ROW($B$2:$B$561)-ROW($B$2)+1), ROW(144:144)))</f>
        <v>#NUM!</v>
      </c>
      <c r="N145" s="21" t="e">
        <f t="array" ref="N145">INDEX($D$2:$D$561, SMALL(IF($L$2=$B$2:$B$561, ROW($B$2:$B$561)-ROW($B$2)+1), ROW(144:144)))</f>
        <v>#NUM!</v>
      </c>
      <c r="P145" s="21" t="e">
        <f t="array" ref="P145">INDEX($C$2:$C$561, SMALL(IF($O$2=$B$2:$B$561, ROW($B$2:$B$561)-ROW($B$2)+1), ROW(144:144)))</f>
        <v>#NUM!</v>
      </c>
      <c r="Q145" s="21" t="e">
        <f t="array" ref="Q145">INDEX($D$2:$D$561, SMALL(IF($O$2=$B$2:$B$561, ROW($B$2:$B$561)-ROW($B$2)+1), ROW(144:144)))</f>
        <v>#NUM!</v>
      </c>
      <c r="S145" s="21" t="e">
        <f t="array" ref="S145">INDEX($C$2:$C$561, SMALL(IF($R$2=$B$2:$B$561, ROW($B$2:$B$561)-ROW($B$2)+1), ROW(144:144)))</f>
        <v>#NUM!</v>
      </c>
      <c r="T145" s="21" t="e">
        <f t="array" ref="T145">INDEX($D$2:$D$561, SMALL(IF($R$2=$B$2:$B$561, ROW($B$2:$B$561)-ROW($B$2)+1), ROW(144:144)))</f>
        <v>#NUM!</v>
      </c>
      <c r="V145" s="21" t="e">
        <f t="array" ref="V145">INDEX($C$2:$C$561, SMALL(IF($U$2=$B$2:$B$561, ROW($B$2:$B$561)-ROW($B$2)+1), ROW(144:144)))</f>
        <v>#NUM!</v>
      </c>
      <c r="W145" s="21" t="e">
        <f t="array" ref="W145">INDEX($D$2:$D$561, SMALL(IF($U$2=$B$2:$B$561, ROW($B$2:$B$561)-ROW($B$2)+1), ROW(144:144)))</f>
        <v>#NUM!</v>
      </c>
      <c r="Y145" s="21" t="e">
        <f t="array" ref="Y145">INDEX($C$2:$C$561, SMALL(IF($X$2=$B$2:$B$561, ROW($B$2:$B$561)-ROW($B$2)+1), ROW(144:144)))</f>
        <v>#NUM!</v>
      </c>
      <c r="Z145" s="21" t="e">
        <f t="array" ref="Z145">INDEX($D$2:$D$561, SMALL(IF($X$2=$B$2:$B$561, ROW($B$2:$B$561)-ROW($B$2)+1), ROW(144:144)))</f>
        <v>#NUM!</v>
      </c>
      <c r="AB145" s="21" t="e">
        <f t="array" ref="AB145">INDEX($C$2:$C$561, SMALL(IF($AA$2=$B$2:$B$561, ROW($B$2:$B$561)-ROW($B$2)+1), ROW(144:144)))</f>
        <v>#NUM!</v>
      </c>
      <c r="AC145" s="21" t="e">
        <f t="array" ref="AC145">INDEX($D$2:$D$561, SMALL(IF($AA$2=$B$2:$B$561, ROW($B$2:$B$561)-ROW($B$2)+1), ROW(144:144)))</f>
        <v>#NUM!</v>
      </c>
      <c r="AE145" s="21" t="e">
        <f t="array" ref="AE145">INDEX($C$2:$C$561, SMALL(IF($AD$2=$B$2:$B$561, ROW($B$2:$B$561)-ROW($B$2)+1), ROW(144:144)))</f>
        <v>#NUM!</v>
      </c>
      <c r="AF145" s="21" t="e">
        <f t="array" ref="AF145">INDEX($D$2:$D$561, SMALL(IF($AD$2=$B$2:$B$561, ROW($B$2:$B$561)-ROW($B$2)+1), ROW(144:144)))</f>
        <v>#NUM!</v>
      </c>
      <c r="AH145" s="21" t="e">
        <f t="array" ref="AH145">INDEX($C$2:$C$561, SMALL(IF($AG$2=$B$2:$B$561, ROW($B$2:$B$561)-ROW($B$2)+1), ROW(144:144)))</f>
        <v>#NUM!</v>
      </c>
      <c r="AI145" s="21" t="e">
        <f t="array" ref="AI145">INDEX($D$2:$D$561, SMALL(IF($AG$2=$B$2:$B$561, ROW($B$2:$B$561)-ROW($B$2)+1), ROW(144:144)))</f>
        <v>#NUM!</v>
      </c>
    </row>
    <row r="146" spans="1:35" ht="15" x14ac:dyDescent="0.4">
      <c r="A146">
        <f>'Clk0.6'!P56</f>
        <v>18.611476721119853</v>
      </c>
      <c r="B146">
        <f t="shared" si="2"/>
        <v>18</v>
      </c>
      <c r="C146" s="1">
        <f>'Clk0.6'!S56</f>
        <v>8.5062610214564387</v>
      </c>
      <c r="D146" s="1">
        <f>'Clk0.6'!T56</f>
        <v>7.8228774480250012</v>
      </c>
      <c r="G146" s="21" t="e">
        <f t="array" ref="G146">INDEX($C$2:$C$561, SMALL(IF($F$2=$B$2:$B$561, ROW($B$2:$B$561)-ROW($B$2)+1), ROW(145:145)))</f>
        <v>#NUM!</v>
      </c>
      <c r="H146" s="21" t="e">
        <f t="array" ref="H146">INDEX($D$2:$D$561, SMALL(IF($F$2=$B$2:$B$561, ROW($B$2:$B$561)-ROW($B$2)+1), ROW(145:145)))</f>
        <v>#NUM!</v>
      </c>
      <c r="J146" s="21" t="e">
        <f t="array" ref="J146">INDEX($C$2:$C$561, SMALL(IF($I$2=$B$2:$B$561, ROW($B$2:$B$561)-ROW($B$2)+1), ROW(145:145)))</f>
        <v>#NUM!</v>
      </c>
      <c r="K146" s="21" t="e">
        <f t="array" ref="K146">INDEX($D$2:$D$561, SMALL(IF($I$2=$B$2:$B$561, ROW($B$2:$B$561)-ROW($B$2)+1), ROW(145:145)))</f>
        <v>#NUM!</v>
      </c>
      <c r="M146" s="21" t="e">
        <f t="array" ref="M146">INDEX($C$2:$C$561, SMALL(IF($L$2=$B$2:$B$561, ROW($B$2:$B$561)-ROW($B$2)+1), ROW(145:145)))</f>
        <v>#NUM!</v>
      </c>
      <c r="N146" s="21" t="e">
        <f t="array" ref="N146">INDEX($D$2:$D$561, SMALL(IF($L$2=$B$2:$B$561, ROW($B$2:$B$561)-ROW($B$2)+1), ROW(145:145)))</f>
        <v>#NUM!</v>
      </c>
      <c r="P146" s="21" t="e">
        <f t="array" ref="P146">INDEX($C$2:$C$561, SMALL(IF($O$2=$B$2:$B$561, ROW($B$2:$B$561)-ROW($B$2)+1), ROW(145:145)))</f>
        <v>#NUM!</v>
      </c>
      <c r="Q146" s="21" t="e">
        <f t="array" ref="Q146">INDEX($D$2:$D$561, SMALL(IF($O$2=$B$2:$B$561, ROW($B$2:$B$561)-ROW($B$2)+1), ROW(145:145)))</f>
        <v>#NUM!</v>
      </c>
      <c r="S146" s="21" t="e">
        <f t="array" ref="S146">INDEX($C$2:$C$561, SMALL(IF($R$2=$B$2:$B$561, ROW($B$2:$B$561)-ROW($B$2)+1), ROW(145:145)))</f>
        <v>#NUM!</v>
      </c>
      <c r="T146" s="21" t="e">
        <f t="array" ref="T146">INDEX($D$2:$D$561, SMALL(IF($R$2=$B$2:$B$561, ROW($B$2:$B$561)-ROW($B$2)+1), ROW(145:145)))</f>
        <v>#NUM!</v>
      </c>
      <c r="V146" s="21" t="e">
        <f t="array" ref="V146">INDEX($C$2:$C$561, SMALL(IF($U$2=$B$2:$B$561, ROW($B$2:$B$561)-ROW($B$2)+1), ROW(145:145)))</f>
        <v>#NUM!</v>
      </c>
      <c r="W146" s="21" t="e">
        <f t="array" ref="W146">INDEX($D$2:$D$561, SMALL(IF($U$2=$B$2:$B$561, ROW($B$2:$B$561)-ROW($B$2)+1), ROW(145:145)))</f>
        <v>#NUM!</v>
      </c>
      <c r="Y146" s="21" t="e">
        <f t="array" ref="Y146">INDEX($C$2:$C$561, SMALL(IF($X$2=$B$2:$B$561, ROW($B$2:$B$561)-ROW($B$2)+1), ROW(145:145)))</f>
        <v>#NUM!</v>
      </c>
      <c r="Z146" s="21" t="e">
        <f t="array" ref="Z146">INDEX($D$2:$D$561, SMALL(IF($X$2=$B$2:$B$561, ROW($B$2:$B$561)-ROW($B$2)+1), ROW(145:145)))</f>
        <v>#NUM!</v>
      </c>
      <c r="AB146" s="21" t="e">
        <f t="array" ref="AB146">INDEX($C$2:$C$561, SMALL(IF($AA$2=$B$2:$B$561, ROW($B$2:$B$561)-ROW($B$2)+1), ROW(145:145)))</f>
        <v>#NUM!</v>
      </c>
      <c r="AC146" s="21" t="e">
        <f t="array" ref="AC146">INDEX($D$2:$D$561, SMALL(IF($AA$2=$B$2:$B$561, ROW($B$2:$B$561)-ROW($B$2)+1), ROW(145:145)))</f>
        <v>#NUM!</v>
      </c>
      <c r="AE146" s="21" t="e">
        <f t="array" ref="AE146">INDEX($C$2:$C$561, SMALL(IF($AD$2=$B$2:$B$561, ROW($B$2:$B$561)-ROW($B$2)+1), ROW(145:145)))</f>
        <v>#NUM!</v>
      </c>
      <c r="AF146" s="21" t="e">
        <f t="array" ref="AF146">INDEX($D$2:$D$561, SMALL(IF($AD$2=$B$2:$B$561, ROW($B$2:$B$561)-ROW($B$2)+1), ROW(145:145)))</f>
        <v>#NUM!</v>
      </c>
      <c r="AH146" s="21" t="e">
        <f t="array" ref="AH146">INDEX($C$2:$C$561, SMALL(IF($AG$2=$B$2:$B$561, ROW($B$2:$B$561)-ROW($B$2)+1), ROW(145:145)))</f>
        <v>#NUM!</v>
      </c>
      <c r="AI146" s="21" t="e">
        <f t="array" ref="AI146">INDEX($D$2:$D$561, SMALL(IF($AG$2=$B$2:$B$561, ROW($B$2:$B$561)-ROW($B$2)+1), ROW(145:145)))</f>
        <v>#NUM!</v>
      </c>
    </row>
    <row r="147" spans="1:35" ht="15" x14ac:dyDescent="0.4">
      <c r="A147">
        <f>'Clk0.6'!P57</f>
        <v>18.571415759302926</v>
      </c>
      <c r="B147">
        <f t="shared" si="2"/>
        <v>18</v>
      </c>
      <c r="C147" s="1">
        <f>'Clk0.6'!S57</f>
        <v>8.332594804607826</v>
      </c>
      <c r="D147" s="1">
        <f>'Clk0.6'!T57</f>
        <v>7.5887904602734135</v>
      </c>
      <c r="G147" s="21" t="e">
        <f t="array" ref="G147">INDEX($C$2:$C$561, SMALL(IF($F$2=$B$2:$B$561, ROW($B$2:$B$561)-ROW($B$2)+1), ROW(146:146)))</f>
        <v>#NUM!</v>
      </c>
      <c r="H147" s="21" t="e">
        <f t="array" ref="H147">INDEX($D$2:$D$561, SMALL(IF($F$2=$B$2:$B$561, ROW($B$2:$B$561)-ROW($B$2)+1), ROW(146:146)))</f>
        <v>#NUM!</v>
      </c>
      <c r="J147" s="21" t="e">
        <f t="array" ref="J147">INDEX($C$2:$C$561, SMALL(IF($I$2=$B$2:$B$561, ROW($B$2:$B$561)-ROW($B$2)+1), ROW(146:146)))</f>
        <v>#NUM!</v>
      </c>
      <c r="K147" s="21" t="e">
        <f t="array" ref="K147">INDEX($D$2:$D$561, SMALL(IF($I$2=$B$2:$B$561, ROW($B$2:$B$561)-ROW($B$2)+1), ROW(146:146)))</f>
        <v>#NUM!</v>
      </c>
      <c r="M147" s="21" t="e">
        <f t="array" ref="M147">INDEX($C$2:$C$561, SMALL(IF($L$2=$B$2:$B$561, ROW($B$2:$B$561)-ROW($B$2)+1), ROW(146:146)))</f>
        <v>#NUM!</v>
      </c>
      <c r="N147" s="21" t="e">
        <f t="array" ref="N147">INDEX($D$2:$D$561, SMALL(IF($L$2=$B$2:$B$561, ROW($B$2:$B$561)-ROW($B$2)+1), ROW(146:146)))</f>
        <v>#NUM!</v>
      </c>
      <c r="P147" s="21" t="e">
        <f t="array" ref="P147">INDEX($C$2:$C$561, SMALL(IF($O$2=$B$2:$B$561, ROW($B$2:$B$561)-ROW($B$2)+1), ROW(146:146)))</f>
        <v>#NUM!</v>
      </c>
      <c r="Q147" s="21" t="e">
        <f t="array" ref="Q147">INDEX($D$2:$D$561, SMALL(IF($O$2=$B$2:$B$561, ROW($B$2:$B$561)-ROW($B$2)+1), ROW(146:146)))</f>
        <v>#NUM!</v>
      </c>
      <c r="S147" s="21" t="e">
        <f t="array" ref="S147">INDEX($C$2:$C$561, SMALL(IF($R$2=$B$2:$B$561, ROW($B$2:$B$561)-ROW($B$2)+1), ROW(146:146)))</f>
        <v>#NUM!</v>
      </c>
      <c r="T147" s="21" t="e">
        <f t="array" ref="T147">INDEX($D$2:$D$561, SMALL(IF($R$2=$B$2:$B$561, ROW($B$2:$B$561)-ROW($B$2)+1), ROW(146:146)))</f>
        <v>#NUM!</v>
      </c>
      <c r="V147" s="21" t="e">
        <f t="array" ref="V147">INDEX($C$2:$C$561, SMALL(IF($U$2=$B$2:$B$561, ROW($B$2:$B$561)-ROW($B$2)+1), ROW(146:146)))</f>
        <v>#NUM!</v>
      </c>
      <c r="W147" s="21" t="e">
        <f t="array" ref="W147">INDEX($D$2:$D$561, SMALL(IF($U$2=$B$2:$B$561, ROW($B$2:$B$561)-ROW($B$2)+1), ROW(146:146)))</f>
        <v>#NUM!</v>
      </c>
      <c r="Y147" s="21" t="e">
        <f t="array" ref="Y147">INDEX($C$2:$C$561, SMALL(IF($X$2=$B$2:$B$561, ROW($B$2:$B$561)-ROW($B$2)+1), ROW(146:146)))</f>
        <v>#NUM!</v>
      </c>
      <c r="Z147" s="21" t="e">
        <f t="array" ref="Z147">INDEX($D$2:$D$561, SMALL(IF($X$2=$B$2:$B$561, ROW($B$2:$B$561)-ROW($B$2)+1), ROW(146:146)))</f>
        <v>#NUM!</v>
      </c>
      <c r="AB147" s="21" t="e">
        <f t="array" ref="AB147">INDEX($C$2:$C$561, SMALL(IF($AA$2=$B$2:$B$561, ROW($B$2:$B$561)-ROW($B$2)+1), ROW(146:146)))</f>
        <v>#NUM!</v>
      </c>
      <c r="AC147" s="21" t="e">
        <f t="array" ref="AC147">INDEX($D$2:$D$561, SMALL(IF($AA$2=$B$2:$B$561, ROW($B$2:$B$561)-ROW($B$2)+1), ROW(146:146)))</f>
        <v>#NUM!</v>
      </c>
      <c r="AE147" s="21" t="e">
        <f t="array" ref="AE147">INDEX($C$2:$C$561, SMALL(IF($AD$2=$B$2:$B$561, ROW($B$2:$B$561)-ROW($B$2)+1), ROW(146:146)))</f>
        <v>#NUM!</v>
      </c>
      <c r="AF147" s="21" t="e">
        <f t="array" ref="AF147">INDEX($D$2:$D$561, SMALL(IF($AD$2=$B$2:$B$561, ROW($B$2:$B$561)-ROW($B$2)+1), ROW(146:146)))</f>
        <v>#NUM!</v>
      </c>
      <c r="AH147" s="21" t="e">
        <f t="array" ref="AH147">INDEX($C$2:$C$561, SMALL(IF($AG$2=$B$2:$B$561, ROW($B$2:$B$561)-ROW($B$2)+1), ROW(146:146)))</f>
        <v>#NUM!</v>
      </c>
      <c r="AI147" s="21" t="e">
        <f t="array" ref="AI147">INDEX($D$2:$D$561, SMALL(IF($AG$2=$B$2:$B$561, ROW($B$2:$B$561)-ROW($B$2)+1), ROW(146:146)))</f>
        <v>#NUM!</v>
      </c>
    </row>
    <row r="148" spans="1:35" ht="15" x14ac:dyDescent="0.4">
      <c r="A148">
        <f>'Clk0.6'!P58</f>
        <v>18.542829162173597</v>
      </c>
      <c r="B148">
        <f t="shared" si="2"/>
        <v>18</v>
      </c>
      <c r="C148" s="1">
        <f>'Clk0.6'!S58</f>
        <v>8.1644966974028428</v>
      </c>
      <c r="D148" s="1">
        <f>'Clk0.6'!T58</f>
        <v>7.3563816042175718</v>
      </c>
      <c r="G148" s="21" t="e">
        <f t="array" ref="G148">INDEX($C$2:$C$561, SMALL(IF($F$2=$B$2:$B$561, ROW($B$2:$B$561)-ROW($B$2)+1), ROW(147:147)))</f>
        <v>#NUM!</v>
      </c>
      <c r="H148" s="21" t="e">
        <f t="array" ref="H148">INDEX($D$2:$D$561, SMALL(IF($F$2=$B$2:$B$561, ROW($B$2:$B$561)-ROW($B$2)+1), ROW(147:147)))</f>
        <v>#NUM!</v>
      </c>
      <c r="J148" s="21" t="e">
        <f t="array" ref="J148">INDEX($C$2:$C$561, SMALL(IF($I$2=$B$2:$B$561, ROW($B$2:$B$561)-ROW($B$2)+1), ROW(147:147)))</f>
        <v>#NUM!</v>
      </c>
      <c r="K148" s="21" t="e">
        <f t="array" ref="K148">INDEX($D$2:$D$561, SMALL(IF($I$2=$B$2:$B$561, ROW($B$2:$B$561)-ROW($B$2)+1), ROW(147:147)))</f>
        <v>#NUM!</v>
      </c>
      <c r="M148" s="21" t="e">
        <f t="array" ref="M148">INDEX($C$2:$C$561, SMALL(IF($L$2=$B$2:$B$561, ROW($B$2:$B$561)-ROW($B$2)+1), ROW(147:147)))</f>
        <v>#NUM!</v>
      </c>
      <c r="N148" s="21" t="e">
        <f t="array" ref="N148">INDEX($D$2:$D$561, SMALL(IF($L$2=$B$2:$B$561, ROW($B$2:$B$561)-ROW($B$2)+1), ROW(147:147)))</f>
        <v>#NUM!</v>
      </c>
      <c r="P148" s="21" t="e">
        <f t="array" ref="P148">INDEX($C$2:$C$561, SMALL(IF($O$2=$B$2:$B$561, ROW($B$2:$B$561)-ROW($B$2)+1), ROW(147:147)))</f>
        <v>#NUM!</v>
      </c>
      <c r="Q148" s="21" t="e">
        <f t="array" ref="Q148">INDEX($D$2:$D$561, SMALL(IF($O$2=$B$2:$B$561, ROW($B$2:$B$561)-ROW($B$2)+1), ROW(147:147)))</f>
        <v>#NUM!</v>
      </c>
      <c r="S148" s="21" t="e">
        <f t="array" ref="S148">INDEX($C$2:$C$561, SMALL(IF($R$2=$B$2:$B$561, ROW($B$2:$B$561)-ROW($B$2)+1), ROW(147:147)))</f>
        <v>#NUM!</v>
      </c>
      <c r="T148" s="21" t="e">
        <f t="array" ref="T148">INDEX($D$2:$D$561, SMALL(IF($R$2=$B$2:$B$561, ROW($B$2:$B$561)-ROW($B$2)+1), ROW(147:147)))</f>
        <v>#NUM!</v>
      </c>
      <c r="V148" s="21" t="e">
        <f t="array" ref="V148">INDEX($C$2:$C$561, SMALL(IF($U$2=$B$2:$B$561, ROW($B$2:$B$561)-ROW($B$2)+1), ROW(147:147)))</f>
        <v>#NUM!</v>
      </c>
      <c r="W148" s="21" t="e">
        <f t="array" ref="W148">INDEX($D$2:$D$561, SMALL(IF($U$2=$B$2:$B$561, ROW($B$2:$B$561)-ROW($B$2)+1), ROW(147:147)))</f>
        <v>#NUM!</v>
      </c>
      <c r="Y148" s="21" t="e">
        <f t="array" ref="Y148">INDEX($C$2:$C$561, SMALL(IF($X$2=$B$2:$B$561, ROW($B$2:$B$561)-ROW($B$2)+1), ROW(147:147)))</f>
        <v>#NUM!</v>
      </c>
      <c r="Z148" s="21" t="e">
        <f t="array" ref="Z148">INDEX($D$2:$D$561, SMALL(IF($X$2=$B$2:$B$561, ROW($B$2:$B$561)-ROW($B$2)+1), ROW(147:147)))</f>
        <v>#NUM!</v>
      </c>
      <c r="AB148" s="21" t="e">
        <f t="array" ref="AB148">INDEX($C$2:$C$561, SMALL(IF($AA$2=$B$2:$B$561, ROW($B$2:$B$561)-ROW($B$2)+1), ROW(147:147)))</f>
        <v>#NUM!</v>
      </c>
      <c r="AC148" s="21" t="e">
        <f t="array" ref="AC148">INDEX($D$2:$D$561, SMALL(IF($AA$2=$B$2:$B$561, ROW($B$2:$B$561)-ROW($B$2)+1), ROW(147:147)))</f>
        <v>#NUM!</v>
      </c>
      <c r="AE148" s="21" t="e">
        <f t="array" ref="AE148">INDEX($C$2:$C$561, SMALL(IF($AD$2=$B$2:$B$561, ROW($B$2:$B$561)-ROW($B$2)+1), ROW(147:147)))</f>
        <v>#NUM!</v>
      </c>
      <c r="AF148" s="21" t="e">
        <f t="array" ref="AF148">INDEX($D$2:$D$561, SMALL(IF($AD$2=$B$2:$B$561, ROW($B$2:$B$561)-ROW($B$2)+1), ROW(147:147)))</f>
        <v>#NUM!</v>
      </c>
      <c r="AH148" s="21" t="e">
        <f t="array" ref="AH148">INDEX($C$2:$C$561, SMALL(IF($AG$2=$B$2:$B$561, ROW($B$2:$B$561)-ROW($B$2)+1), ROW(147:147)))</f>
        <v>#NUM!</v>
      </c>
      <c r="AI148" s="21" t="e">
        <f t="array" ref="AI148">INDEX($D$2:$D$561, SMALL(IF($AG$2=$B$2:$B$561, ROW($B$2:$B$561)-ROW($B$2)+1), ROW(147:147)))</f>
        <v>#NUM!</v>
      </c>
    </row>
    <row r="149" spans="1:35" ht="15" x14ac:dyDescent="0.4">
      <c r="A149">
        <f>'Clk0.6'!P59</f>
        <v>18.52547545736601</v>
      </c>
      <c r="B149">
        <f t="shared" si="2"/>
        <v>18</v>
      </c>
      <c r="C149" s="1">
        <f>'Clk0.6'!S59</f>
        <v>8.0015713458388777</v>
      </c>
      <c r="D149" s="1">
        <f>'Clk0.6'!T59</f>
        <v>7.1251175717814519</v>
      </c>
      <c r="G149" s="21" t="e">
        <f t="array" ref="G149">INDEX($C$2:$C$561, SMALL(IF($F$2=$B$2:$B$561, ROW($B$2:$B$561)-ROW($B$2)+1), ROW(148:148)))</f>
        <v>#NUM!</v>
      </c>
      <c r="H149" s="21" t="e">
        <f t="array" ref="H149">INDEX($D$2:$D$561, SMALL(IF($F$2=$B$2:$B$561, ROW($B$2:$B$561)-ROW($B$2)+1), ROW(148:148)))</f>
        <v>#NUM!</v>
      </c>
      <c r="J149" s="21" t="e">
        <f t="array" ref="J149">INDEX($C$2:$C$561, SMALL(IF($I$2=$B$2:$B$561, ROW($B$2:$B$561)-ROW($B$2)+1), ROW(148:148)))</f>
        <v>#NUM!</v>
      </c>
      <c r="K149" s="21" t="e">
        <f t="array" ref="K149">INDEX($D$2:$D$561, SMALL(IF($I$2=$B$2:$B$561, ROW($B$2:$B$561)-ROW($B$2)+1), ROW(148:148)))</f>
        <v>#NUM!</v>
      </c>
      <c r="M149" s="21" t="e">
        <f t="array" ref="M149">INDEX($C$2:$C$561, SMALL(IF($L$2=$B$2:$B$561, ROW($B$2:$B$561)-ROW($B$2)+1), ROW(148:148)))</f>
        <v>#NUM!</v>
      </c>
      <c r="N149" s="21" t="e">
        <f t="array" ref="N149">INDEX($D$2:$D$561, SMALL(IF($L$2=$B$2:$B$561, ROW($B$2:$B$561)-ROW($B$2)+1), ROW(148:148)))</f>
        <v>#NUM!</v>
      </c>
      <c r="P149" s="21" t="e">
        <f t="array" ref="P149">INDEX($C$2:$C$561, SMALL(IF($O$2=$B$2:$B$561, ROW($B$2:$B$561)-ROW($B$2)+1), ROW(148:148)))</f>
        <v>#NUM!</v>
      </c>
      <c r="Q149" s="21" t="e">
        <f t="array" ref="Q149">INDEX($D$2:$D$561, SMALL(IF($O$2=$B$2:$B$561, ROW($B$2:$B$561)-ROW($B$2)+1), ROW(148:148)))</f>
        <v>#NUM!</v>
      </c>
      <c r="S149" s="21" t="e">
        <f t="array" ref="S149">INDEX($C$2:$C$561, SMALL(IF($R$2=$B$2:$B$561, ROW($B$2:$B$561)-ROW($B$2)+1), ROW(148:148)))</f>
        <v>#NUM!</v>
      </c>
      <c r="T149" s="21" t="e">
        <f t="array" ref="T149">INDEX($D$2:$D$561, SMALL(IF($R$2=$B$2:$B$561, ROW($B$2:$B$561)-ROW($B$2)+1), ROW(148:148)))</f>
        <v>#NUM!</v>
      </c>
      <c r="V149" s="21" t="e">
        <f t="array" ref="V149">INDEX($C$2:$C$561, SMALL(IF($U$2=$B$2:$B$561, ROW($B$2:$B$561)-ROW($B$2)+1), ROW(148:148)))</f>
        <v>#NUM!</v>
      </c>
      <c r="W149" s="21" t="e">
        <f t="array" ref="W149">INDEX($D$2:$D$561, SMALL(IF($U$2=$B$2:$B$561, ROW($B$2:$B$561)-ROW($B$2)+1), ROW(148:148)))</f>
        <v>#NUM!</v>
      </c>
      <c r="Y149" s="21" t="e">
        <f t="array" ref="Y149">INDEX($C$2:$C$561, SMALL(IF($X$2=$B$2:$B$561, ROW($B$2:$B$561)-ROW($B$2)+1), ROW(148:148)))</f>
        <v>#NUM!</v>
      </c>
      <c r="Z149" s="21" t="e">
        <f t="array" ref="Z149">INDEX($D$2:$D$561, SMALL(IF($X$2=$B$2:$B$561, ROW($B$2:$B$561)-ROW($B$2)+1), ROW(148:148)))</f>
        <v>#NUM!</v>
      </c>
      <c r="AB149" s="21" t="e">
        <f t="array" ref="AB149">INDEX($C$2:$C$561, SMALL(IF($AA$2=$B$2:$B$561, ROW($B$2:$B$561)-ROW($B$2)+1), ROW(148:148)))</f>
        <v>#NUM!</v>
      </c>
      <c r="AC149" s="21" t="e">
        <f t="array" ref="AC149">INDEX($D$2:$D$561, SMALL(IF($AA$2=$B$2:$B$561, ROW($B$2:$B$561)-ROW($B$2)+1), ROW(148:148)))</f>
        <v>#NUM!</v>
      </c>
      <c r="AE149" s="21" t="e">
        <f t="array" ref="AE149">INDEX($C$2:$C$561, SMALL(IF($AD$2=$B$2:$B$561, ROW($B$2:$B$561)-ROW($B$2)+1), ROW(148:148)))</f>
        <v>#NUM!</v>
      </c>
      <c r="AF149" s="21" t="e">
        <f t="array" ref="AF149">INDEX($D$2:$D$561, SMALL(IF($AD$2=$B$2:$B$561, ROW($B$2:$B$561)-ROW($B$2)+1), ROW(148:148)))</f>
        <v>#NUM!</v>
      </c>
      <c r="AH149" s="21" t="e">
        <f t="array" ref="AH149">INDEX($C$2:$C$561, SMALL(IF($AG$2=$B$2:$B$561, ROW($B$2:$B$561)-ROW($B$2)+1), ROW(148:148)))</f>
        <v>#NUM!</v>
      </c>
      <c r="AI149" s="21" t="e">
        <f t="array" ref="AI149">INDEX($D$2:$D$561, SMALL(IF($AG$2=$B$2:$B$561, ROW($B$2:$B$561)-ROW($B$2)+1), ROW(148:148)))</f>
        <v>#NUM!</v>
      </c>
    </row>
    <row r="150" spans="1:35" ht="15" x14ac:dyDescent="0.4">
      <c r="A150">
        <f>'Clk0.6'!P60</f>
        <v>18.51917257894041</v>
      </c>
      <c r="B150">
        <f t="shared" si="2"/>
        <v>18</v>
      </c>
      <c r="C150" s="1">
        <f>'Clk0.6'!S60</f>
        <v>7.8434400696760544</v>
      </c>
      <c r="D150" s="1">
        <f>'Clk0.6'!T60</f>
        <v>6.8944776701457249</v>
      </c>
      <c r="G150" s="21" t="e">
        <f t="array" ref="G150">INDEX($C$2:$C$561, SMALL(IF($F$2=$B$2:$B$561, ROW($B$2:$B$561)-ROW($B$2)+1), ROW(149:149)))</f>
        <v>#NUM!</v>
      </c>
      <c r="H150" s="21" t="e">
        <f t="array" ref="H150">INDEX($D$2:$D$561, SMALL(IF($F$2=$B$2:$B$561, ROW($B$2:$B$561)-ROW($B$2)+1), ROW(149:149)))</f>
        <v>#NUM!</v>
      </c>
      <c r="J150" s="21" t="e">
        <f t="array" ref="J150">INDEX($C$2:$C$561, SMALL(IF($I$2=$B$2:$B$561, ROW($B$2:$B$561)-ROW($B$2)+1), ROW(149:149)))</f>
        <v>#NUM!</v>
      </c>
      <c r="K150" s="21" t="e">
        <f t="array" ref="K150">INDEX($D$2:$D$561, SMALL(IF($I$2=$B$2:$B$561, ROW($B$2:$B$561)-ROW($B$2)+1), ROW(149:149)))</f>
        <v>#NUM!</v>
      </c>
      <c r="M150" s="21" t="e">
        <f t="array" ref="M150">INDEX($C$2:$C$561, SMALL(IF($L$2=$B$2:$B$561, ROW($B$2:$B$561)-ROW($B$2)+1), ROW(149:149)))</f>
        <v>#NUM!</v>
      </c>
      <c r="N150" s="21" t="e">
        <f t="array" ref="N150">INDEX($D$2:$D$561, SMALL(IF($L$2=$B$2:$B$561, ROW($B$2:$B$561)-ROW($B$2)+1), ROW(149:149)))</f>
        <v>#NUM!</v>
      </c>
      <c r="P150" s="21" t="e">
        <f t="array" ref="P150">INDEX($C$2:$C$561, SMALL(IF($O$2=$B$2:$B$561, ROW($B$2:$B$561)-ROW($B$2)+1), ROW(149:149)))</f>
        <v>#NUM!</v>
      </c>
      <c r="Q150" s="21" t="e">
        <f t="array" ref="Q150">INDEX($D$2:$D$561, SMALL(IF($O$2=$B$2:$B$561, ROW($B$2:$B$561)-ROW($B$2)+1), ROW(149:149)))</f>
        <v>#NUM!</v>
      </c>
      <c r="S150" s="21" t="e">
        <f t="array" ref="S150">INDEX($C$2:$C$561, SMALL(IF($R$2=$B$2:$B$561, ROW($B$2:$B$561)-ROW($B$2)+1), ROW(149:149)))</f>
        <v>#NUM!</v>
      </c>
      <c r="T150" s="21" t="e">
        <f t="array" ref="T150">INDEX($D$2:$D$561, SMALL(IF($R$2=$B$2:$B$561, ROW($B$2:$B$561)-ROW($B$2)+1), ROW(149:149)))</f>
        <v>#NUM!</v>
      </c>
      <c r="V150" s="21" t="e">
        <f t="array" ref="V150">INDEX($C$2:$C$561, SMALL(IF($U$2=$B$2:$B$561, ROW($B$2:$B$561)-ROW($B$2)+1), ROW(149:149)))</f>
        <v>#NUM!</v>
      </c>
      <c r="W150" s="21" t="e">
        <f t="array" ref="W150">INDEX($D$2:$D$561, SMALL(IF($U$2=$B$2:$B$561, ROW($B$2:$B$561)-ROW($B$2)+1), ROW(149:149)))</f>
        <v>#NUM!</v>
      </c>
      <c r="Y150" s="21" t="e">
        <f t="array" ref="Y150">INDEX($C$2:$C$561, SMALL(IF($X$2=$B$2:$B$561, ROW($B$2:$B$561)-ROW($B$2)+1), ROW(149:149)))</f>
        <v>#NUM!</v>
      </c>
      <c r="Z150" s="21" t="e">
        <f t="array" ref="Z150">INDEX($D$2:$D$561, SMALL(IF($X$2=$B$2:$B$561, ROW($B$2:$B$561)-ROW($B$2)+1), ROW(149:149)))</f>
        <v>#NUM!</v>
      </c>
      <c r="AB150" s="21" t="e">
        <f t="array" ref="AB150">INDEX($C$2:$C$561, SMALL(IF($AA$2=$B$2:$B$561, ROW($B$2:$B$561)-ROW($B$2)+1), ROW(149:149)))</f>
        <v>#NUM!</v>
      </c>
      <c r="AC150" s="21" t="e">
        <f t="array" ref="AC150">INDEX($D$2:$D$561, SMALL(IF($AA$2=$B$2:$B$561, ROW($B$2:$B$561)-ROW($B$2)+1), ROW(149:149)))</f>
        <v>#NUM!</v>
      </c>
      <c r="AE150" s="21" t="e">
        <f t="array" ref="AE150">INDEX($C$2:$C$561, SMALL(IF($AD$2=$B$2:$B$561, ROW($B$2:$B$561)-ROW($B$2)+1), ROW(149:149)))</f>
        <v>#NUM!</v>
      </c>
      <c r="AF150" s="21" t="e">
        <f t="array" ref="AF150">INDEX($D$2:$D$561, SMALL(IF($AD$2=$B$2:$B$561, ROW($B$2:$B$561)-ROW($B$2)+1), ROW(149:149)))</f>
        <v>#NUM!</v>
      </c>
      <c r="AH150" s="21" t="e">
        <f t="array" ref="AH150">INDEX($C$2:$C$561, SMALL(IF($AG$2=$B$2:$B$561, ROW($B$2:$B$561)-ROW($B$2)+1), ROW(149:149)))</f>
        <v>#NUM!</v>
      </c>
      <c r="AI150" s="21" t="e">
        <f t="array" ref="AI150">INDEX($D$2:$D$561, SMALL(IF($AG$2=$B$2:$B$561, ROW($B$2:$B$561)-ROW($B$2)+1), ROW(149:149)))</f>
        <v>#NUM!</v>
      </c>
    </row>
    <row r="151" spans="1:35" ht="15" x14ac:dyDescent="0.4">
      <c r="A151">
        <f>'Clk0.6'!P61</f>
        <v>18.523795680246856</v>
      </c>
      <c r="B151">
        <f t="shared" si="2"/>
        <v>18</v>
      </c>
      <c r="C151" s="1">
        <f>'Clk0.6'!S61</f>
        <v>7.689735175102121</v>
      </c>
      <c r="D151" s="1">
        <f>'Clk0.6'!T61</f>
        <v>6.6639491936618391</v>
      </c>
      <c r="G151" s="21" t="e">
        <f t="array" ref="G151">INDEX($C$2:$C$561, SMALL(IF($F$2=$B$2:$B$561, ROW($B$2:$B$561)-ROW($B$2)+1), ROW(150:150)))</f>
        <v>#NUM!</v>
      </c>
      <c r="H151" s="21" t="e">
        <f t="array" ref="H151">INDEX($D$2:$D$561, SMALL(IF($F$2=$B$2:$B$561, ROW($B$2:$B$561)-ROW($B$2)+1), ROW(150:150)))</f>
        <v>#NUM!</v>
      </c>
      <c r="J151" s="21" t="e">
        <f t="array" ref="J151">INDEX($C$2:$C$561, SMALL(IF($I$2=$B$2:$B$561, ROW($B$2:$B$561)-ROW($B$2)+1), ROW(150:150)))</f>
        <v>#NUM!</v>
      </c>
      <c r="K151" s="21" t="e">
        <f t="array" ref="K151">INDEX($D$2:$D$561, SMALL(IF($I$2=$B$2:$B$561, ROW($B$2:$B$561)-ROW($B$2)+1), ROW(150:150)))</f>
        <v>#NUM!</v>
      </c>
      <c r="M151" s="21" t="e">
        <f t="array" ref="M151">INDEX($C$2:$C$561, SMALL(IF($L$2=$B$2:$B$561, ROW($B$2:$B$561)-ROW($B$2)+1), ROW(150:150)))</f>
        <v>#NUM!</v>
      </c>
      <c r="N151" s="21" t="e">
        <f t="array" ref="N151">INDEX($D$2:$D$561, SMALL(IF($L$2=$B$2:$B$561, ROW($B$2:$B$561)-ROW($B$2)+1), ROW(150:150)))</f>
        <v>#NUM!</v>
      </c>
      <c r="P151" s="21" t="e">
        <f t="array" ref="P151">INDEX($C$2:$C$561, SMALL(IF($O$2=$B$2:$B$561, ROW($B$2:$B$561)-ROW($B$2)+1), ROW(150:150)))</f>
        <v>#NUM!</v>
      </c>
      <c r="Q151" s="21" t="e">
        <f t="array" ref="Q151">INDEX($D$2:$D$561, SMALL(IF($O$2=$B$2:$B$561, ROW($B$2:$B$561)-ROW($B$2)+1), ROW(150:150)))</f>
        <v>#NUM!</v>
      </c>
      <c r="S151" s="21" t="e">
        <f t="array" ref="S151">INDEX($C$2:$C$561, SMALL(IF($R$2=$B$2:$B$561, ROW($B$2:$B$561)-ROW($B$2)+1), ROW(150:150)))</f>
        <v>#NUM!</v>
      </c>
      <c r="T151" s="21" t="e">
        <f t="array" ref="T151">INDEX($D$2:$D$561, SMALL(IF($R$2=$B$2:$B$561, ROW($B$2:$B$561)-ROW($B$2)+1), ROW(150:150)))</f>
        <v>#NUM!</v>
      </c>
      <c r="V151" s="21" t="e">
        <f t="array" ref="V151">INDEX($C$2:$C$561, SMALL(IF($U$2=$B$2:$B$561, ROW($B$2:$B$561)-ROW($B$2)+1), ROW(150:150)))</f>
        <v>#NUM!</v>
      </c>
      <c r="W151" s="21" t="e">
        <f t="array" ref="W151">INDEX($D$2:$D$561, SMALL(IF($U$2=$B$2:$B$561, ROW($B$2:$B$561)-ROW($B$2)+1), ROW(150:150)))</f>
        <v>#NUM!</v>
      </c>
      <c r="Y151" s="21" t="e">
        <f t="array" ref="Y151">INDEX($C$2:$C$561, SMALL(IF($X$2=$B$2:$B$561, ROW($B$2:$B$561)-ROW($B$2)+1), ROW(150:150)))</f>
        <v>#NUM!</v>
      </c>
      <c r="Z151" s="21" t="e">
        <f t="array" ref="Z151">INDEX($D$2:$D$561, SMALL(IF($X$2=$B$2:$B$561, ROW($B$2:$B$561)-ROW($B$2)+1), ROW(150:150)))</f>
        <v>#NUM!</v>
      </c>
      <c r="AB151" s="21" t="e">
        <f t="array" ref="AB151">INDEX($C$2:$C$561, SMALL(IF($AA$2=$B$2:$B$561, ROW($B$2:$B$561)-ROW($B$2)+1), ROW(150:150)))</f>
        <v>#NUM!</v>
      </c>
      <c r="AC151" s="21" t="e">
        <f t="array" ref="AC151">INDEX($D$2:$D$561, SMALL(IF($AA$2=$B$2:$B$561, ROW($B$2:$B$561)-ROW($B$2)+1), ROW(150:150)))</f>
        <v>#NUM!</v>
      </c>
      <c r="AE151" s="21" t="e">
        <f t="array" ref="AE151">INDEX($C$2:$C$561, SMALL(IF($AD$2=$B$2:$B$561, ROW($B$2:$B$561)-ROW($B$2)+1), ROW(150:150)))</f>
        <v>#NUM!</v>
      </c>
      <c r="AF151" s="21" t="e">
        <f t="array" ref="AF151">INDEX($D$2:$D$561, SMALL(IF($AD$2=$B$2:$B$561, ROW($B$2:$B$561)-ROW($B$2)+1), ROW(150:150)))</f>
        <v>#NUM!</v>
      </c>
      <c r="AH151" s="21" t="e">
        <f t="array" ref="AH151">INDEX($C$2:$C$561, SMALL(IF($AG$2=$B$2:$B$561, ROW($B$2:$B$561)-ROW($B$2)+1), ROW(150:150)))</f>
        <v>#NUM!</v>
      </c>
      <c r="AI151" s="21" t="e">
        <f t="array" ref="AI151">INDEX($D$2:$D$561, SMALL(IF($AG$2=$B$2:$B$561, ROW($B$2:$B$561)-ROW($B$2)+1), ROW(150:150)))</f>
        <v>#NUM!</v>
      </c>
    </row>
    <row r="152" spans="1:35" ht="15" x14ac:dyDescent="0.4">
      <c r="A152">
        <f>'Clk0.6'!P62</f>
        <v>18.539275699669325</v>
      </c>
      <c r="B152">
        <f t="shared" si="2"/>
        <v>18</v>
      </c>
      <c r="C152" s="1">
        <f>'Clk0.6'!S62</f>
        <v>7.5400941000368897</v>
      </c>
      <c r="D152" s="1">
        <f>'Clk0.6'!T62</f>
        <v>6.4330231090666734</v>
      </c>
      <c r="G152" s="21" t="e">
        <f t="array" ref="G152">INDEX($C$2:$C$561, SMALL(IF($F$2=$B$2:$B$561, ROW($B$2:$B$561)-ROW($B$2)+1), ROW(151:151)))</f>
        <v>#NUM!</v>
      </c>
      <c r="H152" s="21" t="e">
        <f t="array" ref="H152">INDEX($D$2:$D$561, SMALL(IF($F$2=$B$2:$B$561, ROW($B$2:$B$561)-ROW($B$2)+1), ROW(151:151)))</f>
        <v>#NUM!</v>
      </c>
      <c r="J152" s="21" t="e">
        <f t="array" ref="J152">INDEX($C$2:$C$561, SMALL(IF($I$2=$B$2:$B$561, ROW($B$2:$B$561)-ROW($B$2)+1), ROW(151:151)))</f>
        <v>#NUM!</v>
      </c>
      <c r="K152" s="21" t="e">
        <f t="array" ref="K152">INDEX($D$2:$D$561, SMALL(IF($I$2=$B$2:$B$561, ROW($B$2:$B$561)-ROW($B$2)+1), ROW(151:151)))</f>
        <v>#NUM!</v>
      </c>
      <c r="M152" s="21" t="e">
        <f t="array" ref="M152">INDEX($C$2:$C$561, SMALL(IF($L$2=$B$2:$B$561, ROW($B$2:$B$561)-ROW($B$2)+1), ROW(151:151)))</f>
        <v>#NUM!</v>
      </c>
      <c r="N152" s="21" t="e">
        <f t="array" ref="N152">INDEX($D$2:$D$561, SMALL(IF($L$2=$B$2:$B$561, ROW($B$2:$B$561)-ROW($B$2)+1), ROW(151:151)))</f>
        <v>#NUM!</v>
      </c>
      <c r="P152" s="21" t="e">
        <f t="array" ref="P152">INDEX($C$2:$C$561, SMALL(IF($O$2=$B$2:$B$561, ROW($B$2:$B$561)-ROW($B$2)+1), ROW(151:151)))</f>
        <v>#NUM!</v>
      </c>
      <c r="Q152" s="21" t="e">
        <f t="array" ref="Q152">INDEX($D$2:$D$561, SMALL(IF($O$2=$B$2:$B$561, ROW($B$2:$B$561)-ROW($B$2)+1), ROW(151:151)))</f>
        <v>#NUM!</v>
      </c>
      <c r="S152" s="21" t="e">
        <f t="array" ref="S152">INDEX($C$2:$C$561, SMALL(IF($R$2=$B$2:$B$561, ROW($B$2:$B$561)-ROW($B$2)+1), ROW(151:151)))</f>
        <v>#NUM!</v>
      </c>
      <c r="T152" s="21" t="e">
        <f t="array" ref="T152">INDEX($D$2:$D$561, SMALL(IF($R$2=$B$2:$B$561, ROW($B$2:$B$561)-ROW($B$2)+1), ROW(151:151)))</f>
        <v>#NUM!</v>
      </c>
      <c r="V152" s="21" t="e">
        <f t="array" ref="V152">INDEX($C$2:$C$561, SMALL(IF($U$2=$B$2:$B$561, ROW($B$2:$B$561)-ROW($B$2)+1), ROW(151:151)))</f>
        <v>#NUM!</v>
      </c>
      <c r="W152" s="21" t="e">
        <f t="array" ref="W152">INDEX($D$2:$D$561, SMALL(IF($U$2=$B$2:$B$561, ROW($B$2:$B$561)-ROW($B$2)+1), ROW(151:151)))</f>
        <v>#NUM!</v>
      </c>
      <c r="Y152" s="21" t="e">
        <f t="array" ref="Y152">INDEX($C$2:$C$561, SMALL(IF($X$2=$B$2:$B$561, ROW($B$2:$B$561)-ROW($B$2)+1), ROW(151:151)))</f>
        <v>#NUM!</v>
      </c>
      <c r="Z152" s="21" t="e">
        <f t="array" ref="Z152">INDEX($D$2:$D$561, SMALL(IF($X$2=$B$2:$B$561, ROW($B$2:$B$561)-ROW($B$2)+1), ROW(151:151)))</f>
        <v>#NUM!</v>
      </c>
      <c r="AB152" s="21" t="e">
        <f t="array" ref="AB152">INDEX($C$2:$C$561, SMALL(IF($AA$2=$B$2:$B$561, ROW($B$2:$B$561)-ROW($B$2)+1), ROW(151:151)))</f>
        <v>#NUM!</v>
      </c>
      <c r="AC152" s="21" t="e">
        <f t="array" ref="AC152">INDEX($D$2:$D$561, SMALL(IF($AA$2=$B$2:$B$561, ROW($B$2:$B$561)-ROW($B$2)+1), ROW(151:151)))</f>
        <v>#NUM!</v>
      </c>
      <c r="AE152" s="21" t="e">
        <f t="array" ref="AE152">INDEX($C$2:$C$561, SMALL(IF($AD$2=$B$2:$B$561, ROW($B$2:$B$561)-ROW($B$2)+1), ROW(151:151)))</f>
        <v>#NUM!</v>
      </c>
      <c r="AF152" s="21" t="e">
        <f t="array" ref="AF152">INDEX($D$2:$D$561, SMALL(IF($AD$2=$B$2:$B$561, ROW($B$2:$B$561)-ROW($B$2)+1), ROW(151:151)))</f>
        <v>#NUM!</v>
      </c>
      <c r="AH152" s="21" t="e">
        <f t="array" ref="AH152">INDEX($C$2:$C$561, SMALL(IF($AG$2=$B$2:$B$561, ROW($B$2:$B$561)-ROW($B$2)+1), ROW(151:151)))</f>
        <v>#NUM!</v>
      </c>
      <c r="AI152" s="21" t="e">
        <f t="array" ref="AI152">INDEX($D$2:$D$561, SMALL(IF($AG$2=$B$2:$B$561, ROW($B$2:$B$561)-ROW($B$2)+1), ROW(151:151)))</f>
        <v>#NUM!</v>
      </c>
    </row>
    <row r="153" spans="1:35" ht="15" x14ac:dyDescent="0.4">
      <c r="A153">
        <f>'Clk0.6'!P63</f>
        <v>18.565598592907055</v>
      </c>
      <c r="B153">
        <f t="shared" si="2"/>
        <v>18</v>
      </c>
      <c r="C153" s="1">
        <f>'Clk0.6'!S63</f>
        <v>7.3941531903317452</v>
      </c>
      <c r="D153" s="1">
        <f>'Clk0.6'!T63</f>
        <v>6.2011900253126795</v>
      </c>
      <c r="G153" s="21" t="e">
        <f t="array" ref="G153">INDEX($C$2:$C$561, SMALL(IF($F$2=$B$2:$B$561, ROW($B$2:$B$561)-ROW($B$2)+1), ROW(152:152)))</f>
        <v>#NUM!</v>
      </c>
      <c r="H153" s="21" t="e">
        <f t="array" ref="H153">INDEX($D$2:$D$561, SMALL(IF($F$2=$B$2:$B$561, ROW($B$2:$B$561)-ROW($B$2)+1), ROW(152:152)))</f>
        <v>#NUM!</v>
      </c>
      <c r="J153" s="21" t="e">
        <f t="array" ref="J153">INDEX($C$2:$C$561, SMALL(IF($I$2=$B$2:$B$561, ROW($B$2:$B$561)-ROW($B$2)+1), ROW(152:152)))</f>
        <v>#NUM!</v>
      </c>
      <c r="K153" s="21" t="e">
        <f t="array" ref="K153">INDEX($D$2:$D$561, SMALL(IF($I$2=$B$2:$B$561, ROW($B$2:$B$561)-ROW($B$2)+1), ROW(152:152)))</f>
        <v>#NUM!</v>
      </c>
      <c r="M153" s="21" t="e">
        <f t="array" ref="M153">INDEX($C$2:$C$561, SMALL(IF($L$2=$B$2:$B$561, ROW($B$2:$B$561)-ROW($B$2)+1), ROW(152:152)))</f>
        <v>#NUM!</v>
      </c>
      <c r="N153" s="21" t="e">
        <f t="array" ref="N153">INDEX($D$2:$D$561, SMALL(IF($L$2=$B$2:$B$561, ROW($B$2:$B$561)-ROW($B$2)+1), ROW(152:152)))</f>
        <v>#NUM!</v>
      </c>
      <c r="P153" s="21" t="e">
        <f t="array" ref="P153">INDEX($C$2:$C$561, SMALL(IF($O$2=$B$2:$B$561, ROW($B$2:$B$561)-ROW($B$2)+1), ROW(152:152)))</f>
        <v>#NUM!</v>
      </c>
      <c r="Q153" s="21" t="e">
        <f t="array" ref="Q153">INDEX($D$2:$D$561, SMALL(IF($O$2=$B$2:$B$561, ROW($B$2:$B$561)-ROW($B$2)+1), ROW(152:152)))</f>
        <v>#NUM!</v>
      </c>
      <c r="S153" s="21" t="e">
        <f t="array" ref="S153">INDEX($C$2:$C$561, SMALL(IF($R$2=$B$2:$B$561, ROW($B$2:$B$561)-ROW($B$2)+1), ROW(152:152)))</f>
        <v>#NUM!</v>
      </c>
      <c r="T153" s="21" t="e">
        <f t="array" ref="T153">INDEX($D$2:$D$561, SMALL(IF($R$2=$B$2:$B$561, ROW($B$2:$B$561)-ROW($B$2)+1), ROW(152:152)))</f>
        <v>#NUM!</v>
      </c>
      <c r="V153" s="21" t="e">
        <f t="array" ref="V153">INDEX($C$2:$C$561, SMALL(IF($U$2=$B$2:$B$561, ROW($B$2:$B$561)-ROW($B$2)+1), ROW(152:152)))</f>
        <v>#NUM!</v>
      </c>
      <c r="W153" s="21" t="e">
        <f t="array" ref="W153">INDEX($D$2:$D$561, SMALL(IF($U$2=$B$2:$B$561, ROW($B$2:$B$561)-ROW($B$2)+1), ROW(152:152)))</f>
        <v>#NUM!</v>
      </c>
      <c r="Y153" s="21" t="e">
        <f t="array" ref="Y153">INDEX($C$2:$C$561, SMALL(IF($X$2=$B$2:$B$561, ROW($B$2:$B$561)-ROW($B$2)+1), ROW(152:152)))</f>
        <v>#NUM!</v>
      </c>
      <c r="Z153" s="21" t="e">
        <f t="array" ref="Z153">INDEX($D$2:$D$561, SMALL(IF($X$2=$B$2:$B$561, ROW($B$2:$B$561)-ROW($B$2)+1), ROW(152:152)))</f>
        <v>#NUM!</v>
      </c>
      <c r="AB153" s="21" t="e">
        <f t="array" ref="AB153">INDEX($C$2:$C$561, SMALL(IF($AA$2=$B$2:$B$561, ROW($B$2:$B$561)-ROW($B$2)+1), ROW(152:152)))</f>
        <v>#NUM!</v>
      </c>
      <c r="AC153" s="21" t="e">
        <f t="array" ref="AC153">INDEX($D$2:$D$561, SMALL(IF($AA$2=$B$2:$B$561, ROW($B$2:$B$561)-ROW($B$2)+1), ROW(152:152)))</f>
        <v>#NUM!</v>
      </c>
      <c r="AE153" s="21" t="e">
        <f t="array" ref="AE153">INDEX($C$2:$C$561, SMALL(IF($AD$2=$B$2:$B$561, ROW($B$2:$B$561)-ROW($B$2)+1), ROW(152:152)))</f>
        <v>#NUM!</v>
      </c>
      <c r="AF153" s="21" t="e">
        <f t="array" ref="AF153">INDEX($D$2:$D$561, SMALL(IF($AD$2=$B$2:$B$561, ROW($B$2:$B$561)-ROW($B$2)+1), ROW(152:152)))</f>
        <v>#NUM!</v>
      </c>
      <c r="AH153" s="21" t="e">
        <f t="array" ref="AH153">INDEX($C$2:$C$561, SMALL(IF($AG$2=$B$2:$B$561, ROW($B$2:$B$561)-ROW($B$2)+1), ROW(152:152)))</f>
        <v>#NUM!</v>
      </c>
      <c r="AI153" s="21" t="e">
        <f t="array" ref="AI153">INDEX($D$2:$D$561, SMALL(IF($AG$2=$B$2:$B$561, ROW($B$2:$B$561)-ROW($B$2)+1), ROW(152:152)))</f>
        <v>#NUM!</v>
      </c>
    </row>
    <row r="154" spans="1:35" ht="15" x14ac:dyDescent="0.4">
      <c r="A154">
        <f>'Clk0.6'!P64</f>
        <v>18.602805143059165</v>
      </c>
      <c r="B154">
        <f t="shared" si="2"/>
        <v>18</v>
      </c>
      <c r="C154" s="1">
        <f>'Clk0.6'!S64</f>
        <v>7.2515408779156356</v>
      </c>
      <c r="D154" s="1">
        <f>'Clk0.6'!T64</f>
        <v>5.967936450861564</v>
      </c>
      <c r="G154" s="21" t="e">
        <f t="array" ref="G154">INDEX($C$2:$C$561, SMALL(IF($F$2=$B$2:$B$561, ROW($B$2:$B$561)-ROW($B$2)+1), ROW(153:153)))</f>
        <v>#NUM!</v>
      </c>
      <c r="H154" s="21" t="e">
        <f t="array" ref="H154">INDEX($D$2:$D$561, SMALL(IF($F$2=$B$2:$B$561, ROW($B$2:$B$561)-ROW($B$2)+1), ROW(153:153)))</f>
        <v>#NUM!</v>
      </c>
      <c r="J154" s="21" t="e">
        <f t="array" ref="J154">INDEX($C$2:$C$561, SMALL(IF($I$2=$B$2:$B$561, ROW($B$2:$B$561)-ROW($B$2)+1), ROW(153:153)))</f>
        <v>#NUM!</v>
      </c>
      <c r="K154" s="21" t="e">
        <f t="array" ref="K154">INDEX($D$2:$D$561, SMALL(IF($I$2=$B$2:$B$561, ROW($B$2:$B$561)-ROW($B$2)+1), ROW(153:153)))</f>
        <v>#NUM!</v>
      </c>
      <c r="M154" s="21" t="e">
        <f t="array" ref="M154">INDEX($C$2:$C$561, SMALL(IF($L$2=$B$2:$B$561, ROW($B$2:$B$561)-ROW($B$2)+1), ROW(153:153)))</f>
        <v>#NUM!</v>
      </c>
      <c r="N154" s="21" t="e">
        <f t="array" ref="N154">INDEX($D$2:$D$561, SMALL(IF($L$2=$B$2:$B$561, ROW($B$2:$B$561)-ROW($B$2)+1), ROW(153:153)))</f>
        <v>#NUM!</v>
      </c>
      <c r="P154" s="21" t="e">
        <f t="array" ref="P154">INDEX($C$2:$C$561, SMALL(IF($O$2=$B$2:$B$561, ROW($B$2:$B$561)-ROW($B$2)+1), ROW(153:153)))</f>
        <v>#NUM!</v>
      </c>
      <c r="Q154" s="21" t="e">
        <f t="array" ref="Q154">INDEX($D$2:$D$561, SMALL(IF($O$2=$B$2:$B$561, ROW($B$2:$B$561)-ROW($B$2)+1), ROW(153:153)))</f>
        <v>#NUM!</v>
      </c>
      <c r="S154" s="21" t="e">
        <f t="array" ref="S154">INDEX($C$2:$C$561, SMALL(IF($R$2=$B$2:$B$561, ROW($B$2:$B$561)-ROW($B$2)+1), ROW(153:153)))</f>
        <v>#NUM!</v>
      </c>
      <c r="T154" s="21" t="e">
        <f t="array" ref="T154">INDEX($D$2:$D$561, SMALL(IF($R$2=$B$2:$B$561, ROW($B$2:$B$561)-ROW($B$2)+1), ROW(153:153)))</f>
        <v>#NUM!</v>
      </c>
      <c r="V154" s="21" t="e">
        <f t="array" ref="V154">INDEX($C$2:$C$561, SMALL(IF($U$2=$B$2:$B$561, ROW($B$2:$B$561)-ROW($B$2)+1), ROW(153:153)))</f>
        <v>#NUM!</v>
      </c>
      <c r="W154" s="21" t="e">
        <f t="array" ref="W154">INDEX($D$2:$D$561, SMALL(IF($U$2=$B$2:$B$561, ROW($B$2:$B$561)-ROW($B$2)+1), ROW(153:153)))</f>
        <v>#NUM!</v>
      </c>
      <c r="Y154" s="21" t="e">
        <f t="array" ref="Y154">INDEX($C$2:$C$561, SMALL(IF($X$2=$B$2:$B$561, ROW($B$2:$B$561)-ROW($B$2)+1), ROW(153:153)))</f>
        <v>#NUM!</v>
      </c>
      <c r="Z154" s="21" t="e">
        <f t="array" ref="Z154">INDEX($D$2:$D$561, SMALL(IF($X$2=$B$2:$B$561, ROW($B$2:$B$561)-ROW($B$2)+1), ROW(153:153)))</f>
        <v>#NUM!</v>
      </c>
      <c r="AB154" s="21" t="e">
        <f t="array" ref="AB154">INDEX($C$2:$C$561, SMALL(IF($AA$2=$B$2:$B$561, ROW($B$2:$B$561)-ROW($B$2)+1), ROW(153:153)))</f>
        <v>#NUM!</v>
      </c>
      <c r="AC154" s="21" t="e">
        <f t="array" ref="AC154">INDEX($D$2:$D$561, SMALL(IF($AA$2=$B$2:$B$561, ROW($B$2:$B$561)-ROW($B$2)+1), ROW(153:153)))</f>
        <v>#NUM!</v>
      </c>
      <c r="AE154" s="21" t="e">
        <f t="array" ref="AE154">INDEX($C$2:$C$561, SMALL(IF($AD$2=$B$2:$B$561, ROW($B$2:$B$561)-ROW($B$2)+1), ROW(153:153)))</f>
        <v>#NUM!</v>
      </c>
      <c r="AF154" s="21" t="e">
        <f t="array" ref="AF154">INDEX($D$2:$D$561, SMALL(IF($AD$2=$B$2:$B$561, ROW($B$2:$B$561)-ROW($B$2)+1), ROW(153:153)))</f>
        <v>#NUM!</v>
      </c>
      <c r="AH154" s="21" t="e">
        <f t="array" ref="AH154">INDEX($C$2:$C$561, SMALL(IF($AG$2=$B$2:$B$561, ROW($B$2:$B$561)-ROW($B$2)+1), ROW(153:153)))</f>
        <v>#NUM!</v>
      </c>
      <c r="AI154" s="21" t="e">
        <f t="array" ref="AI154">INDEX($D$2:$D$561, SMALL(IF($AG$2=$B$2:$B$561, ROW($B$2:$B$561)-ROW($B$2)+1), ROW(153:153)))</f>
        <v>#NUM!</v>
      </c>
    </row>
    <row r="155" spans="1:35" ht="15" x14ac:dyDescent="0.4">
      <c r="A155">
        <f>'Clk0.6'!P65</f>
        <v>18.650991245128044</v>
      </c>
      <c r="B155">
        <f t="shared" si="2"/>
        <v>18</v>
      </c>
      <c r="C155" s="1">
        <f>'Clk0.6'!S65</f>
        <v>7.1118699927731894</v>
      </c>
      <c r="D155" s="1">
        <f>'Clk0.6'!T65</f>
        <v>5.7327413815998778</v>
      </c>
      <c r="G155" s="21" t="e">
        <f t="array" ref="G155">INDEX($C$2:$C$561, SMALL(IF($F$2=$B$2:$B$561, ROW($B$2:$B$561)-ROW($B$2)+1), ROW(154:154)))</f>
        <v>#NUM!</v>
      </c>
      <c r="H155" s="21" t="e">
        <f t="array" ref="H155">INDEX($D$2:$D$561, SMALL(IF($F$2=$B$2:$B$561, ROW($B$2:$B$561)-ROW($B$2)+1), ROW(154:154)))</f>
        <v>#NUM!</v>
      </c>
      <c r="J155" s="21" t="e">
        <f t="array" ref="J155">INDEX($C$2:$C$561, SMALL(IF($I$2=$B$2:$B$561, ROW($B$2:$B$561)-ROW($B$2)+1), ROW(154:154)))</f>
        <v>#NUM!</v>
      </c>
      <c r="K155" s="21" t="e">
        <f t="array" ref="K155">INDEX($D$2:$D$561, SMALL(IF($I$2=$B$2:$B$561, ROW($B$2:$B$561)-ROW($B$2)+1), ROW(154:154)))</f>
        <v>#NUM!</v>
      </c>
      <c r="M155" s="21" t="e">
        <f t="array" ref="M155">INDEX($C$2:$C$561, SMALL(IF($L$2=$B$2:$B$561, ROW($B$2:$B$561)-ROW($B$2)+1), ROW(154:154)))</f>
        <v>#NUM!</v>
      </c>
      <c r="N155" s="21" t="e">
        <f t="array" ref="N155">INDEX($D$2:$D$561, SMALL(IF($L$2=$B$2:$B$561, ROW($B$2:$B$561)-ROW($B$2)+1), ROW(154:154)))</f>
        <v>#NUM!</v>
      </c>
      <c r="P155" s="21" t="e">
        <f t="array" ref="P155">INDEX($C$2:$C$561, SMALL(IF($O$2=$B$2:$B$561, ROW($B$2:$B$561)-ROW($B$2)+1), ROW(154:154)))</f>
        <v>#NUM!</v>
      </c>
      <c r="Q155" s="21" t="e">
        <f t="array" ref="Q155">INDEX($D$2:$D$561, SMALL(IF($O$2=$B$2:$B$561, ROW($B$2:$B$561)-ROW($B$2)+1), ROW(154:154)))</f>
        <v>#NUM!</v>
      </c>
      <c r="S155" s="21" t="e">
        <f t="array" ref="S155">INDEX($C$2:$C$561, SMALL(IF($R$2=$B$2:$B$561, ROW($B$2:$B$561)-ROW($B$2)+1), ROW(154:154)))</f>
        <v>#NUM!</v>
      </c>
      <c r="T155" s="21" t="e">
        <f t="array" ref="T155">INDEX($D$2:$D$561, SMALL(IF($R$2=$B$2:$B$561, ROW($B$2:$B$561)-ROW($B$2)+1), ROW(154:154)))</f>
        <v>#NUM!</v>
      </c>
      <c r="V155" s="21" t="e">
        <f t="array" ref="V155">INDEX($C$2:$C$561, SMALL(IF($U$2=$B$2:$B$561, ROW($B$2:$B$561)-ROW($B$2)+1), ROW(154:154)))</f>
        <v>#NUM!</v>
      </c>
      <c r="W155" s="21" t="e">
        <f t="array" ref="W155">INDEX($D$2:$D$561, SMALL(IF($U$2=$B$2:$B$561, ROW($B$2:$B$561)-ROW($B$2)+1), ROW(154:154)))</f>
        <v>#NUM!</v>
      </c>
      <c r="Y155" s="21" t="e">
        <f t="array" ref="Y155">INDEX($C$2:$C$561, SMALL(IF($X$2=$B$2:$B$561, ROW($B$2:$B$561)-ROW($B$2)+1), ROW(154:154)))</f>
        <v>#NUM!</v>
      </c>
      <c r="Z155" s="21" t="e">
        <f t="array" ref="Z155">INDEX($D$2:$D$561, SMALL(IF($X$2=$B$2:$B$561, ROW($B$2:$B$561)-ROW($B$2)+1), ROW(154:154)))</f>
        <v>#NUM!</v>
      </c>
      <c r="AB155" s="21" t="e">
        <f t="array" ref="AB155">INDEX($C$2:$C$561, SMALL(IF($AA$2=$B$2:$B$561, ROW($B$2:$B$561)-ROW($B$2)+1), ROW(154:154)))</f>
        <v>#NUM!</v>
      </c>
      <c r="AC155" s="21" t="e">
        <f t="array" ref="AC155">INDEX($D$2:$D$561, SMALL(IF($AA$2=$B$2:$B$561, ROW($B$2:$B$561)-ROW($B$2)+1), ROW(154:154)))</f>
        <v>#NUM!</v>
      </c>
      <c r="AE155" s="21" t="e">
        <f t="array" ref="AE155">INDEX($C$2:$C$561, SMALL(IF($AD$2=$B$2:$B$561, ROW($B$2:$B$561)-ROW($B$2)+1), ROW(154:154)))</f>
        <v>#NUM!</v>
      </c>
      <c r="AF155" s="21" t="e">
        <f t="array" ref="AF155">INDEX($D$2:$D$561, SMALL(IF($AD$2=$B$2:$B$561, ROW($B$2:$B$561)-ROW($B$2)+1), ROW(154:154)))</f>
        <v>#NUM!</v>
      </c>
      <c r="AH155" s="21" t="e">
        <f t="array" ref="AH155">INDEX($C$2:$C$561, SMALL(IF($AG$2=$B$2:$B$561, ROW($B$2:$B$561)-ROW($B$2)+1), ROW(154:154)))</f>
        <v>#NUM!</v>
      </c>
      <c r="AI155" s="21" t="e">
        <f t="array" ref="AI155">INDEX($D$2:$D$561, SMALL(IF($AG$2=$B$2:$B$561, ROW($B$2:$B$561)-ROW($B$2)+1), ROW(154:154)))</f>
        <v>#NUM!</v>
      </c>
    </row>
    <row r="156" spans="1:35" ht="15" x14ac:dyDescent="0.4">
      <c r="A156">
        <f>'Clk0.6'!P66</f>
        <v>18.710308530204131</v>
      </c>
      <c r="B156">
        <f t="shared" si="2"/>
        <v>18</v>
      </c>
      <c r="C156" s="1">
        <f>'Clk0.6'!S66</f>
        <v>6.9747288873212181</v>
      </c>
      <c r="D156" s="1">
        <f>'Clk0.6'!T66</f>
        <v>5.4950733168650041</v>
      </c>
      <c r="G156" s="21" t="e">
        <f t="array" ref="G156">INDEX($C$2:$C$561, SMALL(IF($F$2=$B$2:$B$561, ROW($B$2:$B$561)-ROW($B$2)+1), ROW(155:155)))</f>
        <v>#NUM!</v>
      </c>
      <c r="H156" s="21" t="e">
        <f t="array" ref="H156">INDEX($D$2:$D$561, SMALL(IF($F$2=$B$2:$B$561, ROW($B$2:$B$561)-ROW($B$2)+1), ROW(155:155)))</f>
        <v>#NUM!</v>
      </c>
      <c r="J156" s="21" t="e">
        <f t="array" ref="J156">INDEX($C$2:$C$561, SMALL(IF($I$2=$B$2:$B$561, ROW($B$2:$B$561)-ROW($B$2)+1), ROW(155:155)))</f>
        <v>#NUM!</v>
      </c>
      <c r="K156" s="21" t="e">
        <f t="array" ref="K156">INDEX($D$2:$D$561, SMALL(IF($I$2=$B$2:$B$561, ROW($B$2:$B$561)-ROW($B$2)+1), ROW(155:155)))</f>
        <v>#NUM!</v>
      </c>
      <c r="M156" s="21" t="e">
        <f t="array" ref="M156">INDEX($C$2:$C$561, SMALL(IF($L$2=$B$2:$B$561, ROW($B$2:$B$561)-ROW($B$2)+1), ROW(155:155)))</f>
        <v>#NUM!</v>
      </c>
      <c r="N156" s="21" t="e">
        <f t="array" ref="N156">INDEX($D$2:$D$561, SMALL(IF($L$2=$B$2:$B$561, ROW($B$2:$B$561)-ROW($B$2)+1), ROW(155:155)))</f>
        <v>#NUM!</v>
      </c>
      <c r="P156" s="21" t="e">
        <f t="array" ref="P156">INDEX($C$2:$C$561, SMALL(IF($O$2=$B$2:$B$561, ROW($B$2:$B$561)-ROW($B$2)+1), ROW(155:155)))</f>
        <v>#NUM!</v>
      </c>
      <c r="Q156" s="21" t="e">
        <f t="array" ref="Q156">INDEX($D$2:$D$561, SMALL(IF($O$2=$B$2:$B$561, ROW($B$2:$B$561)-ROW($B$2)+1), ROW(155:155)))</f>
        <v>#NUM!</v>
      </c>
      <c r="S156" s="21" t="e">
        <f t="array" ref="S156">INDEX($C$2:$C$561, SMALL(IF($R$2=$B$2:$B$561, ROW($B$2:$B$561)-ROW($B$2)+1), ROW(155:155)))</f>
        <v>#NUM!</v>
      </c>
      <c r="T156" s="21" t="e">
        <f t="array" ref="T156">INDEX($D$2:$D$561, SMALL(IF($R$2=$B$2:$B$561, ROW($B$2:$B$561)-ROW($B$2)+1), ROW(155:155)))</f>
        <v>#NUM!</v>
      </c>
      <c r="V156" s="21" t="e">
        <f t="array" ref="V156">INDEX($C$2:$C$561, SMALL(IF($U$2=$B$2:$B$561, ROW($B$2:$B$561)-ROW($B$2)+1), ROW(155:155)))</f>
        <v>#NUM!</v>
      </c>
      <c r="W156" s="21" t="e">
        <f t="array" ref="W156">INDEX($D$2:$D$561, SMALL(IF($U$2=$B$2:$B$561, ROW($B$2:$B$561)-ROW($B$2)+1), ROW(155:155)))</f>
        <v>#NUM!</v>
      </c>
      <c r="Y156" s="21" t="e">
        <f t="array" ref="Y156">INDEX($C$2:$C$561, SMALL(IF($X$2=$B$2:$B$561, ROW($B$2:$B$561)-ROW($B$2)+1), ROW(155:155)))</f>
        <v>#NUM!</v>
      </c>
      <c r="Z156" s="21" t="e">
        <f t="array" ref="Z156">INDEX($D$2:$D$561, SMALL(IF($X$2=$B$2:$B$561, ROW($B$2:$B$561)-ROW($B$2)+1), ROW(155:155)))</f>
        <v>#NUM!</v>
      </c>
      <c r="AB156" s="21" t="e">
        <f t="array" ref="AB156">INDEX($C$2:$C$561, SMALL(IF($AA$2=$B$2:$B$561, ROW($B$2:$B$561)-ROW($B$2)+1), ROW(155:155)))</f>
        <v>#NUM!</v>
      </c>
      <c r="AC156" s="21" t="e">
        <f t="array" ref="AC156">INDEX($D$2:$D$561, SMALL(IF($AA$2=$B$2:$B$561, ROW($B$2:$B$561)-ROW($B$2)+1), ROW(155:155)))</f>
        <v>#NUM!</v>
      </c>
      <c r="AE156" s="21" t="e">
        <f t="array" ref="AE156">INDEX($C$2:$C$561, SMALL(IF($AD$2=$B$2:$B$561, ROW($B$2:$B$561)-ROW($B$2)+1), ROW(155:155)))</f>
        <v>#NUM!</v>
      </c>
      <c r="AF156" s="21" t="e">
        <f t="array" ref="AF156">INDEX($D$2:$D$561, SMALL(IF($AD$2=$B$2:$B$561, ROW($B$2:$B$561)-ROW($B$2)+1), ROW(155:155)))</f>
        <v>#NUM!</v>
      </c>
      <c r="AH156" s="21" t="e">
        <f t="array" ref="AH156">INDEX($C$2:$C$561, SMALL(IF($AG$2=$B$2:$B$561, ROW($B$2:$B$561)-ROW($B$2)+1), ROW(155:155)))</f>
        <v>#NUM!</v>
      </c>
      <c r="AI156" s="21" t="e">
        <f t="array" ref="AI156">INDEX($D$2:$D$561, SMALL(IF($AG$2=$B$2:$B$561, ROW($B$2:$B$561)-ROW($B$2)+1), ROW(155:155)))</f>
        <v>#NUM!</v>
      </c>
    </row>
    <row r="157" spans="1:35" ht="15" x14ac:dyDescent="0.4">
      <c r="A157">
        <f>'Clk0.6'!P67</f>
        <v>18.780965139544598</v>
      </c>
      <c r="B157">
        <f t="shared" si="2"/>
        <v>18</v>
      </c>
      <c r="C157" s="1">
        <f>'Clk0.6'!S67</f>
        <v>6.8396709815439163</v>
      </c>
      <c r="D157" s="1">
        <f>'Clk0.6'!T67</f>
        <v>5.2543878767835013</v>
      </c>
      <c r="G157" s="21" t="e">
        <f t="array" ref="G157">INDEX($C$2:$C$561, SMALL(IF($F$2=$B$2:$B$561, ROW($B$2:$B$561)-ROW($B$2)+1), ROW(156:156)))</f>
        <v>#NUM!</v>
      </c>
      <c r="H157" s="21" t="e">
        <f t="array" ref="H157">INDEX($D$2:$D$561, SMALL(IF($F$2=$B$2:$B$561, ROW($B$2:$B$561)-ROW($B$2)+1), ROW(156:156)))</f>
        <v>#NUM!</v>
      </c>
      <c r="J157" s="21" t="e">
        <f t="array" ref="J157">INDEX($C$2:$C$561, SMALL(IF($I$2=$B$2:$B$561, ROW($B$2:$B$561)-ROW($B$2)+1), ROW(156:156)))</f>
        <v>#NUM!</v>
      </c>
      <c r="K157" s="21" t="e">
        <f t="array" ref="K157">INDEX($D$2:$D$561, SMALL(IF($I$2=$B$2:$B$561, ROW($B$2:$B$561)-ROW($B$2)+1), ROW(156:156)))</f>
        <v>#NUM!</v>
      </c>
      <c r="M157" s="21" t="e">
        <f t="array" ref="M157">INDEX($C$2:$C$561, SMALL(IF($L$2=$B$2:$B$561, ROW($B$2:$B$561)-ROW($B$2)+1), ROW(156:156)))</f>
        <v>#NUM!</v>
      </c>
      <c r="N157" s="21" t="e">
        <f t="array" ref="N157">INDEX($D$2:$D$561, SMALL(IF($L$2=$B$2:$B$561, ROW($B$2:$B$561)-ROW($B$2)+1), ROW(156:156)))</f>
        <v>#NUM!</v>
      </c>
      <c r="P157" s="21" t="e">
        <f t="array" ref="P157">INDEX($C$2:$C$561, SMALL(IF($O$2=$B$2:$B$561, ROW($B$2:$B$561)-ROW($B$2)+1), ROW(156:156)))</f>
        <v>#NUM!</v>
      </c>
      <c r="Q157" s="21" t="e">
        <f t="array" ref="Q157">INDEX($D$2:$D$561, SMALL(IF($O$2=$B$2:$B$561, ROW($B$2:$B$561)-ROW($B$2)+1), ROW(156:156)))</f>
        <v>#NUM!</v>
      </c>
      <c r="S157" s="21" t="e">
        <f t="array" ref="S157">INDEX($C$2:$C$561, SMALL(IF($R$2=$B$2:$B$561, ROW($B$2:$B$561)-ROW($B$2)+1), ROW(156:156)))</f>
        <v>#NUM!</v>
      </c>
      <c r="T157" s="21" t="e">
        <f t="array" ref="T157">INDEX($D$2:$D$561, SMALL(IF($R$2=$B$2:$B$561, ROW($B$2:$B$561)-ROW($B$2)+1), ROW(156:156)))</f>
        <v>#NUM!</v>
      </c>
      <c r="V157" s="21" t="e">
        <f t="array" ref="V157">INDEX($C$2:$C$561, SMALL(IF($U$2=$B$2:$B$561, ROW($B$2:$B$561)-ROW($B$2)+1), ROW(156:156)))</f>
        <v>#NUM!</v>
      </c>
      <c r="W157" s="21" t="e">
        <f t="array" ref="W157">INDEX($D$2:$D$561, SMALL(IF($U$2=$B$2:$B$561, ROW($B$2:$B$561)-ROW($B$2)+1), ROW(156:156)))</f>
        <v>#NUM!</v>
      </c>
      <c r="Y157" s="21" t="e">
        <f t="array" ref="Y157">INDEX($C$2:$C$561, SMALL(IF($X$2=$B$2:$B$561, ROW($B$2:$B$561)-ROW($B$2)+1), ROW(156:156)))</f>
        <v>#NUM!</v>
      </c>
      <c r="Z157" s="21" t="e">
        <f t="array" ref="Z157">INDEX($D$2:$D$561, SMALL(IF($X$2=$B$2:$B$561, ROW($B$2:$B$561)-ROW($B$2)+1), ROW(156:156)))</f>
        <v>#NUM!</v>
      </c>
      <c r="AB157" s="21" t="e">
        <f t="array" ref="AB157">INDEX($C$2:$C$561, SMALL(IF($AA$2=$B$2:$B$561, ROW($B$2:$B$561)-ROW($B$2)+1), ROW(156:156)))</f>
        <v>#NUM!</v>
      </c>
      <c r="AC157" s="21" t="e">
        <f t="array" ref="AC157">INDEX($D$2:$D$561, SMALL(IF($AA$2=$B$2:$B$561, ROW($B$2:$B$561)-ROW($B$2)+1), ROW(156:156)))</f>
        <v>#NUM!</v>
      </c>
      <c r="AE157" s="21" t="e">
        <f t="array" ref="AE157">INDEX($C$2:$C$561, SMALL(IF($AD$2=$B$2:$B$561, ROW($B$2:$B$561)-ROW($B$2)+1), ROW(156:156)))</f>
        <v>#NUM!</v>
      </c>
      <c r="AF157" s="21" t="e">
        <f t="array" ref="AF157">INDEX($D$2:$D$561, SMALL(IF($AD$2=$B$2:$B$561, ROW($B$2:$B$561)-ROW($B$2)+1), ROW(156:156)))</f>
        <v>#NUM!</v>
      </c>
      <c r="AH157" s="21" t="e">
        <f t="array" ref="AH157">INDEX($C$2:$C$561, SMALL(IF($AG$2=$B$2:$B$561, ROW($B$2:$B$561)-ROW($B$2)+1), ROW(156:156)))</f>
        <v>#NUM!</v>
      </c>
      <c r="AI157" s="21" t="e">
        <f t="array" ref="AI157">INDEX($D$2:$D$561, SMALL(IF($AG$2=$B$2:$B$561, ROW($B$2:$B$561)-ROW($B$2)+1), ROW(156:156)))</f>
        <v>#NUM!</v>
      </c>
    </row>
    <row r="158" spans="1:35" ht="15" x14ac:dyDescent="0.4">
      <c r="A158">
        <f>'Clk0.6'!P68</f>
        <v>18.863226369321723</v>
      </c>
      <c r="B158">
        <f t="shared" si="2"/>
        <v>18</v>
      </c>
      <c r="C158" s="1">
        <f>'Clk0.6'!S68</f>
        <v>6.706202247018326</v>
      </c>
      <c r="D158" s="1">
        <f>'Clk0.6'!T68</f>
        <v>5.0101263016912423</v>
      </c>
      <c r="G158" s="21" t="e">
        <f t="array" ref="G158">INDEX($C$2:$C$561, SMALL(IF($F$2=$B$2:$B$561, ROW($B$2:$B$561)-ROW($B$2)+1), ROW(157:157)))</f>
        <v>#NUM!</v>
      </c>
      <c r="H158" s="21" t="e">
        <f t="array" ref="H158">INDEX($D$2:$D$561, SMALL(IF($F$2=$B$2:$B$561, ROW($B$2:$B$561)-ROW($B$2)+1), ROW(157:157)))</f>
        <v>#NUM!</v>
      </c>
      <c r="J158" s="21" t="e">
        <f t="array" ref="J158">INDEX($C$2:$C$561, SMALL(IF($I$2=$B$2:$B$561, ROW($B$2:$B$561)-ROW($B$2)+1), ROW(157:157)))</f>
        <v>#NUM!</v>
      </c>
      <c r="K158" s="21" t="e">
        <f t="array" ref="K158">INDEX($D$2:$D$561, SMALL(IF($I$2=$B$2:$B$561, ROW($B$2:$B$561)-ROW($B$2)+1), ROW(157:157)))</f>
        <v>#NUM!</v>
      </c>
      <c r="M158" s="21" t="e">
        <f t="array" ref="M158">INDEX($C$2:$C$561, SMALL(IF($L$2=$B$2:$B$561, ROW($B$2:$B$561)-ROW($B$2)+1), ROW(157:157)))</f>
        <v>#NUM!</v>
      </c>
      <c r="N158" s="21" t="e">
        <f t="array" ref="N158">INDEX($D$2:$D$561, SMALL(IF($L$2=$B$2:$B$561, ROW($B$2:$B$561)-ROW($B$2)+1), ROW(157:157)))</f>
        <v>#NUM!</v>
      </c>
      <c r="P158" s="21" t="e">
        <f t="array" ref="P158">INDEX($C$2:$C$561, SMALL(IF($O$2=$B$2:$B$561, ROW($B$2:$B$561)-ROW($B$2)+1), ROW(157:157)))</f>
        <v>#NUM!</v>
      </c>
      <c r="Q158" s="21" t="e">
        <f t="array" ref="Q158">INDEX($D$2:$D$561, SMALL(IF($O$2=$B$2:$B$561, ROW($B$2:$B$561)-ROW($B$2)+1), ROW(157:157)))</f>
        <v>#NUM!</v>
      </c>
      <c r="S158" s="21" t="e">
        <f t="array" ref="S158">INDEX($C$2:$C$561, SMALL(IF($R$2=$B$2:$B$561, ROW($B$2:$B$561)-ROW($B$2)+1), ROW(157:157)))</f>
        <v>#NUM!</v>
      </c>
      <c r="T158" s="21" t="e">
        <f t="array" ref="T158">INDEX($D$2:$D$561, SMALL(IF($R$2=$B$2:$B$561, ROW($B$2:$B$561)-ROW($B$2)+1), ROW(157:157)))</f>
        <v>#NUM!</v>
      </c>
      <c r="V158" s="21" t="e">
        <f t="array" ref="V158">INDEX($C$2:$C$561, SMALL(IF($U$2=$B$2:$B$561, ROW($B$2:$B$561)-ROW($B$2)+1), ROW(157:157)))</f>
        <v>#NUM!</v>
      </c>
      <c r="W158" s="21" t="e">
        <f t="array" ref="W158">INDEX($D$2:$D$561, SMALL(IF($U$2=$B$2:$B$561, ROW($B$2:$B$561)-ROW($B$2)+1), ROW(157:157)))</f>
        <v>#NUM!</v>
      </c>
      <c r="Y158" s="21" t="e">
        <f t="array" ref="Y158">INDEX($C$2:$C$561, SMALL(IF($X$2=$B$2:$B$561, ROW($B$2:$B$561)-ROW($B$2)+1), ROW(157:157)))</f>
        <v>#NUM!</v>
      </c>
      <c r="Z158" s="21" t="e">
        <f t="array" ref="Z158">INDEX($D$2:$D$561, SMALL(IF($X$2=$B$2:$B$561, ROW($B$2:$B$561)-ROW($B$2)+1), ROW(157:157)))</f>
        <v>#NUM!</v>
      </c>
      <c r="AB158" s="21" t="e">
        <f t="array" ref="AB158">INDEX($C$2:$C$561, SMALL(IF($AA$2=$B$2:$B$561, ROW($B$2:$B$561)-ROW($B$2)+1), ROW(157:157)))</f>
        <v>#NUM!</v>
      </c>
      <c r="AC158" s="21" t="e">
        <f t="array" ref="AC158">INDEX($D$2:$D$561, SMALL(IF($AA$2=$B$2:$B$561, ROW($B$2:$B$561)-ROW($B$2)+1), ROW(157:157)))</f>
        <v>#NUM!</v>
      </c>
      <c r="AE158" s="21" t="e">
        <f t="array" ref="AE158">INDEX($C$2:$C$561, SMALL(IF($AD$2=$B$2:$B$561, ROW($B$2:$B$561)-ROW($B$2)+1), ROW(157:157)))</f>
        <v>#NUM!</v>
      </c>
      <c r="AF158" s="21" t="e">
        <f t="array" ref="AF158">INDEX($D$2:$D$561, SMALL(IF($AD$2=$B$2:$B$561, ROW($B$2:$B$561)-ROW($B$2)+1), ROW(157:157)))</f>
        <v>#NUM!</v>
      </c>
      <c r="AH158" s="21" t="e">
        <f t="array" ref="AH158">INDEX($C$2:$C$561, SMALL(IF($AG$2=$B$2:$B$561, ROW($B$2:$B$561)-ROW($B$2)+1), ROW(157:157)))</f>
        <v>#NUM!</v>
      </c>
      <c r="AI158" s="21" t="e">
        <f t="array" ref="AI158">INDEX($D$2:$D$561, SMALL(IF($AG$2=$B$2:$B$561, ROW($B$2:$B$561)-ROW($B$2)+1), ROW(157:157)))</f>
        <v>#NUM!</v>
      </c>
    </row>
    <row r="159" spans="1:35" ht="15" x14ac:dyDescent="0.4">
      <c r="A159">
        <f>'Clk0.6'!P69</f>
        <v>18.957414766930359</v>
      </c>
      <c r="B159">
        <f t="shared" si="2"/>
        <v>18</v>
      </c>
      <c r="C159" s="1">
        <f>'Clk0.6'!S69</f>
        <v>6.5737660345121114</v>
      </c>
      <c r="D159" s="1">
        <f>'Clk0.6'!T69</f>
        <v>4.7617152687830995</v>
      </c>
      <c r="G159" s="21" t="e">
        <f t="array" ref="G159">INDEX($C$2:$C$561, SMALL(IF($F$2=$B$2:$B$561, ROW($B$2:$B$561)-ROW($B$2)+1), ROW(158:158)))</f>
        <v>#NUM!</v>
      </c>
      <c r="H159" s="21" t="e">
        <f t="array" ref="H159">INDEX($D$2:$D$561, SMALL(IF($F$2=$B$2:$B$561, ROW($B$2:$B$561)-ROW($B$2)+1), ROW(158:158)))</f>
        <v>#NUM!</v>
      </c>
      <c r="J159" s="21" t="e">
        <f t="array" ref="J159">INDEX($C$2:$C$561, SMALL(IF($I$2=$B$2:$B$561, ROW($B$2:$B$561)-ROW($B$2)+1), ROW(158:158)))</f>
        <v>#NUM!</v>
      </c>
      <c r="K159" s="21" t="e">
        <f t="array" ref="K159">INDEX($D$2:$D$561, SMALL(IF($I$2=$B$2:$B$561, ROW($B$2:$B$561)-ROW($B$2)+1), ROW(158:158)))</f>
        <v>#NUM!</v>
      </c>
      <c r="M159" s="21" t="e">
        <f t="array" ref="M159">INDEX($C$2:$C$561, SMALL(IF($L$2=$B$2:$B$561, ROW($B$2:$B$561)-ROW($B$2)+1), ROW(158:158)))</f>
        <v>#NUM!</v>
      </c>
      <c r="N159" s="21" t="e">
        <f t="array" ref="N159">INDEX($D$2:$D$561, SMALL(IF($L$2=$B$2:$B$561, ROW($B$2:$B$561)-ROW($B$2)+1), ROW(158:158)))</f>
        <v>#NUM!</v>
      </c>
      <c r="P159" s="21" t="e">
        <f t="array" ref="P159">INDEX($C$2:$C$561, SMALL(IF($O$2=$B$2:$B$561, ROW($B$2:$B$561)-ROW($B$2)+1), ROW(158:158)))</f>
        <v>#NUM!</v>
      </c>
      <c r="Q159" s="21" t="e">
        <f t="array" ref="Q159">INDEX($D$2:$D$561, SMALL(IF($O$2=$B$2:$B$561, ROW($B$2:$B$561)-ROW($B$2)+1), ROW(158:158)))</f>
        <v>#NUM!</v>
      </c>
      <c r="S159" s="21" t="e">
        <f t="array" ref="S159">INDEX($C$2:$C$561, SMALL(IF($R$2=$B$2:$B$561, ROW($B$2:$B$561)-ROW($B$2)+1), ROW(158:158)))</f>
        <v>#NUM!</v>
      </c>
      <c r="T159" s="21" t="e">
        <f t="array" ref="T159">INDEX($D$2:$D$561, SMALL(IF($R$2=$B$2:$B$561, ROW($B$2:$B$561)-ROW($B$2)+1), ROW(158:158)))</f>
        <v>#NUM!</v>
      </c>
      <c r="V159" s="21" t="e">
        <f t="array" ref="V159">INDEX($C$2:$C$561, SMALL(IF($U$2=$B$2:$B$561, ROW($B$2:$B$561)-ROW($B$2)+1), ROW(158:158)))</f>
        <v>#NUM!</v>
      </c>
      <c r="W159" s="21" t="e">
        <f t="array" ref="W159">INDEX($D$2:$D$561, SMALL(IF($U$2=$B$2:$B$561, ROW($B$2:$B$561)-ROW($B$2)+1), ROW(158:158)))</f>
        <v>#NUM!</v>
      </c>
      <c r="Y159" s="21" t="e">
        <f t="array" ref="Y159">INDEX($C$2:$C$561, SMALL(IF($X$2=$B$2:$B$561, ROW($B$2:$B$561)-ROW($B$2)+1), ROW(158:158)))</f>
        <v>#NUM!</v>
      </c>
      <c r="Z159" s="21" t="e">
        <f t="array" ref="Z159">INDEX($D$2:$D$561, SMALL(IF($X$2=$B$2:$B$561, ROW($B$2:$B$561)-ROW($B$2)+1), ROW(158:158)))</f>
        <v>#NUM!</v>
      </c>
      <c r="AB159" s="21" t="e">
        <f t="array" ref="AB159">INDEX($C$2:$C$561, SMALL(IF($AA$2=$B$2:$B$561, ROW($B$2:$B$561)-ROW($B$2)+1), ROW(158:158)))</f>
        <v>#NUM!</v>
      </c>
      <c r="AC159" s="21" t="e">
        <f t="array" ref="AC159">INDEX($D$2:$D$561, SMALL(IF($AA$2=$B$2:$B$561, ROW($B$2:$B$561)-ROW($B$2)+1), ROW(158:158)))</f>
        <v>#NUM!</v>
      </c>
      <c r="AE159" s="21" t="e">
        <f t="array" ref="AE159">INDEX($C$2:$C$561, SMALL(IF($AD$2=$B$2:$B$561, ROW($B$2:$B$561)-ROW($B$2)+1), ROW(158:158)))</f>
        <v>#NUM!</v>
      </c>
      <c r="AF159" s="21" t="e">
        <f t="array" ref="AF159">INDEX($D$2:$D$561, SMALL(IF($AD$2=$B$2:$B$561, ROW($B$2:$B$561)-ROW($B$2)+1), ROW(158:158)))</f>
        <v>#NUM!</v>
      </c>
      <c r="AH159" s="21" t="e">
        <f t="array" ref="AH159">INDEX($C$2:$C$561, SMALL(IF($AG$2=$B$2:$B$561, ROW($B$2:$B$561)-ROW($B$2)+1), ROW(158:158)))</f>
        <v>#NUM!</v>
      </c>
      <c r="AI159" s="21" t="e">
        <f t="array" ref="AI159">INDEX($D$2:$D$561, SMALL(IF($AG$2=$B$2:$B$561, ROW($B$2:$B$561)-ROW($B$2)+1), ROW(158:158)))</f>
        <v>#NUM!</v>
      </c>
    </row>
    <row r="160" spans="1:35" ht="15" x14ac:dyDescent="0.4">
      <c r="A160">
        <f>'Clk0.6'!P70</f>
        <v>19.063909045560401</v>
      </c>
      <c r="B160">
        <f t="shared" si="2"/>
        <v>20</v>
      </c>
      <c r="C160" s="1">
        <f>'Clk0.6'!S70</f>
        <v>6.4417245106618548</v>
      </c>
      <c r="D160" s="1">
        <f>'Clk0.6'!T70</f>
        <v>4.5085686836531522</v>
      </c>
      <c r="G160" s="21" t="e">
        <f t="array" ref="G160">INDEX($C$2:$C$561, SMALL(IF($F$2=$B$2:$B$561, ROW($B$2:$B$561)-ROW($B$2)+1), ROW(159:159)))</f>
        <v>#NUM!</v>
      </c>
      <c r="H160" s="21" t="e">
        <f t="array" ref="H160">INDEX($D$2:$D$561, SMALL(IF($F$2=$B$2:$B$561, ROW($B$2:$B$561)-ROW($B$2)+1), ROW(159:159)))</f>
        <v>#NUM!</v>
      </c>
      <c r="J160" s="21" t="e">
        <f t="array" ref="J160">INDEX($C$2:$C$561, SMALL(IF($I$2=$B$2:$B$561, ROW($B$2:$B$561)-ROW($B$2)+1), ROW(159:159)))</f>
        <v>#NUM!</v>
      </c>
      <c r="K160" s="21" t="e">
        <f t="array" ref="K160">INDEX($D$2:$D$561, SMALL(IF($I$2=$B$2:$B$561, ROW($B$2:$B$561)-ROW($B$2)+1), ROW(159:159)))</f>
        <v>#NUM!</v>
      </c>
      <c r="M160" s="21" t="e">
        <f t="array" ref="M160">INDEX($C$2:$C$561, SMALL(IF($L$2=$B$2:$B$561, ROW($B$2:$B$561)-ROW($B$2)+1), ROW(159:159)))</f>
        <v>#NUM!</v>
      </c>
      <c r="N160" s="21" t="e">
        <f t="array" ref="N160">INDEX($D$2:$D$561, SMALL(IF($L$2=$B$2:$B$561, ROW($B$2:$B$561)-ROW($B$2)+1), ROW(159:159)))</f>
        <v>#NUM!</v>
      </c>
      <c r="P160" s="21" t="e">
        <f t="array" ref="P160">INDEX($C$2:$C$561, SMALL(IF($O$2=$B$2:$B$561, ROW($B$2:$B$561)-ROW($B$2)+1), ROW(159:159)))</f>
        <v>#NUM!</v>
      </c>
      <c r="Q160" s="21" t="e">
        <f t="array" ref="Q160">INDEX($D$2:$D$561, SMALL(IF($O$2=$B$2:$B$561, ROW($B$2:$B$561)-ROW($B$2)+1), ROW(159:159)))</f>
        <v>#NUM!</v>
      </c>
      <c r="S160" s="21" t="e">
        <f t="array" ref="S160">INDEX($C$2:$C$561, SMALL(IF($R$2=$B$2:$B$561, ROW($B$2:$B$561)-ROW($B$2)+1), ROW(159:159)))</f>
        <v>#NUM!</v>
      </c>
      <c r="T160" s="21" t="e">
        <f t="array" ref="T160">INDEX($D$2:$D$561, SMALL(IF($R$2=$B$2:$B$561, ROW($B$2:$B$561)-ROW($B$2)+1), ROW(159:159)))</f>
        <v>#NUM!</v>
      </c>
      <c r="V160" s="21" t="e">
        <f t="array" ref="V160">INDEX($C$2:$C$561, SMALL(IF($U$2=$B$2:$B$561, ROW($B$2:$B$561)-ROW($B$2)+1), ROW(159:159)))</f>
        <v>#NUM!</v>
      </c>
      <c r="W160" s="21" t="e">
        <f t="array" ref="W160">INDEX($D$2:$D$561, SMALL(IF($U$2=$B$2:$B$561, ROW($B$2:$B$561)-ROW($B$2)+1), ROW(159:159)))</f>
        <v>#NUM!</v>
      </c>
      <c r="Y160" s="21" t="e">
        <f t="array" ref="Y160">INDEX($C$2:$C$561, SMALL(IF($X$2=$B$2:$B$561, ROW($B$2:$B$561)-ROW($B$2)+1), ROW(159:159)))</f>
        <v>#NUM!</v>
      </c>
      <c r="Z160" s="21" t="e">
        <f t="array" ref="Z160">INDEX($D$2:$D$561, SMALL(IF($X$2=$B$2:$B$561, ROW($B$2:$B$561)-ROW($B$2)+1), ROW(159:159)))</f>
        <v>#NUM!</v>
      </c>
      <c r="AB160" s="21" t="e">
        <f t="array" ref="AB160">INDEX($C$2:$C$561, SMALL(IF($AA$2=$B$2:$B$561, ROW($B$2:$B$561)-ROW($B$2)+1), ROW(159:159)))</f>
        <v>#NUM!</v>
      </c>
      <c r="AC160" s="21" t="e">
        <f t="array" ref="AC160">INDEX($D$2:$D$561, SMALL(IF($AA$2=$B$2:$B$561, ROW($B$2:$B$561)-ROW($B$2)+1), ROW(159:159)))</f>
        <v>#NUM!</v>
      </c>
      <c r="AE160" s="21" t="e">
        <f t="array" ref="AE160">INDEX($C$2:$C$561, SMALL(IF($AD$2=$B$2:$B$561, ROW($B$2:$B$561)-ROW($B$2)+1), ROW(159:159)))</f>
        <v>#NUM!</v>
      </c>
      <c r="AF160" s="21" t="e">
        <f t="array" ref="AF160">INDEX($D$2:$D$561, SMALL(IF($AD$2=$B$2:$B$561, ROW($B$2:$B$561)-ROW($B$2)+1), ROW(159:159)))</f>
        <v>#NUM!</v>
      </c>
      <c r="AH160" s="21" t="e">
        <f t="array" ref="AH160">INDEX($C$2:$C$561, SMALL(IF($AG$2=$B$2:$B$561, ROW($B$2:$B$561)-ROW($B$2)+1), ROW(159:159)))</f>
        <v>#NUM!</v>
      </c>
      <c r="AI160" s="21" t="e">
        <f t="array" ref="AI160">INDEX($D$2:$D$561, SMALL(IF($AG$2=$B$2:$B$561, ROW($B$2:$B$561)-ROW($B$2)+1), ROW(159:159)))</f>
        <v>#NUM!</v>
      </c>
    </row>
    <row r="161" spans="1:35" ht="15" x14ac:dyDescent="0.4">
      <c r="A161">
        <f>'Clk0.6'!P71</f>
        <v>19.183140860278193</v>
      </c>
      <c r="B161">
        <f t="shared" si="2"/>
        <v>20</v>
      </c>
      <c r="C161" s="1">
        <f>'Clk0.6'!S71</f>
        <v>6.3093358040279641</v>
      </c>
      <c r="D161" s="1">
        <f>'Clk0.6'!T71</f>
        <v>4.2500924251922081</v>
      </c>
      <c r="G161" s="21" t="e">
        <f t="array" ref="G161">INDEX($C$2:$C$561, SMALL(IF($F$2=$B$2:$B$561, ROW($B$2:$B$561)-ROW($B$2)+1), ROW(160:160)))</f>
        <v>#NUM!</v>
      </c>
      <c r="H161" s="21" t="e">
        <f t="array" ref="H161">INDEX($D$2:$D$561, SMALL(IF($F$2=$B$2:$B$561, ROW($B$2:$B$561)-ROW($B$2)+1), ROW(160:160)))</f>
        <v>#NUM!</v>
      </c>
      <c r="J161" s="21" t="e">
        <f t="array" ref="J161">INDEX($C$2:$C$561, SMALL(IF($I$2=$B$2:$B$561, ROW($B$2:$B$561)-ROW($B$2)+1), ROW(160:160)))</f>
        <v>#NUM!</v>
      </c>
      <c r="K161" s="21" t="e">
        <f t="array" ref="K161">INDEX($D$2:$D$561, SMALL(IF($I$2=$B$2:$B$561, ROW($B$2:$B$561)-ROW($B$2)+1), ROW(160:160)))</f>
        <v>#NUM!</v>
      </c>
      <c r="M161" s="21" t="e">
        <f t="array" ref="M161">INDEX($C$2:$C$561, SMALL(IF($L$2=$B$2:$B$561, ROW($B$2:$B$561)-ROW($B$2)+1), ROW(160:160)))</f>
        <v>#NUM!</v>
      </c>
      <c r="N161" s="21" t="e">
        <f t="array" ref="N161">INDEX($D$2:$D$561, SMALL(IF($L$2=$B$2:$B$561, ROW($B$2:$B$561)-ROW($B$2)+1), ROW(160:160)))</f>
        <v>#NUM!</v>
      </c>
      <c r="P161" s="21" t="e">
        <f t="array" ref="P161">INDEX($C$2:$C$561, SMALL(IF($O$2=$B$2:$B$561, ROW($B$2:$B$561)-ROW($B$2)+1), ROW(160:160)))</f>
        <v>#NUM!</v>
      </c>
      <c r="Q161" s="21" t="e">
        <f t="array" ref="Q161">INDEX($D$2:$D$561, SMALL(IF($O$2=$B$2:$B$561, ROW($B$2:$B$561)-ROW($B$2)+1), ROW(160:160)))</f>
        <v>#NUM!</v>
      </c>
      <c r="S161" s="21" t="e">
        <f t="array" ref="S161">INDEX($C$2:$C$561, SMALL(IF($R$2=$B$2:$B$561, ROW($B$2:$B$561)-ROW($B$2)+1), ROW(160:160)))</f>
        <v>#NUM!</v>
      </c>
      <c r="T161" s="21" t="e">
        <f t="array" ref="T161">INDEX($D$2:$D$561, SMALL(IF($R$2=$B$2:$B$561, ROW($B$2:$B$561)-ROW($B$2)+1), ROW(160:160)))</f>
        <v>#NUM!</v>
      </c>
      <c r="V161" s="21" t="e">
        <f t="array" ref="V161">INDEX($C$2:$C$561, SMALL(IF($U$2=$B$2:$B$561, ROW($B$2:$B$561)-ROW($B$2)+1), ROW(160:160)))</f>
        <v>#NUM!</v>
      </c>
      <c r="W161" s="21" t="e">
        <f t="array" ref="W161">INDEX($D$2:$D$561, SMALL(IF($U$2=$B$2:$B$561, ROW($B$2:$B$561)-ROW($B$2)+1), ROW(160:160)))</f>
        <v>#NUM!</v>
      </c>
      <c r="Y161" s="21" t="e">
        <f t="array" ref="Y161">INDEX($C$2:$C$561, SMALL(IF($X$2=$B$2:$B$561, ROW($B$2:$B$561)-ROW($B$2)+1), ROW(160:160)))</f>
        <v>#NUM!</v>
      </c>
      <c r="Z161" s="21" t="e">
        <f t="array" ref="Z161">INDEX($D$2:$D$561, SMALL(IF($X$2=$B$2:$B$561, ROW($B$2:$B$561)-ROW($B$2)+1), ROW(160:160)))</f>
        <v>#NUM!</v>
      </c>
      <c r="AB161" s="21" t="e">
        <f t="array" ref="AB161">INDEX($C$2:$C$561, SMALL(IF($AA$2=$B$2:$B$561, ROW($B$2:$B$561)-ROW($B$2)+1), ROW(160:160)))</f>
        <v>#NUM!</v>
      </c>
      <c r="AC161" s="21" t="e">
        <f t="array" ref="AC161">INDEX($D$2:$D$561, SMALL(IF($AA$2=$B$2:$B$561, ROW($B$2:$B$561)-ROW($B$2)+1), ROW(160:160)))</f>
        <v>#NUM!</v>
      </c>
      <c r="AE161" s="21" t="e">
        <f t="array" ref="AE161">INDEX($C$2:$C$561, SMALL(IF($AD$2=$B$2:$B$561, ROW($B$2:$B$561)-ROW($B$2)+1), ROW(160:160)))</f>
        <v>#NUM!</v>
      </c>
      <c r="AF161" s="21" t="e">
        <f t="array" ref="AF161">INDEX($D$2:$D$561, SMALL(IF($AD$2=$B$2:$B$561, ROW($B$2:$B$561)-ROW($B$2)+1), ROW(160:160)))</f>
        <v>#NUM!</v>
      </c>
      <c r="AH161" s="21" t="e">
        <f t="array" ref="AH161">INDEX($C$2:$C$561, SMALL(IF($AG$2=$B$2:$B$561, ROW($B$2:$B$561)-ROW($B$2)+1), ROW(160:160)))</f>
        <v>#NUM!</v>
      </c>
      <c r="AI161" s="21" t="e">
        <f t="array" ref="AI161">INDEX($D$2:$D$561, SMALL(IF($AG$2=$B$2:$B$561, ROW($B$2:$B$561)-ROW($B$2)+1), ROW(160:160)))</f>
        <v>#NUM!</v>
      </c>
    </row>
    <row r="162" spans="1:35" ht="15" x14ac:dyDescent="0.4">
      <c r="A162">
        <f>'Clk0.6'!P72</f>
        <v>19.315588005564489</v>
      </c>
      <c r="B162">
        <f t="shared" si="2"/>
        <v>20</v>
      </c>
      <c r="C162" s="1">
        <f>'Clk0.6'!S72</f>
        <v>6.1757257742099858</v>
      </c>
      <c r="D162" s="1">
        <f>'Clk0.6'!T72</f>
        <v>3.9856934834340416</v>
      </c>
      <c r="G162" s="21" t="e">
        <f t="array" ref="G162">INDEX($C$2:$C$561, SMALL(IF($F$2=$B$2:$B$561, ROW($B$2:$B$561)-ROW($B$2)+1), ROW(161:161)))</f>
        <v>#NUM!</v>
      </c>
      <c r="H162" s="21" t="e">
        <f t="array" ref="H162">INDEX($D$2:$D$561, SMALL(IF($F$2=$B$2:$B$561, ROW($B$2:$B$561)-ROW($B$2)+1), ROW(161:161)))</f>
        <v>#NUM!</v>
      </c>
      <c r="J162" s="21" t="e">
        <f t="array" ref="J162">INDEX($C$2:$C$561, SMALL(IF($I$2=$B$2:$B$561, ROW($B$2:$B$561)-ROW($B$2)+1), ROW(161:161)))</f>
        <v>#NUM!</v>
      </c>
      <c r="K162" s="21" t="e">
        <f t="array" ref="K162">INDEX($D$2:$D$561, SMALL(IF($I$2=$B$2:$B$561, ROW($B$2:$B$561)-ROW($B$2)+1), ROW(161:161)))</f>
        <v>#NUM!</v>
      </c>
      <c r="M162" s="21" t="e">
        <f t="array" ref="M162">INDEX($C$2:$C$561, SMALL(IF($L$2=$B$2:$B$561, ROW($B$2:$B$561)-ROW($B$2)+1), ROW(161:161)))</f>
        <v>#NUM!</v>
      </c>
      <c r="N162" s="21" t="e">
        <f t="array" ref="N162">INDEX($D$2:$D$561, SMALL(IF($L$2=$B$2:$B$561, ROW($B$2:$B$561)-ROW($B$2)+1), ROW(161:161)))</f>
        <v>#NUM!</v>
      </c>
      <c r="P162" s="21" t="e">
        <f t="array" ref="P162">INDEX($C$2:$C$561, SMALL(IF($O$2=$B$2:$B$561, ROW($B$2:$B$561)-ROW($B$2)+1), ROW(161:161)))</f>
        <v>#NUM!</v>
      </c>
      <c r="Q162" s="21" t="e">
        <f t="array" ref="Q162">INDEX($D$2:$D$561, SMALL(IF($O$2=$B$2:$B$561, ROW($B$2:$B$561)-ROW($B$2)+1), ROW(161:161)))</f>
        <v>#NUM!</v>
      </c>
      <c r="S162" s="21" t="e">
        <f t="array" ref="S162">INDEX($C$2:$C$561, SMALL(IF($R$2=$B$2:$B$561, ROW($B$2:$B$561)-ROW($B$2)+1), ROW(161:161)))</f>
        <v>#NUM!</v>
      </c>
      <c r="T162" s="21" t="e">
        <f t="array" ref="T162">INDEX($D$2:$D$561, SMALL(IF($R$2=$B$2:$B$561, ROW($B$2:$B$561)-ROW($B$2)+1), ROW(161:161)))</f>
        <v>#NUM!</v>
      </c>
      <c r="V162" s="21" t="e">
        <f t="array" ref="V162">INDEX($C$2:$C$561, SMALL(IF($U$2=$B$2:$B$561, ROW($B$2:$B$561)-ROW($B$2)+1), ROW(161:161)))</f>
        <v>#NUM!</v>
      </c>
      <c r="W162" s="21" t="e">
        <f t="array" ref="W162">INDEX($D$2:$D$561, SMALL(IF($U$2=$B$2:$B$561, ROW($B$2:$B$561)-ROW($B$2)+1), ROW(161:161)))</f>
        <v>#NUM!</v>
      </c>
      <c r="Y162" s="21" t="e">
        <f t="array" ref="Y162">INDEX($C$2:$C$561, SMALL(IF($X$2=$B$2:$B$561, ROW($B$2:$B$561)-ROW($B$2)+1), ROW(161:161)))</f>
        <v>#NUM!</v>
      </c>
      <c r="Z162" s="21" t="e">
        <f t="array" ref="Z162">INDEX($D$2:$D$561, SMALL(IF($X$2=$B$2:$B$561, ROW($B$2:$B$561)-ROW($B$2)+1), ROW(161:161)))</f>
        <v>#NUM!</v>
      </c>
      <c r="AB162" s="21" t="e">
        <f t="array" ref="AB162">INDEX($C$2:$C$561, SMALL(IF($AA$2=$B$2:$B$561, ROW($B$2:$B$561)-ROW($B$2)+1), ROW(161:161)))</f>
        <v>#NUM!</v>
      </c>
      <c r="AC162" s="21" t="e">
        <f t="array" ref="AC162">INDEX($D$2:$D$561, SMALL(IF($AA$2=$B$2:$B$561, ROW($B$2:$B$561)-ROW($B$2)+1), ROW(161:161)))</f>
        <v>#NUM!</v>
      </c>
      <c r="AE162" s="21" t="e">
        <f t="array" ref="AE162">INDEX($C$2:$C$561, SMALL(IF($AD$2=$B$2:$B$561, ROW($B$2:$B$561)-ROW($B$2)+1), ROW(161:161)))</f>
        <v>#NUM!</v>
      </c>
      <c r="AF162" s="21" t="e">
        <f t="array" ref="AF162">INDEX($D$2:$D$561, SMALL(IF($AD$2=$B$2:$B$561, ROW($B$2:$B$561)-ROW($B$2)+1), ROW(161:161)))</f>
        <v>#NUM!</v>
      </c>
      <c r="AH162" s="21" t="e">
        <f t="array" ref="AH162">INDEX($C$2:$C$561, SMALL(IF($AG$2=$B$2:$B$561, ROW($B$2:$B$561)-ROW($B$2)+1), ROW(161:161)))</f>
        <v>#NUM!</v>
      </c>
      <c r="AI162" s="21" t="e">
        <f t="array" ref="AI162">INDEX($D$2:$D$561, SMALL(IF($AG$2=$B$2:$B$561, ROW($B$2:$B$561)-ROW($B$2)+1), ROW(161:161)))</f>
        <v>#NUM!</v>
      </c>
    </row>
    <row r="163" spans="1:35" ht="15" x14ac:dyDescent="0.4">
      <c r="A163">
        <f>'Clk0.6'!P73</f>
        <v>19.461761879603227</v>
      </c>
      <c r="B163">
        <f t="shared" si="2"/>
        <v>20</v>
      </c>
      <c r="C163" s="1">
        <f>'Clk0.6'!S73</f>
        <v>6.0398531241240683</v>
      </c>
      <c r="D163" s="1">
        <f>'Clk0.6'!T73</f>
        <v>3.7147955885185451</v>
      </c>
      <c r="G163" s="21" t="e">
        <f t="array" ref="G163">INDEX($C$2:$C$561, SMALL(IF($F$2=$B$2:$B$561, ROW($B$2:$B$561)-ROW($B$2)+1), ROW(162:162)))</f>
        <v>#NUM!</v>
      </c>
      <c r="H163" s="21" t="e">
        <f t="array" ref="H163">INDEX($D$2:$D$561, SMALL(IF($F$2=$B$2:$B$561, ROW($B$2:$B$561)-ROW($B$2)+1), ROW(162:162)))</f>
        <v>#NUM!</v>
      </c>
      <c r="J163" s="21" t="e">
        <f t="array" ref="J163">INDEX($C$2:$C$561, SMALL(IF($I$2=$B$2:$B$561, ROW($B$2:$B$561)-ROW($B$2)+1), ROW(162:162)))</f>
        <v>#NUM!</v>
      </c>
      <c r="K163" s="21" t="e">
        <f t="array" ref="K163">INDEX($D$2:$D$561, SMALL(IF($I$2=$B$2:$B$561, ROW($B$2:$B$561)-ROW($B$2)+1), ROW(162:162)))</f>
        <v>#NUM!</v>
      </c>
      <c r="M163" s="21" t="e">
        <f t="array" ref="M163">INDEX($C$2:$C$561, SMALL(IF($L$2=$B$2:$B$561, ROW($B$2:$B$561)-ROW($B$2)+1), ROW(162:162)))</f>
        <v>#NUM!</v>
      </c>
      <c r="N163" s="21" t="e">
        <f t="array" ref="N163">INDEX($D$2:$D$561, SMALL(IF($L$2=$B$2:$B$561, ROW($B$2:$B$561)-ROW($B$2)+1), ROW(162:162)))</f>
        <v>#NUM!</v>
      </c>
      <c r="P163" s="21" t="e">
        <f t="array" ref="P163">INDEX($C$2:$C$561, SMALL(IF($O$2=$B$2:$B$561, ROW($B$2:$B$561)-ROW($B$2)+1), ROW(162:162)))</f>
        <v>#NUM!</v>
      </c>
      <c r="Q163" s="21" t="e">
        <f t="array" ref="Q163">INDEX($D$2:$D$561, SMALL(IF($O$2=$B$2:$B$561, ROW($B$2:$B$561)-ROW($B$2)+1), ROW(162:162)))</f>
        <v>#NUM!</v>
      </c>
      <c r="S163" s="21" t="e">
        <f t="array" ref="S163">INDEX($C$2:$C$561, SMALL(IF($R$2=$B$2:$B$561, ROW($B$2:$B$561)-ROW($B$2)+1), ROW(162:162)))</f>
        <v>#NUM!</v>
      </c>
      <c r="T163" s="21" t="e">
        <f t="array" ref="T163">INDEX($D$2:$D$561, SMALL(IF($R$2=$B$2:$B$561, ROW($B$2:$B$561)-ROW($B$2)+1), ROW(162:162)))</f>
        <v>#NUM!</v>
      </c>
      <c r="V163" s="21" t="e">
        <f t="array" ref="V163">INDEX($C$2:$C$561, SMALL(IF($U$2=$B$2:$B$561, ROW($B$2:$B$561)-ROW($B$2)+1), ROW(162:162)))</f>
        <v>#NUM!</v>
      </c>
      <c r="W163" s="21" t="e">
        <f t="array" ref="W163">INDEX($D$2:$D$561, SMALL(IF($U$2=$B$2:$B$561, ROW($B$2:$B$561)-ROW($B$2)+1), ROW(162:162)))</f>
        <v>#NUM!</v>
      </c>
      <c r="Y163" s="21" t="e">
        <f t="array" ref="Y163">INDEX($C$2:$C$561, SMALL(IF($X$2=$B$2:$B$561, ROW($B$2:$B$561)-ROW($B$2)+1), ROW(162:162)))</f>
        <v>#NUM!</v>
      </c>
      <c r="Z163" s="21" t="e">
        <f t="array" ref="Z163">INDEX($D$2:$D$561, SMALL(IF($X$2=$B$2:$B$561, ROW($B$2:$B$561)-ROW($B$2)+1), ROW(162:162)))</f>
        <v>#NUM!</v>
      </c>
      <c r="AB163" s="21" t="e">
        <f t="array" ref="AB163">INDEX($C$2:$C$561, SMALL(IF($AA$2=$B$2:$B$561, ROW($B$2:$B$561)-ROW($B$2)+1), ROW(162:162)))</f>
        <v>#NUM!</v>
      </c>
      <c r="AC163" s="21" t="e">
        <f t="array" ref="AC163">INDEX($D$2:$D$561, SMALL(IF($AA$2=$B$2:$B$561, ROW($B$2:$B$561)-ROW($B$2)+1), ROW(162:162)))</f>
        <v>#NUM!</v>
      </c>
      <c r="AE163" s="21" t="e">
        <f t="array" ref="AE163">INDEX($C$2:$C$561, SMALL(IF($AD$2=$B$2:$B$561, ROW($B$2:$B$561)-ROW($B$2)+1), ROW(162:162)))</f>
        <v>#NUM!</v>
      </c>
      <c r="AF163" s="21" t="e">
        <f t="array" ref="AF163">INDEX($D$2:$D$561, SMALL(IF($AD$2=$B$2:$B$561, ROW($B$2:$B$561)-ROW($B$2)+1), ROW(162:162)))</f>
        <v>#NUM!</v>
      </c>
      <c r="AH163" s="21" t="e">
        <f t="array" ref="AH163">INDEX($C$2:$C$561, SMALL(IF($AG$2=$B$2:$B$561, ROW($B$2:$B$561)-ROW($B$2)+1), ROW(162:162)))</f>
        <v>#NUM!</v>
      </c>
      <c r="AI163" s="21" t="e">
        <f t="array" ref="AI163">INDEX($D$2:$D$561, SMALL(IF($AG$2=$B$2:$B$561, ROW($B$2:$B$561)-ROW($B$2)+1), ROW(162:162)))</f>
        <v>#NUM!</v>
      </c>
    </row>
    <row r="164" spans="1:35" ht="15" x14ac:dyDescent="0.4">
      <c r="A164">
        <f>'Clk0.6'!P74</f>
        <v>19.622186016672824</v>
      </c>
      <c r="B164">
        <f t="shared" si="2"/>
        <v>20</v>
      </c>
      <c r="C164" s="1">
        <f>'Clk0.6'!S74</f>
        <v>5.9004664071951911</v>
      </c>
      <c r="D164" s="1">
        <f>'Clk0.6'!T74</f>
        <v>3.4368643595494688</v>
      </c>
      <c r="G164" s="21" t="e">
        <f t="array" ref="G164">INDEX($C$2:$C$561, SMALL(IF($F$2=$B$2:$B$561, ROW($B$2:$B$561)-ROW($B$2)+1), ROW(163:163)))</f>
        <v>#NUM!</v>
      </c>
      <c r="H164" s="21" t="e">
        <f t="array" ref="H164">INDEX($D$2:$D$561, SMALL(IF($F$2=$B$2:$B$561, ROW($B$2:$B$561)-ROW($B$2)+1), ROW(163:163)))</f>
        <v>#NUM!</v>
      </c>
      <c r="J164" s="21" t="e">
        <f t="array" ref="J164">INDEX($C$2:$C$561, SMALL(IF($I$2=$B$2:$B$561, ROW($B$2:$B$561)-ROW($B$2)+1), ROW(163:163)))</f>
        <v>#NUM!</v>
      </c>
      <c r="K164" s="21" t="e">
        <f t="array" ref="K164">INDEX($D$2:$D$561, SMALL(IF($I$2=$B$2:$B$561, ROW($B$2:$B$561)-ROW($B$2)+1), ROW(163:163)))</f>
        <v>#NUM!</v>
      </c>
      <c r="M164" s="21" t="e">
        <f t="array" ref="M164">INDEX($C$2:$C$561, SMALL(IF($L$2=$B$2:$B$561, ROW($B$2:$B$561)-ROW($B$2)+1), ROW(163:163)))</f>
        <v>#NUM!</v>
      </c>
      <c r="N164" s="21" t="e">
        <f t="array" ref="N164">INDEX($D$2:$D$561, SMALL(IF($L$2=$B$2:$B$561, ROW($B$2:$B$561)-ROW($B$2)+1), ROW(163:163)))</f>
        <v>#NUM!</v>
      </c>
      <c r="P164" s="21" t="e">
        <f t="array" ref="P164">INDEX($C$2:$C$561, SMALL(IF($O$2=$B$2:$B$561, ROW($B$2:$B$561)-ROW($B$2)+1), ROW(163:163)))</f>
        <v>#NUM!</v>
      </c>
      <c r="Q164" s="21" t="e">
        <f t="array" ref="Q164">INDEX($D$2:$D$561, SMALL(IF($O$2=$B$2:$B$561, ROW($B$2:$B$561)-ROW($B$2)+1), ROW(163:163)))</f>
        <v>#NUM!</v>
      </c>
      <c r="S164" s="21" t="e">
        <f t="array" ref="S164">INDEX($C$2:$C$561, SMALL(IF($R$2=$B$2:$B$561, ROW($B$2:$B$561)-ROW($B$2)+1), ROW(163:163)))</f>
        <v>#NUM!</v>
      </c>
      <c r="T164" s="21" t="e">
        <f t="array" ref="T164">INDEX($D$2:$D$561, SMALL(IF($R$2=$B$2:$B$561, ROW($B$2:$B$561)-ROW($B$2)+1), ROW(163:163)))</f>
        <v>#NUM!</v>
      </c>
      <c r="V164" s="21" t="e">
        <f t="array" ref="V164">INDEX($C$2:$C$561, SMALL(IF($U$2=$B$2:$B$561, ROW($B$2:$B$561)-ROW($B$2)+1), ROW(163:163)))</f>
        <v>#NUM!</v>
      </c>
      <c r="W164" s="21" t="e">
        <f t="array" ref="W164">INDEX($D$2:$D$561, SMALL(IF($U$2=$B$2:$B$561, ROW($B$2:$B$561)-ROW($B$2)+1), ROW(163:163)))</f>
        <v>#NUM!</v>
      </c>
      <c r="Y164" s="21" t="e">
        <f t="array" ref="Y164">INDEX($C$2:$C$561, SMALL(IF($X$2=$B$2:$B$561, ROW($B$2:$B$561)-ROW($B$2)+1), ROW(163:163)))</f>
        <v>#NUM!</v>
      </c>
      <c r="Z164" s="21" t="e">
        <f t="array" ref="Z164">INDEX($D$2:$D$561, SMALL(IF($X$2=$B$2:$B$561, ROW($B$2:$B$561)-ROW($B$2)+1), ROW(163:163)))</f>
        <v>#NUM!</v>
      </c>
      <c r="AB164" s="21" t="e">
        <f t="array" ref="AB164">INDEX($C$2:$C$561, SMALL(IF($AA$2=$B$2:$B$561, ROW($B$2:$B$561)-ROW($B$2)+1), ROW(163:163)))</f>
        <v>#NUM!</v>
      </c>
      <c r="AC164" s="21" t="e">
        <f t="array" ref="AC164">INDEX($D$2:$D$561, SMALL(IF($AA$2=$B$2:$B$561, ROW($B$2:$B$561)-ROW($B$2)+1), ROW(163:163)))</f>
        <v>#NUM!</v>
      </c>
      <c r="AE164" s="21" t="e">
        <f t="array" ref="AE164">INDEX($C$2:$C$561, SMALL(IF($AD$2=$B$2:$B$561, ROW($B$2:$B$561)-ROW($B$2)+1), ROW(163:163)))</f>
        <v>#NUM!</v>
      </c>
      <c r="AF164" s="21" t="e">
        <f t="array" ref="AF164">INDEX($D$2:$D$561, SMALL(IF($AD$2=$B$2:$B$561, ROW($B$2:$B$561)-ROW($B$2)+1), ROW(163:163)))</f>
        <v>#NUM!</v>
      </c>
      <c r="AH164" s="21" t="e">
        <f t="array" ref="AH164">INDEX($C$2:$C$561, SMALL(IF($AG$2=$B$2:$B$561, ROW($B$2:$B$561)-ROW($B$2)+1), ROW(163:163)))</f>
        <v>#NUM!</v>
      </c>
      <c r="AI164" s="21" t="e">
        <f t="array" ref="AI164">INDEX($D$2:$D$561, SMALL(IF($AG$2=$B$2:$B$561, ROW($B$2:$B$561)-ROW($B$2)+1), ROW(163:163)))</f>
        <v>#NUM!</v>
      </c>
    </row>
    <row r="165" spans="1:35" ht="15" x14ac:dyDescent="0.4">
      <c r="A165">
        <f>'Clk0.6'!P75</f>
        <v>19.797360988638996</v>
      </c>
      <c r="B165">
        <f t="shared" si="2"/>
        <v>20</v>
      </c>
      <c r="C165" s="1">
        <f>'Clk0.6'!S75</f>
        <v>5.7560514002556999</v>
      </c>
      <c r="D165" s="1">
        <f>'Clk0.6'!T75</f>
        <v>3.1514462955227178</v>
      </c>
      <c r="G165" s="21" t="e">
        <f t="array" ref="G165">INDEX($C$2:$C$561, SMALL(IF($F$2=$B$2:$B$561, ROW($B$2:$B$561)-ROW($B$2)+1), ROW(164:164)))</f>
        <v>#NUM!</v>
      </c>
      <c r="H165" s="21" t="e">
        <f t="array" ref="H165">INDEX($D$2:$D$561, SMALL(IF($F$2=$B$2:$B$561, ROW($B$2:$B$561)-ROW($B$2)+1), ROW(164:164)))</f>
        <v>#NUM!</v>
      </c>
      <c r="J165" s="21" t="e">
        <f t="array" ref="J165">INDEX($C$2:$C$561, SMALL(IF($I$2=$B$2:$B$561, ROW($B$2:$B$561)-ROW($B$2)+1), ROW(164:164)))</f>
        <v>#NUM!</v>
      </c>
      <c r="K165" s="21" t="e">
        <f t="array" ref="K165">INDEX($D$2:$D$561, SMALL(IF($I$2=$B$2:$B$561, ROW($B$2:$B$561)-ROW($B$2)+1), ROW(164:164)))</f>
        <v>#NUM!</v>
      </c>
      <c r="M165" s="21" t="e">
        <f t="array" ref="M165">INDEX($C$2:$C$561, SMALL(IF($L$2=$B$2:$B$561, ROW($B$2:$B$561)-ROW($B$2)+1), ROW(164:164)))</f>
        <v>#NUM!</v>
      </c>
      <c r="N165" s="21" t="e">
        <f t="array" ref="N165">INDEX($D$2:$D$561, SMALL(IF($L$2=$B$2:$B$561, ROW($B$2:$B$561)-ROW($B$2)+1), ROW(164:164)))</f>
        <v>#NUM!</v>
      </c>
      <c r="P165" s="21" t="e">
        <f t="array" ref="P165">INDEX($C$2:$C$561, SMALL(IF($O$2=$B$2:$B$561, ROW($B$2:$B$561)-ROW($B$2)+1), ROW(164:164)))</f>
        <v>#NUM!</v>
      </c>
      <c r="Q165" s="21" t="e">
        <f t="array" ref="Q165">INDEX($D$2:$D$561, SMALL(IF($O$2=$B$2:$B$561, ROW($B$2:$B$561)-ROW($B$2)+1), ROW(164:164)))</f>
        <v>#NUM!</v>
      </c>
      <c r="S165" s="21" t="e">
        <f t="array" ref="S165">INDEX($C$2:$C$561, SMALL(IF($R$2=$B$2:$B$561, ROW($B$2:$B$561)-ROW($B$2)+1), ROW(164:164)))</f>
        <v>#NUM!</v>
      </c>
      <c r="T165" s="21" t="e">
        <f t="array" ref="T165">INDEX($D$2:$D$561, SMALL(IF($R$2=$B$2:$B$561, ROW($B$2:$B$561)-ROW($B$2)+1), ROW(164:164)))</f>
        <v>#NUM!</v>
      </c>
      <c r="V165" s="21" t="e">
        <f t="array" ref="V165">INDEX($C$2:$C$561, SMALL(IF($U$2=$B$2:$B$561, ROW($B$2:$B$561)-ROW($B$2)+1), ROW(164:164)))</f>
        <v>#NUM!</v>
      </c>
      <c r="W165" s="21" t="e">
        <f t="array" ref="W165">INDEX($D$2:$D$561, SMALL(IF($U$2=$B$2:$B$561, ROW($B$2:$B$561)-ROW($B$2)+1), ROW(164:164)))</f>
        <v>#NUM!</v>
      </c>
      <c r="Y165" s="21" t="e">
        <f t="array" ref="Y165">INDEX($C$2:$C$561, SMALL(IF($X$2=$B$2:$B$561, ROW($B$2:$B$561)-ROW($B$2)+1), ROW(164:164)))</f>
        <v>#NUM!</v>
      </c>
      <c r="Z165" s="21" t="e">
        <f t="array" ref="Z165">INDEX($D$2:$D$561, SMALL(IF($X$2=$B$2:$B$561, ROW($B$2:$B$561)-ROW($B$2)+1), ROW(164:164)))</f>
        <v>#NUM!</v>
      </c>
      <c r="AB165" s="21" t="e">
        <f t="array" ref="AB165">INDEX($C$2:$C$561, SMALL(IF($AA$2=$B$2:$B$561, ROW($B$2:$B$561)-ROW($B$2)+1), ROW(164:164)))</f>
        <v>#NUM!</v>
      </c>
      <c r="AC165" s="21" t="e">
        <f t="array" ref="AC165">INDEX($D$2:$D$561, SMALL(IF($AA$2=$B$2:$B$561, ROW($B$2:$B$561)-ROW($B$2)+1), ROW(164:164)))</f>
        <v>#NUM!</v>
      </c>
      <c r="AE165" s="21" t="e">
        <f t="array" ref="AE165">INDEX($C$2:$C$561, SMALL(IF($AD$2=$B$2:$B$561, ROW($B$2:$B$561)-ROW($B$2)+1), ROW(164:164)))</f>
        <v>#NUM!</v>
      </c>
      <c r="AF165" s="21" t="e">
        <f t="array" ref="AF165">INDEX($D$2:$D$561, SMALL(IF($AD$2=$B$2:$B$561, ROW($B$2:$B$561)-ROW($B$2)+1), ROW(164:164)))</f>
        <v>#NUM!</v>
      </c>
      <c r="AH165" s="21" t="e">
        <f t="array" ref="AH165">INDEX($C$2:$C$561, SMALL(IF($AG$2=$B$2:$B$561, ROW($B$2:$B$561)-ROW($B$2)+1), ROW(164:164)))</f>
        <v>#NUM!</v>
      </c>
      <c r="AI165" s="21" t="e">
        <f t="array" ref="AI165">INDEX($D$2:$D$561, SMALL(IF($AG$2=$B$2:$B$561, ROW($B$2:$B$561)-ROW($B$2)+1), ROW(164:164)))</f>
        <v>#NUM!</v>
      </c>
    </row>
    <row r="166" spans="1:35" ht="15" x14ac:dyDescent="0.4">
      <c r="A166">
        <f>'Clk0.6'!P76</f>
        <v>19.987708869863393</v>
      </c>
      <c r="B166">
        <f t="shared" si="2"/>
        <v>20</v>
      </c>
      <c r="C166" s="1">
        <f>'Clk0.6'!S76</f>
        <v>5.6047674277592545</v>
      </c>
      <c r="D166" s="1">
        <f>'Clk0.6'!T76</f>
        <v>2.8582276829593831</v>
      </c>
      <c r="G166" s="21" t="e">
        <f t="array" ref="G166">INDEX($C$2:$C$561, SMALL(IF($F$2=$B$2:$B$561, ROW($B$2:$B$561)-ROW($B$2)+1), ROW(165:165)))</f>
        <v>#NUM!</v>
      </c>
      <c r="H166" s="21" t="e">
        <f t="array" ref="H166">INDEX($D$2:$D$561, SMALL(IF($F$2=$B$2:$B$561, ROW($B$2:$B$561)-ROW($B$2)+1), ROW(165:165)))</f>
        <v>#NUM!</v>
      </c>
      <c r="J166" s="21" t="e">
        <f t="array" ref="J166">INDEX($C$2:$C$561, SMALL(IF($I$2=$B$2:$B$561, ROW($B$2:$B$561)-ROW($B$2)+1), ROW(165:165)))</f>
        <v>#NUM!</v>
      </c>
      <c r="K166" s="21" t="e">
        <f t="array" ref="K166">INDEX($D$2:$D$561, SMALL(IF($I$2=$B$2:$B$561, ROW($B$2:$B$561)-ROW($B$2)+1), ROW(165:165)))</f>
        <v>#NUM!</v>
      </c>
      <c r="M166" s="21" t="e">
        <f t="array" ref="M166">INDEX($C$2:$C$561, SMALL(IF($L$2=$B$2:$B$561, ROW($B$2:$B$561)-ROW($B$2)+1), ROW(165:165)))</f>
        <v>#NUM!</v>
      </c>
      <c r="N166" s="21" t="e">
        <f t="array" ref="N166">INDEX($D$2:$D$561, SMALL(IF($L$2=$B$2:$B$561, ROW($B$2:$B$561)-ROW($B$2)+1), ROW(165:165)))</f>
        <v>#NUM!</v>
      </c>
      <c r="P166" s="21" t="e">
        <f t="array" ref="P166">INDEX($C$2:$C$561, SMALL(IF($O$2=$B$2:$B$561, ROW($B$2:$B$561)-ROW($B$2)+1), ROW(165:165)))</f>
        <v>#NUM!</v>
      </c>
      <c r="Q166" s="21" t="e">
        <f t="array" ref="Q166">INDEX($D$2:$D$561, SMALL(IF($O$2=$B$2:$B$561, ROW($B$2:$B$561)-ROW($B$2)+1), ROW(165:165)))</f>
        <v>#NUM!</v>
      </c>
      <c r="S166" s="21" t="e">
        <f t="array" ref="S166">INDEX($C$2:$C$561, SMALL(IF($R$2=$B$2:$B$561, ROW($B$2:$B$561)-ROW($B$2)+1), ROW(165:165)))</f>
        <v>#NUM!</v>
      </c>
      <c r="T166" s="21" t="e">
        <f t="array" ref="T166">INDEX($D$2:$D$561, SMALL(IF($R$2=$B$2:$B$561, ROW($B$2:$B$561)-ROW($B$2)+1), ROW(165:165)))</f>
        <v>#NUM!</v>
      </c>
      <c r="V166" s="21" t="e">
        <f t="array" ref="V166">INDEX($C$2:$C$561, SMALL(IF($U$2=$B$2:$B$561, ROW($B$2:$B$561)-ROW($B$2)+1), ROW(165:165)))</f>
        <v>#NUM!</v>
      </c>
      <c r="W166" s="21" t="e">
        <f t="array" ref="W166">INDEX($D$2:$D$561, SMALL(IF($U$2=$B$2:$B$561, ROW($B$2:$B$561)-ROW($B$2)+1), ROW(165:165)))</f>
        <v>#NUM!</v>
      </c>
      <c r="Y166" s="21" t="e">
        <f t="array" ref="Y166">INDEX($C$2:$C$561, SMALL(IF($X$2=$B$2:$B$561, ROW($B$2:$B$561)-ROW($B$2)+1), ROW(165:165)))</f>
        <v>#NUM!</v>
      </c>
      <c r="Z166" s="21" t="e">
        <f t="array" ref="Z166">INDEX($D$2:$D$561, SMALL(IF($X$2=$B$2:$B$561, ROW($B$2:$B$561)-ROW($B$2)+1), ROW(165:165)))</f>
        <v>#NUM!</v>
      </c>
      <c r="AB166" s="21" t="e">
        <f t="array" ref="AB166">INDEX($C$2:$C$561, SMALL(IF($AA$2=$B$2:$B$561, ROW($B$2:$B$561)-ROW($B$2)+1), ROW(165:165)))</f>
        <v>#NUM!</v>
      </c>
      <c r="AC166" s="21" t="e">
        <f t="array" ref="AC166">INDEX($D$2:$D$561, SMALL(IF($AA$2=$B$2:$B$561, ROW($B$2:$B$561)-ROW($B$2)+1), ROW(165:165)))</f>
        <v>#NUM!</v>
      </c>
      <c r="AE166" s="21" t="e">
        <f t="array" ref="AE166">INDEX($C$2:$C$561, SMALL(IF($AD$2=$B$2:$B$561, ROW($B$2:$B$561)-ROW($B$2)+1), ROW(165:165)))</f>
        <v>#NUM!</v>
      </c>
      <c r="AF166" s="21" t="e">
        <f t="array" ref="AF166">INDEX($D$2:$D$561, SMALL(IF($AD$2=$B$2:$B$561, ROW($B$2:$B$561)-ROW($B$2)+1), ROW(165:165)))</f>
        <v>#NUM!</v>
      </c>
      <c r="AH166" s="21" t="e">
        <f t="array" ref="AH166">INDEX($C$2:$C$561, SMALL(IF($AG$2=$B$2:$B$561, ROW($B$2:$B$561)-ROW($B$2)+1), ROW(165:165)))</f>
        <v>#NUM!</v>
      </c>
      <c r="AI166" s="21" t="e">
        <f t="array" ref="AI166">INDEX($D$2:$D$561, SMALL(IF($AG$2=$B$2:$B$561, ROW($B$2:$B$561)-ROW($B$2)+1), ROW(165:165)))</f>
        <v>#NUM!</v>
      </c>
    </row>
    <row r="167" spans="1:35" ht="15" x14ac:dyDescent="0.4">
      <c r="A167">
        <f>'Clk0.6'!P77</f>
        <v>20.193487603341453</v>
      </c>
      <c r="B167">
        <f t="shared" si="2"/>
        <v>20</v>
      </c>
      <c r="C167" s="1">
        <f>'Clk0.6'!S77</f>
        <v>5.4443717039146522</v>
      </c>
      <c r="D167" s="1">
        <f>'Clk0.6'!T77</f>
        <v>2.557121777056472</v>
      </c>
      <c r="G167" s="21" t="e">
        <f t="array" ref="G167">INDEX($C$2:$C$561, SMALL(IF($F$2=$B$2:$B$561, ROW($B$2:$B$561)-ROW($B$2)+1), ROW(166:166)))</f>
        <v>#NUM!</v>
      </c>
      <c r="H167" s="21" t="e">
        <f t="array" ref="H167">INDEX($D$2:$D$561, SMALL(IF($F$2=$B$2:$B$561, ROW($B$2:$B$561)-ROW($B$2)+1), ROW(166:166)))</f>
        <v>#NUM!</v>
      </c>
      <c r="J167" s="21" t="e">
        <f t="array" ref="J167">INDEX($C$2:$C$561, SMALL(IF($I$2=$B$2:$B$561, ROW($B$2:$B$561)-ROW($B$2)+1), ROW(166:166)))</f>
        <v>#NUM!</v>
      </c>
      <c r="K167" s="21" t="e">
        <f t="array" ref="K167">INDEX($D$2:$D$561, SMALL(IF($I$2=$B$2:$B$561, ROW($B$2:$B$561)-ROW($B$2)+1), ROW(166:166)))</f>
        <v>#NUM!</v>
      </c>
      <c r="M167" s="21" t="e">
        <f t="array" ref="M167">INDEX($C$2:$C$561, SMALL(IF($L$2=$B$2:$B$561, ROW($B$2:$B$561)-ROW($B$2)+1), ROW(166:166)))</f>
        <v>#NUM!</v>
      </c>
      <c r="N167" s="21" t="e">
        <f t="array" ref="N167">INDEX($D$2:$D$561, SMALL(IF($L$2=$B$2:$B$561, ROW($B$2:$B$561)-ROW($B$2)+1), ROW(166:166)))</f>
        <v>#NUM!</v>
      </c>
      <c r="P167" s="21" t="e">
        <f t="array" ref="P167">INDEX($C$2:$C$561, SMALL(IF($O$2=$B$2:$B$561, ROW($B$2:$B$561)-ROW($B$2)+1), ROW(166:166)))</f>
        <v>#NUM!</v>
      </c>
      <c r="Q167" s="21" t="e">
        <f t="array" ref="Q167">INDEX($D$2:$D$561, SMALL(IF($O$2=$B$2:$B$561, ROW($B$2:$B$561)-ROW($B$2)+1), ROW(166:166)))</f>
        <v>#NUM!</v>
      </c>
      <c r="S167" s="21" t="e">
        <f t="array" ref="S167">INDEX($C$2:$C$561, SMALL(IF($R$2=$B$2:$B$561, ROW($B$2:$B$561)-ROW($B$2)+1), ROW(166:166)))</f>
        <v>#NUM!</v>
      </c>
      <c r="T167" s="21" t="e">
        <f t="array" ref="T167">INDEX($D$2:$D$561, SMALL(IF($R$2=$B$2:$B$561, ROW($B$2:$B$561)-ROW($B$2)+1), ROW(166:166)))</f>
        <v>#NUM!</v>
      </c>
      <c r="V167" s="21" t="e">
        <f t="array" ref="V167">INDEX($C$2:$C$561, SMALL(IF($U$2=$B$2:$B$561, ROW($B$2:$B$561)-ROW($B$2)+1), ROW(166:166)))</f>
        <v>#NUM!</v>
      </c>
      <c r="W167" s="21" t="e">
        <f t="array" ref="W167">INDEX($D$2:$D$561, SMALL(IF($U$2=$B$2:$B$561, ROW($B$2:$B$561)-ROW($B$2)+1), ROW(166:166)))</f>
        <v>#NUM!</v>
      </c>
      <c r="Y167" s="21" t="e">
        <f t="array" ref="Y167">INDEX($C$2:$C$561, SMALL(IF($X$2=$B$2:$B$561, ROW($B$2:$B$561)-ROW($B$2)+1), ROW(166:166)))</f>
        <v>#NUM!</v>
      </c>
      <c r="Z167" s="21" t="e">
        <f t="array" ref="Z167">INDEX($D$2:$D$561, SMALL(IF($X$2=$B$2:$B$561, ROW($B$2:$B$561)-ROW($B$2)+1), ROW(166:166)))</f>
        <v>#NUM!</v>
      </c>
      <c r="AB167" s="21" t="e">
        <f t="array" ref="AB167">INDEX($C$2:$C$561, SMALL(IF($AA$2=$B$2:$B$561, ROW($B$2:$B$561)-ROW($B$2)+1), ROW(166:166)))</f>
        <v>#NUM!</v>
      </c>
      <c r="AC167" s="21" t="e">
        <f t="array" ref="AC167">INDEX($D$2:$D$561, SMALL(IF($AA$2=$B$2:$B$561, ROW($B$2:$B$561)-ROW($B$2)+1), ROW(166:166)))</f>
        <v>#NUM!</v>
      </c>
      <c r="AE167" s="21" t="e">
        <f t="array" ref="AE167">INDEX($C$2:$C$561, SMALL(IF($AD$2=$B$2:$B$561, ROW($B$2:$B$561)-ROW($B$2)+1), ROW(166:166)))</f>
        <v>#NUM!</v>
      </c>
      <c r="AF167" s="21" t="e">
        <f t="array" ref="AF167">INDEX($D$2:$D$561, SMALL(IF($AD$2=$B$2:$B$561, ROW($B$2:$B$561)-ROW($B$2)+1), ROW(166:166)))</f>
        <v>#NUM!</v>
      </c>
      <c r="AH167" s="21" t="e">
        <f t="array" ref="AH167">INDEX($C$2:$C$561, SMALL(IF($AG$2=$B$2:$B$561, ROW($B$2:$B$561)-ROW($B$2)+1), ROW(166:166)))</f>
        <v>#NUM!</v>
      </c>
      <c r="AI167" s="21" t="e">
        <f t="array" ref="AI167">INDEX($D$2:$D$561, SMALL(IF($AG$2=$B$2:$B$561, ROW($B$2:$B$561)-ROW($B$2)+1), ROW(166:166)))</f>
        <v>#NUM!</v>
      </c>
    </row>
    <row r="168" spans="1:35" ht="15" x14ac:dyDescent="0.4">
      <c r="A168">
        <f>'Clk0.6'!P78</f>
        <v>20.414661940126116</v>
      </c>
      <c r="B168">
        <f t="shared" si="2"/>
        <v>20</v>
      </c>
      <c r="C168" s="1">
        <f>'Clk0.6'!S78</f>
        <v>5.272131836299577</v>
      </c>
      <c r="D168" s="1">
        <f>'Clk0.6'!T78</f>
        <v>2.2483953998660047</v>
      </c>
      <c r="G168" s="21" t="e">
        <f t="array" ref="G168">INDEX($C$2:$C$561, SMALL(IF($F$2=$B$2:$B$561, ROW($B$2:$B$561)-ROW($B$2)+1), ROW(167:167)))</f>
        <v>#NUM!</v>
      </c>
      <c r="H168" s="21" t="e">
        <f t="array" ref="H168">INDEX($D$2:$D$561, SMALL(IF($F$2=$B$2:$B$561, ROW($B$2:$B$561)-ROW($B$2)+1), ROW(167:167)))</f>
        <v>#NUM!</v>
      </c>
      <c r="J168" s="21" t="e">
        <f t="array" ref="J168">INDEX($C$2:$C$561, SMALL(IF($I$2=$B$2:$B$561, ROW($B$2:$B$561)-ROW($B$2)+1), ROW(167:167)))</f>
        <v>#NUM!</v>
      </c>
      <c r="K168" s="21" t="e">
        <f t="array" ref="K168">INDEX($D$2:$D$561, SMALL(IF($I$2=$B$2:$B$561, ROW($B$2:$B$561)-ROW($B$2)+1), ROW(167:167)))</f>
        <v>#NUM!</v>
      </c>
      <c r="M168" s="21" t="e">
        <f t="array" ref="M168">INDEX($C$2:$C$561, SMALL(IF($L$2=$B$2:$B$561, ROW($B$2:$B$561)-ROW($B$2)+1), ROW(167:167)))</f>
        <v>#NUM!</v>
      </c>
      <c r="N168" s="21" t="e">
        <f t="array" ref="N168">INDEX($D$2:$D$561, SMALL(IF($L$2=$B$2:$B$561, ROW($B$2:$B$561)-ROW($B$2)+1), ROW(167:167)))</f>
        <v>#NUM!</v>
      </c>
      <c r="P168" s="21" t="e">
        <f t="array" ref="P168">INDEX($C$2:$C$561, SMALL(IF($O$2=$B$2:$B$561, ROW($B$2:$B$561)-ROW($B$2)+1), ROW(167:167)))</f>
        <v>#NUM!</v>
      </c>
      <c r="Q168" s="21" t="e">
        <f t="array" ref="Q168">INDEX($D$2:$D$561, SMALL(IF($O$2=$B$2:$B$561, ROW($B$2:$B$561)-ROW($B$2)+1), ROW(167:167)))</f>
        <v>#NUM!</v>
      </c>
      <c r="S168" s="21" t="e">
        <f t="array" ref="S168">INDEX($C$2:$C$561, SMALL(IF($R$2=$B$2:$B$561, ROW($B$2:$B$561)-ROW($B$2)+1), ROW(167:167)))</f>
        <v>#NUM!</v>
      </c>
      <c r="T168" s="21" t="e">
        <f t="array" ref="T168">INDEX($D$2:$D$561, SMALL(IF($R$2=$B$2:$B$561, ROW($B$2:$B$561)-ROW($B$2)+1), ROW(167:167)))</f>
        <v>#NUM!</v>
      </c>
      <c r="V168" s="21" t="e">
        <f t="array" ref="V168">INDEX($C$2:$C$561, SMALL(IF($U$2=$B$2:$B$561, ROW($B$2:$B$561)-ROW($B$2)+1), ROW(167:167)))</f>
        <v>#NUM!</v>
      </c>
      <c r="W168" s="21" t="e">
        <f t="array" ref="W168">INDEX($D$2:$D$561, SMALL(IF($U$2=$B$2:$B$561, ROW($B$2:$B$561)-ROW($B$2)+1), ROW(167:167)))</f>
        <v>#NUM!</v>
      </c>
      <c r="Y168" s="21" t="e">
        <f t="array" ref="Y168">INDEX($C$2:$C$561, SMALL(IF($X$2=$B$2:$B$561, ROW($B$2:$B$561)-ROW($B$2)+1), ROW(167:167)))</f>
        <v>#NUM!</v>
      </c>
      <c r="Z168" s="21" t="e">
        <f t="array" ref="Z168">INDEX($D$2:$D$561, SMALL(IF($X$2=$B$2:$B$561, ROW($B$2:$B$561)-ROW($B$2)+1), ROW(167:167)))</f>
        <v>#NUM!</v>
      </c>
      <c r="AB168" s="21" t="e">
        <f t="array" ref="AB168">INDEX($C$2:$C$561, SMALL(IF($AA$2=$B$2:$B$561, ROW($B$2:$B$561)-ROW($B$2)+1), ROW(167:167)))</f>
        <v>#NUM!</v>
      </c>
      <c r="AC168" s="21" t="e">
        <f t="array" ref="AC168">INDEX($D$2:$D$561, SMALL(IF($AA$2=$B$2:$B$561, ROW($B$2:$B$561)-ROW($B$2)+1), ROW(167:167)))</f>
        <v>#NUM!</v>
      </c>
      <c r="AE168" s="21" t="e">
        <f t="array" ref="AE168">INDEX($C$2:$C$561, SMALL(IF($AD$2=$B$2:$B$561, ROW($B$2:$B$561)-ROW($B$2)+1), ROW(167:167)))</f>
        <v>#NUM!</v>
      </c>
      <c r="AF168" s="21" t="e">
        <f t="array" ref="AF168">INDEX($D$2:$D$561, SMALL(IF($AD$2=$B$2:$B$561, ROW($B$2:$B$561)-ROW($B$2)+1), ROW(167:167)))</f>
        <v>#NUM!</v>
      </c>
      <c r="AH168" s="21" t="e">
        <f t="array" ref="AH168">INDEX($C$2:$C$561, SMALL(IF($AG$2=$B$2:$B$561, ROW($B$2:$B$561)-ROW($B$2)+1), ROW(167:167)))</f>
        <v>#NUM!</v>
      </c>
      <c r="AI168" s="21" t="e">
        <f t="array" ref="AI168">INDEX($D$2:$D$561, SMALL(IF($AG$2=$B$2:$B$561, ROW($B$2:$B$561)-ROW($B$2)+1), ROW(167:167)))</f>
        <v>#NUM!</v>
      </c>
    </row>
    <row r="169" spans="1:35" s="23" customFormat="1" ht="15" x14ac:dyDescent="0.4">
      <c r="A169" s="23">
        <f>'Clk0.6'!P79</f>
        <v>20.65071333977453</v>
      </c>
      <c r="B169" s="23">
        <f t="shared" si="2"/>
        <v>20</v>
      </c>
      <c r="C169" s="24">
        <f>'Clk0.6'!S79</f>
        <v>5.0847285233236139</v>
      </c>
      <c r="D169" s="24">
        <f>'Clk0.6'!T79</f>
        <v>1.9328491348288646</v>
      </c>
      <c r="G169" s="21" t="e">
        <f t="array" ref="G169">INDEX($C$2:$C$561, SMALL(IF($F$2=$B$2:$B$561, ROW($B$2:$B$561)-ROW($B$2)+1), ROW(168:168)))</f>
        <v>#NUM!</v>
      </c>
      <c r="H169" s="21" t="e">
        <f t="array" ref="H169">INDEX($D$2:$D$561, SMALL(IF($F$2=$B$2:$B$561, ROW($B$2:$B$561)-ROW($B$2)+1), ROW(168:168)))</f>
        <v>#NUM!</v>
      </c>
      <c r="J169" s="21" t="e">
        <f t="array" ref="J169">INDEX($C$2:$C$561, SMALL(IF($I$2=$B$2:$B$561, ROW($B$2:$B$561)-ROW($B$2)+1), ROW(168:168)))</f>
        <v>#NUM!</v>
      </c>
      <c r="K169" s="21" t="e">
        <f t="array" ref="K169">INDEX($D$2:$D$561, SMALL(IF($I$2=$B$2:$B$561, ROW($B$2:$B$561)-ROW($B$2)+1), ROW(168:168)))</f>
        <v>#NUM!</v>
      </c>
      <c r="M169" s="21" t="e">
        <f t="array" ref="M169">INDEX($C$2:$C$561, SMALL(IF($L$2=$B$2:$B$561, ROW($B$2:$B$561)-ROW($B$2)+1), ROW(168:168)))</f>
        <v>#NUM!</v>
      </c>
      <c r="N169" s="21" t="e">
        <f t="array" ref="N169">INDEX($D$2:$D$561, SMALL(IF($L$2=$B$2:$B$561, ROW($B$2:$B$561)-ROW($B$2)+1), ROW(168:168)))</f>
        <v>#NUM!</v>
      </c>
      <c r="P169" s="21" t="e">
        <f t="array" ref="P169">INDEX($C$2:$C$561, SMALL(IF($O$2=$B$2:$B$561, ROW($B$2:$B$561)-ROW($B$2)+1), ROW(168:168)))</f>
        <v>#NUM!</v>
      </c>
      <c r="Q169" s="21" t="e">
        <f t="array" ref="Q169">INDEX($D$2:$D$561, SMALL(IF($O$2=$B$2:$B$561, ROW($B$2:$B$561)-ROW($B$2)+1), ROW(168:168)))</f>
        <v>#NUM!</v>
      </c>
      <c r="S169" s="21" t="e">
        <f t="array" ref="S169">INDEX($C$2:$C$561, SMALL(IF($R$2=$B$2:$B$561, ROW($B$2:$B$561)-ROW($B$2)+1), ROW(168:168)))</f>
        <v>#NUM!</v>
      </c>
      <c r="T169" s="21" t="e">
        <f t="array" ref="T169">INDEX($D$2:$D$561, SMALL(IF($R$2=$B$2:$B$561, ROW($B$2:$B$561)-ROW($B$2)+1), ROW(168:168)))</f>
        <v>#NUM!</v>
      </c>
      <c r="V169" s="21" t="e">
        <f t="array" ref="V169">INDEX($C$2:$C$561, SMALL(IF($U$2=$B$2:$B$561, ROW($B$2:$B$561)-ROW($B$2)+1), ROW(168:168)))</f>
        <v>#NUM!</v>
      </c>
      <c r="W169" s="21" t="e">
        <f t="array" ref="W169">INDEX($D$2:$D$561, SMALL(IF($U$2=$B$2:$B$561, ROW($B$2:$B$561)-ROW($B$2)+1), ROW(168:168)))</f>
        <v>#NUM!</v>
      </c>
      <c r="Y169" s="21" t="e">
        <f t="array" ref="Y169">INDEX($C$2:$C$561, SMALL(IF($X$2=$B$2:$B$561, ROW($B$2:$B$561)-ROW($B$2)+1), ROW(168:168)))</f>
        <v>#NUM!</v>
      </c>
      <c r="Z169" s="21" t="e">
        <f t="array" ref="Z169">INDEX($D$2:$D$561, SMALL(IF($X$2=$B$2:$B$561, ROW($B$2:$B$561)-ROW($B$2)+1), ROW(168:168)))</f>
        <v>#NUM!</v>
      </c>
      <c r="AB169" s="21" t="e">
        <f t="array" ref="AB169">INDEX($C$2:$C$561, SMALL(IF($AA$2=$B$2:$B$561, ROW($B$2:$B$561)-ROW($B$2)+1), ROW(168:168)))</f>
        <v>#NUM!</v>
      </c>
      <c r="AC169" s="21" t="e">
        <f t="array" ref="AC169">INDEX($D$2:$D$561, SMALL(IF($AA$2=$B$2:$B$561, ROW($B$2:$B$561)-ROW($B$2)+1), ROW(168:168)))</f>
        <v>#NUM!</v>
      </c>
      <c r="AE169" s="21" t="e">
        <f t="array" ref="AE169">INDEX($C$2:$C$561, SMALL(IF($AD$2=$B$2:$B$561, ROW($B$2:$B$561)-ROW($B$2)+1), ROW(168:168)))</f>
        <v>#NUM!</v>
      </c>
      <c r="AF169" s="21" t="e">
        <f t="array" ref="AF169">INDEX($D$2:$D$561, SMALL(IF($AD$2=$B$2:$B$561, ROW($B$2:$B$561)-ROW($B$2)+1), ROW(168:168)))</f>
        <v>#NUM!</v>
      </c>
      <c r="AH169" s="21" t="e">
        <f t="array" ref="AH169">INDEX($C$2:$C$561, SMALL(IF($AG$2=$B$2:$B$561, ROW($B$2:$B$561)-ROW($B$2)+1), ROW(168:168)))</f>
        <v>#NUM!</v>
      </c>
      <c r="AI169" s="21" t="e">
        <f t="array" ref="AI169">INDEX($D$2:$D$561, SMALL(IF($AG$2=$B$2:$B$561, ROW($B$2:$B$561)-ROW($B$2)+1), ROW(168:168)))</f>
        <v>#NUM!</v>
      </c>
    </row>
    <row r="170" spans="1:35" ht="15" x14ac:dyDescent="0.4">
      <c r="A170">
        <f>'Clk0.7'!P24</f>
        <v>34.658301658696928</v>
      </c>
      <c r="B170">
        <f t="shared" si="2"/>
        <v>34</v>
      </c>
      <c r="C170" s="1">
        <f>'Clk0.7'!S24</f>
        <v>28.85107130798858</v>
      </c>
      <c r="D170" s="1">
        <f>'Clk0.7'!T24</f>
        <v>26.499039544061077</v>
      </c>
      <c r="G170" s="21" t="e">
        <f t="array" ref="G170">INDEX($C$2:$C$561, SMALL(IF($F$2=$B$2:$B$561, ROW($B$2:$B$561)-ROW($B$2)+1), ROW(169:169)))</f>
        <v>#NUM!</v>
      </c>
      <c r="H170" s="21" t="e">
        <f t="array" ref="H170">INDEX($D$2:$D$561, SMALL(IF($F$2=$B$2:$B$561, ROW($B$2:$B$561)-ROW($B$2)+1), ROW(169:169)))</f>
        <v>#NUM!</v>
      </c>
      <c r="J170" s="21" t="e">
        <f t="array" ref="J170">INDEX($C$2:$C$561, SMALL(IF($I$2=$B$2:$B$561, ROW($B$2:$B$561)-ROW($B$2)+1), ROW(169:169)))</f>
        <v>#NUM!</v>
      </c>
      <c r="K170" s="21" t="e">
        <f t="array" ref="K170">INDEX($D$2:$D$561, SMALL(IF($I$2=$B$2:$B$561, ROW($B$2:$B$561)-ROW($B$2)+1), ROW(169:169)))</f>
        <v>#NUM!</v>
      </c>
      <c r="M170" s="21" t="e">
        <f t="array" ref="M170">INDEX($C$2:$C$561, SMALL(IF($L$2=$B$2:$B$561, ROW($B$2:$B$561)-ROW($B$2)+1), ROW(169:169)))</f>
        <v>#NUM!</v>
      </c>
      <c r="N170" s="21" t="e">
        <f t="array" ref="N170">INDEX($D$2:$D$561, SMALL(IF($L$2=$B$2:$B$561, ROW($B$2:$B$561)-ROW($B$2)+1), ROW(169:169)))</f>
        <v>#NUM!</v>
      </c>
      <c r="P170" s="21" t="e">
        <f t="array" ref="P170">INDEX($C$2:$C$561, SMALL(IF($O$2=$B$2:$B$561, ROW($B$2:$B$561)-ROW($B$2)+1), ROW(169:169)))</f>
        <v>#NUM!</v>
      </c>
      <c r="Q170" s="21" t="e">
        <f t="array" ref="Q170">INDEX($D$2:$D$561, SMALL(IF($O$2=$B$2:$B$561, ROW($B$2:$B$561)-ROW($B$2)+1), ROW(169:169)))</f>
        <v>#NUM!</v>
      </c>
      <c r="S170" s="21" t="e">
        <f t="array" ref="S170">INDEX($C$2:$C$561, SMALL(IF($R$2=$B$2:$B$561, ROW($B$2:$B$561)-ROW($B$2)+1), ROW(169:169)))</f>
        <v>#NUM!</v>
      </c>
      <c r="T170" s="21" t="e">
        <f t="array" ref="T170">INDEX($D$2:$D$561, SMALL(IF($R$2=$B$2:$B$561, ROW($B$2:$B$561)-ROW($B$2)+1), ROW(169:169)))</f>
        <v>#NUM!</v>
      </c>
      <c r="V170" s="21" t="e">
        <f t="array" ref="V170">INDEX($C$2:$C$561, SMALL(IF($U$2=$B$2:$B$561, ROW($B$2:$B$561)-ROW($B$2)+1), ROW(169:169)))</f>
        <v>#NUM!</v>
      </c>
      <c r="W170" s="21" t="e">
        <f t="array" ref="W170">INDEX($D$2:$D$561, SMALL(IF($U$2=$B$2:$B$561, ROW($B$2:$B$561)-ROW($B$2)+1), ROW(169:169)))</f>
        <v>#NUM!</v>
      </c>
      <c r="Y170" s="21" t="e">
        <f t="array" ref="Y170">INDEX($C$2:$C$561, SMALL(IF($X$2=$B$2:$B$561, ROW($B$2:$B$561)-ROW($B$2)+1), ROW(169:169)))</f>
        <v>#NUM!</v>
      </c>
      <c r="Z170" s="21" t="e">
        <f t="array" ref="Z170">INDEX($D$2:$D$561, SMALL(IF($X$2=$B$2:$B$561, ROW($B$2:$B$561)-ROW($B$2)+1), ROW(169:169)))</f>
        <v>#NUM!</v>
      </c>
      <c r="AB170" s="21" t="e">
        <f t="array" ref="AB170">INDEX($C$2:$C$561, SMALL(IF($AA$2=$B$2:$B$561, ROW($B$2:$B$561)-ROW($B$2)+1), ROW(169:169)))</f>
        <v>#NUM!</v>
      </c>
      <c r="AC170" s="21" t="e">
        <f t="array" ref="AC170">INDEX($D$2:$D$561, SMALL(IF($AA$2=$B$2:$B$561, ROW($B$2:$B$561)-ROW($B$2)+1), ROW(169:169)))</f>
        <v>#NUM!</v>
      </c>
      <c r="AE170" s="21" t="e">
        <f t="array" ref="AE170">INDEX($C$2:$C$561, SMALL(IF($AD$2=$B$2:$B$561, ROW($B$2:$B$561)-ROW($B$2)+1), ROW(169:169)))</f>
        <v>#NUM!</v>
      </c>
      <c r="AF170" s="21" t="e">
        <f t="array" ref="AF170">INDEX($D$2:$D$561, SMALL(IF($AD$2=$B$2:$B$561, ROW($B$2:$B$561)-ROW($B$2)+1), ROW(169:169)))</f>
        <v>#NUM!</v>
      </c>
      <c r="AH170" s="21" t="e">
        <f t="array" ref="AH170">INDEX($C$2:$C$561, SMALL(IF($AG$2=$B$2:$B$561, ROW($B$2:$B$561)-ROW($B$2)+1), ROW(169:169)))</f>
        <v>#NUM!</v>
      </c>
      <c r="AI170" s="21" t="e">
        <f t="array" ref="AI170">INDEX($D$2:$D$561, SMALL(IF($AG$2=$B$2:$B$561, ROW($B$2:$B$561)-ROW($B$2)+1), ROW(169:169)))</f>
        <v>#NUM!</v>
      </c>
    </row>
    <row r="171" spans="1:35" ht="15" x14ac:dyDescent="0.4">
      <c r="A171">
        <f>'Clk0.7'!P25</f>
        <v>31.784797645554434</v>
      </c>
      <c r="B171">
        <f t="shared" si="2"/>
        <v>32</v>
      </c>
      <c r="C171" s="1">
        <f>'Clk0.7'!S25</f>
        <v>26.211621838877278</v>
      </c>
      <c r="D171" s="1">
        <f>'Clk0.7'!T25</f>
        <v>24.122131661148828</v>
      </c>
      <c r="G171" s="21" t="e">
        <f t="array" ref="G171">INDEX($C$2:$C$561, SMALL(IF($F$2=$B$2:$B$561, ROW($B$2:$B$561)-ROW($B$2)+1), ROW(170:170)))</f>
        <v>#NUM!</v>
      </c>
      <c r="H171" s="21" t="e">
        <f t="array" ref="H171">INDEX($D$2:$D$561, SMALL(IF($F$2=$B$2:$B$561, ROW($B$2:$B$561)-ROW($B$2)+1), ROW(170:170)))</f>
        <v>#NUM!</v>
      </c>
      <c r="J171" s="21" t="e">
        <f t="array" ref="J171">INDEX($C$2:$C$561, SMALL(IF($I$2=$B$2:$B$561, ROW($B$2:$B$561)-ROW($B$2)+1), ROW(170:170)))</f>
        <v>#NUM!</v>
      </c>
      <c r="K171" s="21" t="e">
        <f t="array" ref="K171">INDEX($D$2:$D$561, SMALL(IF($I$2=$B$2:$B$561, ROW($B$2:$B$561)-ROW($B$2)+1), ROW(170:170)))</f>
        <v>#NUM!</v>
      </c>
      <c r="M171" s="21" t="e">
        <f t="array" ref="M171">INDEX($C$2:$C$561, SMALL(IF($L$2=$B$2:$B$561, ROW($B$2:$B$561)-ROW($B$2)+1), ROW(170:170)))</f>
        <v>#NUM!</v>
      </c>
      <c r="N171" s="21" t="e">
        <f t="array" ref="N171">INDEX($D$2:$D$561, SMALL(IF($L$2=$B$2:$B$561, ROW($B$2:$B$561)-ROW($B$2)+1), ROW(170:170)))</f>
        <v>#NUM!</v>
      </c>
      <c r="P171" s="21" t="e">
        <f t="array" ref="P171">INDEX($C$2:$C$561, SMALL(IF($O$2=$B$2:$B$561, ROW($B$2:$B$561)-ROW($B$2)+1), ROW(170:170)))</f>
        <v>#NUM!</v>
      </c>
      <c r="Q171" s="21" t="e">
        <f t="array" ref="Q171">INDEX($D$2:$D$561, SMALL(IF($O$2=$B$2:$B$561, ROW($B$2:$B$561)-ROW($B$2)+1), ROW(170:170)))</f>
        <v>#NUM!</v>
      </c>
      <c r="S171" s="21" t="e">
        <f t="array" ref="S171">INDEX($C$2:$C$561, SMALL(IF($R$2=$B$2:$B$561, ROW($B$2:$B$561)-ROW($B$2)+1), ROW(170:170)))</f>
        <v>#NUM!</v>
      </c>
      <c r="T171" s="21" t="e">
        <f t="array" ref="T171">INDEX($D$2:$D$561, SMALL(IF($R$2=$B$2:$B$561, ROW($B$2:$B$561)-ROW($B$2)+1), ROW(170:170)))</f>
        <v>#NUM!</v>
      </c>
      <c r="V171" s="21" t="e">
        <f t="array" ref="V171">INDEX($C$2:$C$561, SMALL(IF($U$2=$B$2:$B$561, ROW($B$2:$B$561)-ROW($B$2)+1), ROW(170:170)))</f>
        <v>#NUM!</v>
      </c>
      <c r="W171" s="21" t="e">
        <f t="array" ref="W171">INDEX($D$2:$D$561, SMALL(IF($U$2=$B$2:$B$561, ROW($B$2:$B$561)-ROW($B$2)+1), ROW(170:170)))</f>
        <v>#NUM!</v>
      </c>
      <c r="Y171" s="21" t="e">
        <f t="array" ref="Y171">INDEX($C$2:$C$561, SMALL(IF($X$2=$B$2:$B$561, ROW($B$2:$B$561)-ROW($B$2)+1), ROW(170:170)))</f>
        <v>#NUM!</v>
      </c>
      <c r="Z171" s="21" t="e">
        <f t="array" ref="Z171">INDEX($D$2:$D$561, SMALL(IF($X$2=$B$2:$B$561, ROW($B$2:$B$561)-ROW($B$2)+1), ROW(170:170)))</f>
        <v>#NUM!</v>
      </c>
      <c r="AB171" s="21" t="e">
        <f t="array" ref="AB171">INDEX($C$2:$C$561, SMALL(IF($AA$2=$B$2:$B$561, ROW($B$2:$B$561)-ROW($B$2)+1), ROW(170:170)))</f>
        <v>#NUM!</v>
      </c>
      <c r="AC171" s="21" t="e">
        <f t="array" ref="AC171">INDEX($D$2:$D$561, SMALL(IF($AA$2=$B$2:$B$561, ROW($B$2:$B$561)-ROW($B$2)+1), ROW(170:170)))</f>
        <v>#NUM!</v>
      </c>
      <c r="AE171" s="21" t="e">
        <f t="array" ref="AE171">INDEX($C$2:$C$561, SMALL(IF($AD$2=$B$2:$B$561, ROW($B$2:$B$561)-ROW($B$2)+1), ROW(170:170)))</f>
        <v>#NUM!</v>
      </c>
      <c r="AF171" s="21" t="e">
        <f t="array" ref="AF171">INDEX($D$2:$D$561, SMALL(IF($AD$2=$B$2:$B$561, ROW($B$2:$B$561)-ROW($B$2)+1), ROW(170:170)))</f>
        <v>#NUM!</v>
      </c>
      <c r="AH171" s="21" t="e">
        <f t="array" ref="AH171">INDEX($C$2:$C$561, SMALL(IF($AG$2=$B$2:$B$561, ROW($B$2:$B$561)-ROW($B$2)+1), ROW(170:170)))</f>
        <v>#NUM!</v>
      </c>
      <c r="AI171" s="21" t="e">
        <f t="array" ref="AI171">INDEX($D$2:$D$561, SMALL(IF($AG$2=$B$2:$B$561, ROW($B$2:$B$561)-ROW($B$2)+1), ROW(170:170)))</f>
        <v>#NUM!</v>
      </c>
    </row>
    <row r="172" spans="1:35" ht="15" x14ac:dyDescent="0.4">
      <c r="A172">
        <f>'Clk0.7'!P26</f>
        <v>29.569531348591177</v>
      </c>
      <c r="B172">
        <f t="shared" si="2"/>
        <v>30</v>
      </c>
      <c r="C172" s="1">
        <f>'Clk0.7'!S26</f>
        <v>24.148124253386523</v>
      </c>
      <c r="D172" s="1">
        <f>'Clk0.7'!T26</f>
        <v>22.266743896684044</v>
      </c>
      <c r="G172" s="21" t="e">
        <f t="array" ref="G172">INDEX($C$2:$C$561, SMALL(IF($F$2=$B$2:$B$561, ROW($B$2:$B$561)-ROW($B$2)+1), ROW(171:171)))</f>
        <v>#NUM!</v>
      </c>
      <c r="H172" s="21" t="e">
        <f t="array" ref="H172">INDEX($D$2:$D$561, SMALL(IF($F$2=$B$2:$B$561, ROW($B$2:$B$561)-ROW($B$2)+1), ROW(171:171)))</f>
        <v>#NUM!</v>
      </c>
      <c r="J172" s="21" t="e">
        <f t="array" ref="J172">INDEX($C$2:$C$561, SMALL(IF($I$2=$B$2:$B$561, ROW($B$2:$B$561)-ROW($B$2)+1), ROW(171:171)))</f>
        <v>#NUM!</v>
      </c>
      <c r="K172" s="21" t="e">
        <f t="array" ref="K172">INDEX($D$2:$D$561, SMALL(IF($I$2=$B$2:$B$561, ROW($B$2:$B$561)-ROW($B$2)+1), ROW(171:171)))</f>
        <v>#NUM!</v>
      </c>
      <c r="M172" s="21" t="e">
        <f t="array" ref="M172">INDEX($C$2:$C$561, SMALL(IF($L$2=$B$2:$B$561, ROW($B$2:$B$561)-ROW($B$2)+1), ROW(171:171)))</f>
        <v>#NUM!</v>
      </c>
      <c r="N172" s="21" t="e">
        <f t="array" ref="N172">INDEX($D$2:$D$561, SMALL(IF($L$2=$B$2:$B$561, ROW($B$2:$B$561)-ROW($B$2)+1), ROW(171:171)))</f>
        <v>#NUM!</v>
      </c>
      <c r="P172" s="21" t="e">
        <f t="array" ref="P172">INDEX($C$2:$C$561, SMALL(IF($O$2=$B$2:$B$561, ROW($B$2:$B$561)-ROW($B$2)+1), ROW(171:171)))</f>
        <v>#NUM!</v>
      </c>
      <c r="Q172" s="21" t="e">
        <f t="array" ref="Q172">INDEX($D$2:$D$561, SMALL(IF($O$2=$B$2:$B$561, ROW($B$2:$B$561)-ROW($B$2)+1), ROW(171:171)))</f>
        <v>#NUM!</v>
      </c>
      <c r="S172" s="21" t="e">
        <f t="array" ref="S172">INDEX($C$2:$C$561, SMALL(IF($R$2=$B$2:$B$561, ROW($B$2:$B$561)-ROW($B$2)+1), ROW(171:171)))</f>
        <v>#NUM!</v>
      </c>
      <c r="T172" s="21" t="e">
        <f t="array" ref="T172">INDEX($D$2:$D$561, SMALL(IF($R$2=$B$2:$B$561, ROW($B$2:$B$561)-ROW($B$2)+1), ROW(171:171)))</f>
        <v>#NUM!</v>
      </c>
      <c r="V172" s="21" t="e">
        <f t="array" ref="V172">INDEX($C$2:$C$561, SMALL(IF($U$2=$B$2:$B$561, ROW($B$2:$B$561)-ROW($B$2)+1), ROW(171:171)))</f>
        <v>#NUM!</v>
      </c>
      <c r="W172" s="21" t="e">
        <f t="array" ref="W172">INDEX($D$2:$D$561, SMALL(IF($U$2=$B$2:$B$561, ROW($B$2:$B$561)-ROW($B$2)+1), ROW(171:171)))</f>
        <v>#NUM!</v>
      </c>
      <c r="Y172" s="21" t="e">
        <f t="array" ref="Y172">INDEX($C$2:$C$561, SMALL(IF($X$2=$B$2:$B$561, ROW($B$2:$B$561)-ROW($B$2)+1), ROW(171:171)))</f>
        <v>#NUM!</v>
      </c>
      <c r="Z172" s="21" t="e">
        <f t="array" ref="Z172">INDEX($D$2:$D$561, SMALL(IF($X$2=$B$2:$B$561, ROW($B$2:$B$561)-ROW($B$2)+1), ROW(171:171)))</f>
        <v>#NUM!</v>
      </c>
      <c r="AB172" s="21" t="e">
        <f t="array" ref="AB172">INDEX($C$2:$C$561, SMALL(IF($AA$2=$B$2:$B$561, ROW($B$2:$B$561)-ROW($B$2)+1), ROW(171:171)))</f>
        <v>#NUM!</v>
      </c>
      <c r="AC172" s="21" t="e">
        <f t="array" ref="AC172">INDEX($D$2:$D$561, SMALL(IF($AA$2=$B$2:$B$561, ROW($B$2:$B$561)-ROW($B$2)+1), ROW(171:171)))</f>
        <v>#NUM!</v>
      </c>
      <c r="AE172" s="21" t="e">
        <f t="array" ref="AE172">INDEX($C$2:$C$561, SMALL(IF($AD$2=$B$2:$B$561, ROW($B$2:$B$561)-ROW($B$2)+1), ROW(171:171)))</f>
        <v>#NUM!</v>
      </c>
      <c r="AF172" s="21" t="e">
        <f t="array" ref="AF172">INDEX($D$2:$D$561, SMALL(IF($AD$2=$B$2:$B$561, ROW($B$2:$B$561)-ROW($B$2)+1), ROW(171:171)))</f>
        <v>#NUM!</v>
      </c>
      <c r="AH172" s="21" t="e">
        <f t="array" ref="AH172">INDEX($C$2:$C$561, SMALL(IF($AG$2=$B$2:$B$561, ROW($B$2:$B$561)-ROW($B$2)+1), ROW(171:171)))</f>
        <v>#NUM!</v>
      </c>
      <c r="AI172" s="21" t="e">
        <f t="array" ref="AI172">INDEX($D$2:$D$561, SMALL(IF($AG$2=$B$2:$B$561, ROW($B$2:$B$561)-ROW($B$2)+1), ROW(171:171)))</f>
        <v>#NUM!</v>
      </c>
    </row>
    <row r="173" spans="1:35" ht="15" x14ac:dyDescent="0.4">
      <c r="A173">
        <f>'Clk0.7'!P27</f>
        <v>27.799850605919069</v>
      </c>
      <c r="B173">
        <f t="shared" si="2"/>
        <v>28</v>
      </c>
      <c r="C173" s="1">
        <f>'Clk0.7'!S27</f>
        <v>22.474561249526808</v>
      </c>
      <c r="D173" s="1">
        <f>'Clk0.7'!T27</f>
        <v>20.763936376436583</v>
      </c>
      <c r="G173" s="21" t="e">
        <f t="array" ref="G173">INDEX($C$2:$C$561, SMALL(IF($F$2=$B$2:$B$561, ROW($B$2:$B$561)-ROW($B$2)+1), ROW(172:172)))</f>
        <v>#NUM!</v>
      </c>
      <c r="H173" s="21" t="e">
        <f t="array" ref="H173">INDEX($D$2:$D$561, SMALL(IF($F$2=$B$2:$B$561, ROW($B$2:$B$561)-ROW($B$2)+1), ROW(172:172)))</f>
        <v>#NUM!</v>
      </c>
      <c r="J173" s="21" t="e">
        <f t="array" ref="J173">INDEX($C$2:$C$561, SMALL(IF($I$2=$B$2:$B$561, ROW($B$2:$B$561)-ROW($B$2)+1), ROW(172:172)))</f>
        <v>#NUM!</v>
      </c>
      <c r="K173" s="21" t="e">
        <f t="array" ref="K173">INDEX($D$2:$D$561, SMALL(IF($I$2=$B$2:$B$561, ROW($B$2:$B$561)-ROW($B$2)+1), ROW(172:172)))</f>
        <v>#NUM!</v>
      </c>
      <c r="M173" s="21" t="e">
        <f t="array" ref="M173">INDEX($C$2:$C$561, SMALL(IF($L$2=$B$2:$B$561, ROW($B$2:$B$561)-ROW($B$2)+1), ROW(172:172)))</f>
        <v>#NUM!</v>
      </c>
      <c r="N173" s="21" t="e">
        <f t="array" ref="N173">INDEX($D$2:$D$561, SMALL(IF($L$2=$B$2:$B$561, ROW($B$2:$B$561)-ROW($B$2)+1), ROW(172:172)))</f>
        <v>#NUM!</v>
      </c>
      <c r="P173" s="21" t="e">
        <f t="array" ref="P173">INDEX($C$2:$C$561, SMALL(IF($O$2=$B$2:$B$561, ROW($B$2:$B$561)-ROW($B$2)+1), ROW(172:172)))</f>
        <v>#NUM!</v>
      </c>
      <c r="Q173" s="21" t="e">
        <f t="array" ref="Q173">INDEX($D$2:$D$561, SMALL(IF($O$2=$B$2:$B$561, ROW($B$2:$B$561)-ROW($B$2)+1), ROW(172:172)))</f>
        <v>#NUM!</v>
      </c>
      <c r="S173" s="21" t="e">
        <f t="array" ref="S173">INDEX($C$2:$C$561, SMALL(IF($R$2=$B$2:$B$561, ROW($B$2:$B$561)-ROW($B$2)+1), ROW(172:172)))</f>
        <v>#NUM!</v>
      </c>
      <c r="T173" s="21" t="e">
        <f t="array" ref="T173">INDEX($D$2:$D$561, SMALL(IF($R$2=$B$2:$B$561, ROW($B$2:$B$561)-ROW($B$2)+1), ROW(172:172)))</f>
        <v>#NUM!</v>
      </c>
      <c r="V173" s="21" t="e">
        <f t="array" ref="V173">INDEX($C$2:$C$561, SMALL(IF($U$2=$B$2:$B$561, ROW($B$2:$B$561)-ROW($B$2)+1), ROW(172:172)))</f>
        <v>#NUM!</v>
      </c>
      <c r="W173" s="21" t="e">
        <f t="array" ref="W173">INDEX($D$2:$D$561, SMALL(IF($U$2=$B$2:$B$561, ROW($B$2:$B$561)-ROW($B$2)+1), ROW(172:172)))</f>
        <v>#NUM!</v>
      </c>
      <c r="Y173" s="21" t="e">
        <f t="array" ref="Y173">INDEX($C$2:$C$561, SMALL(IF($X$2=$B$2:$B$561, ROW($B$2:$B$561)-ROW($B$2)+1), ROW(172:172)))</f>
        <v>#NUM!</v>
      </c>
      <c r="Z173" s="21" t="e">
        <f t="array" ref="Z173">INDEX($D$2:$D$561, SMALL(IF($X$2=$B$2:$B$561, ROW($B$2:$B$561)-ROW($B$2)+1), ROW(172:172)))</f>
        <v>#NUM!</v>
      </c>
      <c r="AB173" s="21" t="e">
        <f t="array" ref="AB173">INDEX($C$2:$C$561, SMALL(IF($AA$2=$B$2:$B$561, ROW($B$2:$B$561)-ROW($B$2)+1), ROW(172:172)))</f>
        <v>#NUM!</v>
      </c>
      <c r="AC173" s="21" t="e">
        <f t="array" ref="AC173">INDEX($D$2:$D$561, SMALL(IF($AA$2=$B$2:$B$561, ROW($B$2:$B$561)-ROW($B$2)+1), ROW(172:172)))</f>
        <v>#NUM!</v>
      </c>
      <c r="AE173" s="21" t="e">
        <f t="array" ref="AE173">INDEX($C$2:$C$561, SMALL(IF($AD$2=$B$2:$B$561, ROW($B$2:$B$561)-ROW($B$2)+1), ROW(172:172)))</f>
        <v>#NUM!</v>
      </c>
      <c r="AF173" s="21" t="e">
        <f t="array" ref="AF173">INDEX($D$2:$D$561, SMALL(IF($AD$2=$B$2:$B$561, ROW($B$2:$B$561)-ROW($B$2)+1), ROW(172:172)))</f>
        <v>#NUM!</v>
      </c>
      <c r="AH173" s="21" t="e">
        <f t="array" ref="AH173">INDEX($C$2:$C$561, SMALL(IF($AG$2=$B$2:$B$561, ROW($B$2:$B$561)-ROW($B$2)+1), ROW(172:172)))</f>
        <v>#NUM!</v>
      </c>
      <c r="AI173" s="21" t="e">
        <f t="array" ref="AI173">INDEX($D$2:$D$561, SMALL(IF($AG$2=$B$2:$B$561, ROW($B$2:$B$561)-ROW($B$2)+1), ROW(172:172)))</f>
        <v>#NUM!</v>
      </c>
    </row>
    <row r="174" spans="1:35" ht="15" x14ac:dyDescent="0.4">
      <c r="A174">
        <f>'Clk0.7'!P28</f>
        <v>26.348496336957375</v>
      </c>
      <c r="B174">
        <f t="shared" si="2"/>
        <v>26</v>
      </c>
      <c r="C174" s="1">
        <f>'Clk0.7'!S28</f>
        <v>21.079496480688796</v>
      </c>
      <c r="D174" s="1">
        <f>'Clk0.7'!T28</f>
        <v>19.512503174214935</v>
      </c>
      <c r="G174" s="21" t="e">
        <f t="array" ref="G174">INDEX($C$2:$C$561, SMALL(IF($F$2=$B$2:$B$561, ROW($B$2:$B$561)-ROW($B$2)+1), ROW(173:173)))</f>
        <v>#NUM!</v>
      </c>
      <c r="H174" s="21" t="e">
        <f t="array" ref="H174">INDEX($D$2:$D$561, SMALL(IF($F$2=$B$2:$B$561, ROW($B$2:$B$561)-ROW($B$2)+1), ROW(173:173)))</f>
        <v>#NUM!</v>
      </c>
      <c r="J174" s="21" t="e">
        <f t="array" ref="J174">INDEX($C$2:$C$561, SMALL(IF($I$2=$B$2:$B$561, ROW($B$2:$B$561)-ROW($B$2)+1), ROW(173:173)))</f>
        <v>#NUM!</v>
      </c>
      <c r="K174" s="21" t="e">
        <f t="array" ref="K174">INDEX($D$2:$D$561, SMALL(IF($I$2=$B$2:$B$561, ROW($B$2:$B$561)-ROW($B$2)+1), ROW(173:173)))</f>
        <v>#NUM!</v>
      </c>
      <c r="M174" s="21" t="e">
        <f t="array" ref="M174">INDEX($C$2:$C$561, SMALL(IF($L$2=$B$2:$B$561, ROW($B$2:$B$561)-ROW($B$2)+1), ROW(173:173)))</f>
        <v>#NUM!</v>
      </c>
      <c r="N174" s="21" t="e">
        <f t="array" ref="N174">INDEX($D$2:$D$561, SMALL(IF($L$2=$B$2:$B$561, ROW($B$2:$B$561)-ROW($B$2)+1), ROW(173:173)))</f>
        <v>#NUM!</v>
      </c>
      <c r="P174" s="21" t="e">
        <f t="array" ref="P174">INDEX($C$2:$C$561, SMALL(IF($O$2=$B$2:$B$561, ROW($B$2:$B$561)-ROW($B$2)+1), ROW(173:173)))</f>
        <v>#NUM!</v>
      </c>
      <c r="Q174" s="21" t="e">
        <f t="array" ref="Q174">INDEX($D$2:$D$561, SMALL(IF($O$2=$B$2:$B$561, ROW($B$2:$B$561)-ROW($B$2)+1), ROW(173:173)))</f>
        <v>#NUM!</v>
      </c>
      <c r="S174" s="21" t="e">
        <f t="array" ref="S174">INDEX($C$2:$C$561, SMALL(IF($R$2=$B$2:$B$561, ROW($B$2:$B$561)-ROW($B$2)+1), ROW(173:173)))</f>
        <v>#NUM!</v>
      </c>
      <c r="T174" s="21" t="e">
        <f t="array" ref="T174">INDEX($D$2:$D$561, SMALL(IF($R$2=$B$2:$B$561, ROW($B$2:$B$561)-ROW($B$2)+1), ROW(173:173)))</f>
        <v>#NUM!</v>
      </c>
      <c r="V174" s="21" t="e">
        <f t="array" ref="V174">INDEX($C$2:$C$561, SMALL(IF($U$2=$B$2:$B$561, ROW($B$2:$B$561)-ROW($B$2)+1), ROW(173:173)))</f>
        <v>#NUM!</v>
      </c>
      <c r="W174" s="21" t="e">
        <f t="array" ref="W174">INDEX($D$2:$D$561, SMALL(IF($U$2=$B$2:$B$561, ROW($B$2:$B$561)-ROW($B$2)+1), ROW(173:173)))</f>
        <v>#NUM!</v>
      </c>
      <c r="Y174" s="21" t="e">
        <f t="array" ref="Y174">INDEX($C$2:$C$561, SMALL(IF($X$2=$B$2:$B$561, ROW($B$2:$B$561)-ROW($B$2)+1), ROW(173:173)))</f>
        <v>#NUM!</v>
      </c>
      <c r="Z174" s="21" t="e">
        <f t="array" ref="Z174">INDEX($D$2:$D$561, SMALL(IF($X$2=$B$2:$B$561, ROW($B$2:$B$561)-ROW($B$2)+1), ROW(173:173)))</f>
        <v>#NUM!</v>
      </c>
      <c r="AB174" s="21" t="e">
        <f t="array" ref="AB174">INDEX($C$2:$C$561, SMALL(IF($AA$2=$B$2:$B$561, ROW($B$2:$B$561)-ROW($B$2)+1), ROW(173:173)))</f>
        <v>#NUM!</v>
      </c>
      <c r="AC174" s="21" t="e">
        <f t="array" ref="AC174">INDEX($D$2:$D$561, SMALL(IF($AA$2=$B$2:$B$561, ROW($B$2:$B$561)-ROW($B$2)+1), ROW(173:173)))</f>
        <v>#NUM!</v>
      </c>
      <c r="AE174" s="21" t="e">
        <f t="array" ref="AE174">INDEX($C$2:$C$561, SMALL(IF($AD$2=$B$2:$B$561, ROW($B$2:$B$561)-ROW($B$2)+1), ROW(173:173)))</f>
        <v>#NUM!</v>
      </c>
      <c r="AF174" s="21" t="e">
        <f t="array" ref="AF174">INDEX($D$2:$D$561, SMALL(IF($AD$2=$B$2:$B$561, ROW($B$2:$B$561)-ROW($B$2)+1), ROW(173:173)))</f>
        <v>#NUM!</v>
      </c>
      <c r="AH174" s="21" t="e">
        <f t="array" ref="AH174">INDEX($C$2:$C$561, SMALL(IF($AG$2=$B$2:$B$561, ROW($B$2:$B$561)-ROW($B$2)+1), ROW(173:173)))</f>
        <v>#NUM!</v>
      </c>
      <c r="AI174" s="21" t="e">
        <f t="array" ref="AI174">INDEX($D$2:$D$561, SMALL(IF($AG$2=$B$2:$B$561, ROW($B$2:$B$561)-ROW($B$2)+1), ROW(173:173)))</f>
        <v>#NUM!</v>
      </c>
    </row>
    <row r="175" spans="1:35" ht="15" x14ac:dyDescent="0.4">
      <c r="A175">
        <f>'Clk0.7'!P29</f>
        <v>25.134046367088249</v>
      </c>
      <c r="B175">
        <f t="shared" si="2"/>
        <v>26</v>
      </c>
      <c r="C175" s="1">
        <f>'Clk0.7'!S29</f>
        <v>19.891560344473152</v>
      </c>
      <c r="D175" s="1">
        <f>'Clk0.7'!T29</f>
        <v>18.447618125173879</v>
      </c>
      <c r="G175" s="21" t="e">
        <f t="array" ref="G175">INDEX($C$2:$C$561, SMALL(IF($F$2=$B$2:$B$561, ROW($B$2:$B$561)-ROW($B$2)+1), ROW(174:174)))</f>
        <v>#NUM!</v>
      </c>
      <c r="H175" s="21" t="e">
        <f t="array" ref="H175">INDEX($D$2:$D$561, SMALL(IF($F$2=$B$2:$B$561, ROW($B$2:$B$561)-ROW($B$2)+1), ROW(174:174)))</f>
        <v>#NUM!</v>
      </c>
      <c r="J175" s="21" t="e">
        <f t="array" ref="J175">INDEX($C$2:$C$561, SMALL(IF($I$2=$B$2:$B$561, ROW($B$2:$B$561)-ROW($B$2)+1), ROW(174:174)))</f>
        <v>#NUM!</v>
      </c>
      <c r="K175" s="21" t="e">
        <f t="array" ref="K175">INDEX($D$2:$D$561, SMALL(IF($I$2=$B$2:$B$561, ROW($B$2:$B$561)-ROW($B$2)+1), ROW(174:174)))</f>
        <v>#NUM!</v>
      </c>
      <c r="M175" s="21" t="e">
        <f t="array" ref="M175">INDEX($C$2:$C$561, SMALL(IF($L$2=$B$2:$B$561, ROW($B$2:$B$561)-ROW($B$2)+1), ROW(174:174)))</f>
        <v>#NUM!</v>
      </c>
      <c r="N175" s="21" t="e">
        <f t="array" ref="N175">INDEX($D$2:$D$561, SMALL(IF($L$2=$B$2:$B$561, ROW($B$2:$B$561)-ROW($B$2)+1), ROW(174:174)))</f>
        <v>#NUM!</v>
      </c>
      <c r="P175" s="21" t="e">
        <f t="array" ref="P175">INDEX($C$2:$C$561, SMALL(IF($O$2=$B$2:$B$561, ROW($B$2:$B$561)-ROW($B$2)+1), ROW(174:174)))</f>
        <v>#NUM!</v>
      </c>
      <c r="Q175" s="21" t="e">
        <f t="array" ref="Q175">INDEX($D$2:$D$561, SMALL(IF($O$2=$B$2:$B$561, ROW($B$2:$B$561)-ROW($B$2)+1), ROW(174:174)))</f>
        <v>#NUM!</v>
      </c>
      <c r="S175" s="21" t="e">
        <f t="array" ref="S175">INDEX($C$2:$C$561, SMALL(IF($R$2=$B$2:$B$561, ROW($B$2:$B$561)-ROW($B$2)+1), ROW(174:174)))</f>
        <v>#NUM!</v>
      </c>
      <c r="T175" s="21" t="e">
        <f t="array" ref="T175">INDEX($D$2:$D$561, SMALL(IF($R$2=$B$2:$B$561, ROW($B$2:$B$561)-ROW($B$2)+1), ROW(174:174)))</f>
        <v>#NUM!</v>
      </c>
      <c r="V175" s="21" t="e">
        <f t="array" ref="V175">INDEX($C$2:$C$561, SMALL(IF($U$2=$B$2:$B$561, ROW($B$2:$B$561)-ROW($B$2)+1), ROW(174:174)))</f>
        <v>#NUM!</v>
      </c>
      <c r="W175" s="21" t="e">
        <f t="array" ref="W175">INDEX($D$2:$D$561, SMALL(IF($U$2=$B$2:$B$561, ROW($B$2:$B$561)-ROW($B$2)+1), ROW(174:174)))</f>
        <v>#NUM!</v>
      </c>
      <c r="Y175" s="21" t="e">
        <f t="array" ref="Y175">INDEX($C$2:$C$561, SMALL(IF($X$2=$B$2:$B$561, ROW($B$2:$B$561)-ROW($B$2)+1), ROW(174:174)))</f>
        <v>#NUM!</v>
      </c>
      <c r="Z175" s="21" t="e">
        <f t="array" ref="Z175">INDEX($D$2:$D$561, SMALL(IF($X$2=$B$2:$B$561, ROW($B$2:$B$561)-ROW($B$2)+1), ROW(174:174)))</f>
        <v>#NUM!</v>
      </c>
      <c r="AB175" s="21" t="e">
        <f t="array" ref="AB175">INDEX($C$2:$C$561, SMALL(IF($AA$2=$B$2:$B$561, ROW($B$2:$B$561)-ROW($B$2)+1), ROW(174:174)))</f>
        <v>#NUM!</v>
      </c>
      <c r="AC175" s="21" t="e">
        <f t="array" ref="AC175">INDEX($D$2:$D$561, SMALL(IF($AA$2=$B$2:$B$561, ROW($B$2:$B$561)-ROW($B$2)+1), ROW(174:174)))</f>
        <v>#NUM!</v>
      </c>
      <c r="AE175" s="21" t="e">
        <f t="array" ref="AE175">INDEX($C$2:$C$561, SMALL(IF($AD$2=$B$2:$B$561, ROW($B$2:$B$561)-ROW($B$2)+1), ROW(174:174)))</f>
        <v>#NUM!</v>
      </c>
      <c r="AF175" s="21" t="e">
        <f t="array" ref="AF175">INDEX($D$2:$D$561, SMALL(IF($AD$2=$B$2:$B$561, ROW($B$2:$B$561)-ROW($B$2)+1), ROW(174:174)))</f>
        <v>#NUM!</v>
      </c>
      <c r="AH175" s="21" t="e">
        <f t="array" ref="AH175">INDEX($C$2:$C$561, SMALL(IF($AG$2=$B$2:$B$561, ROW($B$2:$B$561)-ROW($B$2)+1), ROW(174:174)))</f>
        <v>#NUM!</v>
      </c>
      <c r="AI175" s="21" t="e">
        <f t="array" ref="AI175">INDEX($D$2:$D$561, SMALL(IF($AG$2=$B$2:$B$561, ROW($B$2:$B$561)-ROW($B$2)+1), ROW(174:174)))</f>
        <v>#NUM!</v>
      </c>
    </row>
    <row r="176" spans="1:35" ht="15" x14ac:dyDescent="0.4">
      <c r="A176">
        <f>'Clk0.7'!P30</f>
        <v>24.101670130152538</v>
      </c>
      <c r="B176">
        <f t="shared" si="2"/>
        <v>24</v>
      </c>
      <c r="C176" s="1">
        <f>'Clk0.7'!S30</f>
        <v>18.862645648737129</v>
      </c>
      <c r="D176" s="1">
        <f>'Clk0.7'!T30</f>
        <v>17.525571918196704</v>
      </c>
      <c r="G176" s="21" t="e">
        <f t="array" ref="G176">INDEX($C$2:$C$561, SMALL(IF($F$2=$B$2:$B$561, ROW($B$2:$B$561)-ROW($B$2)+1), ROW(175:175)))</f>
        <v>#NUM!</v>
      </c>
      <c r="H176" s="21" t="e">
        <f t="array" ref="H176">INDEX($D$2:$D$561, SMALL(IF($F$2=$B$2:$B$561, ROW($B$2:$B$561)-ROW($B$2)+1), ROW(175:175)))</f>
        <v>#NUM!</v>
      </c>
      <c r="J176" s="21" t="e">
        <f t="array" ref="J176">INDEX($C$2:$C$561, SMALL(IF($I$2=$B$2:$B$561, ROW($B$2:$B$561)-ROW($B$2)+1), ROW(175:175)))</f>
        <v>#NUM!</v>
      </c>
      <c r="K176" s="21" t="e">
        <f t="array" ref="K176">INDEX($D$2:$D$561, SMALL(IF($I$2=$B$2:$B$561, ROW($B$2:$B$561)-ROW($B$2)+1), ROW(175:175)))</f>
        <v>#NUM!</v>
      </c>
      <c r="M176" s="21" t="e">
        <f t="array" ref="M176">INDEX($C$2:$C$561, SMALL(IF($L$2=$B$2:$B$561, ROW($B$2:$B$561)-ROW($B$2)+1), ROW(175:175)))</f>
        <v>#NUM!</v>
      </c>
      <c r="N176" s="21" t="e">
        <f t="array" ref="N176">INDEX($D$2:$D$561, SMALL(IF($L$2=$B$2:$B$561, ROW($B$2:$B$561)-ROW($B$2)+1), ROW(175:175)))</f>
        <v>#NUM!</v>
      </c>
      <c r="P176" s="21" t="e">
        <f t="array" ref="P176">INDEX($C$2:$C$561, SMALL(IF($O$2=$B$2:$B$561, ROW($B$2:$B$561)-ROW($B$2)+1), ROW(175:175)))</f>
        <v>#NUM!</v>
      </c>
      <c r="Q176" s="21" t="e">
        <f t="array" ref="Q176">INDEX($D$2:$D$561, SMALL(IF($O$2=$B$2:$B$561, ROW($B$2:$B$561)-ROW($B$2)+1), ROW(175:175)))</f>
        <v>#NUM!</v>
      </c>
      <c r="S176" s="21" t="e">
        <f t="array" ref="S176">INDEX($C$2:$C$561, SMALL(IF($R$2=$B$2:$B$561, ROW($B$2:$B$561)-ROW($B$2)+1), ROW(175:175)))</f>
        <v>#NUM!</v>
      </c>
      <c r="T176" s="21" t="e">
        <f t="array" ref="T176">INDEX($D$2:$D$561, SMALL(IF($R$2=$B$2:$B$561, ROW($B$2:$B$561)-ROW($B$2)+1), ROW(175:175)))</f>
        <v>#NUM!</v>
      </c>
      <c r="V176" s="21" t="e">
        <f t="array" ref="V176">INDEX($C$2:$C$561, SMALL(IF($U$2=$B$2:$B$561, ROW($B$2:$B$561)-ROW($B$2)+1), ROW(175:175)))</f>
        <v>#NUM!</v>
      </c>
      <c r="W176" s="21" t="e">
        <f t="array" ref="W176">INDEX($D$2:$D$561, SMALL(IF($U$2=$B$2:$B$561, ROW($B$2:$B$561)-ROW($B$2)+1), ROW(175:175)))</f>
        <v>#NUM!</v>
      </c>
      <c r="Y176" s="21" t="e">
        <f t="array" ref="Y176">INDEX($C$2:$C$561, SMALL(IF($X$2=$B$2:$B$561, ROW($B$2:$B$561)-ROW($B$2)+1), ROW(175:175)))</f>
        <v>#NUM!</v>
      </c>
      <c r="Z176" s="21" t="e">
        <f t="array" ref="Z176">INDEX($D$2:$D$561, SMALL(IF($X$2=$B$2:$B$561, ROW($B$2:$B$561)-ROW($B$2)+1), ROW(175:175)))</f>
        <v>#NUM!</v>
      </c>
      <c r="AB176" s="21" t="e">
        <f t="array" ref="AB176">INDEX($C$2:$C$561, SMALL(IF($AA$2=$B$2:$B$561, ROW($B$2:$B$561)-ROW($B$2)+1), ROW(175:175)))</f>
        <v>#NUM!</v>
      </c>
      <c r="AC176" s="21" t="e">
        <f t="array" ref="AC176">INDEX($D$2:$D$561, SMALL(IF($AA$2=$B$2:$B$561, ROW($B$2:$B$561)-ROW($B$2)+1), ROW(175:175)))</f>
        <v>#NUM!</v>
      </c>
      <c r="AE176" s="21" t="e">
        <f t="array" ref="AE176">INDEX($C$2:$C$561, SMALL(IF($AD$2=$B$2:$B$561, ROW($B$2:$B$561)-ROW($B$2)+1), ROW(175:175)))</f>
        <v>#NUM!</v>
      </c>
      <c r="AF176" s="21" t="e">
        <f t="array" ref="AF176">INDEX($D$2:$D$561, SMALL(IF($AD$2=$B$2:$B$561, ROW($B$2:$B$561)-ROW($B$2)+1), ROW(175:175)))</f>
        <v>#NUM!</v>
      </c>
      <c r="AH176" s="21" t="e">
        <f t="array" ref="AH176">INDEX($C$2:$C$561, SMALL(IF($AG$2=$B$2:$B$561, ROW($B$2:$B$561)-ROW($B$2)+1), ROW(175:175)))</f>
        <v>#NUM!</v>
      </c>
      <c r="AI176" s="21" t="e">
        <f t="array" ref="AI176">INDEX($D$2:$D$561, SMALL(IF($AG$2=$B$2:$B$561, ROW($B$2:$B$561)-ROW($B$2)+1), ROW(175:175)))</f>
        <v>#NUM!</v>
      </c>
    </row>
    <row r="177" spans="1:35" ht="15" x14ac:dyDescent="0.4">
      <c r="A177">
        <f>'Clk0.7'!P31</f>
        <v>23.212918806404375</v>
      </c>
      <c r="B177">
        <f t="shared" si="2"/>
        <v>24</v>
      </c>
      <c r="C177" s="1">
        <f>'Clk0.7'!S31</f>
        <v>17.958986475177742</v>
      </c>
      <c r="D177" s="1">
        <f>'Clk0.7'!T31</f>
        <v>16.715670742273904</v>
      </c>
      <c r="G177" s="21" t="e">
        <f t="array" ref="G177">INDEX($C$2:$C$561, SMALL(IF($F$2=$B$2:$B$561, ROW($B$2:$B$561)-ROW($B$2)+1), ROW(176:176)))</f>
        <v>#NUM!</v>
      </c>
      <c r="H177" s="21" t="e">
        <f t="array" ref="H177">INDEX($D$2:$D$561, SMALL(IF($F$2=$B$2:$B$561, ROW($B$2:$B$561)-ROW($B$2)+1), ROW(176:176)))</f>
        <v>#NUM!</v>
      </c>
      <c r="J177" s="21" t="e">
        <f t="array" ref="J177">INDEX($C$2:$C$561, SMALL(IF($I$2=$B$2:$B$561, ROW($B$2:$B$561)-ROW($B$2)+1), ROW(176:176)))</f>
        <v>#NUM!</v>
      </c>
      <c r="K177" s="21" t="e">
        <f t="array" ref="K177">INDEX($D$2:$D$561, SMALL(IF($I$2=$B$2:$B$561, ROW($B$2:$B$561)-ROW($B$2)+1), ROW(176:176)))</f>
        <v>#NUM!</v>
      </c>
      <c r="M177" s="21" t="e">
        <f t="array" ref="M177">INDEX($C$2:$C$561, SMALL(IF($L$2=$B$2:$B$561, ROW($B$2:$B$561)-ROW($B$2)+1), ROW(176:176)))</f>
        <v>#NUM!</v>
      </c>
      <c r="N177" s="21" t="e">
        <f t="array" ref="N177">INDEX($D$2:$D$561, SMALL(IF($L$2=$B$2:$B$561, ROW($B$2:$B$561)-ROW($B$2)+1), ROW(176:176)))</f>
        <v>#NUM!</v>
      </c>
      <c r="P177" s="21" t="e">
        <f t="array" ref="P177">INDEX($C$2:$C$561, SMALL(IF($O$2=$B$2:$B$561, ROW($B$2:$B$561)-ROW($B$2)+1), ROW(176:176)))</f>
        <v>#NUM!</v>
      </c>
      <c r="Q177" s="21" t="e">
        <f t="array" ref="Q177">INDEX($D$2:$D$561, SMALL(IF($O$2=$B$2:$B$561, ROW($B$2:$B$561)-ROW($B$2)+1), ROW(176:176)))</f>
        <v>#NUM!</v>
      </c>
      <c r="S177" s="21" t="e">
        <f t="array" ref="S177">INDEX($C$2:$C$561, SMALL(IF($R$2=$B$2:$B$561, ROW($B$2:$B$561)-ROW($B$2)+1), ROW(176:176)))</f>
        <v>#NUM!</v>
      </c>
      <c r="T177" s="21" t="e">
        <f t="array" ref="T177">INDEX($D$2:$D$561, SMALL(IF($R$2=$B$2:$B$561, ROW($B$2:$B$561)-ROW($B$2)+1), ROW(176:176)))</f>
        <v>#NUM!</v>
      </c>
      <c r="V177" s="21" t="e">
        <f t="array" ref="V177">INDEX($C$2:$C$561, SMALL(IF($U$2=$B$2:$B$561, ROW($B$2:$B$561)-ROW($B$2)+1), ROW(176:176)))</f>
        <v>#NUM!</v>
      </c>
      <c r="W177" s="21" t="e">
        <f t="array" ref="W177">INDEX($D$2:$D$561, SMALL(IF($U$2=$B$2:$B$561, ROW($B$2:$B$561)-ROW($B$2)+1), ROW(176:176)))</f>
        <v>#NUM!</v>
      </c>
      <c r="Y177" s="21" t="e">
        <f t="array" ref="Y177">INDEX($C$2:$C$561, SMALL(IF($X$2=$B$2:$B$561, ROW($B$2:$B$561)-ROW($B$2)+1), ROW(176:176)))</f>
        <v>#NUM!</v>
      </c>
      <c r="Z177" s="21" t="e">
        <f t="array" ref="Z177">INDEX($D$2:$D$561, SMALL(IF($X$2=$B$2:$B$561, ROW($B$2:$B$561)-ROW($B$2)+1), ROW(176:176)))</f>
        <v>#NUM!</v>
      </c>
      <c r="AB177" s="21" t="e">
        <f t="array" ref="AB177">INDEX($C$2:$C$561, SMALL(IF($AA$2=$B$2:$B$561, ROW($B$2:$B$561)-ROW($B$2)+1), ROW(176:176)))</f>
        <v>#NUM!</v>
      </c>
      <c r="AC177" s="21" t="e">
        <f t="array" ref="AC177">INDEX($D$2:$D$561, SMALL(IF($AA$2=$B$2:$B$561, ROW($B$2:$B$561)-ROW($B$2)+1), ROW(176:176)))</f>
        <v>#NUM!</v>
      </c>
      <c r="AE177" s="21" t="e">
        <f t="array" ref="AE177">INDEX($C$2:$C$561, SMALL(IF($AD$2=$B$2:$B$561, ROW($B$2:$B$561)-ROW($B$2)+1), ROW(176:176)))</f>
        <v>#NUM!</v>
      </c>
      <c r="AF177" s="21" t="e">
        <f t="array" ref="AF177">INDEX($D$2:$D$561, SMALL(IF($AD$2=$B$2:$B$561, ROW($B$2:$B$561)-ROW($B$2)+1), ROW(176:176)))</f>
        <v>#NUM!</v>
      </c>
      <c r="AH177" s="21" t="e">
        <f t="array" ref="AH177">INDEX($C$2:$C$561, SMALL(IF($AG$2=$B$2:$B$561, ROW($B$2:$B$561)-ROW($B$2)+1), ROW(176:176)))</f>
        <v>#NUM!</v>
      </c>
      <c r="AI177" s="21" t="e">
        <f t="array" ref="AI177">INDEX($D$2:$D$561, SMALL(IF($AG$2=$B$2:$B$561, ROW($B$2:$B$561)-ROW($B$2)+1), ROW(176:176)))</f>
        <v>#NUM!</v>
      </c>
    </row>
    <row r="178" spans="1:35" ht="15" x14ac:dyDescent="0.4">
      <c r="A178">
        <f>'Clk0.7'!P32</f>
        <v>22.439931032466671</v>
      </c>
      <c r="B178">
        <f t="shared" si="2"/>
        <v>22</v>
      </c>
      <c r="C178" s="1">
        <f>'Clk0.7'!S32</f>
        <v>17.156091811892285</v>
      </c>
      <c r="D178" s="1">
        <f>'Clk0.7'!T32</f>
        <v>15.995636274994842</v>
      </c>
      <c r="G178" s="21" t="e">
        <f t="array" ref="G178">INDEX($C$2:$C$561, SMALL(IF($F$2=$B$2:$B$561, ROW($B$2:$B$561)-ROW($B$2)+1), ROW(177:177)))</f>
        <v>#NUM!</v>
      </c>
      <c r="H178" s="21" t="e">
        <f t="array" ref="H178">INDEX($D$2:$D$561, SMALL(IF($F$2=$B$2:$B$561, ROW($B$2:$B$561)-ROW($B$2)+1), ROW(177:177)))</f>
        <v>#NUM!</v>
      </c>
      <c r="J178" s="21" t="e">
        <f t="array" ref="J178">INDEX($C$2:$C$561, SMALL(IF($I$2=$B$2:$B$561, ROW($B$2:$B$561)-ROW($B$2)+1), ROW(177:177)))</f>
        <v>#NUM!</v>
      </c>
      <c r="K178" s="21" t="e">
        <f t="array" ref="K178">INDEX($D$2:$D$561, SMALL(IF($I$2=$B$2:$B$561, ROW($B$2:$B$561)-ROW($B$2)+1), ROW(177:177)))</f>
        <v>#NUM!</v>
      </c>
      <c r="M178" s="21" t="e">
        <f t="array" ref="M178">INDEX($C$2:$C$561, SMALL(IF($L$2=$B$2:$B$561, ROW($B$2:$B$561)-ROW($B$2)+1), ROW(177:177)))</f>
        <v>#NUM!</v>
      </c>
      <c r="N178" s="21" t="e">
        <f t="array" ref="N178">INDEX($D$2:$D$561, SMALL(IF($L$2=$B$2:$B$561, ROW($B$2:$B$561)-ROW($B$2)+1), ROW(177:177)))</f>
        <v>#NUM!</v>
      </c>
      <c r="P178" s="21" t="e">
        <f t="array" ref="P178">INDEX($C$2:$C$561, SMALL(IF($O$2=$B$2:$B$561, ROW($B$2:$B$561)-ROW($B$2)+1), ROW(177:177)))</f>
        <v>#NUM!</v>
      </c>
      <c r="Q178" s="21" t="e">
        <f t="array" ref="Q178">INDEX($D$2:$D$561, SMALL(IF($O$2=$B$2:$B$561, ROW($B$2:$B$561)-ROW($B$2)+1), ROW(177:177)))</f>
        <v>#NUM!</v>
      </c>
      <c r="S178" s="21" t="e">
        <f t="array" ref="S178">INDEX($C$2:$C$561, SMALL(IF($R$2=$B$2:$B$561, ROW($B$2:$B$561)-ROW($B$2)+1), ROW(177:177)))</f>
        <v>#NUM!</v>
      </c>
      <c r="T178" s="21" t="e">
        <f t="array" ref="T178">INDEX($D$2:$D$561, SMALL(IF($R$2=$B$2:$B$561, ROW($B$2:$B$561)-ROW($B$2)+1), ROW(177:177)))</f>
        <v>#NUM!</v>
      </c>
      <c r="V178" s="21" t="e">
        <f t="array" ref="V178">INDEX($C$2:$C$561, SMALL(IF($U$2=$B$2:$B$561, ROW($B$2:$B$561)-ROW($B$2)+1), ROW(177:177)))</f>
        <v>#NUM!</v>
      </c>
      <c r="W178" s="21" t="e">
        <f t="array" ref="W178">INDEX($D$2:$D$561, SMALL(IF($U$2=$B$2:$B$561, ROW($B$2:$B$561)-ROW($B$2)+1), ROW(177:177)))</f>
        <v>#NUM!</v>
      </c>
      <c r="Y178" s="21" t="e">
        <f t="array" ref="Y178">INDEX($C$2:$C$561, SMALL(IF($X$2=$B$2:$B$561, ROW($B$2:$B$561)-ROW($B$2)+1), ROW(177:177)))</f>
        <v>#NUM!</v>
      </c>
      <c r="Z178" s="21" t="e">
        <f t="array" ref="Z178">INDEX($D$2:$D$561, SMALL(IF($X$2=$B$2:$B$561, ROW($B$2:$B$561)-ROW($B$2)+1), ROW(177:177)))</f>
        <v>#NUM!</v>
      </c>
      <c r="AB178" s="21" t="e">
        <f t="array" ref="AB178">INDEX($C$2:$C$561, SMALL(IF($AA$2=$B$2:$B$561, ROW($B$2:$B$561)-ROW($B$2)+1), ROW(177:177)))</f>
        <v>#NUM!</v>
      </c>
      <c r="AC178" s="21" t="e">
        <f t="array" ref="AC178">INDEX($D$2:$D$561, SMALL(IF($AA$2=$B$2:$B$561, ROW($B$2:$B$561)-ROW($B$2)+1), ROW(177:177)))</f>
        <v>#NUM!</v>
      </c>
      <c r="AE178" s="21" t="e">
        <f t="array" ref="AE178">INDEX($C$2:$C$561, SMALL(IF($AD$2=$B$2:$B$561, ROW($B$2:$B$561)-ROW($B$2)+1), ROW(177:177)))</f>
        <v>#NUM!</v>
      </c>
      <c r="AF178" s="21" t="e">
        <f t="array" ref="AF178">INDEX($D$2:$D$561, SMALL(IF($AD$2=$B$2:$B$561, ROW($B$2:$B$561)-ROW($B$2)+1), ROW(177:177)))</f>
        <v>#NUM!</v>
      </c>
      <c r="AH178" s="21" t="e">
        <f t="array" ref="AH178">INDEX($C$2:$C$561, SMALL(IF($AG$2=$B$2:$B$561, ROW($B$2:$B$561)-ROW($B$2)+1), ROW(177:177)))</f>
        <v>#NUM!</v>
      </c>
      <c r="AI178" s="21" t="e">
        <f t="array" ref="AI178">INDEX($D$2:$D$561, SMALL(IF($AG$2=$B$2:$B$561, ROW($B$2:$B$561)-ROW($B$2)+1), ROW(177:177)))</f>
        <v>#NUM!</v>
      </c>
    </row>
    <row r="179" spans="1:35" ht="15" x14ac:dyDescent="0.4">
      <c r="A179">
        <f>'Clk0.7'!P33</f>
        <v>21.761961565065082</v>
      </c>
      <c r="B179">
        <f t="shared" si="2"/>
        <v>22</v>
      </c>
      <c r="C179" s="1">
        <f>'Clk0.7'!S33</f>
        <v>16.435708280602896</v>
      </c>
      <c r="D179" s="1">
        <f>'Clk0.7'!T33</f>
        <v>15.348848439929418</v>
      </c>
      <c r="G179" s="21" t="e">
        <f t="array" ref="G179">INDEX($C$2:$C$561, SMALL(IF($F$2=$B$2:$B$561, ROW($B$2:$B$561)-ROW($B$2)+1), ROW(178:178)))</f>
        <v>#NUM!</v>
      </c>
      <c r="H179" s="21" t="e">
        <f t="array" ref="H179">INDEX($D$2:$D$561, SMALL(IF($F$2=$B$2:$B$561, ROW($B$2:$B$561)-ROW($B$2)+1), ROW(178:178)))</f>
        <v>#NUM!</v>
      </c>
      <c r="J179" s="21" t="e">
        <f t="array" ref="J179">INDEX($C$2:$C$561, SMALL(IF($I$2=$B$2:$B$561, ROW($B$2:$B$561)-ROW($B$2)+1), ROW(178:178)))</f>
        <v>#NUM!</v>
      </c>
      <c r="K179" s="21" t="e">
        <f t="array" ref="K179">INDEX($D$2:$D$561, SMALL(IF($I$2=$B$2:$B$561, ROW($B$2:$B$561)-ROW($B$2)+1), ROW(178:178)))</f>
        <v>#NUM!</v>
      </c>
      <c r="M179" s="21" t="e">
        <f t="array" ref="M179">INDEX($C$2:$C$561, SMALL(IF($L$2=$B$2:$B$561, ROW($B$2:$B$561)-ROW($B$2)+1), ROW(178:178)))</f>
        <v>#NUM!</v>
      </c>
      <c r="N179" s="21" t="e">
        <f t="array" ref="N179">INDEX($D$2:$D$561, SMALL(IF($L$2=$B$2:$B$561, ROW($B$2:$B$561)-ROW($B$2)+1), ROW(178:178)))</f>
        <v>#NUM!</v>
      </c>
      <c r="P179" s="21" t="e">
        <f t="array" ref="P179">INDEX($C$2:$C$561, SMALL(IF($O$2=$B$2:$B$561, ROW($B$2:$B$561)-ROW($B$2)+1), ROW(178:178)))</f>
        <v>#NUM!</v>
      </c>
      <c r="Q179" s="21" t="e">
        <f t="array" ref="Q179">INDEX($D$2:$D$561, SMALL(IF($O$2=$B$2:$B$561, ROW($B$2:$B$561)-ROW($B$2)+1), ROW(178:178)))</f>
        <v>#NUM!</v>
      </c>
      <c r="S179" s="21" t="e">
        <f t="array" ref="S179">INDEX($C$2:$C$561, SMALL(IF($R$2=$B$2:$B$561, ROW($B$2:$B$561)-ROW($B$2)+1), ROW(178:178)))</f>
        <v>#NUM!</v>
      </c>
      <c r="T179" s="21" t="e">
        <f t="array" ref="T179">INDEX($D$2:$D$561, SMALL(IF($R$2=$B$2:$B$561, ROW($B$2:$B$561)-ROW($B$2)+1), ROW(178:178)))</f>
        <v>#NUM!</v>
      </c>
      <c r="V179" s="21" t="e">
        <f t="array" ref="V179">INDEX($C$2:$C$561, SMALL(IF($U$2=$B$2:$B$561, ROW($B$2:$B$561)-ROW($B$2)+1), ROW(178:178)))</f>
        <v>#NUM!</v>
      </c>
      <c r="W179" s="21" t="e">
        <f t="array" ref="W179">INDEX($D$2:$D$561, SMALL(IF($U$2=$B$2:$B$561, ROW($B$2:$B$561)-ROW($B$2)+1), ROW(178:178)))</f>
        <v>#NUM!</v>
      </c>
      <c r="Y179" s="21" t="e">
        <f t="array" ref="Y179">INDEX($C$2:$C$561, SMALL(IF($X$2=$B$2:$B$561, ROW($B$2:$B$561)-ROW($B$2)+1), ROW(178:178)))</f>
        <v>#NUM!</v>
      </c>
      <c r="Z179" s="21" t="e">
        <f t="array" ref="Z179">INDEX($D$2:$D$561, SMALL(IF($X$2=$B$2:$B$561, ROW($B$2:$B$561)-ROW($B$2)+1), ROW(178:178)))</f>
        <v>#NUM!</v>
      </c>
      <c r="AB179" s="21" t="e">
        <f t="array" ref="AB179">INDEX($C$2:$C$561, SMALL(IF($AA$2=$B$2:$B$561, ROW($B$2:$B$561)-ROW($B$2)+1), ROW(178:178)))</f>
        <v>#NUM!</v>
      </c>
      <c r="AC179" s="21" t="e">
        <f t="array" ref="AC179">INDEX($D$2:$D$561, SMALL(IF($AA$2=$B$2:$B$561, ROW($B$2:$B$561)-ROW($B$2)+1), ROW(178:178)))</f>
        <v>#NUM!</v>
      </c>
      <c r="AE179" s="21" t="e">
        <f t="array" ref="AE179">INDEX($C$2:$C$561, SMALL(IF($AD$2=$B$2:$B$561, ROW($B$2:$B$561)-ROW($B$2)+1), ROW(178:178)))</f>
        <v>#NUM!</v>
      </c>
      <c r="AF179" s="21" t="e">
        <f t="array" ref="AF179">INDEX($D$2:$D$561, SMALL(IF($AD$2=$B$2:$B$561, ROW($B$2:$B$561)-ROW($B$2)+1), ROW(178:178)))</f>
        <v>#NUM!</v>
      </c>
      <c r="AH179" s="21" t="e">
        <f t="array" ref="AH179">INDEX($C$2:$C$561, SMALL(IF($AG$2=$B$2:$B$561, ROW($B$2:$B$561)-ROW($B$2)+1), ROW(178:178)))</f>
        <v>#NUM!</v>
      </c>
      <c r="AI179" s="21" t="e">
        <f t="array" ref="AI179">INDEX($D$2:$D$561, SMALL(IF($AG$2=$B$2:$B$561, ROW($B$2:$B$561)-ROW($B$2)+1), ROW(178:178)))</f>
        <v>#NUM!</v>
      </c>
    </row>
    <row r="180" spans="1:35" ht="15" x14ac:dyDescent="0.4">
      <c r="A180">
        <f>'Clk0.7'!P34</f>
        <v>21.163206975215171</v>
      </c>
      <c r="B180">
        <f t="shared" si="2"/>
        <v>22</v>
      </c>
      <c r="C180" s="1">
        <f>'Clk0.7'!S34</f>
        <v>15.78391645043472</v>
      </c>
      <c r="D180" s="1">
        <f>'Clk0.7'!T34</f>
        <v>14.762617497664019</v>
      </c>
      <c r="G180" s="21" t="e">
        <f t="array" ref="G180">INDEX($C$2:$C$561, SMALL(IF($F$2=$B$2:$B$561, ROW($B$2:$B$561)-ROW($B$2)+1), ROW(179:179)))</f>
        <v>#NUM!</v>
      </c>
      <c r="H180" s="21" t="e">
        <f t="array" ref="H180">INDEX($D$2:$D$561, SMALL(IF($F$2=$B$2:$B$561, ROW($B$2:$B$561)-ROW($B$2)+1), ROW(179:179)))</f>
        <v>#NUM!</v>
      </c>
      <c r="J180" s="21" t="e">
        <f t="array" ref="J180">INDEX($C$2:$C$561, SMALL(IF($I$2=$B$2:$B$561, ROW($B$2:$B$561)-ROW($B$2)+1), ROW(179:179)))</f>
        <v>#NUM!</v>
      </c>
      <c r="K180" s="21" t="e">
        <f t="array" ref="K180">INDEX($D$2:$D$561, SMALL(IF($I$2=$B$2:$B$561, ROW($B$2:$B$561)-ROW($B$2)+1), ROW(179:179)))</f>
        <v>#NUM!</v>
      </c>
      <c r="M180" s="21" t="e">
        <f t="array" ref="M180">INDEX($C$2:$C$561, SMALL(IF($L$2=$B$2:$B$561, ROW($B$2:$B$561)-ROW($B$2)+1), ROW(179:179)))</f>
        <v>#NUM!</v>
      </c>
      <c r="N180" s="21" t="e">
        <f t="array" ref="N180">INDEX($D$2:$D$561, SMALL(IF($L$2=$B$2:$B$561, ROW($B$2:$B$561)-ROW($B$2)+1), ROW(179:179)))</f>
        <v>#NUM!</v>
      </c>
      <c r="P180" s="21" t="e">
        <f t="array" ref="P180">INDEX($C$2:$C$561, SMALL(IF($O$2=$B$2:$B$561, ROW($B$2:$B$561)-ROW($B$2)+1), ROW(179:179)))</f>
        <v>#NUM!</v>
      </c>
      <c r="Q180" s="21" t="e">
        <f t="array" ref="Q180">INDEX($D$2:$D$561, SMALL(IF($O$2=$B$2:$B$561, ROW($B$2:$B$561)-ROW($B$2)+1), ROW(179:179)))</f>
        <v>#NUM!</v>
      </c>
      <c r="S180" s="21" t="e">
        <f t="array" ref="S180">INDEX($C$2:$C$561, SMALL(IF($R$2=$B$2:$B$561, ROW($B$2:$B$561)-ROW($B$2)+1), ROW(179:179)))</f>
        <v>#NUM!</v>
      </c>
      <c r="T180" s="21" t="e">
        <f t="array" ref="T180">INDEX($D$2:$D$561, SMALL(IF($R$2=$B$2:$B$561, ROW($B$2:$B$561)-ROW($B$2)+1), ROW(179:179)))</f>
        <v>#NUM!</v>
      </c>
      <c r="V180" s="21" t="e">
        <f t="array" ref="V180">INDEX($C$2:$C$561, SMALL(IF($U$2=$B$2:$B$561, ROW($B$2:$B$561)-ROW($B$2)+1), ROW(179:179)))</f>
        <v>#NUM!</v>
      </c>
      <c r="W180" s="21" t="e">
        <f t="array" ref="W180">INDEX($D$2:$D$561, SMALL(IF($U$2=$B$2:$B$561, ROW($B$2:$B$561)-ROW($B$2)+1), ROW(179:179)))</f>
        <v>#NUM!</v>
      </c>
      <c r="Y180" s="21" t="e">
        <f t="array" ref="Y180">INDEX($C$2:$C$561, SMALL(IF($X$2=$B$2:$B$561, ROW($B$2:$B$561)-ROW($B$2)+1), ROW(179:179)))</f>
        <v>#NUM!</v>
      </c>
      <c r="Z180" s="21" t="e">
        <f t="array" ref="Z180">INDEX($D$2:$D$561, SMALL(IF($X$2=$B$2:$B$561, ROW($B$2:$B$561)-ROW($B$2)+1), ROW(179:179)))</f>
        <v>#NUM!</v>
      </c>
      <c r="AB180" s="21" t="e">
        <f t="array" ref="AB180">INDEX($C$2:$C$561, SMALL(IF($AA$2=$B$2:$B$561, ROW($B$2:$B$561)-ROW($B$2)+1), ROW(179:179)))</f>
        <v>#NUM!</v>
      </c>
      <c r="AC180" s="21" t="e">
        <f t="array" ref="AC180">INDEX($D$2:$D$561, SMALL(IF($AA$2=$B$2:$B$561, ROW($B$2:$B$561)-ROW($B$2)+1), ROW(179:179)))</f>
        <v>#NUM!</v>
      </c>
      <c r="AE180" s="21" t="e">
        <f t="array" ref="AE180">INDEX($C$2:$C$561, SMALL(IF($AD$2=$B$2:$B$561, ROW($B$2:$B$561)-ROW($B$2)+1), ROW(179:179)))</f>
        <v>#NUM!</v>
      </c>
      <c r="AF180" s="21" t="e">
        <f t="array" ref="AF180">INDEX($D$2:$D$561, SMALL(IF($AD$2=$B$2:$B$561, ROW($B$2:$B$561)-ROW($B$2)+1), ROW(179:179)))</f>
        <v>#NUM!</v>
      </c>
      <c r="AH180" s="21" t="e">
        <f t="array" ref="AH180">INDEX($C$2:$C$561, SMALL(IF($AG$2=$B$2:$B$561, ROW($B$2:$B$561)-ROW($B$2)+1), ROW(179:179)))</f>
        <v>#NUM!</v>
      </c>
      <c r="AI180" s="21" t="e">
        <f t="array" ref="AI180">INDEX($D$2:$D$561, SMALL(IF($AG$2=$B$2:$B$561, ROW($B$2:$B$561)-ROW($B$2)+1), ROW(179:179)))</f>
        <v>#NUM!</v>
      </c>
    </row>
    <row r="181" spans="1:35" ht="15" x14ac:dyDescent="0.4">
      <c r="A181">
        <f>'Clk0.7'!P35</f>
        <v>20.631392048745493</v>
      </c>
      <c r="B181">
        <f t="shared" si="2"/>
        <v>20</v>
      </c>
      <c r="C181" s="1">
        <f>'Clk0.7'!S35</f>
        <v>15.189892357961547</v>
      </c>
      <c r="D181" s="1">
        <f>'Clk0.7'!T35</f>
        <v>14.2270600724927</v>
      </c>
      <c r="G181" s="21" t="e">
        <f t="array" ref="G181">INDEX($C$2:$C$561, SMALL(IF($F$2=$B$2:$B$561, ROW($B$2:$B$561)-ROW($B$2)+1), ROW(180:180)))</f>
        <v>#NUM!</v>
      </c>
      <c r="H181" s="21" t="e">
        <f t="array" ref="H181">INDEX($D$2:$D$561, SMALL(IF($F$2=$B$2:$B$561, ROW($B$2:$B$561)-ROW($B$2)+1), ROW(180:180)))</f>
        <v>#NUM!</v>
      </c>
      <c r="J181" s="21" t="e">
        <f t="array" ref="J181">INDEX($C$2:$C$561, SMALL(IF($I$2=$B$2:$B$561, ROW($B$2:$B$561)-ROW($B$2)+1), ROW(180:180)))</f>
        <v>#NUM!</v>
      </c>
      <c r="K181" s="21" t="e">
        <f t="array" ref="K181">INDEX($D$2:$D$561, SMALL(IF($I$2=$B$2:$B$561, ROW($B$2:$B$561)-ROW($B$2)+1), ROW(180:180)))</f>
        <v>#NUM!</v>
      </c>
      <c r="M181" s="21" t="e">
        <f t="array" ref="M181">INDEX($C$2:$C$561, SMALL(IF($L$2=$B$2:$B$561, ROW($B$2:$B$561)-ROW($B$2)+1), ROW(180:180)))</f>
        <v>#NUM!</v>
      </c>
      <c r="N181" s="21" t="e">
        <f t="array" ref="N181">INDEX($D$2:$D$561, SMALL(IF($L$2=$B$2:$B$561, ROW($B$2:$B$561)-ROW($B$2)+1), ROW(180:180)))</f>
        <v>#NUM!</v>
      </c>
      <c r="P181" s="21" t="e">
        <f t="array" ref="P181">INDEX($C$2:$C$561, SMALL(IF($O$2=$B$2:$B$561, ROW($B$2:$B$561)-ROW($B$2)+1), ROW(180:180)))</f>
        <v>#NUM!</v>
      </c>
      <c r="Q181" s="21" t="e">
        <f t="array" ref="Q181">INDEX($D$2:$D$561, SMALL(IF($O$2=$B$2:$B$561, ROW($B$2:$B$561)-ROW($B$2)+1), ROW(180:180)))</f>
        <v>#NUM!</v>
      </c>
      <c r="S181" s="21" t="e">
        <f t="array" ref="S181">INDEX($C$2:$C$561, SMALL(IF($R$2=$B$2:$B$561, ROW($B$2:$B$561)-ROW($B$2)+1), ROW(180:180)))</f>
        <v>#NUM!</v>
      </c>
      <c r="T181" s="21" t="e">
        <f t="array" ref="T181">INDEX($D$2:$D$561, SMALL(IF($R$2=$B$2:$B$561, ROW($B$2:$B$561)-ROW($B$2)+1), ROW(180:180)))</f>
        <v>#NUM!</v>
      </c>
      <c r="V181" s="21" t="e">
        <f t="array" ref="V181">INDEX($C$2:$C$561, SMALL(IF($U$2=$B$2:$B$561, ROW($B$2:$B$561)-ROW($B$2)+1), ROW(180:180)))</f>
        <v>#NUM!</v>
      </c>
      <c r="W181" s="21" t="e">
        <f t="array" ref="W181">INDEX($D$2:$D$561, SMALL(IF($U$2=$B$2:$B$561, ROW($B$2:$B$561)-ROW($B$2)+1), ROW(180:180)))</f>
        <v>#NUM!</v>
      </c>
      <c r="Y181" s="21" t="e">
        <f t="array" ref="Y181">INDEX($C$2:$C$561, SMALL(IF($X$2=$B$2:$B$561, ROW($B$2:$B$561)-ROW($B$2)+1), ROW(180:180)))</f>
        <v>#NUM!</v>
      </c>
      <c r="Z181" s="21" t="e">
        <f t="array" ref="Z181">INDEX($D$2:$D$561, SMALL(IF($X$2=$B$2:$B$561, ROW($B$2:$B$561)-ROW($B$2)+1), ROW(180:180)))</f>
        <v>#NUM!</v>
      </c>
      <c r="AB181" s="21" t="e">
        <f t="array" ref="AB181">INDEX($C$2:$C$561, SMALL(IF($AA$2=$B$2:$B$561, ROW($B$2:$B$561)-ROW($B$2)+1), ROW(180:180)))</f>
        <v>#NUM!</v>
      </c>
      <c r="AC181" s="21" t="e">
        <f t="array" ref="AC181">INDEX($D$2:$D$561, SMALL(IF($AA$2=$B$2:$B$561, ROW($B$2:$B$561)-ROW($B$2)+1), ROW(180:180)))</f>
        <v>#NUM!</v>
      </c>
      <c r="AE181" s="21" t="e">
        <f t="array" ref="AE181">INDEX($C$2:$C$561, SMALL(IF($AD$2=$B$2:$B$561, ROW($B$2:$B$561)-ROW($B$2)+1), ROW(180:180)))</f>
        <v>#NUM!</v>
      </c>
      <c r="AF181" s="21" t="e">
        <f t="array" ref="AF181">INDEX($D$2:$D$561, SMALL(IF($AD$2=$B$2:$B$561, ROW($B$2:$B$561)-ROW($B$2)+1), ROW(180:180)))</f>
        <v>#NUM!</v>
      </c>
      <c r="AH181" s="21" t="e">
        <f t="array" ref="AH181">INDEX($C$2:$C$561, SMALL(IF($AG$2=$B$2:$B$561, ROW($B$2:$B$561)-ROW($B$2)+1), ROW(180:180)))</f>
        <v>#NUM!</v>
      </c>
      <c r="AI181" s="21" t="e">
        <f t="array" ref="AI181">INDEX($D$2:$D$561, SMALL(IF($AG$2=$B$2:$B$561, ROW($B$2:$B$561)-ROW($B$2)+1), ROW(180:180)))</f>
        <v>#NUM!</v>
      </c>
    </row>
    <row r="182" spans="1:35" ht="15" x14ac:dyDescent="0.4">
      <c r="A182">
        <f>'Clk0.7'!P36</f>
        <v>20.156821178946164</v>
      </c>
      <c r="B182">
        <f t="shared" si="2"/>
        <v>20</v>
      </c>
      <c r="C182" s="1">
        <f>'Clk0.7'!S36</f>
        <v>14.645075855103606</v>
      </c>
      <c r="D182" s="1">
        <f>'Clk0.7'!T36</f>
        <v>13.734344477094226</v>
      </c>
      <c r="G182" s="21" t="e">
        <f t="array" ref="G182">INDEX($C$2:$C$561, SMALL(IF($F$2=$B$2:$B$561, ROW($B$2:$B$561)-ROW($B$2)+1), ROW(181:181)))</f>
        <v>#NUM!</v>
      </c>
      <c r="H182" s="21" t="e">
        <f t="array" ref="H182">INDEX($D$2:$D$561, SMALL(IF($F$2=$B$2:$B$561, ROW($B$2:$B$561)-ROW($B$2)+1), ROW(181:181)))</f>
        <v>#NUM!</v>
      </c>
      <c r="J182" s="21" t="e">
        <f t="array" ref="J182">INDEX($C$2:$C$561, SMALL(IF($I$2=$B$2:$B$561, ROW($B$2:$B$561)-ROW($B$2)+1), ROW(181:181)))</f>
        <v>#NUM!</v>
      </c>
      <c r="K182" s="21" t="e">
        <f t="array" ref="K182">INDEX($D$2:$D$561, SMALL(IF($I$2=$B$2:$B$561, ROW($B$2:$B$561)-ROW($B$2)+1), ROW(181:181)))</f>
        <v>#NUM!</v>
      </c>
      <c r="M182" s="21" t="e">
        <f t="array" ref="M182">INDEX($C$2:$C$561, SMALL(IF($L$2=$B$2:$B$561, ROW($B$2:$B$561)-ROW($B$2)+1), ROW(181:181)))</f>
        <v>#NUM!</v>
      </c>
      <c r="N182" s="21" t="e">
        <f t="array" ref="N182">INDEX($D$2:$D$561, SMALL(IF($L$2=$B$2:$B$561, ROW($B$2:$B$561)-ROW($B$2)+1), ROW(181:181)))</f>
        <v>#NUM!</v>
      </c>
      <c r="P182" s="21" t="e">
        <f t="array" ref="P182">INDEX($C$2:$C$561, SMALL(IF($O$2=$B$2:$B$561, ROW($B$2:$B$561)-ROW($B$2)+1), ROW(181:181)))</f>
        <v>#NUM!</v>
      </c>
      <c r="Q182" s="21" t="e">
        <f t="array" ref="Q182">INDEX($D$2:$D$561, SMALL(IF($O$2=$B$2:$B$561, ROW($B$2:$B$561)-ROW($B$2)+1), ROW(181:181)))</f>
        <v>#NUM!</v>
      </c>
      <c r="S182" s="21" t="e">
        <f t="array" ref="S182">INDEX($C$2:$C$561, SMALL(IF($R$2=$B$2:$B$561, ROW($B$2:$B$561)-ROW($B$2)+1), ROW(181:181)))</f>
        <v>#NUM!</v>
      </c>
      <c r="T182" s="21" t="e">
        <f t="array" ref="T182">INDEX($D$2:$D$561, SMALL(IF($R$2=$B$2:$B$561, ROW($B$2:$B$561)-ROW($B$2)+1), ROW(181:181)))</f>
        <v>#NUM!</v>
      </c>
      <c r="V182" s="21" t="e">
        <f t="array" ref="V182">INDEX($C$2:$C$561, SMALL(IF($U$2=$B$2:$B$561, ROW($B$2:$B$561)-ROW($B$2)+1), ROW(181:181)))</f>
        <v>#NUM!</v>
      </c>
      <c r="W182" s="21" t="e">
        <f t="array" ref="W182">INDEX($D$2:$D$561, SMALL(IF($U$2=$B$2:$B$561, ROW($B$2:$B$561)-ROW($B$2)+1), ROW(181:181)))</f>
        <v>#NUM!</v>
      </c>
      <c r="Y182" s="21" t="e">
        <f t="array" ref="Y182">INDEX($C$2:$C$561, SMALL(IF($X$2=$B$2:$B$561, ROW($B$2:$B$561)-ROW($B$2)+1), ROW(181:181)))</f>
        <v>#NUM!</v>
      </c>
      <c r="Z182" s="21" t="e">
        <f t="array" ref="Z182">INDEX($D$2:$D$561, SMALL(IF($X$2=$B$2:$B$561, ROW($B$2:$B$561)-ROW($B$2)+1), ROW(181:181)))</f>
        <v>#NUM!</v>
      </c>
      <c r="AB182" s="21" t="e">
        <f t="array" ref="AB182">INDEX($C$2:$C$561, SMALL(IF($AA$2=$B$2:$B$561, ROW($B$2:$B$561)-ROW($B$2)+1), ROW(181:181)))</f>
        <v>#NUM!</v>
      </c>
      <c r="AC182" s="21" t="e">
        <f t="array" ref="AC182">INDEX($D$2:$D$561, SMALL(IF($AA$2=$B$2:$B$561, ROW($B$2:$B$561)-ROW($B$2)+1), ROW(181:181)))</f>
        <v>#NUM!</v>
      </c>
      <c r="AE182" s="21" t="e">
        <f t="array" ref="AE182">INDEX($C$2:$C$561, SMALL(IF($AD$2=$B$2:$B$561, ROW($B$2:$B$561)-ROW($B$2)+1), ROW(181:181)))</f>
        <v>#NUM!</v>
      </c>
      <c r="AF182" s="21" t="e">
        <f t="array" ref="AF182">INDEX($D$2:$D$561, SMALL(IF($AD$2=$B$2:$B$561, ROW($B$2:$B$561)-ROW($B$2)+1), ROW(181:181)))</f>
        <v>#NUM!</v>
      </c>
      <c r="AH182" s="21" t="e">
        <f t="array" ref="AH182">INDEX($C$2:$C$561, SMALL(IF($AG$2=$B$2:$B$561, ROW($B$2:$B$561)-ROW($B$2)+1), ROW(181:181)))</f>
        <v>#NUM!</v>
      </c>
      <c r="AI182" s="21" t="e">
        <f t="array" ref="AI182">INDEX($D$2:$D$561, SMALL(IF($AG$2=$B$2:$B$561, ROW($B$2:$B$561)-ROW($B$2)+1), ROW(181:181)))</f>
        <v>#NUM!</v>
      </c>
    </row>
    <row r="183" spans="1:35" ht="15" x14ac:dyDescent="0.4">
      <c r="A183">
        <f>'Clk0.7'!P37</f>
        <v>19.731724204771069</v>
      </c>
      <c r="B183">
        <f t="shared" si="2"/>
        <v>20</v>
      </c>
      <c r="C183" s="1">
        <f>'Clk0.7'!S37</f>
        <v>14.142596698913112</v>
      </c>
      <c r="D183" s="1">
        <f>'Clk0.7'!T37</f>
        <v>13.278169964601194</v>
      </c>
      <c r="G183" s="21" t="e">
        <f t="array" ref="G183">INDEX($C$2:$C$561, SMALL(IF($F$2=$B$2:$B$561, ROW($B$2:$B$561)-ROW($B$2)+1), ROW(182:182)))</f>
        <v>#NUM!</v>
      </c>
      <c r="H183" s="21" t="e">
        <f t="array" ref="H183">INDEX($D$2:$D$561, SMALL(IF($F$2=$B$2:$B$561, ROW($B$2:$B$561)-ROW($B$2)+1), ROW(182:182)))</f>
        <v>#NUM!</v>
      </c>
      <c r="J183" s="21" t="e">
        <f t="array" ref="J183">INDEX($C$2:$C$561, SMALL(IF($I$2=$B$2:$B$561, ROW($B$2:$B$561)-ROW($B$2)+1), ROW(182:182)))</f>
        <v>#NUM!</v>
      </c>
      <c r="K183" s="21" t="e">
        <f t="array" ref="K183">INDEX($D$2:$D$561, SMALL(IF($I$2=$B$2:$B$561, ROW($B$2:$B$561)-ROW($B$2)+1), ROW(182:182)))</f>
        <v>#NUM!</v>
      </c>
      <c r="M183" s="21" t="e">
        <f t="array" ref="M183">INDEX($C$2:$C$561, SMALL(IF($L$2=$B$2:$B$561, ROW($B$2:$B$561)-ROW($B$2)+1), ROW(182:182)))</f>
        <v>#NUM!</v>
      </c>
      <c r="N183" s="21" t="e">
        <f t="array" ref="N183">INDEX($D$2:$D$561, SMALL(IF($L$2=$B$2:$B$561, ROW($B$2:$B$561)-ROW($B$2)+1), ROW(182:182)))</f>
        <v>#NUM!</v>
      </c>
      <c r="P183" s="21" t="e">
        <f t="array" ref="P183">INDEX($C$2:$C$561, SMALL(IF($O$2=$B$2:$B$561, ROW($B$2:$B$561)-ROW($B$2)+1), ROW(182:182)))</f>
        <v>#NUM!</v>
      </c>
      <c r="Q183" s="21" t="e">
        <f t="array" ref="Q183">INDEX($D$2:$D$561, SMALL(IF($O$2=$B$2:$B$561, ROW($B$2:$B$561)-ROW($B$2)+1), ROW(182:182)))</f>
        <v>#NUM!</v>
      </c>
      <c r="S183" s="21" t="e">
        <f t="array" ref="S183">INDEX($C$2:$C$561, SMALL(IF($R$2=$B$2:$B$561, ROW($B$2:$B$561)-ROW($B$2)+1), ROW(182:182)))</f>
        <v>#NUM!</v>
      </c>
      <c r="T183" s="21" t="e">
        <f t="array" ref="T183">INDEX($D$2:$D$561, SMALL(IF($R$2=$B$2:$B$561, ROW($B$2:$B$561)-ROW($B$2)+1), ROW(182:182)))</f>
        <v>#NUM!</v>
      </c>
      <c r="V183" s="21" t="e">
        <f t="array" ref="V183">INDEX($C$2:$C$561, SMALL(IF($U$2=$B$2:$B$561, ROW($B$2:$B$561)-ROW($B$2)+1), ROW(182:182)))</f>
        <v>#NUM!</v>
      </c>
      <c r="W183" s="21" t="e">
        <f t="array" ref="W183">INDEX($D$2:$D$561, SMALL(IF($U$2=$B$2:$B$561, ROW($B$2:$B$561)-ROW($B$2)+1), ROW(182:182)))</f>
        <v>#NUM!</v>
      </c>
      <c r="Y183" s="21" t="e">
        <f t="array" ref="Y183">INDEX($C$2:$C$561, SMALL(IF($X$2=$B$2:$B$561, ROW($B$2:$B$561)-ROW($B$2)+1), ROW(182:182)))</f>
        <v>#NUM!</v>
      </c>
      <c r="Z183" s="21" t="e">
        <f t="array" ref="Z183">INDEX($D$2:$D$561, SMALL(IF($X$2=$B$2:$B$561, ROW($B$2:$B$561)-ROW($B$2)+1), ROW(182:182)))</f>
        <v>#NUM!</v>
      </c>
      <c r="AB183" s="21" t="e">
        <f t="array" ref="AB183">INDEX($C$2:$C$561, SMALL(IF($AA$2=$B$2:$B$561, ROW($B$2:$B$561)-ROW($B$2)+1), ROW(182:182)))</f>
        <v>#NUM!</v>
      </c>
      <c r="AC183" s="21" t="e">
        <f t="array" ref="AC183">INDEX($D$2:$D$561, SMALL(IF($AA$2=$B$2:$B$561, ROW($B$2:$B$561)-ROW($B$2)+1), ROW(182:182)))</f>
        <v>#NUM!</v>
      </c>
      <c r="AE183" s="21" t="e">
        <f t="array" ref="AE183">INDEX($C$2:$C$561, SMALL(IF($AD$2=$B$2:$B$561, ROW($B$2:$B$561)-ROW($B$2)+1), ROW(182:182)))</f>
        <v>#NUM!</v>
      </c>
      <c r="AF183" s="21" t="e">
        <f t="array" ref="AF183">INDEX($D$2:$D$561, SMALL(IF($AD$2=$B$2:$B$561, ROW($B$2:$B$561)-ROW($B$2)+1), ROW(182:182)))</f>
        <v>#NUM!</v>
      </c>
      <c r="AH183" s="21" t="e">
        <f t="array" ref="AH183">INDEX($C$2:$C$561, SMALL(IF($AG$2=$B$2:$B$561, ROW($B$2:$B$561)-ROW($B$2)+1), ROW(182:182)))</f>
        <v>#NUM!</v>
      </c>
      <c r="AI183" s="21" t="e">
        <f t="array" ref="AI183">INDEX($D$2:$D$561, SMALL(IF($AG$2=$B$2:$B$561, ROW($B$2:$B$561)-ROW($B$2)+1), ROW(182:182)))</f>
        <v>#NUM!</v>
      </c>
    </row>
    <row r="184" spans="1:35" ht="15" x14ac:dyDescent="0.4">
      <c r="A184">
        <f>'Clk0.7'!P38</f>
        <v>19.349794475393576</v>
      </c>
      <c r="B184">
        <f t="shared" si="2"/>
        <v>20</v>
      </c>
      <c r="C184" s="1">
        <f>'Clk0.7'!S38</f>
        <v>13.676868983935041</v>
      </c>
      <c r="D184" s="1">
        <f>'Clk0.7'!T38</f>
        <v>12.853398742942863</v>
      </c>
      <c r="G184" s="21" t="e">
        <f t="array" ref="G184">INDEX($C$2:$C$561, SMALL(IF($F$2=$B$2:$B$561, ROW($B$2:$B$561)-ROW($B$2)+1), ROW(183:183)))</f>
        <v>#NUM!</v>
      </c>
      <c r="H184" s="21" t="e">
        <f t="array" ref="H184">INDEX($D$2:$D$561, SMALL(IF($F$2=$B$2:$B$561, ROW($B$2:$B$561)-ROW($B$2)+1), ROW(183:183)))</f>
        <v>#NUM!</v>
      </c>
      <c r="J184" s="21" t="e">
        <f t="array" ref="J184">INDEX($C$2:$C$561, SMALL(IF($I$2=$B$2:$B$561, ROW($B$2:$B$561)-ROW($B$2)+1), ROW(183:183)))</f>
        <v>#NUM!</v>
      </c>
      <c r="K184" s="21" t="e">
        <f t="array" ref="K184">INDEX($D$2:$D$561, SMALL(IF($I$2=$B$2:$B$561, ROW($B$2:$B$561)-ROW($B$2)+1), ROW(183:183)))</f>
        <v>#NUM!</v>
      </c>
      <c r="M184" s="21" t="e">
        <f t="array" ref="M184">INDEX($C$2:$C$561, SMALL(IF($L$2=$B$2:$B$561, ROW($B$2:$B$561)-ROW($B$2)+1), ROW(183:183)))</f>
        <v>#NUM!</v>
      </c>
      <c r="N184" s="21" t="e">
        <f t="array" ref="N184">INDEX($D$2:$D$561, SMALL(IF($L$2=$B$2:$B$561, ROW($B$2:$B$561)-ROW($B$2)+1), ROW(183:183)))</f>
        <v>#NUM!</v>
      </c>
      <c r="P184" s="21" t="e">
        <f t="array" ref="P184">INDEX($C$2:$C$561, SMALL(IF($O$2=$B$2:$B$561, ROW($B$2:$B$561)-ROW($B$2)+1), ROW(183:183)))</f>
        <v>#NUM!</v>
      </c>
      <c r="Q184" s="21" t="e">
        <f t="array" ref="Q184">INDEX($D$2:$D$561, SMALL(IF($O$2=$B$2:$B$561, ROW($B$2:$B$561)-ROW($B$2)+1), ROW(183:183)))</f>
        <v>#NUM!</v>
      </c>
      <c r="S184" s="21" t="e">
        <f t="array" ref="S184">INDEX($C$2:$C$561, SMALL(IF($R$2=$B$2:$B$561, ROW($B$2:$B$561)-ROW($B$2)+1), ROW(183:183)))</f>
        <v>#NUM!</v>
      </c>
      <c r="T184" s="21" t="e">
        <f t="array" ref="T184">INDEX($D$2:$D$561, SMALL(IF($R$2=$B$2:$B$561, ROW($B$2:$B$561)-ROW($B$2)+1), ROW(183:183)))</f>
        <v>#NUM!</v>
      </c>
      <c r="V184" s="21" t="e">
        <f t="array" ref="V184">INDEX($C$2:$C$561, SMALL(IF($U$2=$B$2:$B$561, ROW($B$2:$B$561)-ROW($B$2)+1), ROW(183:183)))</f>
        <v>#NUM!</v>
      </c>
      <c r="W184" s="21" t="e">
        <f t="array" ref="W184">INDEX($D$2:$D$561, SMALL(IF($U$2=$B$2:$B$561, ROW($B$2:$B$561)-ROW($B$2)+1), ROW(183:183)))</f>
        <v>#NUM!</v>
      </c>
      <c r="Y184" s="21" t="e">
        <f t="array" ref="Y184">INDEX($C$2:$C$561, SMALL(IF($X$2=$B$2:$B$561, ROW($B$2:$B$561)-ROW($B$2)+1), ROW(183:183)))</f>
        <v>#NUM!</v>
      </c>
      <c r="Z184" s="21" t="e">
        <f t="array" ref="Z184">INDEX($D$2:$D$561, SMALL(IF($X$2=$B$2:$B$561, ROW($B$2:$B$561)-ROW($B$2)+1), ROW(183:183)))</f>
        <v>#NUM!</v>
      </c>
      <c r="AB184" s="21" t="e">
        <f t="array" ref="AB184">INDEX($C$2:$C$561, SMALL(IF($AA$2=$B$2:$B$561, ROW($B$2:$B$561)-ROW($B$2)+1), ROW(183:183)))</f>
        <v>#NUM!</v>
      </c>
      <c r="AC184" s="21" t="e">
        <f t="array" ref="AC184">INDEX($D$2:$D$561, SMALL(IF($AA$2=$B$2:$B$561, ROW($B$2:$B$561)-ROW($B$2)+1), ROW(183:183)))</f>
        <v>#NUM!</v>
      </c>
      <c r="AE184" s="21" t="e">
        <f t="array" ref="AE184">INDEX($C$2:$C$561, SMALL(IF($AD$2=$B$2:$B$561, ROW($B$2:$B$561)-ROW($B$2)+1), ROW(183:183)))</f>
        <v>#NUM!</v>
      </c>
      <c r="AF184" s="21" t="e">
        <f t="array" ref="AF184">INDEX($D$2:$D$561, SMALL(IF($AD$2=$B$2:$B$561, ROW($B$2:$B$561)-ROW($B$2)+1), ROW(183:183)))</f>
        <v>#NUM!</v>
      </c>
      <c r="AH184" s="21" t="e">
        <f t="array" ref="AH184">INDEX($C$2:$C$561, SMALL(IF($AG$2=$B$2:$B$561, ROW($B$2:$B$561)-ROW($B$2)+1), ROW(183:183)))</f>
        <v>#NUM!</v>
      </c>
      <c r="AI184" s="21" t="e">
        <f t="array" ref="AI184">INDEX($D$2:$D$561, SMALL(IF($AG$2=$B$2:$B$561, ROW($B$2:$B$561)-ROW($B$2)+1), ROW(183:183)))</f>
        <v>#NUM!</v>
      </c>
    </row>
    <row r="185" spans="1:35" ht="15" x14ac:dyDescent="0.4">
      <c r="A185">
        <f>'Clk0.7'!P39</f>
        <v>19.005855796668932</v>
      </c>
      <c r="B185">
        <f t="shared" si="2"/>
        <v>20</v>
      </c>
      <c r="C185" s="1">
        <f>'Clk0.7'!S39</f>
        <v>13.243298490540242</v>
      </c>
      <c r="D185" s="1">
        <f>'Clk0.7'!T39</f>
        <v>12.455790435810322</v>
      </c>
      <c r="G185" s="21" t="e">
        <f t="array" ref="G185">INDEX($C$2:$C$561, SMALL(IF($F$2=$B$2:$B$561, ROW($B$2:$B$561)-ROW($B$2)+1), ROW(184:184)))</f>
        <v>#NUM!</v>
      </c>
      <c r="H185" s="21" t="e">
        <f t="array" ref="H185">INDEX($D$2:$D$561, SMALL(IF($F$2=$B$2:$B$561, ROW($B$2:$B$561)-ROW($B$2)+1), ROW(184:184)))</f>
        <v>#NUM!</v>
      </c>
      <c r="J185" s="21" t="e">
        <f t="array" ref="J185">INDEX($C$2:$C$561, SMALL(IF($I$2=$B$2:$B$561, ROW($B$2:$B$561)-ROW($B$2)+1), ROW(184:184)))</f>
        <v>#NUM!</v>
      </c>
      <c r="K185" s="21" t="e">
        <f t="array" ref="K185">INDEX($D$2:$D$561, SMALL(IF($I$2=$B$2:$B$561, ROW($B$2:$B$561)-ROW($B$2)+1), ROW(184:184)))</f>
        <v>#NUM!</v>
      </c>
      <c r="M185" s="21" t="e">
        <f t="array" ref="M185">INDEX($C$2:$C$561, SMALL(IF($L$2=$B$2:$B$561, ROW($B$2:$B$561)-ROW($B$2)+1), ROW(184:184)))</f>
        <v>#NUM!</v>
      </c>
      <c r="N185" s="21" t="e">
        <f t="array" ref="N185">INDEX($D$2:$D$561, SMALL(IF($L$2=$B$2:$B$561, ROW($B$2:$B$561)-ROW($B$2)+1), ROW(184:184)))</f>
        <v>#NUM!</v>
      </c>
      <c r="P185" s="21" t="e">
        <f t="array" ref="P185">INDEX($C$2:$C$561, SMALL(IF($O$2=$B$2:$B$561, ROW($B$2:$B$561)-ROW($B$2)+1), ROW(184:184)))</f>
        <v>#NUM!</v>
      </c>
      <c r="Q185" s="21" t="e">
        <f t="array" ref="Q185">INDEX($D$2:$D$561, SMALL(IF($O$2=$B$2:$B$561, ROW($B$2:$B$561)-ROW($B$2)+1), ROW(184:184)))</f>
        <v>#NUM!</v>
      </c>
      <c r="S185" s="21" t="e">
        <f t="array" ref="S185">INDEX($C$2:$C$561, SMALL(IF($R$2=$B$2:$B$561, ROW($B$2:$B$561)-ROW($B$2)+1), ROW(184:184)))</f>
        <v>#NUM!</v>
      </c>
      <c r="T185" s="21" t="e">
        <f t="array" ref="T185">INDEX($D$2:$D$561, SMALL(IF($R$2=$B$2:$B$561, ROW($B$2:$B$561)-ROW($B$2)+1), ROW(184:184)))</f>
        <v>#NUM!</v>
      </c>
      <c r="V185" s="21" t="e">
        <f t="array" ref="V185">INDEX($C$2:$C$561, SMALL(IF($U$2=$B$2:$B$561, ROW($B$2:$B$561)-ROW($B$2)+1), ROW(184:184)))</f>
        <v>#NUM!</v>
      </c>
      <c r="W185" s="21" t="e">
        <f t="array" ref="W185">INDEX($D$2:$D$561, SMALL(IF($U$2=$B$2:$B$561, ROW($B$2:$B$561)-ROW($B$2)+1), ROW(184:184)))</f>
        <v>#NUM!</v>
      </c>
      <c r="Y185" s="21" t="e">
        <f t="array" ref="Y185">INDEX($C$2:$C$561, SMALL(IF($X$2=$B$2:$B$561, ROW($B$2:$B$561)-ROW($B$2)+1), ROW(184:184)))</f>
        <v>#NUM!</v>
      </c>
      <c r="Z185" s="21" t="e">
        <f t="array" ref="Z185">INDEX($D$2:$D$561, SMALL(IF($X$2=$B$2:$B$561, ROW($B$2:$B$561)-ROW($B$2)+1), ROW(184:184)))</f>
        <v>#NUM!</v>
      </c>
      <c r="AB185" s="21" t="e">
        <f t="array" ref="AB185">INDEX($C$2:$C$561, SMALL(IF($AA$2=$B$2:$B$561, ROW($B$2:$B$561)-ROW($B$2)+1), ROW(184:184)))</f>
        <v>#NUM!</v>
      </c>
      <c r="AC185" s="21" t="e">
        <f t="array" ref="AC185">INDEX($D$2:$D$561, SMALL(IF($AA$2=$B$2:$B$561, ROW($B$2:$B$561)-ROW($B$2)+1), ROW(184:184)))</f>
        <v>#NUM!</v>
      </c>
      <c r="AE185" s="21" t="e">
        <f t="array" ref="AE185">INDEX($C$2:$C$561, SMALL(IF($AD$2=$B$2:$B$561, ROW($B$2:$B$561)-ROW($B$2)+1), ROW(184:184)))</f>
        <v>#NUM!</v>
      </c>
      <c r="AF185" s="21" t="e">
        <f t="array" ref="AF185">INDEX($D$2:$D$561, SMALL(IF($AD$2=$B$2:$B$561, ROW($B$2:$B$561)-ROW($B$2)+1), ROW(184:184)))</f>
        <v>#NUM!</v>
      </c>
      <c r="AH185" s="21" t="e">
        <f t="array" ref="AH185">INDEX($C$2:$C$561, SMALL(IF($AG$2=$B$2:$B$561, ROW($B$2:$B$561)-ROW($B$2)+1), ROW(184:184)))</f>
        <v>#NUM!</v>
      </c>
      <c r="AI185" s="21" t="e">
        <f t="array" ref="AI185">INDEX($D$2:$D$561, SMALL(IF($AG$2=$B$2:$B$561, ROW($B$2:$B$561)-ROW($B$2)+1), ROW(184:184)))</f>
        <v>#NUM!</v>
      </c>
    </row>
    <row r="186" spans="1:35" ht="15" x14ac:dyDescent="0.4">
      <c r="A186">
        <f>'Clk0.7'!P40</f>
        <v>18.69561784247335</v>
      </c>
      <c r="B186">
        <f t="shared" si="2"/>
        <v>18</v>
      </c>
      <c r="C186" s="1">
        <f>'Clk0.7'!S40</f>
        <v>12.838067567002575</v>
      </c>
      <c r="D186" s="1">
        <f>'Clk0.7'!T40</f>
        <v>12.081806874210008</v>
      </c>
      <c r="G186" s="21" t="e">
        <f t="array" ref="G186">INDEX($C$2:$C$561, SMALL(IF($F$2=$B$2:$B$561, ROW($B$2:$B$561)-ROW($B$2)+1), ROW(185:185)))</f>
        <v>#NUM!</v>
      </c>
      <c r="H186" s="21" t="e">
        <f t="array" ref="H186">INDEX($D$2:$D$561, SMALL(IF($F$2=$B$2:$B$561, ROW($B$2:$B$561)-ROW($B$2)+1), ROW(185:185)))</f>
        <v>#NUM!</v>
      </c>
      <c r="J186" s="21" t="e">
        <f t="array" ref="J186">INDEX($C$2:$C$561, SMALL(IF($I$2=$B$2:$B$561, ROW($B$2:$B$561)-ROW($B$2)+1), ROW(185:185)))</f>
        <v>#NUM!</v>
      </c>
      <c r="K186" s="21" t="e">
        <f t="array" ref="K186">INDEX($D$2:$D$561, SMALL(IF($I$2=$B$2:$B$561, ROW($B$2:$B$561)-ROW($B$2)+1), ROW(185:185)))</f>
        <v>#NUM!</v>
      </c>
      <c r="M186" s="21" t="e">
        <f t="array" ref="M186">INDEX($C$2:$C$561, SMALL(IF($L$2=$B$2:$B$561, ROW($B$2:$B$561)-ROW($B$2)+1), ROW(185:185)))</f>
        <v>#NUM!</v>
      </c>
      <c r="N186" s="21" t="e">
        <f t="array" ref="N186">INDEX($D$2:$D$561, SMALL(IF($L$2=$B$2:$B$561, ROW($B$2:$B$561)-ROW($B$2)+1), ROW(185:185)))</f>
        <v>#NUM!</v>
      </c>
      <c r="P186" s="21" t="e">
        <f t="array" ref="P186">INDEX($C$2:$C$561, SMALL(IF($O$2=$B$2:$B$561, ROW($B$2:$B$561)-ROW($B$2)+1), ROW(185:185)))</f>
        <v>#NUM!</v>
      </c>
      <c r="Q186" s="21" t="e">
        <f t="array" ref="Q186">INDEX($D$2:$D$561, SMALL(IF($O$2=$B$2:$B$561, ROW($B$2:$B$561)-ROW($B$2)+1), ROW(185:185)))</f>
        <v>#NUM!</v>
      </c>
      <c r="S186" s="21" t="e">
        <f t="array" ref="S186">INDEX($C$2:$C$561, SMALL(IF($R$2=$B$2:$B$561, ROW($B$2:$B$561)-ROW($B$2)+1), ROW(185:185)))</f>
        <v>#NUM!</v>
      </c>
      <c r="T186" s="21" t="e">
        <f t="array" ref="T186">INDEX($D$2:$D$561, SMALL(IF($R$2=$B$2:$B$561, ROW($B$2:$B$561)-ROW($B$2)+1), ROW(185:185)))</f>
        <v>#NUM!</v>
      </c>
      <c r="V186" s="21" t="e">
        <f t="array" ref="V186">INDEX($C$2:$C$561, SMALL(IF($U$2=$B$2:$B$561, ROW($B$2:$B$561)-ROW($B$2)+1), ROW(185:185)))</f>
        <v>#NUM!</v>
      </c>
      <c r="W186" s="21" t="e">
        <f t="array" ref="W186">INDEX($D$2:$D$561, SMALL(IF($U$2=$B$2:$B$561, ROW($B$2:$B$561)-ROW($B$2)+1), ROW(185:185)))</f>
        <v>#NUM!</v>
      </c>
      <c r="Y186" s="21" t="e">
        <f t="array" ref="Y186">INDEX($C$2:$C$561, SMALL(IF($X$2=$B$2:$B$561, ROW($B$2:$B$561)-ROW($B$2)+1), ROW(185:185)))</f>
        <v>#NUM!</v>
      </c>
      <c r="Z186" s="21" t="e">
        <f t="array" ref="Z186">INDEX($D$2:$D$561, SMALL(IF($X$2=$B$2:$B$561, ROW($B$2:$B$561)-ROW($B$2)+1), ROW(185:185)))</f>
        <v>#NUM!</v>
      </c>
      <c r="AB186" s="21" t="e">
        <f t="array" ref="AB186">INDEX($C$2:$C$561, SMALL(IF($AA$2=$B$2:$B$561, ROW($B$2:$B$561)-ROW($B$2)+1), ROW(185:185)))</f>
        <v>#NUM!</v>
      </c>
      <c r="AC186" s="21" t="e">
        <f t="array" ref="AC186">INDEX($D$2:$D$561, SMALL(IF($AA$2=$B$2:$B$561, ROW($B$2:$B$561)-ROW($B$2)+1), ROW(185:185)))</f>
        <v>#NUM!</v>
      </c>
      <c r="AE186" s="21" t="e">
        <f t="array" ref="AE186">INDEX($C$2:$C$561, SMALL(IF($AD$2=$B$2:$B$561, ROW($B$2:$B$561)-ROW($B$2)+1), ROW(185:185)))</f>
        <v>#NUM!</v>
      </c>
      <c r="AF186" s="21" t="e">
        <f t="array" ref="AF186">INDEX($D$2:$D$561, SMALL(IF($AD$2=$B$2:$B$561, ROW($B$2:$B$561)-ROW($B$2)+1), ROW(185:185)))</f>
        <v>#NUM!</v>
      </c>
      <c r="AH186" s="21" t="e">
        <f t="array" ref="AH186">INDEX($C$2:$C$561, SMALL(IF($AG$2=$B$2:$B$561, ROW($B$2:$B$561)-ROW($B$2)+1), ROW(185:185)))</f>
        <v>#NUM!</v>
      </c>
      <c r="AI186" s="21" t="e">
        <f t="array" ref="AI186">INDEX($D$2:$D$561, SMALL(IF($AG$2=$B$2:$B$561, ROW($B$2:$B$561)-ROW($B$2)+1), ROW(185:185)))</f>
        <v>#NUM!</v>
      </c>
    </row>
    <row r="187" spans="1:35" ht="15" x14ac:dyDescent="0.4">
      <c r="A187">
        <f>'Clk0.7'!P41</f>
        <v>18.41549356939958</v>
      </c>
      <c r="B187">
        <f t="shared" si="2"/>
        <v>18</v>
      </c>
      <c r="C187" s="1">
        <f>'Clk0.7'!S41</f>
        <v>12.457974368470216</v>
      </c>
      <c r="D187" s="1">
        <f>'Clk0.7'!T41</f>
        <v>11.728466183445144</v>
      </c>
      <c r="G187" s="21" t="e">
        <f t="array" ref="G187">INDEX($C$2:$C$561, SMALL(IF($F$2=$B$2:$B$561, ROW($B$2:$B$561)-ROW($B$2)+1), ROW(186:186)))</f>
        <v>#NUM!</v>
      </c>
      <c r="H187" s="21" t="e">
        <f t="array" ref="H187">INDEX($D$2:$D$561, SMALL(IF($F$2=$B$2:$B$561, ROW($B$2:$B$561)-ROW($B$2)+1), ROW(186:186)))</f>
        <v>#NUM!</v>
      </c>
      <c r="J187" s="21" t="e">
        <f t="array" ref="J187">INDEX($C$2:$C$561, SMALL(IF($I$2=$B$2:$B$561, ROW($B$2:$B$561)-ROW($B$2)+1), ROW(186:186)))</f>
        <v>#NUM!</v>
      </c>
      <c r="K187" s="21" t="e">
        <f t="array" ref="K187">INDEX($D$2:$D$561, SMALL(IF($I$2=$B$2:$B$561, ROW($B$2:$B$561)-ROW($B$2)+1), ROW(186:186)))</f>
        <v>#NUM!</v>
      </c>
      <c r="M187" s="21" t="e">
        <f t="array" ref="M187">INDEX($C$2:$C$561, SMALL(IF($L$2=$B$2:$B$561, ROW($B$2:$B$561)-ROW($B$2)+1), ROW(186:186)))</f>
        <v>#NUM!</v>
      </c>
      <c r="N187" s="21" t="e">
        <f t="array" ref="N187">INDEX($D$2:$D$561, SMALL(IF($L$2=$B$2:$B$561, ROW($B$2:$B$561)-ROW($B$2)+1), ROW(186:186)))</f>
        <v>#NUM!</v>
      </c>
      <c r="P187" s="21" t="e">
        <f t="array" ref="P187">INDEX($C$2:$C$561, SMALL(IF($O$2=$B$2:$B$561, ROW($B$2:$B$561)-ROW($B$2)+1), ROW(186:186)))</f>
        <v>#NUM!</v>
      </c>
      <c r="Q187" s="21" t="e">
        <f t="array" ref="Q187">INDEX($D$2:$D$561, SMALL(IF($O$2=$B$2:$B$561, ROW($B$2:$B$561)-ROW($B$2)+1), ROW(186:186)))</f>
        <v>#NUM!</v>
      </c>
      <c r="S187" s="21" t="e">
        <f t="array" ref="S187">INDEX($C$2:$C$561, SMALL(IF($R$2=$B$2:$B$561, ROW($B$2:$B$561)-ROW($B$2)+1), ROW(186:186)))</f>
        <v>#NUM!</v>
      </c>
      <c r="T187" s="21" t="e">
        <f t="array" ref="T187">INDEX($D$2:$D$561, SMALL(IF($R$2=$B$2:$B$561, ROW($B$2:$B$561)-ROW($B$2)+1), ROW(186:186)))</f>
        <v>#NUM!</v>
      </c>
      <c r="V187" s="21" t="e">
        <f t="array" ref="V187">INDEX($C$2:$C$561, SMALL(IF($U$2=$B$2:$B$561, ROW($B$2:$B$561)-ROW($B$2)+1), ROW(186:186)))</f>
        <v>#NUM!</v>
      </c>
      <c r="W187" s="21" t="e">
        <f t="array" ref="W187">INDEX($D$2:$D$561, SMALL(IF($U$2=$B$2:$B$561, ROW($B$2:$B$561)-ROW($B$2)+1), ROW(186:186)))</f>
        <v>#NUM!</v>
      </c>
      <c r="Y187" s="21" t="e">
        <f t="array" ref="Y187">INDEX($C$2:$C$561, SMALL(IF($X$2=$B$2:$B$561, ROW($B$2:$B$561)-ROW($B$2)+1), ROW(186:186)))</f>
        <v>#NUM!</v>
      </c>
      <c r="Z187" s="21" t="e">
        <f t="array" ref="Z187">INDEX($D$2:$D$561, SMALL(IF($X$2=$B$2:$B$561, ROW($B$2:$B$561)-ROW($B$2)+1), ROW(186:186)))</f>
        <v>#NUM!</v>
      </c>
      <c r="AB187" s="21" t="e">
        <f t="array" ref="AB187">INDEX($C$2:$C$561, SMALL(IF($AA$2=$B$2:$B$561, ROW($B$2:$B$561)-ROW($B$2)+1), ROW(186:186)))</f>
        <v>#NUM!</v>
      </c>
      <c r="AC187" s="21" t="e">
        <f t="array" ref="AC187">INDEX($D$2:$D$561, SMALL(IF($AA$2=$B$2:$B$561, ROW($B$2:$B$561)-ROW($B$2)+1), ROW(186:186)))</f>
        <v>#NUM!</v>
      </c>
      <c r="AE187" s="21" t="e">
        <f t="array" ref="AE187">INDEX($C$2:$C$561, SMALL(IF($AD$2=$B$2:$B$561, ROW($B$2:$B$561)-ROW($B$2)+1), ROW(186:186)))</f>
        <v>#NUM!</v>
      </c>
      <c r="AF187" s="21" t="e">
        <f t="array" ref="AF187">INDEX($D$2:$D$561, SMALL(IF($AD$2=$B$2:$B$561, ROW($B$2:$B$561)-ROW($B$2)+1), ROW(186:186)))</f>
        <v>#NUM!</v>
      </c>
      <c r="AH187" s="21" t="e">
        <f t="array" ref="AH187">INDEX($C$2:$C$561, SMALL(IF($AG$2=$B$2:$B$561, ROW($B$2:$B$561)-ROW($B$2)+1), ROW(186:186)))</f>
        <v>#NUM!</v>
      </c>
      <c r="AI187" s="21" t="e">
        <f t="array" ref="AI187">INDEX($D$2:$D$561, SMALL(IF($AG$2=$B$2:$B$561, ROW($B$2:$B$561)-ROW($B$2)+1), ROW(186:186)))</f>
        <v>#NUM!</v>
      </c>
    </row>
    <row r="188" spans="1:35" ht="15" x14ac:dyDescent="0.4">
      <c r="A188">
        <f>'Clk0.7'!P42</f>
        <v>18.16246090834294</v>
      </c>
      <c r="B188">
        <f t="shared" si="2"/>
        <v>18</v>
      </c>
      <c r="C188" s="1">
        <f>'Clk0.7'!S42</f>
        <v>12.100310918380481</v>
      </c>
      <c r="D188" s="1">
        <f>'Clk0.7'!T42</f>
        <v>11.393232067923988</v>
      </c>
      <c r="G188" s="21" t="e">
        <f t="array" ref="G188">INDEX($C$2:$C$561, SMALL(IF($F$2=$B$2:$B$561, ROW($B$2:$B$561)-ROW($B$2)+1), ROW(187:187)))</f>
        <v>#NUM!</v>
      </c>
      <c r="H188" s="21" t="e">
        <f t="array" ref="H188">INDEX($D$2:$D$561, SMALL(IF($F$2=$B$2:$B$561, ROW($B$2:$B$561)-ROW($B$2)+1), ROW(187:187)))</f>
        <v>#NUM!</v>
      </c>
      <c r="J188" s="21" t="e">
        <f t="array" ref="J188">INDEX($C$2:$C$561, SMALL(IF($I$2=$B$2:$B$561, ROW($B$2:$B$561)-ROW($B$2)+1), ROW(187:187)))</f>
        <v>#NUM!</v>
      </c>
      <c r="K188" s="21" t="e">
        <f t="array" ref="K188">INDEX($D$2:$D$561, SMALL(IF($I$2=$B$2:$B$561, ROW($B$2:$B$561)-ROW($B$2)+1), ROW(187:187)))</f>
        <v>#NUM!</v>
      </c>
      <c r="M188" s="21" t="e">
        <f t="array" ref="M188">INDEX($C$2:$C$561, SMALL(IF($L$2=$B$2:$B$561, ROW($B$2:$B$561)-ROW($B$2)+1), ROW(187:187)))</f>
        <v>#NUM!</v>
      </c>
      <c r="N188" s="21" t="e">
        <f t="array" ref="N188">INDEX($D$2:$D$561, SMALL(IF($L$2=$B$2:$B$561, ROW($B$2:$B$561)-ROW($B$2)+1), ROW(187:187)))</f>
        <v>#NUM!</v>
      </c>
      <c r="P188" s="21" t="e">
        <f t="array" ref="P188">INDEX($C$2:$C$561, SMALL(IF($O$2=$B$2:$B$561, ROW($B$2:$B$561)-ROW($B$2)+1), ROW(187:187)))</f>
        <v>#NUM!</v>
      </c>
      <c r="Q188" s="21" t="e">
        <f t="array" ref="Q188">INDEX($D$2:$D$561, SMALL(IF($O$2=$B$2:$B$561, ROW($B$2:$B$561)-ROW($B$2)+1), ROW(187:187)))</f>
        <v>#NUM!</v>
      </c>
      <c r="S188" s="21" t="e">
        <f t="array" ref="S188">INDEX($C$2:$C$561, SMALL(IF($R$2=$B$2:$B$561, ROW($B$2:$B$561)-ROW($B$2)+1), ROW(187:187)))</f>
        <v>#NUM!</v>
      </c>
      <c r="T188" s="21" t="e">
        <f t="array" ref="T188">INDEX($D$2:$D$561, SMALL(IF($R$2=$B$2:$B$561, ROW($B$2:$B$561)-ROW($B$2)+1), ROW(187:187)))</f>
        <v>#NUM!</v>
      </c>
      <c r="V188" s="21" t="e">
        <f t="array" ref="V188">INDEX($C$2:$C$561, SMALL(IF($U$2=$B$2:$B$561, ROW($B$2:$B$561)-ROW($B$2)+1), ROW(187:187)))</f>
        <v>#NUM!</v>
      </c>
      <c r="W188" s="21" t="e">
        <f t="array" ref="W188">INDEX($D$2:$D$561, SMALL(IF($U$2=$B$2:$B$561, ROW($B$2:$B$561)-ROW($B$2)+1), ROW(187:187)))</f>
        <v>#NUM!</v>
      </c>
      <c r="Y188" s="21" t="e">
        <f t="array" ref="Y188">INDEX($C$2:$C$561, SMALL(IF($X$2=$B$2:$B$561, ROW($B$2:$B$561)-ROW($B$2)+1), ROW(187:187)))</f>
        <v>#NUM!</v>
      </c>
      <c r="Z188" s="21" t="e">
        <f t="array" ref="Z188">INDEX($D$2:$D$561, SMALL(IF($X$2=$B$2:$B$561, ROW($B$2:$B$561)-ROW($B$2)+1), ROW(187:187)))</f>
        <v>#NUM!</v>
      </c>
      <c r="AB188" s="21" t="e">
        <f t="array" ref="AB188">INDEX($C$2:$C$561, SMALL(IF($AA$2=$B$2:$B$561, ROW($B$2:$B$561)-ROW($B$2)+1), ROW(187:187)))</f>
        <v>#NUM!</v>
      </c>
      <c r="AC188" s="21" t="e">
        <f t="array" ref="AC188">INDEX($D$2:$D$561, SMALL(IF($AA$2=$B$2:$B$561, ROW($B$2:$B$561)-ROW($B$2)+1), ROW(187:187)))</f>
        <v>#NUM!</v>
      </c>
      <c r="AE188" s="21" t="e">
        <f t="array" ref="AE188">INDEX($C$2:$C$561, SMALL(IF($AD$2=$B$2:$B$561, ROW($B$2:$B$561)-ROW($B$2)+1), ROW(187:187)))</f>
        <v>#NUM!</v>
      </c>
      <c r="AF188" s="21" t="e">
        <f t="array" ref="AF188">INDEX($D$2:$D$561, SMALL(IF($AD$2=$B$2:$B$561, ROW($B$2:$B$561)-ROW($B$2)+1), ROW(187:187)))</f>
        <v>#NUM!</v>
      </c>
      <c r="AH188" s="21" t="e">
        <f t="array" ref="AH188">INDEX($C$2:$C$561, SMALL(IF($AG$2=$B$2:$B$561, ROW($B$2:$B$561)-ROW($B$2)+1), ROW(187:187)))</f>
        <v>#NUM!</v>
      </c>
      <c r="AI188" s="21" t="e">
        <f t="array" ref="AI188">INDEX($D$2:$D$561, SMALL(IF($AG$2=$B$2:$B$561, ROW($B$2:$B$561)-ROW($B$2)+1), ROW(187:187)))</f>
        <v>#NUM!</v>
      </c>
    </row>
    <row r="189" spans="1:35" ht="15" x14ac:dyDescent="0.4">
      <c r="A189">
        <f>'Clk0.7'!P43</f>
        <v>17.933956611866986</v>
      </c>
      <c r="B189">
        <f t="shared" si="2"/>
        <v>18</v>
      </c>
      <c r="C189" s="1">
        <f>'Clk0.7'!S43</f>
        <v>11.762769363686591</v>
      </c>
      <c r="D189" s="1">
        <f>'Clk0.7'!T43</f>
        <v>11.073928649108424</v>
      </c>
      <c r="G189" s="21" t="e">
        <f t="array" ref="G189">INDEX($C$2:$C$561, SMALL(IF($F$2=$B$2:$B$561, ROW($B$2:$B$561)-ROW($B$2)+1), ROW(188:188)))</f>
        <v>#NUM!</v>
      </c>
      <c r="H189" s="21" t="e">
        <f t="array" ref="H189">INDEX($D$2:$D$561, SMALL(IF($F$2=$B$2:$B$561, ROW($B$2:$B$561)-ROW($B$2)+1), ROW(188:188)))</f>
        <v>#NUM!</v>
      </c>
      <c r="J189" s="21" t="e">
        <f t="array" ref="J189">INDEX($C$2:$C$561, SMALL(IF($I$2=$B$2:$B$561, ROW($B$2:$B$561)-ROW($B$2)+1), ROW(188:188)))</f>
        <v>#NUM!</v>
      </c>
      <c r="K189" s="21" t="e">
        <f t="array" ref="K189">INDEX($D$2:$D$561, SMALL(IF($I$2=$B$2:$B$561, ROW($B$2:$B$561)-ROW($B$2)+1), ROW(188:188)))</f>
        <v>#NUM!</v>
      </c>
      <c r="M189" s="21" t="e">
        <f t="array" ref="M189">INDEX($C$2:$C$561, SMALL(IF($L$2=$B$2:$B$561, ROW($B$2:$B$561)-ROW($B$2)+1), ROW(188:188)))</f>
        <v>#NUM!</v>
      </c>
      <c r="N189" s="21" t="e">
        <f t="array" ref="N189">INDEX($D$2:$D$561, SMALL(IF($L$2=$B$2:$B$561, ROW($B$2:$B$561)-ROW($B$2)+1), ROW(188:188)))</f>
        <v>#NUM!</v>
      </c>
      <c r="P189" s="21" t="e">
        <f t="array" ref="P189">INDEX($C$2:$C$561, SMALL(IF($O$2=$B$2:$B$561, ROW($B$2:$B$561)-ROW($B$2)+1), ROW(188:188)))</f>
        <v>#NUM!</v>
      </c>
      <c r="Q189" s="21" t="e">
        <f t="array" ref="Q189">INDEX($D$2:$D$561, SMALL(IF($O$2=$B$2:$B$561, ROW($B$2:$B$561)-ROW($B$2)+1), ROW(188:188)))</f>
        <v>#NUM!</v>
      </c>
      <c r="S189" s="21" t="e">
        <f t="array" ref="S189">INDEX($C$2:$C$561, SMALL(IF($R$2=$B$2:$B$561, ROW($B$2:$B$561)-ROW($B$2)+1), ROW(188:188)))</f>
        <v>#NUM!</v>
      </c>
      <c r="T189" s="21" t="e">
        <f t="array" ref="T189">INDEX($D$2:$D$561, SMALL(IF($R$2=$B$2:$B$561, ROW($B$2:$B$561)-ROW($B$2)+1), ROW(188:188)))</f>
        <v>#NUM!</v>
      </c>
      <c r="V189" s="21" t="e">
        <f t="array" ref="V189">INDEX($C$2:$C$561, SMALL(IF($U$2=$B$2:$B$561, ROW($B$2:$B$561)-ROW($B$2)+1), ROW(188:188)))</f>
        <v>#NUM!</v>
      </c>
      <c r="W189" s="21" t="e">
        <f t="array" ref="W189">INDEX($D$2:$D$561, SMALL(IF($U$2=$B$2:$B$561, ROW($B$2:$B$561)-ROW($B$2)+1), ROW(188:188)))</f>
        <v>#NUM!</v>
      </c>
      <c r="Y189" s="21" t="e">
        <f t="array" ref="Y189">INDEX($C$2:$C$561, SMALL(IF($X$2=$B$2:$B$561, ROW($B$2:$B$561)-ROW($B$2)+1), ROW(188:188)))</f>
        <v>#NUM!</v>
      </c>
      <c r="Z189" s="21" t="e">
        <f t="array" ref="Z189">INDEX($D$2:$D$561, SMALL(IF($X$2=$B$2:$B$561, ROW($B$2:$B$561)-ROW($B$2)+1), ROW(188:188)))</f>
        <v>#NUM!</v>
      </c>
      <c r="AB189" s="21" t="e">
        <f t="array" ref="AB189">INDEX($C$2:$C$561, SMALL(IF($AA$2=$B$2:$B$561, ROW($B$2:$B$561)-ROW($B$2)+1), ROW(188:188)))</f>
        <v>#NUM!</v>
      </c>
      <c r="AC189" s="21" t="e">
        <f t="array" ref="AC189">INDEX($D$2:$D$561, SMALL(IF($AA$2=$B$2:$B$561, ROW($B$2:$B$561)-ROW($B$2)+1), ROW(188:188)))</f>
        <v>#NUM!</v>
      </c>
      <c r="AE189" s="21" t="e">
        <f t="array" ref="AE189">INDEX($C$2:$C$561, SMALL(IF($AD$2=$B$2:$B$561, ROW($B$2:$B$561)-ROW($B$2)+1), ROW(188:188)))</f>
        <v>#NUM!</v>
      </c>
      <c r="AF189" s="21" t="e">
        <f t="array" ref="AF189">INDEX($D$2:$D$561, SMALL(IF($AD$2=$B$2:$B$561, ROW($B$2:$B$561)-ROW($B$2)+1), ROW(188:188)))</f>
        <v>#NUM!</v>
      </c>
      <c r="AH189" s="21" t="e">
        <f t="array" ref="AH189">INDEX($C$2:$C$561, SMALL(IF($AG$2=$B$2:$B$561, ROW($B$2:$B$561)-ROW($B$2)+1), ROW(188:188)))</f>
        <v>#NUM!</v>
      </c>
      <c r="AI189" s="21" t="e">
        <f t="array" ref="AI189">INDEX($D$2:$D$561, SMALL(IF($AG$2=$B$2:$B$561, ROW($B$2:$B$561)-ROW($B$2)+1), ROW(188:188)))</f>
        <v>#NUM!</v>
      </c>
    </row>
    <row r="190" spans="1:35" ht="15" x14ac:dyDescent="0.4">
      <c r="A190">
        <f>'Clk0.7'!P44</f>
        <v>17.72779381459155</v>
      </c>
      <c r="B190">
        <f t="shared" si="2"/>
        <v>18</v>
      </c>
      <c r="C190" s="1">
        <f>'Clk0.7'!S44</f>
        <v>11.443369015469417</v>
      </c>
      <c r="D190" s="1">
        <f>'Clk0.7'!T44</f>
        <v>10.768674134561699</v>
      </c>
      <c r="G190" s="21" t="e">
        <f t="array" ref="G190">INDEX($C$2:$C$561, SMALL(IF($F$2=$B$2:$B$561, ROW($B$2:$B$561)-ROW($B$2)+1), ROW(189:189)))</f>
        <v>#NUM!</v>
      </c>
      <c r="H190" s="21" t="e">
        <f t="array" ref="H190">INDEX($D$2:$D$561, SMALL(IF($F$2=$B$2:$B$561, ROW($B$2:$B$561)-ROW($B$2)+1), ROW(189:189)))</f>
        <v>#NUM!</v>
      </c>
      <c r="J190" s="21" t="e">
        <f t="array" ref="J190">INDEX($C$2:$C$561, SMALL(IF($I$2=$B$2:$B$561, ROW($B$2:$B$561)-ROW($B$2)+1), ROW(189:189)))</f>
        <v>#NUM!</v>
      </c>
      <c r="K190" s="21" t="e">
        <f t="array" ref="K190">INDEX($D$2:$D$561, SMALL(IF($I$2=$B$2:$B$561, ROW($B$2:$B$561)-ROW($B$2)+1), ROW(189:189)))</f>
        <v>#NUM!</v>
      </c>
      <c r="M190" s="21" t="e">
        <f t="array" ref="M190">INDEX($C$2:$C$561, SMALL(IF($L$2=$B$2:$B$561, ROW($B$2:$B$561)-ROW($B$2)+1), ROW(189:189)))</f>
        <v>#NUM!</v>
      </c>
      <c r="N190" s="21" t="e">
        <f t="array" ref="N190">INDEX($D$2:$D$561, SMALL(IF($L$2=$B$2:$B$561, ROW($B$2:$B$561)-ROW($B$2)+1), ROW(189:189)))</f>
        <v>#NUM!</v>
      </c>
      <c r="P190" s="21" t="e">
        <f t="array" ref="P190">INDEX($C$2:$C$561, SMALL(IF($O$2=$B$2:$B$561, ROW($B$2:$B$561)-ROW($B$2)+1), ROW(189:189)))</f>
        <v>#NUM!</v>
      </c>
      <c r="Q190" s="21" t="e">
        <f t="array" ref="Q190">INDEX($D$2:$D$561, SMALL(IF($O$2=$B$2:$B$561, ROW($B$2:$B$561)-ROW($B$2)+1), ROW(189:189)))</f>
        <v>#NUM!</v>
      </c>
      <c r="S190" s="21" t="e">
        <f t="array" ref="S190">INDEX($C$2:$C$561, SMALL(IF($R$2=$B$2:$B$561, ROW($B$2:$B$561)-ROW($B$2)+1), ROW(189:189)))</f>
        <v>#NUM!</v>
      </c>
      <c r="T190" s="21" t="e">
        <f t="array" ref="T190">INDEX($D$2:$D$561, SMALL(IF($R$2=$B$2:$B$561, ROW($B$2:$B$561)-ROW($B$2)+1), ROW(189:189)))</f>
        <v>#NUM!</v>
      </c>
      <c r="V190" s="21" t="e">
        <f t="array" ref="V190">INDEX($C$2:$C$561, SMALL(IF($U$2=$B$2:$B$561, ROW($B$2:$B$561)-ROW($B$2)+1), ROW(189:189)))</f>
        <v>#NUM!</v>
      </c>
      <c r="W190" s="21" t="e">
        <f t="array" ref="W190">INDEX($D$2:$D$561, SMALL(IF($U$2=$B$2:$B$561, ROW($B$2:$B$561)-ROW($B$2)+1), ROW(189:189)))</f>
        <v>#NUM!</v>
      </c>
      <c r="Y190" s="21" t="e">
        <f t="array" ref="Y190">INDEX($C$2:$C$561, SMALL(IF($X$2=$B$2:$B$561, ROW($B$2:$B$561)-ROW($B$2)+1), ROW(189:189)))</f>
        <v>#NUM!</v>
      </c>
      <c r="Z190" s="21" t="e">
        <f t="array" ref="Z190">INDEX($D$2:$D$561, SMALL(IF($X$2=$B$2:$B$561, ROW($B$2:$B$561)-ROW($B$2)+1), ROW(189:189)))</f>
        <v>#NUM!</v>
      </c>
      <c r="AB190" s="21" t="e">
        <f t="array" ref="AB190">INDEX($C$2:$C$561, SMALL(IF($AA$2=$B$2:$B$561, ROW($B$2:$B$561)-ROW($B$2)+1), ROW(189:189)))</f>
        <v>#NUM!</v>
      </c>
      <c r="AC190" s="21" t="e">
        <f t="array" ref="AC190">INDEX($D$2:$D$561, SMALL(IF($AA$2=$B$2:$B$561, ROW($B$2:$B$561)-ROW($B$2)+1), ROW(189:189)))</f>
        <v>#NUM!</v>
      </c>
      <c r="AE190" s="21" t="e">
        <f t="array" ref="AE190">INDEX($C$2:$C$561, SMALL(IF($AD$2=$B$2:$B$561, ROW($B$2:$B$561)-ROW($B$2)+1), ROW(189:189)))</f>
        <v>#NUM!</v>
      </c>
      <c r="AF190" s="21" t="e">
        <f t="array" ref="AF190">INDEX($D$2:$D$561, SMALL(IF($AD$2=$B$2:$B$561, ROW($B$2:$B$561)-ROW($B$2)+1), ROW(189:189)))</f>
        <v>#NUM!</v>
      </c>
      <c r="AH190" s="21" t="e">
        <f t="array" ref="AH190">INDEX($C$2:$C$561, SMALL(IF($AG$2=$B$2:$B$561, ROW($B$2:$B$561)-ROW($B$2)+1), ROW(189:189)))</f>
        <v>#NUM!</v>
      </c>
      <c r="AI190" s="21" t="e">
        <f t="array" ref="AI190">INDEX($D$2:$D$561, SMALL(IF($AG$2=$B$2:$B$561, ROW($B$2:$B$561)-ROW($B$2)+1), ROW(189:189)))</f>
        <v>#NUM!</v>
      </c>
    </row>
    <row r="191" spans="1:35" ht="15" x14ac:dyDescent="0.4">
      <c r="A191">
        <f>'Clk0.7'!P45</f>
        <v>17.54209732692361</v>
      </c>
      <c r="B191">
        <f t="shared" si="2"/>
        <v>18</v>
      </c>
      <c r="C191" s="1">
        <f>'Clk0.7'!S45</f>
        <v>11.140398923225206</v>
      </c>
      <c r="D191" s="1">
        <f>'Clk0.7'!T45</f>
        <v>10.475828553334123</v>
      </c>
      <c r="G191" s="21" t="e">
        <f t="array" ref="G191">INDEX($C$2:$C$561, SMALL(IF($F$2=$B$2:$B$561, ROW($B$2:$B$561)-ROW($B$2)+1), ROW(190:190)))</f>
        <v>#NUM!</v>
      </c>
      <c r="H191" s="21" t="e">
        <f t="array" ref="H191">INDEX($D$2:$D$561, SMALL(IF($F$2=$B$2:$B$561, ROW($B$2:$B$561)-ROW($B$2)+1), ROW(190:190)))</f>
        <v>#NUM!</v>
      </c>
      <c r="J191" s="21" t="e">
        <f t="array" ref="J191">INDEX($C$2:$C$561, SMALL(IF($I$2=$B$2:$B$561, ROW($B$2:$B$561)-ROW($B$2)+1), ROW(190:190)))</f>
        <v>#NUM!</v>
      </c>
      <c r="K191" s="21" t="e">
        <f t="array" ref="K191">INDEX($D$2:$D$561, SMALL(IF($I$2=$B$2:$B$561, ROW($B$2:$B$561)-ROW($B$2)+1), ROW(190:190)))</f>
        <v>#NUM!</v>
      </c>
      <c r="M191" s="21" t="e">
        <f t="array" ref="M191">INDEX($C$2:$C$561, SMALL(IF($L$2=$B$2:$B$561, ROW($B$2:$B$561)-ROW($B$2)+1), ROW(190:190)))</f>
        <v>#NUM!</v>
      </c>
      <c r="N191" s="21" t="e">
        <f t="array" ref="N191">INDEX($D$2:$D$561, SMALL(IF($L$2=$B$2:$B$561, ROW($B$2:$B$561)-ROW($B$2)+1), ROW(190:190)))</f>
        <v>#NUM!</v>
      </c>
      <c r="P191" s="21" t="e">
        <f t="array" ref="P191">INDEX($C$2:$C$561, SMALL(IF($O$2=$B$2:$B$561, ROW($B$2:$B$561)-ROW($B$2)+1), ROW(190:190)))</f>
        <v>#NUM!</v>
      </c>
      <c r="Q191" s="21" t="e">
        <f t="array" ref="Q191">INDEX($D$2:$D$561, SMALL(IF($O$2=$B$2:$B$561, ROW($B$2:$B$561)-ROW($B$2)+1), ROW(190:190)))</f>
        <v>#NUM!</v>
      </c>
      <c r="S191" s="21" t="e">
        <f t="array" ref="S191">INDEX($C$2:$C$561, SMALL(IF($R$2=$B$2:$B$561, ROW($B$2:$B$561)-ROW($B$2)+1), ROW(190:190)))</f>
        <v>#NUM!</v>
      </c>
      <c r="T191" s="21" t="e">
        <f t="array" ref="T191">INDEX($D$2:$D$561, SMALL(IF($R$2=$B$2:$B$561, ROW($B$2:$B$561)-ROW($B$2)+1), ROW(190:190)))</f>
        <v>#NUM!</v>
      </c>
      <c r="V191" s="21" t="e">
        <f t="array" ref="V191">INDEX($C$2:$C$561, SMALL(IF($U$2=$B$2:$B$561, ROW($B$2:$B$561)-ROW($B$2)+1), ROW(190:190)))</f>
        <v>#NUM!</v>
      </c>
      <c r="W191" s="21" t="e">
        <f t="array" ref="W191">INDEX($D$2:$D$561, SMALL(IF($U$2=$B$2:$B$561, ROW($B$2:$B$561)-ROW($B$2)+1), ROW(190:190)))</f>
        <v>#NUM!</v>
      </c>
      <c r="Y191" s="21" t="e">
        <f t="array" ref="Y191">INDEX($C$2:$C$561, SMALL(IF($X$2=$B$2:$B$561, ROW($B$2:$B$561)-ROW($B$2)+1), ROW(190:190)))</f>
        <v>#NUM!</v>
      </c>
      <c r="Z191" s="21" t="e">
        <f t="array" ref="Z191">INDEX($D$2:$D$561, SMALL(IF($X$2=$B$2:$B$561, ROW($B$2:$B$561)-ROW($B$2)+1), ROW(190:190)))</f>
        <v>#NUM!</v>
      </c>
      <c r="AB191" s="21" t="e">
        <f t="array" ref="AB191">INDEX($C$2:$C$561, SMALL(IF($AA$2=$B$2:$B$561, ROW($B$2:$B$561)-ROW($B$2)+1), ROW(190:190)))</f>
        <v>#NUM!</v>
      </c>
      <c r="AC191" s="21" t="e">
        <f t="array" ref="AC191">INDEX($D$2:$D$561, SMALL(IF($AA$2=$B$2:$B$561, ROW($B$2:$B$561)-ROW($B$2)+1), ROW(190:190)))</f>
        <v>#NUM!</v>
      </c>
      <c r="AE191" s="21" t="e">
        <f t="array" ref="AE191">INDEX($C$2:$C$561, SMALL(IF($AD$2=$B$2:$B$561, ROW($B$2:$B$561)-ROW($B$2)+1), ROW(190:190)))</f>
        <v>#NUM!</v>
      </c>
      <c r="AF191" s="21" t="e">
        <f t="array" ref="AF191">INDEX($D$2:$D$561, SMALL(IF($AD$2=$B$2:$B$561, ROW($B$2:$B$561)-ROW($B$2)+1), ROW(190:190)))</f>
        <v>#NUM!</v>
      </c>
      <c r="AH191" s="21" t="e">
        <f t="array" ref="AH191">INDEX($C$2:$C$561, SMALL(IF($AG$2=$B$2:$B$561, ROW($B$2:$B$561)-ROW($B$2)+1), ROW(190:190)))</f>
        <v>#NUM!</v>
      </c>
      <c r="AI191" s="21" t="e">
        <f t="array" ref="AI191">INDEX($D$2:$D$561, SMALL(IF($AG$2=$B$2:$B$561, ROW($B$2:$B$561)-ROW($B$2)+1), ROW(190:190)))</f>
        <v>#NUM!</v>
      </c>
    </row>
    <row r="192" spans="1:35" ht="15" x14ac:dyDescent="0.4">
      <c r="A192">
        <f>'Clk0.7'!P46</f>
        <v>17.375252362318882</v>
      </c>
      <c r="B192">
        <f t="shared" si="2"/>
        <v>18</v>
      </c>
      <c r="C192" s="1">
        <f>'Clk0.7'!S46</f>
        <v>10.852372202135824</v>
      </c>
      <c r="D192" s="1">
        <f>'Clk0.7'!T46</f>
        <v>10.193952127849753</v>
      </c>
      <c r="G192" s="21" t="e">
        <f t="array" ref="G192">INDEX($C$2:$C$561, SMALL(IF($F$2=$B$2:$B$561, ROW($B$2:$B$561)-ROW($B$2)+1), ROW(191:191)))</f>
        <v>#NUM!</v>
      </c>
      <c r="H192" s="21" t="e">
        <f t="array" ref="H192">INDEX($D$2:$D$561, SMALL(IF($F$2=$B$2:$B$561, ROW($B$2:$B$561)-ROW($B$2)+1), ROW(191:191)))</f>
        <v>#NUM!</v>
      </c>
      <c r="J192" s="21" t="e">
        <f t="array" ref="J192">INDEX($C$2:$C$561, SMALL(IF($I$2=$B$2:$B$561, ROW($B$2:$B$561)-ROW($B$2)+1), ROW(191:191)))</f>
        <v>#NUM!</v>
      </c>
      <c r="K192" s="21" t="e">
        <f t="array" ref="K192">INDEX($D$2:$D$561, SMALL(IF($I$2=$B$2:$B$561, ROW($B$2:$B$561)-ROW($B$2)+1), ROW(191:191)))</f>
        <v>#NUM!</v>
      </c>
      <c r="M192" s="21" t="e">
        <f t="array" ref="M192">INDEX($C$2:$C$561, SMALL(IF($L$2=$B$2:$B$561, ROW($B$2:$B$561)-ROW($B$2)+1), ROW(191:191)))</f>
        <v>#NUM!</v>
      </c>
      <c r="N192" s="21" t="e">
        <f t="array" ref="N192">INDEX($D$2:$D$561, SMALL(IF($L$2=$B$2:$B$561, ROW($B$2:$B$561)-ROW($B$2)+1), ROW(191:191)))</f>
        <v>#NUM!</v>
      </c>
      <c r="P192" s="21" t="e">
        <f t="array" ref="P192">INDEX($C$2:$C$561, SMALL(IF($O$2=$B$2:$B$561, ROW($B$2:$B$561)-ROW($B$2)+1), ROW(191:191)))</f>
        <v>#NUM!</v>
      </c>
      <c r="Q192" s="21" t="e">
        <f t="array" ref="Q192">INDEX($D$2:$D$561, SMALL(IF($O$2=$B$2:$B$561, ROW($B$2:$B$561)-ROW($B$2)+1), ROW(191:191)))</f>
        <v>#NUM!</v>
      </c>
      <c r="S192" s="21" t="e">
        <f t="array" ref="S192">INDEX($C$2:$C$561, SMALL(IF($R$2=$B$2:$B$561, ROW($B$2:$B$561)-ROW($B$2)+1), ROW(191:191)))</f>
        <v>#NUM!</v>
      </c>
      <c r="T192" s="21" t="e">
        <f t="array" ref="T192">INDEX($D$2:$D$561, SMALL(IF($R$2=$B$2:$B$561, ROW($B$2:$B$561)-ROW($B$2)+1), ROW(191:191)))</f>
        <v>#NUM!</v>
      </c>
      <c r="V192" s="21" t="e">
        <f t="array" ref="V192">INDEX($C$2:$C$561, SMALL(IF($U$2=$B$2:$B$561, ROW($B$2:$B$561)-ROW($B$2)+1), ROW(191:191)))</f>
        <v>#NUM!</v>
      </c>
      <c r="W192" s="21" t="e">
        <f t="array" ref="W192">INDEX($D$2:$D$561, SMALL(IF($U$2=$B$2:$B$561, ROW($B$2:$B$561)-ROW($B$2)+1), ROW(191:191)))</f>
        <v>#NUM!</v>
      </c>
      <c r="Y192" s="21" t="e">
        <f t="array" ref="Y192">INDEX($C$2:$C$561, SMALL(IF($X$2=$B$2:$B$561, ROW($B$2:$B$561)-ROW($B$2)+1), ROW(191:191)))</f>
        <v>#NUM!</v>
      </c>
      <c r="Z192" s="21" t="e">
        <f t="array" ref="Z192">INDEX($D$2:$D$561, SMALL(IF($X$2=$B$2:$B$561, ROW($B$2:$B$561)-ROW($B$2)+1), ROW(191:191)))</f>
        <v>#NUM!</v>
      </c>
      <c r="AB192" s="21" t="e">
        <f t="array" ref="AB192">INDEX($C$2:$C$561, SMALL(IF($AA$2=$B$2:$B$561, ROW($B$2:$B$561)-ROW($B$2)+1), ROW(191:191)))</f>
        <v>#NUM!</v>
      </c>
      <c r="AC192" s="21" t="e">
        <f t="array" ref="AC192">INDEX($D$2:$D$561, SMALL(IF($AA$2=$B$2:$B$561, ROW($B$2:$B$561)-ROW($B$2)+1), ROW(191:191)))</f>
        <v>#NUM!</v>
      </c>
      <c r="AE192" s="21" t="e">
        <f t="array" ref="AE192">INDEX($C$2:$C$561, SMALL(IF($AD$2=$B$2:$B$561, ROW($B$2:$B$561)-ROW($B$2)+1), ROW(191:191)))</f>
        <v>#NUM!</v>
      </c>
      <c r="AF192" s="21" t="e">
        <f t="array" ref="AF192">INDEX($D$2:$D$561, SMALL(IF($AD$2=$B$2:$B$561, ROW($B$2:$B$561)-ROW($B$2)+1), ROW(191:191)))</f>
        <v>#NUM!</v>
      </c>
      <c r="AH192" s="21" t="e">
        <f t="array" ref="AH192">INDEX($C$2:$C$561, SMALL(IF($AG$2=$B$2:$B$561, ROW($B$2:$B$561)-ROW($B$2)+1), ROW(191:191)))</f>
        <v>#NUM!</v>
      </c>
      <c r="AI192" s="21" t="e">
        <f t="array" ref="AI192">INDEX($D$2:$D$561, SMALL(IF($AG$2=$B$2:$B$561, ROW($B$2:$B$561)-ROW($B$2)+1), ROW(191:191)))</f>
        <v>#NUM!</v>
      </c>
    </row>
    <row r="193" spans="1:35" ht="15" x14ac:dyDescent="0.4">
      <c r="A193">
        <f>'Clk0.7'!P47</f>
        <v>17.225863563339217</v>
      </c>
      <c r="B193">
        <f t="shared" si="2"/>
        <v>18</v>
      </c>
      <c r="C193" s="1">
        <f>'Clk0.7'!S47</f>
        <v>10.577989352693443</v>
      </c>
      <c r="D193" s="1">
        <f>'Clk0.7'!T47</f>
        <v>9.9217717781694681</v>
      </c>
      <c r="G193" s="21" t="e">
        <f t="array" ref="G193">INDEX($C$2:$C$561, SMALL(IF($F$2=$B$2:$B$561, ROW($B$2:$B$561)-ROW($B$2)+1), ROW(192:192)))</f>
        <v>#NUM!</v>
      </c>
      <c r="H193" s="21" t="e">
        <f t="array" ref="H193">INDEX($D$2:$D$561, SMALL(IF($F$2=$B$2:$B$561, ROW($B$2:$B$561)-ROW($B$2)+1), ROW(192:192)))</f>
        <v>#NUM!</v>
      </c>
      <c r="J193" s="21" t="e">
        <f t="array" ref="J193">INDEX($C$2:$C$561, SMALL(IF($I$2=$B$2:$B$561, ROW($B$2:$B$561)-ROW($B$2)+1), ROW(192:192)))</f>
        <v>#NUM!</v>
      </c>
      <c r="K193" s="21" t="e">
        <f t="array" ref="K193">INDEX($D$2:$D$561, SMALL(IF($I$2=$B$2:$B$561, ROW($B$2:$B$561)-ROW($B$2)+1), ROW(192:192)))</f>
        <v>#NUM!</v>
      </c>
      <c r="M193" s="21" t="e">
        <f t="array" ref="M193">INDEX($C$2:$C$561, SMALL(IF($L$2=$B$2:$B$561, ROW($B$2:$B$561)-ROW($B$2)+1), ROW(192:192)))</f>
        <v>#NUM!</v>
      </c>
      <c r="N193" s="21" t="e">
        <f t="array" ref="N193">INDEX($D$2:$D$561, SMALL(IF($L$2=$B$2:$B$561, ROW($B$2:$B$561)-ROW($B$2)+1), ROW(192:192)))</f>
        <v>#NUM!</v>
      </c>
      <c r="P193" s="21" t="e">
        <f t="array" ref="P193">INDEX($C$2:$C$561, SMALL(IF($O$2=$B$2:$B$561, ROW($B$2:$B$561)-ROW($B$2)+1), ROW(192:192)))</f>
        <v>#NUM!</v>
      </c>
      <c r="Q193" s="21" t="e">
        <f t="array" ref="Q193">INDEX($D$2:$D$561, SMALL(IF($O$2=$B$2:$B$561, ROW($B$2:$B$561)-ROW($B$2)+1), ROW(192:192)))</f>
        <v>#NUM!</v>
      </c>
      <c r="S193" s="21" t="e">
        <f t="array" ref="S193">INDEX($C$2:$C$561, SMALL(IF($R$2=$B$2:$B$561, ROW($B$2:$B$561)-ROW($B$2)+1), ROW(192:192)))</f>
        <v>#NUM!</v>
      </c>
      <c r="T193" s="21" t="e">
        <f t="array" ref="T193">INDEX($D$2:$D$561, SMALL(IF($R$2=$B$2:$B$561, ROW($B$2:$B$561)-ROW($B$2)+1), ROW(192:192)))</f>
        <v>#NUM!</v>
      </c>
      <c r="V193" s="21" t="e">
        <f t="array" ref="V193">INDEX($C$2:$C$561, SMALL(IF($U$2=$B$2:$B$561, ROW($B$2:$B$561)-ROW($B$2)+1), ROW(192:192)))</f>
        <v>#NUM!</v>
      </c>
      <c r="W193" s="21" t="e">
        <f t="array" ref="W193">INDEX($D$2:$D$561, SMALL(IF($U$2=$B$2:$B$561, ROW($B$2:$B$561)-ROW($B$2)+1), ROW(192:192)))</f>
        <v>#NUM!</v>
      </c>
      <c r="Y193" s="21" t="e">
        <f t="array" ref="Y193">INDEX($C$2:$C$561, SMALL(IF($X$2=$B$2:$B$561, ROW($B$2:$B$561)-ROW($B$2)+1), ROW(192:192)))</f>
        <v>#NUM!</v>
      </c>
      <c r="Z193" s="21" t="e">
        <f t="array" ref="Z193">INDEX($D$2:$D$561, SMALL(IF($X$2=$B$2:$B$561, ROW($B$2:$B$561)-ROW($B$2)+1), ROW(192:192)))</f>
        <v>#NUM!</v>
      </c>
      <c r="AB193" s="21" t="e">
        <f t="array" ref="AB193">INDEX($C$2:$C$561, SMALL(IF($AA$2=$B$2:$B$561, ROW($B$2:$B$561)-ROW($B$2)+1), ROW(192:192)))</f>
        <v>#NUM!</v>
      </c>
      <c r="AC193" s="21" t="e">
        <f t="array" ref="AC193">INDEX($D$2:$D$561, SMALL(IF($AA$2=$B$2:$B$561, ROW($B$2:$B$561)-ROW($B$2)+1), ROW(192:192)))</f>
        <v>#NUM!</v>
      </c>
      <c r="AE193" s="21" t="e">
        <f t="array" ref="AE193">INDEX($C$2:$C$561, SMALL(IF($AD$2=$B$2:$B$561, ROW($B$2:$B$561)-ROW($B$2)+1), ROW(192:192)))</f>
        <v>#NUM!</v>
      </c>
      <c r="AF193" s="21" t="e">
        <f t="array" ref="AF193">INDEX($D$2:$D$561, SMALL(IF($AD$2=$B$2:$B$561, ROW($B$2:$B$561)-ROW($B$2)+1), ROW(192:192)))</f>
        <v>#NUM!</v>
      </c>
      <c r="AH193" s="21" t="e">
        <f t="array" ref="AH193">INDEX($C$2:$C$561, SMALL(IF($AG$2=$B$2:$B$561, ROW($B$2:$B$561)-ROW($B$2)+1), ROW(192:192)))</f>
        <v>#NUM!</v>
      </c>
      <c r="AI193" s="21" t="e">
        <f t="array" ref="AI193">INDEX($D$2:$D$561, SMALL(IF($AG$2=$B$2:$B$561, ROW($B$2:$B$561)-ROW($B$2)+1), ROW(192:192)))</f>
        <v>#NUM!</v>
      </c>
    </row>
    <row r="194" spans="1:35" ht="15" x14ac:dyDescent="0.4">
      <c r="A194">
        <f>'Clk0.7'!P48</f>
        <v>17.092722012358113</v>
      </c>
      <c r="B194">
        <f t="shared" si="2"/>
        <v>18</v>
      </c>
      <c r="C194" s="1">
        <f>'Clk0.7'!S48</f>
        <v>10.316108530136592</v>
      </c>
      <c r="D194" s="1">
        <f>'Clk0.7'!T48</f>
        <v>9.6581539062590203</v>
      </c>
      <c r="G194" s="21" t="e">
        <f t="array" ref="G194">INDEX($C$2:$C$561, SMALL(IF($F$2=$B$2:$B$561, ROW($B$2:$B$561)-ROW($B$2)+1), ROW(193:193)))</f>
        <v>#NUM!</v>
      </c>
      <c r="H194" s="21" t="e">
        <f t="array" ref="H194">INDEX($D$2:$D$561, SMALL(IF($F$2=$B$2:$B$561, ROW($B$2:$B$561)-ROW($B$2)+1), ROW(193:193)))</f>
        <v>#NUM!</v>
      </c>
      <c r="J194" s="21" t="e">
        <f t="array" ref="J194">INDEX($C$2:$C$561, SMALL(IF($I$2=$B$2:$B$561, ROW($B$2:$B$561)-ROW($B$2)+1), ROW(193:193)))</f>
        <v>#NUM!</v>
      </c>
      <c r="K194" s="21" t="e">
        <f t="array" ref="K194">INDEX($D$2:$D$561, SMALL(IF($I$2=$B$2:$B$561, ROW($B$2:$B$561)-ROW($B$2)+1), ROW(193:193)))</f>
        <v>#NUM!</v>
      </c>
      <c r="M194" s="21" t="e">
        <f t="array" ref="M194">INDEX($C$2:$C$561, SMALL(IF($L$2=$B$2:$B$561, ROW($B$2:$B$561)-ROW($B$2)+1), ROW(193:193)))</f>
        <v>#NUM!</v>
      </c>
      <c r="N194" s="21" t="e">
        <f t="array" ref="N194">INDEX($D$2:$D$561, SMALL(IF($L$2=$B$2:$B$561, ROW($B$2:$B$561)-ROW($B$2)+1), ROW(193:193)))</f>
        <v>#NUM!</v>
      </c>
      <c r="P194" s="21" t="e">
        <f t="array" ref="P194">INDEX($C$2:$C$561, SMALL(IF($O$2=$B$2:$B$561, ROW($B$2:$B$561)-ROW($B$2)+1), ROW(193:193)))</f>
        <v>#NUM!</v>
      </c>
      <c r="Q194" s="21" t="e">
        <f t="array" ref="Q194">INDEX($D$2:$D$561, SMALL(IF($O$2=$B$2:$B$561, ROW($B$2:$B$561)-ROW($B$2)+1), ROW(193:193)))</f>
        <v>#NUM!</v>
      </c>
      <c r="S194" s="21" t="e">
        <f t="array" ref="S194">INDEX($C$2:$C$561, SMALL(IF($R$2=$B$2:$B$561, ROW($B$2:$B$561)-ROW($B$2)+1), ROW(193:193)))</f>
        <v>#NUM!</v>
      </c>
      <c r="T194" s="21" t="e">
        <f t="array" ref="T194">INDEX($D$2:$D$561, SMALL(IF($R$2=$B$2:$B$561, ROW($B$2:$B$561)-ROW($B$2)+1), ROW(193:193)))</f>
        <v>#NUM!</v>
      </c>
      <c r="V194" s="21" t="e">
        <f t="array" ref="V194">INDEX($C$2:$C$561, SMALL(IF($U$2=$B$2:$B$561, ROW($B$2:$B$561)-ROW($B$2)+1), ROW(193:193)))</f>
        <v>#NUM!</v>
      </c>
      <c r="W194" s="21" t="e">
        <f t="array" ref="W194">INDEX($D$2:$D$561, SMALL(IF($U$2=$B$2:$B$561, ROW($B$2:$B$561)-ROW($B$2)+1), ROW(193:193)))</f>
        <v>#NUM!</v>
      </c>
      <c r="Y194" s="21" t="e">
        <f t="array" ref="Y194">INDEX($C$2:$C$561, SMALL(IF($X$2=$B$2:$B$561, ROW($B$2:$B$561)-ROW($B$2)+1), ROW(193:193)))</f>
        <v>#NUM!</v>
      </c>
      <c r="Z194" s="21" t="e">
        <f t="array" ref="Z194">INDEX($D$2:$D$561, SMALL(IF($X$2=$B$2:$B$561, ROW($B$2:$B$561)-ROW($B$2)+1), ROW(193:193)))</f>
        <v>#NUM!</v>
      </c>
      <c r="AB194" s="21" t="e">
        <f t="array" ref="AB194">INDEX($C$2:$C$561, SMALL(IF($AA$2=$B$2:$B$561, ROW($B$2:$B$561)-ROW($B$2)+1), ROW(193:193)))</f>
        <v>#NUM!</v>
      </c>
      <c r="AC194" s="21" t="e">
        <f t="array" ref="AC194">INDEX($D$2:$D$561, SMALL(IF($AA$2=$B$2:$B$561, ROW($B$2:$B$561)-ROW($B$2)+1), ROW(193:193)))</f>
        <v>#NUM!</v>
      </c>
      <c r="AE194" s="21" t="e">
        <f t="array" ref="AE194">INDEX($C$2:$C$561, SMALL(IF($AD$2=$B$2:$B$561, ROW($B$2:$B$561)-ROW($B$2)+1), ROW(193:193)))</f>
        <v>#NUM!</v>
      </c>
      <c r="AF194" s="21" t="e">
        <f t="array" ref="AF194">INDEX($D$2:$D$561, SMALL(IF($AD$2=$B$2:$B$561, ROW($B$2:$B$561)-ROW($B$2)+1), ROW(193:193)))</f>
        <v>#NUM!</v>
      </c>
      <c r="AH194" s="21" t="e">
        <f t="array" ref="AH194">INDEX($C$2:$C$561, SMALL(IF($AG$2=$B$2:$B$561, ROW($B$2:$B$561)-ROW($B$2)+1), ROW(193:193)))</f>
        <v>#NUM!</v>
      </c>
      <c r="AI194" s="21" t="e">
        <f t="array" ref="AI194">INDEX($D$2:$D$561, SMALL(IF($AG$2=$B$2:$B$561, ROW($B$2:$B$561)-ROW($B$2)+1), ROW(193:193)))</f>
        <v>#NUM!</v>
      </c>
    </row>
    <row r="195" spans="1:35" ht="15" x14ac:dyDescent="0.4">
      <c r="A195">
        <f>'Clk0.7'!P49</f>
        <v>16.974778499009723</v>
      </c>
      <c r="B195">
        <f t="shared" ref="B195:B258" si="3">ROUND((A195/2),0)*2</f>
        <v>16</v>
      </c>
      <c r="C195" s="1">
        <f>'Clk0.7'!S49</f>
        <v>10.065721233612964</v>
      </c>
      <c r="D195" s="1">
        <f>'Clk0.7'!T49</f>
        <v>9.4020820731779189</v>
      </c>
      <c r="G195" s="21" t="e">
        <f t="array" ref="G195">INDEX($C$2:$C$561, SMALL(IF($F$2=$B$2:$B$561, ROW($B$2:$B$561)-ROW($B$2)+1), ROW(194:194)))</f>
        <v>#NUM!</v>
      </c>
      <c r="H195" s="21" t="e">
        <f t="array" ref="H195">INDEX($D$2:$D$561, SMALL(IF($F$2=$B$2:$B$561, ROW($B$2:$B$561)-ROW($B$2)+1), ROW(194:194)))</f>
        <v>#NUM!</v>
      </c>
      <c r="J195" s="21" t="e">
        <f t="array" ref="J195">INDEX($C$2:$C$561, SMALL(IF($I$2=$B$2:$B$561, ROW($B$2:$B$561)-ROW($B$2)+1), ROW(194:194)))</f>
        <v>#NUM!</v>
      </c>
      <c r="K195" s="21" t="e">
        <f t="array" ref="K195">INDEX($D$2:$D$561, SMALL(IF($I$2=$B$2:$B$561, ROW($B$2:$B$561)-ROW($B$2)+1), ROW(194:194)))</f>
        <v>#NUM!</v>
      </c>
      <c r="M195" s="21" t="e">
        <f t="array" ref="M195">INDEX($C$2:$C$561, SMALL(IF($L$2=$B$2:$B$561, ROW($B$2:$B$561)-ROW($B$2)+1), ROW(194:194)))</f>
        <v>#NUM!</v>
      </c>
      <c r="N195" s="21" t="e">
        <f t="array" ref="N195">INDEX($D$2:$D$561, SMALL(IF($L$2=$B$2:$B$561, ROW($B$2:$B$561)-ROW($B$2)+1), ROW(194:194)))</f>
        <v>#NUM!</v>
      </c>
      <c r="P195" s="21" t="e">
        <f t="array" ref="P195">INDEX($C$2:$C$561, SMALL(IF($O$2=$B$2:$B$561, ROW($B$2:$B$561)-ROW($B$2)+1), ROW(194:194)))</f>
        <v>#NUM!</v>
      </c>
      <c r="Q195" s="21" t="e">
        <f t="array" ref="Q195">INDEX($D$2:$D$561, SMALL(IF($O$2=$B$2:$B$561, ROW($B$2:$B$561)-ROW($B$2)+1), ROW(194:194)))</f>
        <v>#NUM!</v>
      </c>
      <c r="S195" s="21" t="e">
        <f t="array" ref="S195">INDEX($C$2:$C$561, SMALL(IF($R$2=$B$2:$B$561, ROW($B$2:$B$561)-ROW($B$2)+1), ROW(194:194)))</f>
        <v>#NUM!</v>
      </c>
      <c r="T195" s="21" t="e">
        <f t="array" ref="T195">INDEX($D$2:$D$561, SMALL(IF($R$2=$B$2:$B$561, ROW($B$2:$B$561)-ROW($B$2)+1), ROW(194:194)))</f>
        <v>#NUM!</v>
      </c>
      <c r="V195" s="21" t="e">
        <f t="array" ref="V195">INDEX($C$2:$C$561, SMALL(IF($U$2=$B$2:$B$561, ROW($B$2:$B$561)-ROW($B$2)+1), ROW(194:194)))</f>
        <v>#NUM!</v>
      </c>
      <c r="W195" s="21" t="e">
        <f t="array" ref="W195">INDEX($D$2:$D$561, SMALL(IF($U$2=$B$2:$B$561, ROW($B$2:$B$561)-ROW($B$2)+1), ROW(194:194)))</f>
        <v>#NUM!</v>
      </c>
      <c r="Y195" s="21" t="e">
        <f t="array" ref="Y195">INDEX($C$2:$C$561, SMALL(IF($X$2=$B$2:$B$561, ROW($B$2:$B$561)-ROW($B$2)+1), ROW(194:194)))</f>
        <v>#NUM!</v>
      </c>
      <c r="Z195" s="21" t="e">
        <f t="array" ref="Z195">INDEX($D$2:$D$561, SMALL(IF($X$2=$B$2:$B$561, ROW($B$2:$B$561)-ROW($B$2)+1), ROW(194:194)))</f>
        <v>#NUM!</v>
      </c>
      <c r="AB195" s="21" t="e">
        <f t="array" ref="AB195">INDEX($C$2:$C$561, SMALL(IF($AA$2=$B$2:$B$561, ROW($B$2:$B$561)-ROW($B$2)+1), ROW(194:194)))</f>
        <v>#NUM!</v>
      </c>
      <c r="AC195" s="21" t="e">
        <f t="array" ref="AC195">INDEX($D$2:$D$561, SMALL(IF($AA$2=$B$2:$B$561, ROW($B$2:$B$561)-ROW($B$2)+1), ROW(194:194)))</f>
        <v>#NUM!</v>
      </c>
      <c r="AE195" s="21" t="e">
        <f t="array" ref="AE195">INDEX($C$2:$C$561, SMALL(IF($AD$2=$B$2:$B$561, ROW($B$2:$B$561)-ROW($B$2)+1), ROW(194:194)))</f>
        <v>#NUM!</v>
      </c>
      <c r="AF195" s="21" t="e">
        <f t="array" ref="AF195">INDEX($D$2:$D$561, SMALL(IF($AD$2=$B$2:$B$561, ROW($B$2:$B$561)-ROW($B$2)+1), ROW(194:194)))</f>
        <v>#NUM!</v>
      </c>
      <c r="AH195" s="21" t="e">
        <f t="array" ref="AH195">INDEX($C$2:$C$561, SMALL(IF($AG$2=$B$2:$B$561, ROW($B$2:$B$561)-ROW($B$2)+1), ROW(194:194)))</f>
        <v>#NUM!</v>
      </c>
      <c r="AI195" s="21" t="e">
        <f t="array" ref="AI195">INDEX($D$2:$D$561, SMALL(IF($AG$2=$B$2:$B$561, ROW($B$2:$B$561)-ROW($B$2)+1), ROW(194:194)))</f>
        <v>#NUM!</v>
      </c>
    </row>
    <row r="196" spans="1:35" ht="15" x14ac:dyDescent="0.4">
      <c r="A196">
        <f>'Clk0.7'!P50</f>
        <v>16.871121740881396</v>
      </c>
      <c r="B196">
        <f t="shared" si="3"/>
        <v>16</v>
      </c>
      <c r="C196" s="1">
        <f>'Clk0.7'!S50</f>
        <v>9.8259322552329866</v>
      </c>
      <c r="D196" s="1">
        <f>'Clk0.7'!T50</f>
        <v>9.15263851853312</v>
      </c>
      <c r="G196" s="21" t="e">
        <f t="array" ref="G196">INDEX($C$2:$C$561, SMALL(IF($F$2=$B$2:$B$561, ROW($B$2:$B$561)-ROW($B$2)+1), ROW(195:195)))</f>
        <v>#NUM!</v>
      </c>
      <c r="H196" s="21" t="e">
        <f t="array" ref="H196">INDEX($D$2:$D$561, SMALL(IF($F$2=$B$2:$B$561, ROW($B$2:$B$561)-ROW($B$2)+1), ROW(195:195)))</f>
        <v>#NUM!</v>
      </c>
      <c r="J196" s="21" t="e">
        <f t="array" ref="J196">INDEX($C$2:$C$561, SMALL(IF($I$2=$B$2:$B$561, ROW($B$2:$B$561)-ROW($B$2)+1), ROW(195:195)))</f>
        <v>#NUM!</v>
      </c>
      <c r="K196" s="21" t="e">
        <f t="array" ref="K196">INDEX($D$2:$D$561, SMALL(IF($I$2=$B$2:$B$561, ROW($B$2:$B$561)-ROW($B$2)+1), ROW(195:195)))</f>
        <v>#NUM!</v>
      </c>
      <c r="M196" s="21" t="e">
        <f t="array" ref="M196">INDEX($C$2:$C$561, SMALL(IF($L$2=$B$2:$B$561, ROW($B$2:$B$561)-ROW($B$2)+1), ROW(195:195)))</f>
        <v>#NUM!</v>
      </c>
      <c r="N196" s="21" t="e">
        <f t="array" ref="N196">INDEX($D$2:$D$561, SMALL(IF($L$2=$B$2:$B$561, ROW($B$2:$B$561)-ROW($B$2)+1), ROW(195:195)))</f>
        <v>#NUM!</v>
      </c>
      <c r="P196" s="21" t="e">
        <f t="array" ref="P196">INDEX($C$2:$C$561, SMALL(IF($O$2=$B$2:$B$561, ROW($B$2:$B$561)-ROW($B$2)+1), ROW(195:195)))</f>
        <v>#NUM!</v>
      </c>
      <c r="Q196" s="21" t="e">
        <f t="array" ref="Q196">INDEX($D$2:$D$561, SMALL(IF($O$2=$B$2:$B$561, ROW($B$2:$B$561)-ROW($B$2)+1), ROW(195:195)))</f>
        <v>#NUM!</v>
      </c>
      <c r="S196" s="21" t="e">
        <f t="array" ref="S196">INDEX($C$2:$C$561, SMALL(IF($R$2=$B$2:$B$561, ROW($B$2:$B$561)-ROW($B$2)+1), ROW(195:195)))</f>
        <v>#NUM!</v>
      </c>
      <c r="T196" s="21" t="e">
        <f t="array" ref="T196">INDEX($D$2:$D$561, SMALL(IF($R$2=$B$2:$B$561, ROW($B$2:$B$561)-ROW($B$2)+1), ROW(195:195)))</f>
        <v>#NUM!</v>
      </c>
      <c r="V196" s="21" t="e">
        <f t="array" ref="V196">INDEX($C$2:$C$561, SMALL(IF($U$2=$B$2:$B$561, ROW($B$2:$B$561)-ROW($B$2)+1), ROW(195:195)))</f>
        <v>#NUM!</v>
      </c>
      <c r="W196" s="21" t="e">
        <f t="array" ref="W196">INDEX($D$2:$D$561, SMALL(IF($U$2=$B$2:$B$561, ROW($B$2:$B$561)-ROW($B$2)+1), ROW(195:195)))</f>
        <v>#NUM!</v>
      </c>
      <c r="Y196" s="21" t="e">
        <f t="array" ref="Y196">INDEX($C$2:$C$561, SMALL(IF($X$2=$B$2:$B$561, ROW($B$2:$B$561)-ROW($B$2)+1), ROW(195:195)))</f>
        <v>#NUM!</v>
      </c>
      <c r="Z196" s="21" t="e">
        <f t="array" ref="Z196">INDEX($D$2:$D$561, SMALL(IF($X$2=$B$2:$B$561, ROW($B$2:$B$561)-ROW($B$2)+1), ROW(195:195)))</f>
        <v>#NUM!</v>
      </c>
      <c r="AB196" s="21" t="e">
        <f t="array" ref="AB196">INDEX($C$2:$C$561, SMALL(IF($AA$2=$B$2:$B$561, ROW($B$2:$B$561)-ROW($B$2)+1), ROW(195:195)))</f>
        <v>#NUM!</v>
      </c>
      <c r="AC196" s="21" t="e">
        <f t="array" ref="AC196">INDEX($D$2:$D$561, SMALL(IF($AA$2=$B$2:$B$561, ROW($B$2:$B$561)-ROW($B$2)+1), ROW(195:195)))</f>
        <v>#NUM!</v>
      </c>
      <c r="AE196" s="21" t="e">
        <f t="array" ref="AE196">INDEX($C$2:$C$561, SMALL(IF($AD$2=$B$2:$B$561, ROW($B$2:$B$561)-ROW($B$2)+1), ROW(195:195)))</f>
        <v>#NUM!</v>
      </c>
      <c r="AF196" s="21" t="e">
        <f t="array" ref="AF196">INDEX($D$2:$D$561, SMALL(IF($AD$2=$B$2:$B$561, ROW($B$2:$B$561)-ROW($B$2)+1), ROW(195:195)))</f>
        <v>#NUM!</v>
      </c>
      <c r="AH196" s="21" t="e">
        <f t="array" ref="AH196">INDEX($C$2:$C$561, SMALL(IF($AG$2=$B$2:$B$561, ROW($B$2:$B$561)-ROW($B$2)+1), ROW(195:195)))</f>
        <v>#NUM!</v>
      </c>
      <c r="AI196" s="21" t="e">
        <f t="array" ref="AI196">INDEX($D$2:$D$561, SMALL(IF($AG$2=$B$2:$B$561, ROW($B$2:$B$561)-ROW($B$2)+1), ROW(195:195)))</f>
        <v>#NUM!</v>
      </c>
    </row>
    <row r="197" spans="1:35" ht="15" x14ac:dyDescent="0.4">
      <c r="A197">
        <f>'Clk0.7'!P51</f>
        <v>16.780960565028575</v>
      </c>
      <c r="B197">
        <f t="shared" si="3"/>
        <v>16</v>
      </c>
      <c r="C197" s="1">
        <f>'Clk0.7'!S51</f>
        <v>9.5959429996262369</v>
      </c>
      <c r="D197" s="1">
        <f>'Clk0.7'!T51</f>
        <v>8.9089887176597742</v>
      </c>
      <c r="G197" s="21" t="e">
        <f t="array" ref="G197">INDEX($C$2:$C$561, SMALL(IF($F$2=$B$2:$B$561, ROW($B$2:$B$561)-ROW($B$2)+1), ROW(196:196)))</f>
        <v>#NUM!</v>
      </c>
      <c r="H197" s="21" t="e">
        <f t="array" ref="H197">INDEX($D$2:$D$561, SMALL(IF($F$2=$B$2:$B$561, ROW($B$2:$B$561)-ROW($B$2)+1), ROW(196:196)))</f>
        <v>#NUM!</v>
      </c>
      <c r="J197" s="21" t="e">
        <f t="array" ref="J197">INDEX($C$2:$C$561, SMALL(IF($I$2=$B$2:$B$561, ROW($B$2:$B$561)-ROW($B$2)+1), ROW(196:196)))</f>
        <v>#NUM!</v>
      </c>
      <c r="K197" s="21" t="e">
        <f t="array" ref="K197">INDEX($D$2:$D$561, SMALL(IF($I$2=$B$2:$B$561, ROW($B$2:$B$561)-ROW($B$2)+1), ROW(196:196)))</f>
        <v>#NUM!</v>
      </c>
      <c r="M197" s="21" t="e">
        <f t="array" ref="M197">INDEX($C$2:$C$561, SMALL(IF($L$2=$B$2:$B$561, ROW($B$2:$B$561)-ROW($B$2)+1), ROW(196:196)))</f>
        <v>#NUM!</v>
      </c>
      <c r="N197" s="21" t="e">
        <f t="array" ref="N197">INDEX($D$2:$D$561, SMALL(IF($L$2=$B$2:$B$561, ROW($B$2:$B$561)-ROW($B$2)+1), ROW(196:196)))</f>
        <v>#NUM!</v>
      </c>
      <c r="P197" s="21" t="e">
        <f t="array" ref="P197">INDEX($C$2:$C$561, SMALL(IF($O$2=$B$2:$B$561, ROW($B$2:$B$561)-ROW($B$2)+1), ROW(196:196)))</f>
        <v>#NUM!</v>
      </c>
      <c r="Q197" s="21" t="e">
        <f t="array" ref="Q197">INDEX($D$2:$D$561, SMALL(IF($O$2=$B$2:$B$561, ROW($B$2:$B$561)-ROW($B$2)+1), ROW(196:196)))</f>
        <v>#NUM!</v>
      </c>
      <c r="S197" s="21" t="e">
        <f t="array" ref="S197">INDEX($C$2:$C$561, SMALL(IF($R$2=$B$2:$B$561, ROW($B$2:$B$561)-ROW($B$2)+1), ROW(196:196)))</f>
        <v>#NUM!</v>
      </c>
      <c r="T197" s="21" t="e">
        <f t="array" ref="T197">INDEX($D$2:$D$561, SMALL(IF($R$2=$B$2:$B$561, ROW($B$2:$B$561)-ROW($B$2)+1), ROW(196:196)))</f>
        <v>#NUM!</v>
      </c>
      <c r="V197" s="21" t="e">
        <f t="array" ref="V197">INDEX($C$2:$C$561, SMALL(IF($U$2=$B$2:$B$561, ROW($B$2:$B$561)-ROW($B$2)+1), ROW(196:196)))</f>
        <v>#NUM!</v>
      </c>
      <c r="W197" s="21" t="e">
        <f t="array" ref="W197">INDEX($D$2:$D$561, SMALL(IF($U$2=$B$2:$B$561, ROW($B$2:$B$561)-ROW($B$2)+1), ROW(196:196)))</f>
        <v>#NUM!</v>
      </c>
      <c r="Y197" s="21" t="e">
        <f t="array" ref="Y197">INDEX($C$2:$C$561, SMALL(IF($X$2=$B$2:$B$561, ROW($B$2:$B$561)-ROW($B$2)+1), ROW(196:196)))</f>
        <v>#NUM!</v>
      </c>
      <c r="Z197" s="21" t="e">
        <f t="array" ref="Z197">INDEX($D$2:$D$561, SMALL(IF($X$2=$B$2:$B$561, ROW($B$2:$B$561)-ROW($B$2)+1), ROW(196:196)))</f>
        <v>#NUM!</v>
      </c>
      <c r="AB197" s="21" t="e">
        <f t="array" ref="AB197">INDEX($C$2:$C$561, SMALL(IF($AA$2=$B$2:$B$561, ROW($B$2:$B$561)-ROW($B$2)+1), ROW(196:196)))</f>
        <v>#NUM!</v>
      </c>
      <c r="AC197" s="21" t="e">
        <f t="array" ref="AC197">INDEX($D$2:$D$561, SMALL(IF($AA$2=$B$2:$B$561, ROW($B$2:$B$561)-ROW($B$2)+1), ROW(196:196)))</f>
        <v>#NUM!</v>
      </c>
      <c r="AE197" s="21" t="e">
        <f t="array" ref="AE197">INDEX($C$2:$C$561, SMALL(IF($AD$2=$B$2:$B$561, ROW($B$2:$B$561)-ROW($B$2)+1), ROW(196:196)))</f>
        <v>#NUM!</v>
      </c>
      <c r="AF197" s="21" t="e">
        <f t="array" ref="AF197">INDEX($D$2:$D$561, SMALL(IF($AD$2=$B$2:$B$561, ROW($B$2:$B$561)-ROW($B$2)+1), ROW(196:196)))</f>
        <v>#NUM!</v>
      </c>
      <c r="AH197" s="21" t="e">
        <f t="array" ref="AH197">INDEX($C$2:$C$561, SMALL(IF($AG$2=$B$2:$B$561, ROW($B$2:$B$561)-ROW($B$2)+1), ROW(196:196)))</f>
        <v>#NUM!</v>
      </c>
      <c r="AI197" s="21" t="e">
        <f t="array" ref="AI197">INDEX($D$2:$D$561, SMALL(IF($AG$2=$B$2:$B$561, ROW($B$2:$B$561)-ROW($B$2)+1), ROW(196:196)))</f>
        <v>#NUM!</v>
      </c>
    </row>
    <row r="198" spans="1:35" ht="15" x14ac:dyDescent="0.4">
      <c r="A198">
        <f>'Clk0.7'!P52</f>
        <v>16.703609288593324</v>
      </c>
      <c r="B198">
        <f t="shared" si="3"/>
        <v>16</v>
      </c>
      <c r="C198" s="1">
        <f>'Clk0.7'!S52</f>
        <v>9.3750374840304236</v>
      </c>
      <c r="D198" s="1">
        <f>'Clk0.7'!T52</f>
        <v>8.6703683539906002</v>
      </c>
      <c r="G198" s="21" t="e">
        <f t="array" ref="G198">INDEX($C$2:$C$561, SMALL(IF($F$2=$B$2:$B$561, ROW($B$2:$B$561)-ROW($B$2)+1), ROW(197:197)))</f>
        <v>#NUM!</v>
      </c>
      <c r="H198" s="21" t="e">
        <f t="array" ref="H198">INDEX($D$2:$D$561, SMALL(IF($F$2=$B$2:$B$561, ROW($B$2:$B$561)-ROW($B$2)+1), ROW(197:197)))</f>
        <v>#NUM!</v>
      </c>
      <c r="J198" s="21" t="e">
        <f t="array" ref="J198">INDEX($C$2:$C$561, SMALL(IF($I$2=$B$2:$B$561, ROW($B$2:$B$561)-ROW($B$2)+1), ROW(197:197)))</f>
        <v>#NUM!</v>
      </c>
      <c r="K198" s="21" t="e">
        <f t="array" ref="K198">INDEX($D$2:$D$561, SMALL(IF($I$2=$B$2:$B$561, ROW($B$2:$B$561)-ROW($B$2)+1), ROW(197:197)))</f>
        <v>#NUM!</v>
      </c>
      <c r="M198" s="21" t="e">
        <f t="array" ref="M198">INDEX($C$2:$C$561, SMALL(IF($L$2=$B$2:$B$561, ROW($B$2:$B$561)-ROW($B$2)+1), ROW(197:197)))</f>
        <v>#NUM!</v>
      </c>
      <c r="N198" s="21" t="e">
        <f t="array" ref="N198">INDEX($D$2:$D$561, SMALL(IF($L$2=$B$2:$B$561, ROW($B$2:$B$561)-ROW($B$2)+1), ROW(197:197)))</f>
        <v>#NUM!</v>
      </c>
      <c r="P198" s="21" t="e">
        <f t="array" ref="P198">INDEX($C$2:$C$561, SMALL(IF($O$2=$B$2:$B$561, ROW($B$2:$B$561)-ROW($B$2)+1), ROW(197:197)))</f>
        <v>#NUM!</v>
      </c>
      <c r="Q198" s="21" t="e">
        <f t="array" ref="Q198">INDEX($D$2:$D$561, SMALL(IF($O$2=$B$2:$B$561, ROW($B$2:$B$561)-ROW($B$2)+1), ROW(197:197)))</f>
        <v>#NUM!</v>
      </c>
      <c r="S198" s="21" t="e">
        <f t="array" ref="S198">INDEX($C$2:$C$561, SMALL(IF($R$2=$B$2:$B$561, ROW($B$2:$B$561)-ROW($B$2)+1), ROW(197:197)))</f>
        <v>#NUM!</v>
      </c>
      <c r="T198" s="21" t="e">
        <f t="array" ref="T198">INDEX($D$2:$D$561, SMALL(IF($R$2=$B$2:$B$561, ROW($B$2:$B$561)-ROW($B$2)+1), ROW(197:197)))</f>
        <v>#NUM!</v>
      </c>
      <c r="V198" s="21" t="e">
        <f t="array" ref="V198">INDEX($C$2:$C$561, SMALL(IF($U$2=$B$2:$B$561, ROW($B$2:$B$561)-ROW($B$2)+1), ROW(197:197)))</f>
        <v>#NUM!</v>
      </c>
      <c r="W198" s="21" t="e">
        <f t="array" ref="W198">INDEX($D$2:$D$561, SMALL(IF($U$2=$B$2:$B$561, ROW($B$2:$B$561)-ROW($B$2)+1), ROW(197:197)))</f>
        <v>#NUM!</v>
      </c>
      <c r="Y198" s="21" t="e">
        <f t="array" ref="Y198">INDEX($C$2:$C$561, SMALL(IF($X$2=$B$2:$B$561, ROW($B$2:$B$561)-ROW($B$2)+1), ROW(197:197)))</f>
        <v>#NUM!</v>
      </c>
      <c r="Z198" s="21" t="e">
        <f t="array" ref="Z198">INDEX($D$2:$D$561, SMALL(IF($X$2=$B$2:$B$561, ROW($B$2:$B$561)-ROW($B$2)+1), ROW(197:197)))</f>
        <v>#NUM!</v>
      </c>
      <c r="AB198" s="21" t="e">
        <f t="array" ref="AB198">INDEX($C$2:$C$561, SMALL(IF($AA$2=$B$2:$B$561, ROW($B$2:$B$561)-ROW($B$2)+1), ROW(197:197)))</f>
        <v>#NUM!</v>
      </c>
      <c r="AC198" s="21" t="e">
        <f t="array" ref="AC198">INDEX($D$2:$D$561, SMALL(IF($AA$2=$B$2:$B$561, ROW($B$2:$B$561)-ROW($B$2)+1), ROW(197:197)))</f>
        <v>#NUM!</v>
      </c>
      <c r="AE198" s="21" t="e">
        <f t="array" ref="AE198">INDEX($C$2:$C$561, SMALL(IF($AD$2=$B$2:$B$561, ROW($B$2:$B$561)-ROW($B$2)+1), ROW(197:197)))</f>
        <v>#NUM!</v>
      </c>
      <c r="AF198" s="21" t="e">
        <f t="array" ref="AF198">INDEX($D$2:$D$561, SMALL(IF($AD$2=$B$2:$B$561, ROW($B$2:$B$561)-ROW($B$2)+1), ROW(197:197)))</f>
        <v>#NUM!</v>
      </c>
      <c r="AH198" s="21" t="e">
        <f t="array" ref="AH198">INDEX($C$2:$C$561, SMALL(IF($AG$2=$B$2:$B$561, ROW($B$2:$B$561)-ROW($B$2)+1), ROW(197:197)))</f>
        <v>#NUM!</v>
      </c>
      <c r="AI198" s="21" t="e">
        <f t="array" ref="AI198">INDEX($D$2:$D$561, SMALL(IF($AG$2=$B$2:$B$561, ROW($B$2:$B$561)-ROW($B$2)+1), ROW(197:197)))</f>
        <v>#NUM!</v>
      </c>
    </row>
    <row r="199" spans="1:35" ht="15" x14ac:dyDescent="0.4">
      <c r="A199">
        <f>'Clk0.7'!P53</f>
        <v>16.638475709825268</v>
      </c>
      <c r="B199">
        <f t="shared" si="3"/>
        <v>16</v>
      </c>
      <c r="C199" s="1">
        <f>'Clk0.7'!S53</f>
        <v>9.162570477096228</v>
      </c>
      <c r="D199" s="1">
        <f>'Clk0.7'!T53</f>
        <v>8.4360722200070075</v>
      </c>
      <c r="G199" s="21" t="e">
        <f t="array" ref="G199">INDEX($C$2:$C$561, SMALL(IF($F$2=$B$2:$B$561, ROW($B$2:$B$561)-ROW($B$2)+1), ROW(198:198)))</f>
        <v>#NUM!</v>
      </c>
      <c r="H199" s="21" t="e">
        <f t="array" ref="H199">INDEX($D$2:$D$561, SMALL(IF($F$2=$B$2:$B$561, ROW($B$2:$B$561)-ROW($B$2)+1), ROW(198:198)))</f>
        <v>#NUM!</v>
      </c>
      <c r="J199" s="21" t="e">
        <f t="array" ref="J199">INDEX($C$2:$C$561, SMALL(IF($I$2=$B$2:$B$561, ROW($B$2:$B$561)-ROW($B$2)+1), ROW(198:198)))</f>
        <v>#NUM!</v>
      </c>
      <c r="K199" s="21" t="e">
        <f t="array" ref="K199">INDEX($D$2:$D$561, SMALL(IF($I$2=$B$2:$B$561, ROW($B$2:$B$561)-ROW($B$2)+1), ROW(198:198)))</f>
        <v>#NUM!</v>
      </c>
      <c r="M199" s="21" t="e">
        <f t="array" ref="M199">INDEX($C$2:$C$561, SMALL(IF($L$2=$B$2:$B$561, ROW($B$2:$B$561)-ROW($B$2)+1), ROW(198:198)))</f>
        <v>#NUM!</v>
      </c>
      <c r="N199" s="21" t="e">
        <f t="array" ref="N199">INDEX($D$2:$D$561, SMALL(IF($L$2=$B$2:$B$561, ROW($B$2:$B$561)-ROW($B$2)+1), ROW(198:198)))</f>
        <v>#NUM!</v>
      </c>
      <c r="P199" s="21" t="e">
        <f t="array" ref="P199">INDEX($C$2:$C$561, SMALL(IF($O$2=$B$2:$B$561, ROW($B$2:$B$561)-ROW($B$2)+1), ROW(198:198)))</f>
        <v>#NUM!</v>
      </c>
      <c r="Q199" s="21" t="e">
        <f t="array" ref="Q199">INDEX($D$2:$D$561, SMALL(IF($O$2=$B$2:$B$561, ROW($B$2:$B$561)-ROW($B$2)+1), ROW(198:198)))</f>
        <v>#NUM!</v>
      </c>
      <c r="S199" s="21" t="e">
        <f t="array" ref="S199">INDEX($C$2:$C$561, SMALL(IF($R$2=$B$2:$B$561, ROW($B$2:$B$561)-ROW($B$2)+1), ROW(198:198)))</f>
        <v>#NUM!</v>
      </c>
      <c r="T199" s="21" t="e">
        <f t="array" ref="T199">INDEX($D$2:$D$561, SMALL(IF($R$2=$B$2:$B$561, ROW($B$2:$B$561)-ROW($B$2)+1), ROW(198:198)))</f>
        <v>#NUM!</v>
      </c>
      <c r="V199" s="21" t="e">
        <f t="array" ref="V199">INDEX($C$2:$C$561, SMALL(IF($U$2=$B$2:$B$561, ROW($B$2:$B$561)-ROW($B$2)+1), ROW(198:198)))</f>
        <v>#NUM!</v>
      </c>
      <c r="W199" s="21" t="e">
        <f t="array" ref="W199">INDEX($D$2:$D$561, SMALL(IF($U$2=$B$2:$B$561, ROW($B$2:$B$561)-ROW($B$2)+1), ROW(198:198)))</f>
        <v>#NUM!</v>
      </c>
      <c r="Y199" s="21" t="e">
        <f t="array" ref="Y199">INDEX($C$2:$C$561, SMALL(IF($X$2=$B$2:$B$561, ROW($B$2:$B$561)-ROW($B$2)+1), ROW(198:198)))</f>
        <v>#NUM!</v>
      </c>
      <c r="Z199" s="21" t="e">
        <f t="array" ref="Z199">INDEX($D$2:$D$561, SMALL(IF($X$2=$B$2:$B$561, ROW($B$2:$B$561)-ROW($B$2)+1), ROW(198:198)))</f>
        <v>#NUM!</v>
      </c>
      <c r="AB199" s="21" t="e">
        <f t="array" ref="AB199">INDEX($C$2:$C$561, SMALL(IF($AA$2=$B$2:$B$561, ROW($B$2:$B$561)-ROW($B$2)+1), ROW(198:198)))</f>
        <v>#NUM!</v>
      </c>
      <c r="AC199" s="21" t="e">
        <f t="array" ref="AC199">INDEX($D$2:$D$561, SMALL(IF($AA$2=$B$2:$B$561, ROW($B$2:$B$561)-ROW($B$2)+1), ROW(198:198)))</f>
        <v>#NUM!</v>
      </c>
      <c r="AE199" s="21" t="e">
        <f t="array" ref="AE199">INDEX($C$2:$C$561, SMALL(IF($AD$2=$B$2:$B$561, ROW($B$2:$B$561)-ROW($B$2)+1), ROW(198:198)))</f>
        <v>#NUM!</v>
      </c>
      <c r="AF199" s="21" t="e">
        <f t="array" ref="AF199">INDEX($D$2:$D$561, SMALL(IF($AD$2=$B$2:$B$561, ROW($B$2:$B$561)-ROW($B$2)+1), ROW(198:198)))</f>
        <v>#NUM!</v>
      </c>
      <c r="AH199" s="21" t="e">
        <f t="array" ref="AH199">INDEX($C$2:$C$561, SMALL(IF($AG$2=$B$2:$B$561, ROW($B$2:$B$561)-ROW($B$2)+1), ROW(198:198)))</f>
        <v>#NUM!</v>
      </c>
      <c r="AI199" s="21" t="e">
        <f t="array" ref="AI199">INDEX($D$2:$D$561, SMALL(IF($AG$2=$B$2:$B$561, ROW($B$2:$B$561)-ROW($B$2)+1), ROW(198:198)))</f>
        <v>#NUM!</v>
      </c>
    </row>
    <row r="200" spans="1:35" ht="15" x14ac:dyDescent="0.4">
      <c r="A200">
        <f>'Clk0.7'!P54</f>
        <v>16.585051251962614</v>
      </c>
      <c r="B200">
        <f t="shared" si="3"/>
        <v>16</v>
      </c>
      <c r="C200" s="1">
        <f>'Clk0.7'!S54</f>
        <v>8.9579573452101169</v>
      </c>
      <c r="D200" s="1">
        <f>'Clk0.7'!T54</f>
        <v>8.2054446626388629</v>
      </c>
      <c r="G200" s="21" t="e">
        <f t="array" ref="G200">INDEX($C$2:$C$561, SMALL(IF($F$2=$B$2:$B$561, ROW($B$2:$B$561)-ROW($B$2)+1), ROW(199:199)))</f>
        <v>#NUM!</v>
      </c>
      <c r="H200" s="21" t="e">
        <f t="array" ref="H200">INDEX($D$2:$D$561, SMALL(IF($F$2=$B$2:$B$561, ROW($B$2:$B$561)-ROW($B$2)+1), ROW(199:199)))</f>
        <v>#NUM!</v>
      </c>
      <c r="J200" s="21" t="e">
        <f t="array" ref="J200">INDEX($C$2:$C$561, SMALL(IF($I$2=$B$2:$B$561, ROW($B$2:$B$561)-ROW($B$2)+1), ROW(199:199)))</f>
        <v>#NUM!</v>
      </c>
      <c r="K200" s="21" t="e">
        <f t="array" ref="K200">INDEX($D$2:$D$561, SMALL(IF($I$2=$B$2:$B$561, ROW($B$2:$B$561)-ROW($B$2)+1), ROW(199:199)))</f>
        <v>#NUM!</v>
      </c>
      <c r="M200" s="21" t="e">
        <f t="array" ref="M200">INDEX($C$2:$C$561, SMALL(IF($L$2=$B$2:$B$561, ROW($B$2:$B$561)-ROW($B$2)+1), ROW(199:199)))</f>
        <v>#NUM!</v>
      </c>
      <c r="N200" s="21" t="e">
        <f t="array" ref="N200">INDEX($D$2:$D$561, SMALL(IF($L$2=$B$2:$B$561, ROW($B$2:$B$561)-ROW($B$2)+1), ROW(199:199)))</f>
        <v>#NUM!</v>
      </c>
      <c r="P200" s="21" t="e">
        <f t="array" ref="P200">INDEX($C$2:$C$561, SMALL(IF($O$2=$B$2:$B$561, ROW($B$2:$B$561)-ROW($B$2)+1), ROW(199:199)))</f>
        <v>#NUM!</v>
      </c>
      <c r="Q200" s="21" t="e">
        <f t="array" ref="Q200">INDEX($D$2:$D$561, SMALL(IF($O$2=$B$2:$B$561, ROW($B$2:$B$561)-ROW($B$2)+1), ROW(199:199)))</f>
        <v>#NUM!</v>
      </c>
      <c r="S200" s="21" t="e">
        <f t="array" ref="S200">INDEX($C$2:$C$561, SMALL(IF($R$2=$B$2:$B$561, ROW($B$2:$B$561)-ROW($B$2)+1), ROW(199:199)))</f>
        <v>#NUM!</v>
      </c>
      <c r="T200" s="21" t="e">
        <f t="array" ref="T200">INDEX($D$2:$D$561, SMALL(IF($R$2=$B$2:$B$561, ROW($B$2:$B$561)-ROW($B$2)+1), ROW(199:199)))</f>
        <v>#NUM!</v>
      </c>
      <c r="V200" s="21" t="e">
        <f t="array" ref="V200">INDEX($C$2:$C$561, SMALL(IF($U$2=$B$2:$B$561, ROW($B$2:$B$561)-ROW($B$2)+1), ROW(199:199)))</f>
        <v>#NUM!</v>
      </c>
      <c r="W200" s="21" t="e">
        <f t="array" ref="W200">INDEX($D$2:$D$561, SMALL(IF($U$2=$B$2:$B$561, ROW($B$2:$B$561)-ROW($B$2)+1), ROW(199:199)))</f>
        <v>#NUM!</v>
      </c>
      <c r="Y200" s="21" t="e">
        <f t="array" ref="Y200">INDEX($C$2:$C$561, SMALL(IF($X$2=$B$2:$B$561, ROW($B$2:$B$561)-ROW($B$2)+1), ROW(199:199)))</f>
        <v>#NUM!</v>
      </c>
      <c r="Z200" s="21" t="e">
        <f t="array" ref="Z200">INDEX($D$2:$D$561, SMALL(IF($X$2=$B$2:$B$561, ROW($B$2:$B$561)-ROW($B$2)+1), ROW(199:199)))</f>
        <v>#NUM!</v>
      </c>
      <c r="AB200" s="21" t="e">
        <f t="array" ref="AB200">INDEX($C$2:$C$561, SMALL(IF($AA$2=$B$2:$B$561, ROW($B$2:$B$561)-ROW($B$2)+1), ROW(199:199)))</f>
        <v>#NUM!</v>
      </c>
      <c r="AC200" s="21" t="e">
        <f t="array" ref="AC200">INDEX($D$2:$D$561, SMALL(IF($AA$2=$B$2:$B$561, ROW($B$2:$B$561)-ROW($B$2)+1), ROW(199:199)))</f>
        <v>#NUM!</v>
      </c>
      <c r="AE200" s="21" t="e">
        <f t="array" ref="AE200">INDEX($C$2:$C$561, SMALL(IF($AD$2=$B$2:$B$561, ROW($B$2:$B$561)-ROW($B$2)+1), ROW(199:199)))</f>
        <v>#NUM!</v>
      </c>
      <c r="AF200" s="21" t="e">
        <f t="array" ref="AF200">INDEX($D$2:$D$561, SMALL(IF($AD$2=$B$2:$B$561, ROW($B$2:$B$561)-ROW($B$2)+1), ROW(199:199)))</f>
        <v>#NUM!</v>
      </c>
      <c r="AH200" s="21" t="e">
        <f t="array" ref="AH200">INDEX($C$2:$C$561, SMALL(IF($AG$2=$B$2:$B$561, ROW($B$2:$B$561)-ROW($B$2)+1), ROW(199:199)))</f>
        <v>#NUM!</v>
      </c>
      <c r="AI200" s="21" t="e">
        <f t="array" ref="AI200">INDEX($D$2:$D$561, SMALL(IF($AG$2=$B$2:$B$561, ROW($B$2:$B$561)-ROW($B$2)+1), ROW(199:199)))</f>
        <v>#NUM!</v>
      </c>
    </row>
    <row r="201" spans="1:35" ht="15" x14ac:dyDescent="0.4">
      <c r="A201">
        <f>'Clk0.7'!P55</f>
        <v>16.542902902897247</v>
      </c>
      <c r="B201">
        <f t="shared" si="3"/>
        <v>16</v>
      </c>
      <c r="C201" s="1">
        <f>'Clk0.7'!S55</f>
        <v>8.7606652578362265</v>
      </c>
      <c r="D201" s="1">
        <f>'Clk0.7'!T55</f>
        <v>7.9778712669259484</v>
      </c>
      <c r="G201" s="21" t="e">
        <f t="array" ref="G201">INDEX($C$2:$C$561, SMALL(IF($F$2=$B$2:$B$561, ROW($B$2:$B$561)-ROW($B$2)+1), ROW(200:200)))</f>
        <v>#NUM!</v>
      </c>
      <c r="H201" s="21" t="e">
        <f t="array" ref="H201">INDEX($D$2:$D$561, SMALL(IF($F$2=$B$2:$B$561, ROW($B$2:$B$561)-ROW($B$2)+1), ROW(200:200)))</f>
        <v>#NUM!</v>
      </c>
      <c r="J201" s="21" t="e">
        <f t="array" ref="J201">INDEX($C$2:$C$561, SMALL(IF($I$2=$B$2:$B$561, ROW($B$2:$B$561)-ROW($B$2)+1), ROW(200:200)))</f>
        <v>#NUM!</v>
      </c>
      <c r="K201" s="21" t="e">
        <f t="array" ref="K201">INDEX($D$2:$D$561, SMALL(IF($I$2=$B$2:$B$561, ROW($B$2:$B$561)-ROW($B$2)+1), ROW(200:200)))</f>
        <v>#NUM!</v>
      </c>
      <c r="M201" s="21" t="e">
        <f t="array" ref="M201">INDEX($C$2:$C$561, SMALL(IF($L$2=$B$2:$B$561, ROW($B$2:$B$561)-ROW($B$2)+1), ROW(200:200)))</f>
        <v>#NUM!</v>
      </c>
      <c r="N201" s="21" t="e">
        <f t="array" ref="N201">INDEX($D$2:$D$561, SMALL(IF($L$2=$B$2:$B$561, ROW($B$2:$B$561)-ROW($B$2)+1), ROW(200:200)))</f>
        <v>#NUM!</v>
      </c>
      <c r="P201" s="21" t="e">
        <f t="array" ref="P201">INDEX($C$2:$C$561, SMALL(IF($O$2=$B$2:$B$561, ROW($B$2:$B$561)-ROW($B$2)+1), ROW(200:200)))</f>
        <v>#NUM!</v>
      </c>
      <c r="Q201" s="21" t="e">
        <f t="array" ref="Q201">INDEX($D$2:$D$561, SMALL(IF($O$2=$B$2:$B$561, ROW($B$2:$B$561)-ROW($B$2)+1), ROW(200:200)))</f>
        <v>#NUM!</v>
      </c>
      <c r="S201" s="21" t="e">
        <f t="array" ref="S201">INDEX($C$2:$C$561, SMALL(IF($R$2=$B$2:$B$561, ROW($B$2:$B$561)-ROW($B$2)+1), ROW(200:200)))</f>
        <v>#NUM!</v>
      </c>
      <c r="T201" s="21" t="e">
        <f t="array" ref="T201">INDEX($D$2:$D$561, SMALL(IF($R$2=$B$2:$B$561, ROW($B$2:$B$561)-ROW($B$2)+1), ROW(200:200)))</f>
        <v>#NUM!</v>
      </c>
      <c r="V201" s="21" t="e">
        <f t="array" ref="V201">INDEX($C$2:$C$561, SMALL(IF($U$2=$B$2:$B$561, ROW($B$2:$B$561)-ROW($B$2)+1), ROW(200:200)))</f>
        <v>#NUM!</v>
      </c>
      <c r="W201" s="21" t="e">
        <f t="array" ref="W201">INDEX($D$2:$D$561, SMALL(IF($U$2=$B$2:$B$561, ROW($B$2:$B$561)-ROW($B$2)+1), ROW(200:200)))</f>
        <v>#NUM!</v>
      </c>
      <c r="Y201" s="21" t="e">
        <f t="array" ref="Y201">INDEX($C$2:$C$561, SMALL(IF($X$2=$B$2:$B$561, ROW($B$2:$B$561)-ROW($B$2)+1), ROW(200:200)))</f>
        <v>#NUM!</v>
      </c>
      <c r="Z201" s="21" t="e">
        <f t="array" ref="Z201">INDEX($D$2:$D$561, SMALL(IF($X$2=$B$2:$B$561, ROW($B$2:$B$561)-ROW($B$2)+1), ROW(200:200)))</f>
        <v>#NUM!</v>
      </c>
      <c r="AB201" s="21" t="e">
        <f t="array" ref="AB201">INDEX($C$2:$C$561, SMALL(IF($AA$2=$B$2:$B$561, ROW($B$2:$B$561)-ROW($B$2)+1), ROW(200:200)))</f>
        <v>#NUM!</v>
      </c>
      <c r="AC201" s="21" t="e">
        <f t="array" ref="AC201">INDEX($D$2:$D$561, SMALL(IF($AA$2=$B$2:$B$561, ROW($B$2:$B$561)-ROW($B$2)+1), ROW(200:200)))</f>
        <v>#NUM!</v>
      </c>
      <c r="AE201" s="21" t="e">
        <f t="array" ref="AE201">INDEX($C$2:$C$561, SMALL(IF($AD$2=$B$2:$B$561, ROW($B$2:$B$561)-ROW($B$2)+1), ROW(200:200)))</f>
        <v>#NUM!</v>
      </c>
      <c r="AF201" s="21" t="e">
        <f t="array" ref="AF201">INDEX($D$2:$D$561, SMALL(IF($AD$2=$B$2:$B$561, ROW($B$2:$B$561)-ROW($B$2)+1), ROW(200:200)))</f>
        <v>#NUM!</v>
      </c>
      <c r="AH201" s="21" t="e">
        <f t="array" ref="AH201">INDEX($C$2:$C$561, SMALL(IF($AG$2=$B$2:$B$561, ROW($B$2:$B$561)-ROW($B$2)+1), ROW(200:200)))</f>
        <v>#NUM!</v>
      </c>
      <c r="AI201" s="21" t="e">
        <f t="array" ref="AI201">INDEX($D$2:$D$561, SMALL(IF($AG$2=$B$2:$B$561, ROW($B$2:$B$561)-ROW($B$2)+1), ROW(200:200)))</f>
        <v>#NUM!</v>
      </c>
    </row>
    <row r="202" spans="1:35" ht="15" x14ac:dyDescent="0.4">
      <c r="A202">
        <f>'Clk0.7'!P56</f>
        <v>16.511666671274718</v>
      </c>
      <c r="B202">
        <f t="shared" si="3"/>
        <v>16</v>
      </c>
      <c r="C202" s="1">
        <f>'Clk0.7'!S56</f>
        <v>8.5702054649169099</v>
      </c>
      <c r="D202" s="1">
        <f>'Clk0.7'!T56</f>
        <v>7.7527715315927912</v>
      </c>
      <c r="G202" s="21" t="e">
        <f t="array" ref="G202">INDEX($C$2:$C$561, SMALL(IF($F$2=$B$2:$B$561, ROW($B$2:$B$561)-ROW($B$2)+1), ROW(201:201)))</f>
        <v>#NUM!</v>
      </c>
      <c r="H202" s="21" t="e">
        <f t="array" ref="H202">INDEX($D$2:$D$561, SMALL(IF($F$2=$B$2:$B$561, ROW($B$2:$B$561)-ROW($B$2)+1), ROW(201:201)))</f>
        <v>#NUM!</v>
      </c>
      <c r="J202" s="21" t="e">
        <f t="array" ref="J202">INDEX($C$2:$C$561, SMALL(IF($I$2=$B$2:$B$561, ROW($B$2:$B$561)-ROW($B$2)+1), ROW(201:201)))</f>
        <v>#NUM!</v>
      </c>
      <c r="K202" s="21" t="e">
        <f t="array" ref="K202">INDEX($D$2:$D$561, SMALL(IF($I$2=$B$2:$B$561, ROW($B$2:$B$561)-ROW($B$2)+1), ROW(201:201)))</f>
        <v>#NUM!</v>
      </c>
      <c r="M202" s="21" t="e">
        <f t="array" ref="M202">INDEX($C$2:$C$561, SMALL(IF($L$2=$B$2:$B$561, ROW($B$2:$B$561)-ROW($B$2)+1), ROW(201:201)))</f>
        <v>#NUM!</v>
      </c>
      <c r="N202" s="21" t="e">
        <f t="array" ref="N202">INDEX($D$2:$D$561, SMALL(IF($L$2=$B$2:$B$561, ROW($B$2:$B$561)-ROW($B$2)+1), ROW(201:201)))</f>
        <v>#NUM!</v>
      </c>
      <c r="P202" s="21" t="e">
        <f t="array" ref="P202">INDEX($C$2:$C$561, SMALL(IF($O$2=$B$2:$B$561, ROW($B$2:$B$561)-ROW($B$2)+1), ROW(201:201)))</f>
        <v>#NUM!</v>
      </c>
      <c r="Q202" s="21" t="e">
        <f t="array" ref="Q202">INDEX($D$2:$D$561, SMALL(IF($O$2=$B$2:$B$561, ROW($B$2:$B$561)-ROW($B$2)+1), ROW(201:201)))</f>
        <v>#NUM!</v>
      </c>
      <c r="S202" s="21" t="e">
        <f t="array" ref="S202">INDEX($C$2:$C$561, SMALL(IF($R$2=$B$2:$B$561, ROW($B$2:$B$561)-ROW($B$2)+1), ROW(201:201)))</f>
        <v>#NUM!</v>
      </c>
      <c r="T202" s="21" t="e">
        <f t="array" ref="T202">INDEX($D$2:$D$561, SMALL(IF($R$2=$B$2:$B$561, ROW($B$2:$B$561)-ROW($B$2)+1), ROW(201:201)))</f>
        <v>#NUM!</v>
      </c>
      <c r="V202" s="21" t="e">
        <f t="array" ref="V202">INDEX($C$2:$C$561, SMALL(IF($U$2=$B$2:$B$561, ROW($B$2:$B$561)-ROW($B$2)+1), ROW(201:201)))</f>
        <v>#NUM!</v>
      </c>
      <c r="W202" s="21" t="e">
        <f t="array" ref="W202">INDEX($D$2:$D$561, SMALL(IF($U$2=$B$2:$B$561, ROW($B$2:$B$561)-ROW($B$2)+1), ROW(201:201)))</f>
        <v>#NUM!</v>
      </c>
      <c r="Y202" s="21" t="e">
        <f t="array" ref="Y202">INDEX($C$2:$C$561, SMALL(IF($X$2=$B$2:$B$561, ROW($B$2:$B$561)-ROW($B$2)+1), ROW(201:201)))</f>
        <v>#NUM!</v>
      </c>
      <c r="Z202" s="21" t="e">
        <f t="array" ref="Z202">INDEX($D$2:$D$561, SMALL(IF($X$2=$B$2:$B$561, ROW($B$2:$B$561)-ROW($B$2)+1), ROW(201:201)))</f>
        <v>#NUM!</v>
      </c>
      <c r="AB202" s="21" t="e">
        <f t="array" ref="AB202">INDEX($C$2:$C$561, SMALL(IF($AA$2=$B$2:$B$561, ROW($B$2:$B$561)-ROW($B$2)+1), ROW(201:201)))</f>
        <v>#NUM!</v>
      </c>
      <c r="AC202" s="21" t="e">
        <f t="array" ref="AC202">INDEX($D$2:$D$561, SMALL(IF($AA$2=$B$2:$B$561, ROW($B$2:$B$561)-ROW($B$2)+1), ROW(201:201)))</f>
        <v>#NUM!</v>
      </c>
      <c r="AE202" s="21" t="e">
        <f t="array" ref="AE202">INDEX($C$2:$C$561, SMALL(IF($AD$2=$B$2:$B$561, ROW($B$2:$B$561)-ROW($B$2)+1), ROW(201:201)))</f>
        <v>#NUM!</v>
      </c>
      <c r="AF202" s="21" t="e">
        <f t="array" ref="AF202">INDEX($D$2:$D$561, SMALL(IF($AD$2=$B$2:$B$561, ROW($B$2:$B$561)-ROW($B$2)+1), ROW(201:201)))</f>
        <v>#NUM!</v>
      </c>
      <c r="AH202" s="21" t="e">
        <f t="array" ref="AH202">INDEX($C$2:$C$561, SMALL(IF($AG$2=$B$2:$B$561, ROW($B$2:$B$561)-ROW($B$2)+1), ROW(201:201)))</f>
        <v>#NUM!</v>
      </c>
      <c r="AI202" s="21" t="e">
        <f t="array" ref="AI202">INDEX($D$2:$D$561, SMALL(IF($AG$2=$B$2:$B$561, ROW($B$2:$B$561)-ROW($B$2)+1), ROW(201:201)))</f>
        <v>#NUM!</v>
      </c>
    </row>
    <row r="203" spans="1:35" ht="15" x14ac:dyDescent="0.4">
      <c r="A203">
        <f>'Clk0.7'!P57</f>
        <v>16.491042340371401</v>
      </c>
      <c r="B203">
        <f t="shared" si="3"/>
        <v>16</v>
      </c>
      <c r="C203" s="1">
        <f>'Clk0.7'!S57</f>
        <v>8.3861264044959487</v>
      </c>
      <c r="D203" s="1">
        <f>'Clk0.7'!T57</f>
        <v>7.5295923366095945</v>
      </c>
      <c r="G203" s="21" t="e">
        <f t="array" ref="G203">INDEX($C$2:$C$561, SMALL(IF($F$2=$B$2:$B$561, ROW($B$2:$B$561)-ROW($B$2)+1), ROW(202:202)))</f>
        <v>#NUM!</v>
      </c>
      <c r="H203" s="21" t="e">
        <f t="array" ref="H203">INDEX($D$2:$D$561, SMALL(IF($F$2=$B$2:$B$561, ROW($B$2:$B$561)-ROW($B$2)+1), ROW(202:202)))</f>
        <v>#NUM!</v>
      </c>
      <c r="J203" s="21" t="e">
        <f t="array" ref="J203">INDEX($C$2:$C$561, SMALL(IF($I$2=$B$2:$B$561, ROW($B$2:$B$561)-ROW($B$2)+1), ROW(202:202)))</f>
        <v>#NUM!</v>
      </c>
      <c r="K203" s="21" t="e">
        <f t="array" ref="K203">INDEX($D$2:$D$561, SMALL(IF($I$2=$B$2:$B$561, ROW($B$2:$B$561)-ROW($B$2)+1), ROW(202:202)))</f>
        <v>#NUM!</v>
      </c>
      <c r="M203" s="21" t="e">
        <f t="array" ref="M203">INDEX($C$2:$C$561, SMALL(IF($L$2=$B$2:$B$561, ROW($B$2:$B$561)-ROW($B$2)+1), ROW(202:202)))</f>
        <v>#NUM!</v>
      </c>
      <c r="N203" s="21" t="e">
        <f t="array" ref="N203">INDEX($D$2:$D$561, SMALL(IF($L$2=$B$2:$B$561, ROW($B$2:$B$561)-ROW($B$2)+1), ROW(202:202)))</f>
        <v>#NUM!</v>
      </c>
      <c r="P203" s="21" t="e">
        <f t="array" ref="P203">INDEX($C$2:$C$561, SMALL(IF($O$2=$B$2:$B$561, ROW($B$2:$B$561)-ROW($B$2)+1), ROW(202:202)))</f>
        <v>#NUM!</v>
      </c>
      <c r="Q203" s="21" t="e">
        <f t="array" ref="Q203">INDEX($D$2:$D$561, SMALL(IF($O$2=$B$2:$B$561, ROW($B$2:$B$561)-ROW($B$2)+1), ROW(202:202)))</f>
        <v>#NUM!</v>
      </c>
      <c r="S203" s="21" t="e">
        <f t="array" ref="S203">INDEX($C$2:$C$561, SMALL(IF($R$2=$B$2:$B$561, ROW($B$2:$B$561)-ROW($B$2)+1), ROW(202:202)))</f>
        <v>#NUM!</v>
      </c>
      <c r="T203" s="21" t="e">
        <f t="array" ref="T203">INDEX($D$2:$D$561, SMALL(IF($R$2=$B$2:$B$561, ROW($B$2:$B$561)-ROW($B$2)+1), ROW(202:202)))</f>
        <v>#NUM!</v>
      </c>
      <c r="V203" s="21" t="e">
        <f t="array" ref="V203">INDEX($C$2:$C$561, SMALL(IF($U$2=$B$2:$B$561, ROW($B$2:$B$561)-ROW($B$2)+1), ROW(202:202)))</f>
        <v>#NUM!</v>
      </c>
      <c r="W203" s="21" t="e">
        <f t="array" ref="W203">INDEX($D$2:$D$561, SMALL(IF($U$2=$B$2:$B$561, ROW($B$2:$B$561)-ROW($B$2)+1), ROW(202:202)))</f>
        <v>#NUM!</v>
      </c>
      <c r="Y203" s="21" t="e">
        <f t="array" ref="Y203">INDEX($C$2:$C$561, SMALL(IF($X$2=$B$2:$B$561, ROW($B$2:$B$561)-ROW($B$2)+1), ROW(202:202)))</f>
        <v>#NUM!</v>
      </c>
      <c r="Z203" s="21" t="e">
        <f t="array" ref="Z203">INDEX($D$2:$D$561, SMALL(IF($X$2=$B$2:$B$561, ROW($B$2:$B$561)-ROW($B$2)+1), ROW(202:202)))</f>
        <v>#NUM!</v>
      </c>
      <c r="AB203" s="21" t="e">
        <f t="array" ref="AB203">INDEX($C$2:$C$561, SMALL(IF($AA$2=$B$2:$B$561, ROW($B$2:$B$561)-ROW($B$2)+1), ROW(202:202)))</f>
        <v>#NUM!</v>
      </c>
      <c r="AC203" s="21" t="e">
        <f t="array" ref="AC203">INDEX($D$2:$D$561, SMALL(IF($AA$2=$B$2:$B$561, ROW($B$2:$B$561)-ROW($B$2)+1), ROW(202:202)))</f>
        <v>#NUM!</v>
      </c>
      <c r="AE203" s="21" t="e">
        <f t="array" ref="AE203">INDEX($C$2:$C$561, SMALL(IF($AD$2=$B$2:$B$561, ROW($B$2:$B$561)-ROW($B$2)+1), ROW(202:202)))</f>
        <v>#NUM!</v>
      </c>
      <c r="AF203" s="21" t="e">
        <f t="array" ref="AF203">INDEX($D$2:$D$561, SMALL(IF($AD$2=$B$2:$B$561, ROW($B$2:$B$561)-ROW($B$2)+1), ROW(202:202)))</f>
        <v>#NUM!</v>
      </c>
      <c r="AH203" s="21" t="e">
        <f t="array" ref="AH203">INDEX($C$2:$C$561, SMALL(IF($AG$2=$B$2:$B$561, ROW($B$2:$B$561)-ROW($B$2)+1), ROW(202:202)))</f>
        <v>#NUM!</v>
      </c>
      <c r="AI203" s="21" t="e">
        <f t="array" ref="AI203">INDEX($D$2:$D$561, SMALL(IF($AG$2=$B$2:$B$561, ROW($B$2:$B$561)-ROW($B$2)+1), ROW(202:202)))</f>
        <v>#NUM!</v>
      </c>
    </row>
    <row r="204" spans="1:35" ht="15" x14ac:dyDescent="0.4">
      <c r="A204">
        <f>'Clk0.7'!P58</f>
        <v>16.480789348844482</v>
      </c>
      <c r="B204">
        <f t="shared" si="3"/>
        <v>16</v>
      </c>
      <c r="C204" s="1">
        <f>'Clk0.7'!S58</f>
        <v>8.2080074307204054</v>
      </c>
      <c r="D204" s="1">
        <f>'Clk0.7'!T58</f>
        <v>7.3078020393283252</v>
      </c>
      <c r="G204" s="21" t="e">
        <f t="array" ref="G204">INDEX($C$2:$C$561, SMALL(IF($F$2=$B$2:$B$561, ROW($B$2:$B$561)-ROW($B$2)+1), ROW(203:203)))</f>
        <v>#NUM!</v>
      </c>
      <c r="H204" s="21" t="e">
        <f t="array" ref="H204">INDEX($D$2:$D$561, SMALL(IF($F$2=$B$2:$B$561, ROW($B$2:$B$561)-ROW($B$2)+1), ROW(203:203)))</f>
        <v>#NUM!</v>
      </c>
      <c r="J204" s="21" t="e">
        <f t="array" ref="J204">INDEX($C$2:$C$561, SMALL(IF($I$2=$B$2:$B$561, ROW($B$2:$B$561)-ROW($B$2)+1), ROW(203:203)))</f>
        <v>#NUM!</v>
      </c>
      <c r="K204" s="21" t="e">
        <f t="array" ref="K204">INDEX($D$2:$D$561, SMALL(IF($I$2=$B$2:$B$561, ROW($B$2:$B$561)-ROW($B$2)+1), ROW(203:203)))</f>
        <v>#NUM!</v>
      </c>
      <c r="M204" s="21" t="e">
        <f t="array" ref="M204">INDEX($C$2:$C$561, SMALL(IF($L$2=$B$2:$B$561, ROW($B$2:$B$561)-ROW($B$2)+1), ROW(203:203)))</f>
        <v>#NUM!</v>
      </c>
      <c r="N204" s="21" t="e">
        <f t="array" ref="N204">INDEX($D$2:$D$561, SMALL(IF($L$2=$B$2:$B$561, ROW($B$2:$B$561)-ROW($B$2)+1), ROW(203:203)))</f>
        <v>#NUM!</v>
      </c>
      <c r="P204" s="21" t="e">
        <f t="array" ref="P204">INDEX($C$2:$C$561, SMALL(IF($O$2=$B$2:$B$561, ROW($B$2:$B$561)-ROW($B$2)+1), ROW(203:203)))</f>
        <v>#NUM!</v>
      </c>
      <c r="Q204" s="21" t="e">
        <f t="array" ref="Q204">INDEX($D$2:$D$561, SMALL(IF($O$2=$B$2:$B$561, ROW($B$2:$B$561)-ROW($B$2)+1), ROW(203:203)))</f>
        <v>#NUM!</v>
      </c>
      <c r="S204" s="21" t="e">
        <f t="array" ref="S204">INDEX($C$2:$C$561, SMALL(IF($R$2=$B$2:$B$561, ROW($B$2:$B$561)-ROW($B$2)+1), ROW(203:203)))</f>
        <v>#NUM!</v>
      </c>
      <c r="T204" s="21" t="e">
        <f t="array" ref="T204">INDEX($D$2:$D$561, SMALL(IF($R$2=$B$2:$B$561, ROW($B$2:$B$561)-ROW($B$2)+1), ROW(203:203)))</f>
        <v>#NUM!</v>
      </c>
      <c r="V204" s="21" t="e">
        <f t="array" ref="V204">INDEX($C$2:$C$561, SMALL(IF($U$2=$B$2:$B$561, ROW($B$2:$B$561)-ROW($B$2)+1), ROW(203:203)))</f>
        <v>#NUM!</v>
      </c>
      <c r="W204" s="21" t="e">
        <f t="array" ref="W204">INDEX($D$2:$D$561, SMALL(IF($U$2=$B$2:$B$561, ROW($B$2:$B$561)-ROW($B$2)+1), ROW(203:203)))</f>
        <v>#NUM!</v>
      </c>
      <c r="Y204" s="21" t="e">
        <f t="array" ref="Y204">INDEX($C$2:$C$561, SMALL(IF($X$2=$B$2:$B$561, ROW($B$2:$B$561)-ROW($B$2)+1), ROW(203:203)))</f>
        <v>#NUM!</v>
      </c>
      <c r="Z204" s="21" t="e">
        <f t="array" ref="Z204">INDEX($D$2:$D$561, SMALL(IF($X$2=$B$2:$B$561, ROW($B$2:$B$561)-ROW($B$2)+1), ROW(203:203)))</f>
        <v>#NUM!</v>
      </c>
      <c r="AB204" s="21" t="e">
        <f t="array" ref="AB204">INDEX($C$2:$C$561, SMALL(IF($AA$2=$B$2:$B$561, ROW($B$2:$B$561)-ROW($B$2)+1), ROW(203:203)))</f>
        <v>#NUM!</v>
      </c>
      <c r="AC204" s="21" t="e">
        <f t="array" ref="AC204">INDEX($D$2:$D$561, SMALL(IF($AA$2=$B$2:$B$561, ROW($B$2:$B$561)-ROW($B$2)+1), ROW(203:203)))</f>
        <v>#NUM!</v>
      </c>
      <c r="AE204" s="21" t="e">
        <f t="array" ref="AE204">INDEX($C$2:$C$561, SMALL(IF($AD$2=$B$2:$B$561, ROW($B$2:$B$561)-ROW($B$2)+1), ROW(203:203)))</f>
        <v>#NUM!</v>
      </c>
      <c r="AF204" s="21" t="e">
        <f t="array" ref="AF204">INDEX($D$2:$D$561, SMALL(IF($AD$2=$B$2:$B$561, ROW($B$2:$B$561)-ROW($B$2)+1), ROW(203:203)))</f>
        <v>#NUM!</v>
      </c>
      <c r="AH204" s="21" t="e">
        <f t="array" ref="AH204">INDEX($C$2:$C$561, SMALL(IF($AG$2=$B$2:$B$561, ROW($B$2:$B$561)-ROW($B$2)+1), ROW(203:203)))</f>
        <v>#NUM!</v>
      </c>
      <c r="AI204" s="21" t="e">
        <f t="array" ref="AI204">INDEX($D$2:$D$561, SMALL(IF($AG$2=$B$2:$B$561, ROW($B$2:$B$561)-ROW($B$2)+1), ROW(203:203)))</f>
        <v>#NUM!</v>
      </c>
    </row>
    <row r="205" spans="1:35" ht="15" x14ac:dyDescent="0.4">
      <c r="A205">
        <f>'Clk0.7'!P59</f>
        <v>16.480723665180125</v>
      </c>
      <c r="B205">
        <f t="shared" si="3"/>
        <v>16</v>
      </c>
      <c r="C205" s="1">
        <f>'Clk0.7'!S59</f>
        <v>8.0354529734272493</v>
      </c>
      <c r="D205" s="1">
        <f>'Clk0.7'!T59</f>
        <v>7.0868850651113151</v>
      </c>
      <c r="G205" s="21" t="e">
        <f t="array" ref="G205">INDEX($C$2:$C$561, SMALL(IF($F$2=$B$2:$B$561, ROW($B$2:$B$561)-ROW($B$2)+1), ROW(204:204)))</f>
        <v>#NUM!</v>
      </c>
      <c r="H205" s="21" t="e">
        <f t="array" ref="H205">INDEX($D$2:$D$561, SMALL(IF($F$2=$B$2:$B$561, ROW($B$2:$B$561)-ROW($B$2)+1), ROW(204:204)))</f>
        <v>#NUM!</v>
      </c>
      <c r="J205" s="21" t="e">
        <f t="array" ref="J205">INDEX($C$2:$C$561, SMALL(IF($I$2=$B$2:$B$561, ROW($B$2:$B$561)-ROW($B$2)+1), ROW(204:204)))</f>
        <v>#NUM!</v>
      </c>
      <c r="K205" s="21" t="e">
        <f t="array" ref="K205">INDEX($D$2:$D$561, SMALL(IF($I$2=$B$2:$B$561, ROW($B$2:$B$561)-ROW($B$2)+1), ROW(204:204)))</f>
        <v>#NUM!</v>
      </c>
      <c r="M205" s="21" t="e">
        <f t="array" ref="M205">INDEX($C$2:$C$561, SMALL(IF($L$2=$B$2:$B$561, ROW($B$2:$B$561)-ROW($B$2)+1), ROW(204:204)))</f>
        <v>#NUM!</v>
      </c>
      <c r="N205" s="21" t="e">
        <f t="array" ref="N205">INDEX($D$2:$D$561, SMALL(IF($L$2=$B$2:$B$561, ROW($B$2:$B$561)-ROW($B$2)+1), ROW(204:204)))</f>
        <v>#NUM!</v>
      </c>
      <c r="P205" s="21" t="e">
        <f t="array" ref="P205">INDEX($C$2:$C$561, SMALL(IF($O$2=$B$2:$B$561, ROW($B$2:$B$561)-ROW($B$2)+1), ROW(204:204)))</f>
        <v>#NUM!</v>
      </c>
      <c r="Q205" s="21" t="e">
        <f t="array" ref="Q205">INDEX($D$2:$D$561, SMALL(IF($O$2=$B$2:$B$561, ROW($B$2:$B$561)-ROW($B$2)+1), ROW(204:204)))</f>
        <v>#NUM!</v>
      </c>
      <c r="S205" s="21" t="e">
        <f t="array" ref="S205">INDEX($C$2:$C$561, SMALL(IF($R$2=$B$2:$B$561, ROW($B$2:$B$561)-ROW($B$2)+1), ROW(204:204)))</f>
        <v>#NUM!</v>
      </c>
      <c r="T205" s="21" t="e">
        <f t="array" ref="T205">INDEX($D$2:$D$561, SMALL(IF($R$2=$B$2:$B$561, ROW($B$2:$B$561)-ROW($B$2)+1), ROW(204:204)))</f>
        <v>#NUM!</v>
      </c>
      <c r="V205" s="21" t="e">
        <f t="array" ref="V205">INDEX($C$2:$C$561, SMALL(IF($U$2=$B$2:$B$561, ROW($B$2:$B$561)-ROW($B$2)+1), ROW(204:204)))</f>
        <v>#NUM!</v>
      </c>
      <c r="W205" s="21" t="e">
        <f t="array" ref="W205">INDEX($D$2:$D$561, SMALL(IF($U$2=$B$2:$B$561, ROW($B$2:$B$561)-ROW($B$2)+1), ROW(204:204)))</f>
        <v>#NUM!</v>
      </c>
      <c r="Y205" s="21" t="e">
        <f t="array" ref="Y205">INDEX($C$2:$C$561, SMALL(IF($X$2=$B$2:$B$561, ROW($B$2:$B$561)-ROW($B$2)+1), ROW(204:204)))</f>
        <v>#NUM!</v>
      </c>
      <c r="Z205" s="21" t="e">
        <f t="array" ref="Z205">INDEX($D$2:$D$561, SMALL(IF($X$2=$B$2:$B$561, ROW($B$2:$B$561)-ROW($B$2)+1), ROW(204:204)))</f>
        <v>#NUM!</v>
      </c>
      <c r="AB205" s="21" t="e">
        <f t="array" ref="AB205">INDEX($C$2:$C$561, SMALL(IF($AA$2=$B$2:$B$561, ROW($B$2:$B$561)-ROW($B$2)+1), ROW(204:204)))</f>
        <v>#NUM!</v>
      </c>
      <c r="AC205" s="21" t="e">
        <f t="array" ref="AC205">INDEX($D$2:$D$561, SMALL(IF($AA$2=$B$2:$B$561, ROW($B$2:$B$561)-ROW($B$2)+1), ROW(204:204)))</f>
        <v>#NUM!</v>
      </c>
      <c r="AE205" s="21" t="e">
        <f t="array" ref="AE205">INDEX($C$2:$C$561, SMALL(IF($AD$2=$B$2:$B$561, ROW($B$2:$B$561)-ROW($B$2)+1), ROW(204:204)))</f>
        <v>#NUM!</v>
      </c>
      <c r="AF205" s="21" t="e">
        <f t="array" ref="AF205">INDEX($D$2:$D$561, SMALL(IF($AD$2=$B$2:$B$561, ROW($B$2:$B$561)-ROW($B$2)+1), ROW(204:204)))</f>
        <v>#NUM!</v>
      </c>
      <c r="AH205" s="21" t="e">
        <f t="array" ref="AH205">INDEX($C$2:$C$561, SMALL(IF($AG$2=$B$2:$B$561, ROW($B$2:$B$561)-ROW($B$2)+1), ROW(204:204)))</f>
        <v>#NUM!</v>
      </c>
      <c r="AI205" s="21" t="e">
        <f t="array" ref="AI205">INDEX($D$2:$D$561, SMALL(IF($AG$2=$B$2:$B$561, ROW($B$2:$B$561)-ROW($B$2)+1), ROW(204:204)))</f>
        <v>#NUM!</v>
      </c>
    </row>
    <row r="206" spans="1:35" ht="15" x14ac:dyDescent="0.4">
      <c r="A206">
        <f>'Clk0.7'!P60</f>
        <v>16.49071555237845</v>
      </c>
      <c r="B206">
        <f t="shared" si="3"/>
        <v>16</v>
      </c>
      <c r="C206" s="1">
        <f>'Clk0.7'!S60</f>
        <v>7.8680869519604126</v>
      </c>
      <c r="D206" s="1">
        <f>'Clk0.7'!T60</f>
        <v>6.8663368827292643</v>
      </c>
      <c r="G206" s="21" t="e">
        <f t="array" ref="G206">INDEX($C$2:$C$561, SMALL(IF($F$2=$B$2:$B$561, ROW($B$2:$B$561)-ROW($B$2)+1), ROW(205:205)))</f>
        <v>#NUM!</v>
      </c>
      <c r="H206" s="21" t="e">
        <f t="array" ref="H206">INDEX($D$2:$D$561, SMALL(IF($F$2=$B$2:$B$561, ROW($B$2:$B$561)-ROW($B$2)+1), ROW(205:205)))</f>
        <v>#NUM!</v>
      </c>
      <c r="J206" s="21" t="e">
        <f t="array" ref="J206">INDEX($C$2:$C$561, SMALL(IF($I$2=$B$2:$B$561, ROW($B$2:$B$561)-ROW($B$2)+1), ROW(205:205)))</f>
        <v>#NUM!</v>
      </c>
      <c r="K206" s="21" t="e">
        <f t="array" ref="K206">INDEX($D$2:$D$561, SMALL(IF($I$2=$B$2:$B$561, ROW($B$2:$B$561)-ROW($B$2)+1), ROW(205:205)))</f>
        <v>#NUM!</v>
      </c>
      <c r="M206" s="21" t="e">
        <f t="array" ref="M206">INDEX($C$2:$C$561, SMALL(IF($L$2=$B$2:$B$561, ROW($B$2:$B$561)-ROW($B$2)+1), ROW(205:205)))</f>
        <v>#NUM!</v>
      </c>
      <c r="N206" s="21" t="e">
        <f t="array" ref="N206">INDEX($D$2:$D$561, SMALL(IF($L$2=$B$2:$B$561, ROW($B$2:$B$561)-ROW($B$2)+1), ROW(205:205)))</f>
        <v>#NUM!</v>
      </c>
      <c r="P206" s="21" t="e">
        <f t="array" ref="P206">INDEX($C$2:$C$561, SMALL(IF($O$2=$B$2:$B$561, ROW($B$2:$B$561)-ROW($B$2)+1), ROW(205:205)))</f>
        <v>#NUM!</v>
      </c>
      <c r="Q206" s="21" t="e">
        <f t="array" ref="Q206">INDEX($D$2:$D$561, SMALL(IF($O$2=$B$2:$B$561, ROW($B$2:$B$561)-ROW($B$2)+1), ROW(205:205)))</f>
        <v>#NUM!</v>
      </c>
      <c r="S206" s="21" t="e">
        <f t="array" ref="S206">INDEX($C$2:$C$561, SMALL(IF($R$2=$B$2:$B$561, ROW($B$2:$B$561)-ROW($B$2)+1), ROW(205:205)))</f>
        <v>#NUM!</v>
      </c>
      <c r="T206" s="21" t="e">
        <f t="array" ref="T206">INDEX($D$2:$D$561, SMALL(IF($R$2=$B$2:$B$561, ROW($B$2:$B$561)-ROW($B$2)+1), ROW(205:205)))</f>
        <v>#NUM!</v>
      </c>
      <c r="V206" s="21" t="e">
        <f t="array" ref="V206">INDEX($C$2:$C$561, SMALL(IF($U$2=$B$2:$B$561, ROW($B$2:$B$561)-ROW($B$2)+1), ROW(205:205)))</f>
        <v>#NUM!</v>
      </c>
      <c r="W206" s="21" t="e">
        <f t="array" ref="W206">INDEX($D$2:$D$561, SMALL(IF($U$2=$B$2:$B$561, ROW($B$2:$B$561)-ROW($B$2)+1), ROW(205:205)))</f>
        <v>#NUM!</v>
      </c>
      <c r="Y206" s="21" t="e">
        <f t="array" ref="Y206">INDEX($C$2:$C$561, SMALL(IF($X$2=$B$2:$B$561, ROW($B$2:$B$561)-ROW($B$2)+1), ROW(205:205)))</f>
        <v>#NUM!</v>
      </c>
      <c r="Z206" s="21" t="e">
        <f t="array" ref="Z206">INDEX($D$2:$D$561, SMALL(IF($X$2=$B$2:$B$561, ROW($B$2:$B$561)-ROW($B$2)+1), ROW(205:205)))</f>
        <v>#NUM!</v>
      </c>
      <c r="AB206" s="21" t="e">
        <f t="array" ref="AB206">INDEX($C$2:$C$561, SMALL(IF($AA$2=$B$2:$B$561, ROW($B$2:$B$561)-ROW($B$2)+1), ROW(205:205)))</f>
        <v>#NUM!</v>
      </c>
      <c r="AC206" s="21" t="e">
        <f t="array" ref="AC206">INDEX($D$2:$D$561, SMALL(IF($AA$2=$B$2:$B$561, ROW($B$2:$B$561)-ROW($B$2)+1), ROW(205:205)))</f>
        <v>#NUM!</v>
      </c>
      <c r="AE206" s="21" t="e">
        <f t="array" ref="AE206">INDEX($C$2:$C$561, SMALL(IF($AD$2=$B$2:$B$561, ROW($B$2:$B$561)-ROW($B$2)+1), ROW(205:205)))</f>
        <v>#NUM!</v>
      </c>
      <c r="AF206" s="21" t="e">
        <f t="array" ref="AF206">INDEX($D$2:$D$561, SMALL(IF($AD$2=$B$2:$B$561, ROW($B$2:$B$561)-ROW($B$2)+1), ROW(205:205)))</f>
        <v>#NUM!</v>
      </c>
      <c r="AH206" s="21" t="e">
        <f t="array" ref="AH206">INDEX($C$2:$C$561, SMALL(IF($AG$2=$B$2:$B$561, ROW($B$2:$B$561)-ROW($B$2)+1), ROW(205:205)))</f>
        <v>#NUM!</v>
      </c>
      <c r="AI206" s="21" t="e">
        <f t="array" ref="AI206">INDEX($D$2:$D$561, SMALL(IF($AG$2=$B$2:$B$561, ROW($B$2:$B$561)-ROW($B$2)+1), ROW(205:205)))</f>
        <v>#NUM!</v>
      </c>
    </row>
    <row r="207" spans="1:35" ht="15" x14ac:dyDescent="0.4">
      <c r="A207">
        <f>'Clk0.7'!P61</f>
        <v>16.510688142364238</v>
      </c>
      <c r="B207">
        <f t="shared" si="3"/>
        <v>16</v>
      </c>
      <c r="C207" s="1">
        <f>'Clk0.7'!S61</f>
        <v>7.7055472683101733</v>
      </c>
      <c r="D207" s="1">
        <f>'Clk0.7'!T61</f>
        <v>6.6456592761551336</v>
      </c>
      <c r="G207" s="21" t="e">
        <f t="array" ref="G207">INDEX($C$2:$C$561, SMALL(IF($F$2=$B$2:$B$561, ROW($B$2:$B$561)-ROW($B$2)+1), ROW(206:206)))</f>
        <v>#NUM!</v>
      </c>
      <c r="H207" s="21" t="e">
        <f t="array" ref="H207">INDEX($D$2:$D$561, SMALL(IF($F$2=$B$2:$B$561, ROW($B$2:$B$561)-ROW($B$2)+1), ROW(206:206)))</f>
        <v>#NUM!</v>
      </c>
      <c r="J207" s="21" t="e">
        <f t="array" ref="J207">INDEX($C$2:$C$561, SMALL(IF($I$2=$B$2:$B$561, ROW($B$2:$B$561)-ROW($B$2)+1), ROW(206:206)))</f>
        <v>#NUM!</v>
      </c>
      <c r="K207" s="21" t="e">
        <f t="array" ref="K207">INDEX($D$2:$D$561, SMALL(IF($I$2=$B$2:$B$561, ROW($B$2:$B$561)-ROW($B$2)+1), ROW(206:206)))</f>
        <v>#NUM!</v>
      </c>
      <c r="M207" s="21" t="e">
        <f t="array" ref="M207">INDEX($C$2:$C$561, SMALL(IF($L$2=$B$2:$B$561, ROW($B$2:$B$561)-ROW($B$2)+1), ROW(206:206)))</f>
        <v>#NUM!</v>
      </c>
      <c r="N207" s="21" t="e">
        <f t="array" ref="N207">INDEX($D$2:$D$561, SMALL(IF($L$2=$B$2:$B$561, ROW($B$2:$B$561)-ROW($B$2)+1), ROW(206:206)))</f>
        <v>#NUM!</v>
      </c>
      <c r="P207" s="21" t="e">
        <f t="array" ref="P207">INDEX($C$2:$C$561, SMALL(IF($O$2=$B$2:$B$561, ROW($B$2:$B$561)-ROW($B$2)+1), ROW(206:206)))</f>
        <v>#NUM!</v>
      </c>
      <c r="Q207" s="21" t="e">
        <f t="array" ref="Q207">INDEX($D$2:$D$561, SMALL(IF($O$2=$B$2:$B$561, ROW($B$2:$B$561)-ROW($B$2)+1), ROW(206:206)))</f>
        <v>#NUM!</v>
      </c>
      <c r="S207" s="21" t="e">
        <f t="array" ref="S207">INDEX($C$2:$C$561, SMALL(IF($R$2=$B$2:$B$561, ROW($B$2:$B$561)-ROW($B$2)+1), ROW(206:206)))</f>
        <v>#NUM!</v>
      </c>
      <c r="T207" s="21" t="e">
        <f t="array" ref="T207">INDEX($D$2:$D$561, SMALL(IF($R$2=$B$2:$B$561, ROW($B$2:$B$561)-ROW($B$2)+1), ROW(206:206)))</f>
        <v>#NUM!</v>
      </c>
      <c r="V207" s="21" t="e">
        <f t="array" ref="V207">INDEX($C$2:$C$561, SMALL(IF($U$2=$B$2:$B$561, ROW($B$2:$B$561)-ROW($B$2)+1), ROW(206:206)))</f>
        <v>#NUM!</v>
      </c>
      <c r="W207" s="21" t="e">
        <f t="array" ref="W207">INDEX($D$2:$D$561, SMALL(IF($U$2=$B$2:$B$561, ROW($B$2:$B$561)-ROW($B$2)+1), ROW(206:206)))</f>
        <v>#NUM!</v>
      </c>
      <c r="Y207" s="21" t="e">
        <f t="array" ref="Y207">INDEX($C$2:$C$561, SMALL(IF($X$2=$B$2:$B$561, ROW($B$2:$B$561)-ROW($B$2)+1), ROW(206:206)))</f>
        <v>#NUM!</v>
      </c>
      <c r="Z207" s="21" t="e">
        <f t="array" ref="Z207">INDEX($D$2:$D$561, SMALL(IF($X$2=$B$2:$B$561, ROW($B$2:$B$561)-ROW($B$2)+1), ROW(206:206)))</f>
        <v>#NUM!</v>
      </c>
      <c r="AB207" s="21" t="e">
        <f t="array" ref="AB207">INDEX($C$2:$C$561, SMALL(IF($AA$2=$B$2:$B$561, ROW($B$2:$B$561)-ROW($B$2)+1), ROW(206:206)))</f>
        <v>#NUM!</v>
      </c>
      <c r="AC207" s="21" t="e">
        <f t="array" ref="AC207">INDEX($D$2:$D$561, SMALL(IF($AA$2=$B$2:$B$561, ROW($B$2:$B$561)-ROW($B$2)+1), ROW(206:206)))</f>
        <v>#NUM!</v>
      </c>
      <c r="AE207" s="21" t="e">
        <f t="array" ref="AE207">INDEX($C$2:$C$561, SMALL(IF($AD$2=$B$2:$B$561, ROW($B$2:$B$561)-ROW($B$2)+1), ROW(206:206)))</f>
        <v>#NUM!</v>
      </c>
      <c r="AF207" s="21" t="e">
        <f t="array" ref="AF207">INDEX($D$2:$D$561, SMALL(IF($AD$2=$B$2:$B$561, ROW($B$2:$B$561)-ROW($B$2)+1), ROW(206:206)))</f>
        <v>#NUM!</v>
      </c>
      <c r="AH207" s="21" t="e">
        <f t="array" ref="AH207">INDEX($C$2:$C$561, SMALL(IF($AG$2=$B$2:$B$561, ROW($B$2:$B$561)-ROW($B$2)+1), ROW(206:206)))</f>
        <v>#NUM!</v>
      </c>
      <c r="AI207" s="21" t="e">
        <f t="array" ref="AI207">INDEX($D$2:$D$561, SMALL(IF($AG$2=$B$2:$B$561, ROW($B$2:$B$561)-ROW($B$2)+1), ROW(206:206)))</f>
        <v>#NUM!</v>
      </c>
    </row>
    <row r="208" spans="1:35" ht="15" x14ac:dyDescent="0.4">
      <c r="A208">
        <f>'Clk0.7'!P62</f>
        <v>16.540616756362049</v>
      </c>
      <c r="B208">
        <f t="shared" si="3"/>
        <v>16</v>
      </c>
      <c r="C208" s="1">
        <f>'Clk0.7'!S62</f>
        <v>7.5474801980965625</v>
      </c>
      <c r="D208" s="1">
        <f>'Clk0.7'!T62</f>
        <v>6.4243558446382201</v>
      </c>
      <c r="G208" s="21" t="e">
        <f t="array" ref="G208">INDEX($C$2:$C$561, SMALL(IF($F$2=$B$2:$B$561, ROW($B$2:$B$561)-ROW($B$2)+1), ROW(207:207)))</f>
        <v>#NUM!</v>
      </c>
      <c r="H208" s="21" t="e">
        <f t="array" ref="H208">INDEX($D$2:$D$561, SMALL(IF($F$2=$B$2:$B$561, ROW($B$2:$B$561)-ROW($B$2)+1), ROW(207:207)))</f>
        <v>#NUM!</v>
      </c>
      <c r="J208" s="21" t="e">
        <f t="array" ref="J208">INDEX($C$2:$C$561, SMALL(IF($I$2=$B$2:$B$561, ROW($B$2:$B$561)-ROW($B$2)+1), ROW(207:207)))</f>
        <v>#NUM!</v>
      </c>
      <c r="K208" s="21" t="e">
        <f t="array" ref="K208">INDEX($D$2:$D$561, SMALL(IF($I$2=$B$2:$B$561, ROW($B$2:$B$561)-ROW($B$2)+1), ROW(207:207)))</f>
        <v>#NUM!</v>
      </c>
      <c r="M208" s="21" t="e">
        <f t="array" ref="M208">INDEX($C$2:$C$561, SMALL(IF($L$2=$B$2:$B$561, ROW($B$2:$B$561)-ROW($B$2)+1), ROW(207:207)))</f>
        <v>#NUM!</v>
      </c>
      <c r="N208" s="21" t="e">
        <f t="array" ref="N208">INDEX($D$2:$D$561, SMALL(IF($L$2=$B$2:$B$561, ROW($B$2:$B$561)-ROW($B$2)+1), ROW(207:207)))</f>
        <v>#NUM!</v>
      </c>
      <c r="P208" s="21" t="e">
        <f t="array" ref="P208">INDEX($C$2:$C$561, SMALL(IF($O$2=$B$2:$B$561, ROW($B$2:$B$561)-ROW($B$2)+1), ROW(207:207)))</f>
        <v>#NUM!</v>
      </c>
      <c r="Q208" s="21" t="e">
        <f t="array" ref="Q208">INDEX($D$2:$D$561, SMALL(IF($O$2=$B$2:$B$561, ROW($B$2:$B$561)-ROW($B$2)+1), ROW(207:207)))</f>
        <v>#NUM!</v>
      </c>
      <c r="S208" s="21" t="e">
        <f t="array" ref="S208">INDEX($C$2:$C$561, SMALL(IF($R$2=$B$2:$B$561, ROW($B$2:$B$561)-ROW($B$2)+1), ROW(207:207)))</f>
        <v>#NUM!</v>
      </c>
      <c r="T208" s="21" t="e">
        <f t="array" ref="T208">INDEX($D$2:$D$561, SMALL(IF($R$2=$B$2:$B$561, ROW($B$2:$B$561)-ROW($B$2)+1), ROW(207:207)))</f>
        <v>#NUM!</v>
      </c>
      <c r="V208" s="21" t="e">
        <f t="array" ref="V208">INDEX($C$2:$C$561, SMALL(IF($U$2=$B$2:$B$561, ROW($B$2:$B$561)-ROW($B$2)+1), ROW(207:207)))</f>
        <v>#NUM!</v>
      </c>
      <c r="W208" s="21" t="e">
        <f t="array" ref="W208">INDEX($D$2:$D$561, SMALL(IF($U$2=$B$2:$B$561, ROW($B$2:$B$561)-ROW($B$2)+1), ROW(207:207)))</f>
        <v>#NUM!</v>
      </c>
      <c r="Y208" s="21" t="e">
        <f t="array" ref="Y208">INDEX($C$2:$C$561, SMALL(IF($X$2=$B$2:$B$561, ROW($B$2:$B$561)-ROW($B$2)+1), ROW(207:207)))</f>
        <v>#NUM!</v>
      </c>
      <c r="Z208" s="21" t="e">
        <f t="array" ref="Z208">INDEX($D$2:$D$561, SMALL(IF($X$2=$B$2:$B$561, ROW($B$2:$B$561)-ROW($B$2)+1), ROW(207:207)))</f>
        <v>#NUM!</v>
      </c>
      <c r="AB208" s="21" t="e">
        <f t="array" ref="AB208">INDEX($C$2:$C$561, SMALL(IF($AA$2=$B$2:$B$561, ROW($B$2:$B$561)-ROW($B$2)+1), ROW(207:207)))</f>
        <v>#NUM!</v>
      </c>
      <c r="AC208" s="21" t="e">
        <f t="array" ref="AC208">INDEX($D$2:$D$561, SMALL(IF($AA$2=$B$2:$B$561, ROW($B$2:$B$561)-ROW($B$2)+1), ROW(207:207)))</f>
        <v>#NUM!</v>
      </c>
      <c r="AE208" s="21" t="e">
        <f t="array" ref="AE208">INDEX($C$2:$C$561, SMALL(IF($AD$2=$B$2:$B$561, ROW($B$2:$B$561)-ROW($B$2)+1), ROW(207:207)))</f>
        <v>#NUM!</v>
      </c>
      <c r="AF208" s="21" t="e">
        <f t="array" ref="AF208">INDEX($D$2:$D$561, SMALL(IF($AD$2=$B$2:$B$561, ROW($B$2:$B$561)-ROW($B$2)+1), ROW(207:207)))</f>
        <v>#NUM!</v>
      </c>
      <c r="AH208" s="21" t="e">
        <f t="array" ref="AH208">INDEX($C$2:$C$561, SMALL(IF($AG$2=$B$2:$B$561, ROW($B$2:$B$561)-ROW($B$2)+1), ROW(207:207)))</f>
        <v>#NUM!</v>
      </c>
      <c r="AI208" s="21" t="e">
        <f t="array" ref="AI208">INDEX($D$2:$D$561, SMALL(IF($AG$2=$B$2:$B$561, ROW($B$2:$B$561)-ROW($B$2)+1), ROW(207:207)))</f>
        <v>#NUM!</v>
      </c>
    </row>
    <row r="209" spans="1:35" ht="15" x14ac:dyDescent="0.4">
      <c r="A209">
        <f>'Clk0.7'!P63</f>
        <v>16.580528917859223</v>
      </c>
      <c r="B209">
        <f t="shared" si="3"/>
        <v>16</v>
      </c>
      <c r="C209" s="1">
        <f>'Clk0.7'!S63</f>
        <v>7.3935344816790698</v>
      </c>
      <c r="D209" s="1">
        <f>'Clk0.7'!T63</f>
        <v>6.2019276842247368</v>
      </c>
      <c r="G209" s="21" t="e">
        <f t="array" ref="G209">INDEX($C$2:$C$561, SMALL(IF($F$2=$B$2:$B$561, ROW($B$2:$B$561)-ROW($B$2)+1), ROW(208:208)))</f>
        <v>#NUM!</v>
      </c>
      <c r="H209" s="21" t="e">
        <f t="array" ref="H209">INDEX($D$2:$D$561, SMALL(IF($F$2=$B$2:$B$561, ROW($B$2:$B$561)-ROW($B$2)+1), ROW(208:208)))</f>
        <v>#NUM!</v>
      </c>
      <c r="J209" s="21" t="e">
        <f t="array" ref="J209">INDEX($C$2:$C$561, SMALL(IF($I$2=$B$2:$B$561, ROW($B$2:$B$561)-ROW($B$2)+1), ROW(208:208)))</f>
        <v>#NUM!</v>
      </c>
      <c r="K209" s="21" t="e">
        <f t="array" ref="K209">INDEX($D$2:$D$561, SMALL(IF($I$2=$B$2:$B$561, ROW($B$2:$B$561)-ROW($B$2)+1), ROW(208:208)))</f>
        <v>#NUM!</v>
      </c>
      <c r="M209" s="21" t="e">
        <f t="array" ref="M209">INDEX($C$2:$C$561, SMALL(IF($L$2=$B$2:$B$561, ROW($B$2:$B$561)-ROW($B$2)+1), ROW(208:208)))</f>
        <v>#NUM!</v>
      </c>
      <c r="N209" s="21" t="e">
        <f t="array" ref="N209">INDEX($D$2:$D$561, SMALL(IF($L$2=$B$2:$B$561, ROW($B$2:$B$561)-ROW($B$2)+1), ROW(208:208)))</f>
        <v>#NUM!</v>
      </c>
      <c r="P209" s="21" t="e">
        <f t="array" ref="P209">INDEX($C$2:$C$561, SMALL(IF($O$2=$B$2:$B$561, ROW($B$2:$B$561)-ROW($B$2)+1), ROW(208:208)))</f>
        <v>#NUM!</v>
      </c>
      <c r="Q209" s="21" t="e">
        <f t="array" ref="Q209">INDEX($D$2:$D$561, SMALL(IF($O$2=$B$2:$B$561, ROW($B$2:$B$561)-ROW($B$2)+1), ROW(208:208)))</f>
        <v>#NUM!</v>
      </c>
      <c r="S209" s="21" t="e">
        <f t="array" ref="S209">INDEX($C$2:$C$561, SMALL(IF($R$2=$B$2:$B$561, ROW($B$2:$B$561)-ROW($B$2)+1), ROW(208:208)))</f>
        <v>#NUM!</v>
      </c>
      <c r="T209" s="21" t="e">
        <f t="array" ref="T209">INDEX($D$2:$D$561, SMALL(IF($R$2=$B$2:$B$561, ROW($B$2:$B$561)-ROW($B$2)+1), ROW(208:208)))</f>
        <v>#NUM!</v>
      </c>
      <c r="V209" s="21" t="e">
        <f t="array" ref="V209">INDEX($C$2:$C$561, SMALL(IF($U$2=$B$2:$B$561, ROW($B$2:$B$561)-ROW($B$2)+1), ROW(208:208)))</f>
        <v>#NUM!</v>
      </c>
      <c r="W209" s="21" t="e">
        <f t="array" ref="W209">INDEX($D$2:$D$561, SMALL(IF($U$2=$B$2:$B$561, ROW($B$2:$B$561)-ROW($B$2)+1), ROW(208:208)))</f>
        <v>#NUM!</v>
      </c>
      <c r="Y209" s="21" t="e">
        <f t="array" ref="Y209">INDEX($C$2:$C$561, SMALL(IF($X$2=$B$2:$B$561, ROW($B$2:$B$561)-ROW($B$2)+1), ROW(208:208)))</f>
        <v>#NUM!</v>
      </c>
      <c r="Z209" s="21" t="e">
        <f t="array" ref="Z209">INDEX($D$2:$D$561, SMALL(IF($X$2=$B$2:$B$561, ROW($B$2:$B$561)-ROW($B$2)+1), ROW(208:208)))</f>
        <v>#NUM!</v>
      </c>
      <c r="AB209" s="21" t="e">
        <f t="array" ref="AB209">INDEX($C$2:$C$561, SMALL(IF($AA$2=$B$2:$B$561, ROW($B$2:$B$561)-ROW($B$2)+1), ROW(208:208)))</f>
        <v>#NUM!</v>
      </c>
      <c r="AC209" s="21" t="e">
        <f t="array" ref="AC209">INDEX($D$2:$D$561, SMALL(IF($AA$2=$B$2:$B$561, ROW($B$2:$B$561)-ROW($B$2)+1), ROW(208:208)))</f>
        <v>#NUM!</v>
      </c>
      <c r="AE209" s="21" t="e">
        <f t="array" ref="AE209">INDEX($C$2:$C$561, SMALL(IF($AD$2=$B$2:$B$561, ROW($B$2:$B$561)-ROW($B$2)+1), ROW(208:208)))</f>
        <v>#NUM!</v>
      </c>
      <c r="AF209" s="21" t="e">
        <f t="array" ref="AF209">INDEX($D$2:$D$561, SMALL(IF($AD$2=$B$2:$B$561, ROW($B$2:$B$561)-ROW($B$2)+1), ROW(208:208)))</f>
        <v>#NUM!</v>
      </c>
      <c r="AH209" s="21" t="e">
        <f t="array" ref="AH209">INDEX($C$2:$C$561, SMALL(IF($AG$2=$B$2:$B$561, ROW($B$2:$B$561)-ROW($B$2)+1), ROW(208:208)))</f>
        <v>#NUM!</v>
      </c>
      <c r="AI209" s="21" t="e">
        <f t="array" ref="AI209">INDEX($D$2:$D$561, SMALL(IF($AG$2=$B$2:$B$561, ROW($B$2:$B$561)-ROW($B$2)+1), ROW(208:208)))</f>
        <v>#NUM!</v>
      </c>
    </row>
    <row r="210" spans="1:35" ht="15" x14ac:dyDescent="0.4">
      <c r="A210">
        <f>'Clk0.7'!P64</f>
        <v>16.63050500776243</v>
      </c>
      <c r="B210">
        <f t="shared" si="3"/>
        <v>16</v>
      </c>
      <c r="C210" s="1">
        <f>'Clk0.7'!S64</f>
        <v>7.2433548904615996</v>
      </c>
      <c r="D210" s="1">
        <f>'Clk0.7'!T64</f>
        <v>5.9778692287829118</v>
      </c>
      <c r="G210" s="21" t="e">
        <f t="array" ref="G210">INDEX($C$2:$C$561, SMALL(IF($F$2=$B$2:$B$561, ROW($B$2:$B$561)-ROW($B$2)+1), ROW(209:209)))</f>
        <v>#NUM!</v>
      </c>
      <c r="H210" s="21" t="e">
        <f t="array" ref="H210">INDEX($D$2:$D$561, SMALL(IF($F$2=$B$2:$B$561, ROW($B$2:$B$561)-ROW($B$2)+1), ROW(209:209)))</f>
        <v>#NUM!</v>
      </c>
      <c r="J210" s="21" t="e">
        <f t="array" ref="J210">INDEX($C$2:$C$561, SMALL(IF($I$2=$B$2:$B$561, ROW($B$2:$B$561)-ROW($B$2)+1), ROW(209:209)))</f>
        <v>#NUM!</v>
      </c>
      <c r="K210" s="21" t="e">
        <f t="array" ref="K210">INDEX($D$2:$D$561, SMALL(IF($I$2=$B$2:$B$561, ROW($B$2:$B$561)-ROW($B$2)+1), ROW(209:209)))</f>
        <v>#NUM!</v>
      </c>
      <c r="M210" s="21" t="e">
        <f t="array" ref="M210">INDEX($C$2:$C$561, SMALL(IF($L$2=$B$2:$B$561, ROW($B$2:$B$561)-ROW($B$2)+1), ROW(209:209)))</f>
        <v>#NUM!</v>
      </c>
      <c r="N210" s="21" t="e">
        <f t="array" ref="N210">INDEX($D$2:$D$561, SMALL(IF($L$2=$B$2:$B$561, ROW($B$2:$B$561)-ROW($B$2)+1), ROW(209:209)))</f>
        <v>#NUM!</v>
      </c>
      <c r="P210" s="21" t="e">
        <f t="array" ref="P210">INDEX($C$2:$C$561, SMALL(IF($O$2=$B$2:$B$561, ROW($B$2:$B$561)-ROW($B$2)+1), ROW(209:209)))</f>
        <v>#NUM!</v>
      </c>
      <c r="Q210" s="21" t="e">
        <f t="array" ref="Q210">INDEX($D$2:$D$561, SMALL(IF($O$2=$B$2:$B$561, ROW($B$2:$B$561)-ROW($B$2)+1), ROW(209:209)))</f>
        <v>#NUM!</v>
      </c>
      <c r="S210" s="21" t="e">
        <f t="array" ref="S210">INDEX($C$2:$C$561, SMALL(IF($R$2=$B$2:$B$561, ROW($B$2:$B$561)-ROW($B$2)+1), ROW(209:209)))</f>
        <v>#NUM!</v>
      </c>
      <c r="T210" s="21" t="e">
        <f t="array" ref="T210">INDEX($D$2:$D$561, SMALL(IF($R$2=$B$2:$B$561, ROW($B$2:$B$561)-ROW($B$2)+1), ROW(209:209)))</f>
        <v>#NUM!</v>
      </c>
      <c r="V210" s="21" t="e">
        <f t="array" ref="V210">INDEX($C$2:$C$561, SMALL(IF($U$2=$B$2:$B$561, ROW($B$2:$B$561)-ROW($B$2)+1), ROW(209:209)))</f>
        <v>#NUM!</v>
      </c>
      <c r="W210" s="21" t="e">
        <f t="array" ref="W210">INDEX($D$2:$D$561, SMALL(IF($U$2=$B$2:$B$561, ROW($B$2:$B$561)-ROW($B$2)+1), ROW(209:209)))</f>
        <v>#NUM!</v>
      </c>
      <c r="Y210" s="21" t="e">
        <f t="array" ref="Y210">INDEX($C$2:$C$561, SMALL(IF($X$2=$B$2:$B$561, ROW($B$2:$B$561)-ROW($B$2)+1), ROW(209:209)))</f>
        <v>#NUM!</v>
      </c>
      <c r="Z210" s="21" t="e">
        <f t="array" ref="Z210">INDEX($D$2:$D$561, SMALL(IF($X$2=$B$2:$B$561, ROW($B$2:$B$561)-ROW($B$2)+1), ROW(209:209)))</f>
        <v>#NUM!</v>
      </c>
      <c r="AB210" s="21" t="e">
        <f t="array" ref="AB210">INDEX($C$2:$C$561, SMALL(IF($AA$2=$B$2:$B$561, ROW($B$2:$B$561)-ROW($B$2)+1), ROW(209:209)))</f>
        <v>#NUM!</v>
      </c>
      <c r="AC210" s="21" t="e">
        <f t="array" ref="AC210">INDEX($D$2:$D$561, SMALL(IF($AA$2=$B$2:$B$561, ROW($B$2:$B$561)-ROW($B$2)+1), ROW(209:209)))</f>
        <v>#NUM!</v>
      </c>
      <c r="AE210" s="21" t="e">
        <f t="array" ref="AE210">INDEX($C$2:$C$561, SMALL(IF($AD$2=$B$2:$B$561, ROW($B$2:$B$561)-ROW($B$2)+1), ROW(209:209)))</f>
        <v>#NUM!</v>
      </c>
      <c r="AF210" s="21" t="e">
        <f t="array" ref="AF210">INDEX($D$2:$D$561, SMALL(IF($AD$2=$B$2:$B$561, ROW($B$2:$B$561)-ROW($B$2)+1), ROW(209:209)))</f>
        <v>#NUM!</v>
      </c>
      <c r="AH210" s="21" t="e">
        <f t="array" ref="AH210">INDEX($C$2:$C$561, SMALL(IF($AG$2=$B$2:$B$561, ROW($B$2:$B$561)-ROW($B$2)+1), ROW(209:209)))</f>
        <v>#NUM!</v>
      </c>
      <c r="AI210" s="21" t="e">
        <f t="array" ref="AI210">INDEX($D$2:$D$561, SMALL(IF($AG$2=$B$2:$B$561, ROW($B$2:$B$561)-ROW($B$2)+1), ROW(209:209)))</f>
        <v>#NUM!</v>
      </c>
    </row>
    <row r="211" spans="1:35" ht="15" x14ac:dyDescent="0.4">
      <c r="A211">
        <f>'Clk0.7'!P65</f>
        <v>16.690679504739446</v>
      </c>
      <c r="B211">
        <f t="shared" si="3"/>
        <v>16</v>
      </c>
      <c r="C211" s="1">
        <f>'Clk0.7'!S65</f>
        <v>7.0965750032372412</v>
      </c>
      <c r="D211" s="1">
        <f>'Clk0.7'!T65</f>
        <v>5.7516642605287505</v>
      </c>
      <c r="G211" s="21" t="e">
        <f t="array" ref="G211">INDEX($C$2:$C$561, SMALL(IF($F$2=$B$2:$B$561, ROW($B$2:$B$561)-ROW($B$2)+1), ROW(210:210)))</f>
        <v>#NUM!</v>
      </c>
      <c r="H211" s="21" t="e">
        <f t="array" ref="H211">INDEX($D$2:$D$561, SMALL(IF($F$2=$B$2:$B$561, ROW($B$2:$B$561)-ROW($B$2)+1), ROW(210:210)))</f>
        <v>#NUM!</v>
      </c>
      <c r="J211" s="21" t="e">
        <f t="array" ref="J211">INDEX($C$2:$C$561, SMALL(IF($I$2=$B$2:$B$561, ROW($B$2:$B$561)-ROW($B$2)+1), ROW(210:210)))</f>
        <v>#NUM!</v>
      </c>
      <c r="K211" s="21" t="e">
        <f t="array" ref="K211">INDEX($D$2:$D$561, SMALL(IF($I$2=$B$2:$B$561, ROW($B$2:$B$561)-ROW($B$2)+1), ROW(210:210)))</f>
        <v>#NUM!</v>
      </c>
      <c r="M211" s="21" t="e">
        <f t="array" ref="M211">INDEX($C$2:$C$561, SMALL(IF($L$2=$B$2:$B$561, ROW($B$2:$B$561)-ROW($B$2)+1), ROW(210:210)))</f>
        <v>#NUM!</v>
      </c>
      <c r="N211" s="21" t="e">
        <f t="array" ref="N211">INDEX($D$2:$D$561, SMALL(IF($L$2=$B$2:$B$561, ROW($B$2:$B$561)-ROW($B$2)+1), ROW(210:210)))</f>
        <v>#NUM!</v>
      </c>
      <c r="P211" s="21" t="e">
        <f t="array" ref="P211">INDEX($C$2:$C$561, SMALL(IF($O$2=$B$2:$B$561, ROW($B$2:$B$561)-ROW($B$2)+1), ROW(210:210)))</f>
        <v>#NUM!</v>
      </c>
      <c r="Q211" s="21" t="e">
        <f t="array" ref="Q211">INDEX($D$2:$D$561, SMALL(IF($O$2=$B$2:$B$561, ROW($B$2:$B$561)-ROW($B$2)+1), ROW(210:210)))</f>
        <v>#NUM!</v>
      </c>
      <c r="S211" s="21" t="e">
        <f t="array" ref="S211">INDEX($C$2:$C$561, SMALL(IF($R$2=$B$2:$B$561, ROW($B$2:$B$561)-ROW($B$2)+1), ROW(210:210)))</f>
        <v>#NUM!</v>
      </c>
      <c r="T211" s="21" t="e">
        <f t="array" ref="T211">INDEX($D$2:$D$561, SMALL(IF($R$2=$B$2:$B$561, ROW($B$2:$B$561)-ROW($B$2)+1), ROW(210:210)))</f>
        <v>#NUM!</v>
      </c>
      <c r="V211" s="21" t="e">
        <f t="array" ref="V211">INDEX($C$2:$C$561, SMALL(IF($U$2=$B$2:$B$561, ROW($B$2:$B$561)-ROW($B$2)+1), ROW(210:210)))</f>
        <v>#NUM!</v>
      </c>
      <c r="W211" s="21" t="e">
        <f t="array" ref="W211">INDEX($D$2:$D$561, SMALL(IF($U$2=$B$2:$B$561, ROW($B$2:$B$561)-ROW($B$2)+1), ROW(210:210)))</f>
        <v>#NUM!</v>
      </c>
      <c r="Y211" s="21" t="e">
        <f t="array" ref="Y211">INDEX($C$2:$C$561, SMALL(IF($X$2=$B$2:$B$561, ROW($B$2:$B$561)-ROW($B$2)+1), ROW(210:210)))</f>
        <v>#NUM!</v>
      </c>
      <c r="Z211" s="21" t="e">
        <f t="array" ref="Z211">INDEX($D$2:$D$561, SMALL(IF($X$2=$B$2:$B$561, ROW($B$2:$B$561)-ROW($B$2)+1), ROW(210:210)))</f>
        <v>#NUM!</v>
      </c>
      <c r="AB211" s="21" t="e">
        <f t="array" ref="AB211">INDEX($C$2:$C$561, SMALL(IF($AA$2=$B$2:$B$561, ROW($B$2:$B$561)-ROW($B$2)+1), ROW(210:210)))</f>
        <v>#NUM!</v>
      </c>
      <c r="AC211" s="21" t="e">
        <f t="array" ref="AC211">INDEX($D$2:$D$561, SMALL(IF($AA$2=$B$2:$B$561, ROW($B$2:$B$561)-ROW($B$2)+1), ROW(210:210)))</f>
        <v>#NUM!</v>
      </c>
      <c r="AE211" s="21" t="e">
        <f t="array" ref="AE211">INDEX($C$2:$C$561, SMALL(IF($AD$2=$B$2:$B$561, ROW($B$2:$B$561)-ROW($B$2)+1), ROW(210:210)))</f>
        <v>#NUM!</v>
      </c>
      <c r="AF211" s="21" t="e">
        <f t="array" ref="AF211">INDEX($D$2:$D$561, SMALL(IF($AD$2=$B$2:$B$561, ROW($B$2:$B$561)-ROW($B$2)+1), ROW(210:210)))</f>
        <v>#NUM!</v>
      </c>
      <c r="AH211" s="21" t="e">
        <f t="array" ref="AH211">INDEX($C$2:$C$561, SMALL(IF($AG$2=$B$2:$B$561, ROW($B$2:$B$561)-ROW($B$2)+1), ROW(210:210)))</f>
        <v>#NUM!</v>
      </c>
      <c r="AI211" s="21" t="e">
        <f t="array" ref="AI211">INDEX($D$2:$D$561, SMALL(IF($AG$2=$B$2:$B$561, ROW($B$2:$B$561)-ROW($B$2)+1), ROW(210:210)))</f>
        <v>#NUM!</v>
      </c>
    </row>
    <row r="212" spans="1:35" ht="15" x14ac:dyDescent="0.4">
      <c r="A212">
        <f>'Clk0.7'!P66</f>
        <v>16.761242733691542</v>
      </c>
      <c r="B212">
        <f t="shared" si="3"/>
        <v>16</v>
      </c>
      <c r="C212" s="1">
        <f>'Clk0.7'!S66</f>
        <v>6.9528088713258613</v>
      </c>
      <c r="D212" s="1">
        <f>'Clk0.7'!T66</f>
        <v>5.5227821438263538</v>
      </c>
      <c r="G212" s="21" t="e">
        <f t="array" ref="G212">INDEX($C$2:$C$561, SMALL(IF($F$2=$B$2:$B$561, ROW($B$2:$B$561)-ROW($B$2)+1), ROW(211:211)))</f>
        <v>#NUM!</v>
      </c>
      <c r="H212" s="21" t="e">
        <f t="array" ref="H212">INDEX($D$2:$D$561, SMALL(IF($F$2=$B$2:$B$561, ROW($B$2:$B$561)-ROW($B$2)+1), ROW(211:211)))</f>
        <v>#NUM!</v>
      </c>
      <c r="J212" s="21" t="e">
        <f t="array" ref="J212">INDEX($C$2:$C$561, SMALL(IF($I$2=$B$2:$B$561, ROW($B$2:$B$561)-ROW($B$2)+1), ROW(211:211)))</f>
        <v>#NUM!</v>
      </c>
      <c r="K212" s="21" t="e">
        <f t="array" ref="K212">INDEX($D$2:$D$561, SMALL(IF($I$2=$B$2:$B$561, ROW($B$2:$B$561)-ROW($B$2)+1), ROW(211:211)))</f>
        <v>#NUM!</v>
      </c>
      <c r="M212" s="21" t="e">
        <f t="array" ref="M212">INDEX($C$2:$C$561, SMALL(IF($L$2=$B$2:$B$561, ROW($B$2:$B$561)-ROW($B$2)+1), ROW(211:211)))</f>
        <v>#NUM!</v>
      </c>
      <c r="N212" s="21" t="e">
        <f t="array" ref="N212">INDEX($D$2:$D$561, SMALL(IF($L$2=$B$2:$B$561, ROW($B$2:$B$561)-ROW($B$2)+1), ROW(211:211)))</f>
        <v>#NUM!</v>
      </c>
      <c r="P212" s="21" t="e">
        <f t="array" ref="P212">INDEX($C$2:$C$561, SMALL(IF($O$2=$B$2:$B$561, ROW($B$2:$B$561)-ROW($B$2)+1), ROW(211:211)))</f>
        <v>#NUM!</v>
      </c>
      <c r="Q212" s="21" t="e">
        <f t="array" ref="Q212">INDEX($D$2:$D$561, SMALL(IF($O$2=$B$2:$B$561, ROW($B$2:$B$561)-ROW($B$2)+1), ROW(211:211)))</f>
        <v>#NUM!</v>
      </c>
      <c r="S212" s="21" t="e">
        <f t="array" ref="S212">INDEX($C$2:$C$561, SMALL(IF($R$2=$B$2:$B$561, ROW($B$2:$B$561)-ROW($B$2)+1), ROW(211:211)))</f>
        <v>#NUM!</v>
      </c>
      <c r="T212" s="21" t="e">
        <f t="array" ref="T212">INDEX($D$2:$D$561, SMALL(IF($R$2=$B$2:$B$561, ROW($B$2:$B$561)-ROW($B$2)+1), ROW(211:211)))</f>
        <v>#NUM!</v>
      </c>
      <c r="V212" s="21" t="e">
        <f t="array" ref="V212">INDEX($C$2:$C$561, SMALL(IF($U$2=$B$2:$B$561, ROW($B$2:$B$561)-ROW($B$2)+1), ROW(211:211)))</f>
        <v>#NUM!</v>
      </c>
      <c r="W212" s="21" t="e">
        <f t="array" ref="W212">INDEX($D$2:$D$561, SMALL(IF($U$2=$B$2:$B$561, ROW($B$2:$B$561)-ROW($B$2)+1), ROW(211:211)))</f>
        <v>#NUM!</v>
      </c>
      <c r="Y212" s="21" t="e">
        <f t="array" ref="Y212">INDEX($C$2:$C$561, SMALL(IF($X$2=$B$2:$B$561, ROW($B$2:$B$561)-ROW($B$2)+1), ROW(211:211)))</f>
        <v>#NUM!</v>
      </c>
      <c r="Z212" s="21" t="e">
        <f t="array" ref="Z212">INDEX($D$2:$D$561, SMALL(IF($X$2=$B$2:$B$561, ROW($B$2:$B$561)-ROW($B$2)+1), ROW(211:211)))</f>
        <v>#NUM!</v>
      </c>
      <c r="AB212" s="21" t="e">
        <f t="array" ref="AB212">INDEX($C$2:$C$561, SMALL(IF($AA$2=$B$2:$B$561, ROW($B$2:$B$561)-ROW($B$2)+1), ROW(211:211)))</f>
        <v>#NUM!</v>
      </c>
      <c r="AC212" s="21" t="e">
        <f t="array" ref="AC212">INDEX($D$2:$D$561, SMALL(IF($AA$2=$B$2:$B$561, ROW($B$2:$B$561)-ROW($B$2)+1), ROW(211:211)))</f>
        <v>#NUM!</v>
      </c>
      <c r="AE212" s="21" t="e">
        <f t="array" ref="AE212">INDEX($C$2:$C$561, SMALL(IF($AD$2=$B$2:$B$561, ROW($B$2:$B$561)-ROW($B$2)+1), ROW(211:211)))</f>
        <v>#NUM!</v>
      </c>
      <c r="AF212" s="21" t="e">
        <f t="array" ref="AF212">INDEX($D$2:$D$561, SMALL(IF($AD$2=$B$2:$B$561, ROW($B$2:$B$561)-ROW($B$2)+1), ROW(211:211)))</f>
        <v>#NUM!</v>
      </c>
      <c r="AH212" s="21" t="e">
        <f t="array" ref="AH212">INDEX($C$2:$C$561, SMALL(IF($AG$2=$B$2:$B$561, ROW($B$2:$B$561)-ROW($B$2)+1), ROW(211:211)))</f>
        <v>#NUM!</v>
      </c>
      <c r="AI212" s="21" t="e">
        <f t="array" ref="AI212">INDEX($D$2:$D$561, SMALL(IF($AG$2=$B$2:$B$561, ROW($B$2:$B$561)-ROW($B$2)+1), ROW(211:211)))</f>
        <v>#NUM!</v>
      </c>
    </row>
    <row r="213" spans="1:35" ht="15" x14ac:dyDescent="0.4">
      <c r="A213">
        <f>'Clk0.7'!P67</f>
        <v>16.842443005566516</v>
      </c>
      <c r="B213">
        <f t="shared" si="3"/>
        <v>16</v>
      </c>
      <c r="C213" s="1">
        <f>'Clk0.7'!S67</f>
        <v>6.8116411755034809</v>
      </c>
      <c r="D213" s="1">
        <f>'Clk0.7'!T67</f>
        <v>5.2906743985666793</v>
      </c>
      <c r="G213" s="21" t="e">
        <f t="array" ref="G213">INDEX($C$2:$C$561, SMALL(IF($F$2=$B$2:$B$561, ROW($B$2:$B$561)-ROW($B$2)+1), ROW(212:212)))</f>
        <v>#NUM!</v>
      </c>
      <c r="H213" s="21" t="e">
        <f t="array" ref="H213">INDEX($D$2:$D$561, SMALL(IF($F$2=$B$2:$B$561, ROW($B$2:$B$561)-ROW($B$2)+1), ROW(212:212)))</f>
        <v>#NUM!</v>
      </c>
      <c r="J213" s="21" t="e">
        <f t="array" ref="J213">INDEX($C$2:$C$561, SMALL(IF($I$2=$B$2:$B$561, ROW($B$2:$B$561)-ROW($B$2)+1), ROW(212:212)))</f>
        <v>#NUM!</v>
      </c>
      <c r="K213" s="21" t="e">
        <f t="array" ref="K213">INDEX($D$2:$D$561, SMALL(IF($I$2=$B$2:$B$561, ROW($B$2:$B$561)-ROW($B$2)+1), ROW(212:212)))</f>
        <v>#NUM!</v>
      </c>
      <c r="M213" s="21" t="e">
        <f t="array" ref="M213">INDEX($C$2:$C$561, SMALL(IF($L$2=$B$2:$B$561, ROW($B$2:$B$561)-ROW($B$2)+1), ROW(212:212)))</f>
        <v>#NUM!</v>
      </c>
      <c r="N213" s="21" t="e">
        <f t="array" ref="N213">INDEX($D$2:$D$561, SMALL(IF($L$2=$B$2:$B$561, ROW($B$2:$B$561)-ROW($B$2)+1), ROW(212:212)))</f>
        <v>#NUM!</v>
      </c>
      <c r="P213" s="21" t="e">
        <f t="array" ref="P213">INDEX($C$2:$C$561, SMALL(IF($O$2=$B$2:$B$561, ROW($B$2:$B$561)-ROW($B$2)+1), ROW(212:212)))</f>
        <v>#NUM!</v>
      </c>
      <c r="Q213" s="21" t="e">
        <f t="array" ref="Q213">INDEX($D$2:$D$561, SMALL(IF($O$2=$B$2:$B$561, ROW($B$2:$B$561)-ROW($B$2)+1), ROW(212:212)))</f>
        <v>#NUM!</v>
      </c>
      <c r="S213" s="21" t="e">
        <f t="array" ref="S213">INDEX($C$2:$C$561, SMALL(IF($R$2=$B$2:$B$561, ROW($B$2:$B$561)-ROW($B$2)+1), ROW(212:212)))</f>
        <v>#NUM!</v>
      </c>
      <c r="T213" s="21" t="e">
        <f t="array" ref="T213">INDEX($D$2:$D$561, SMALL(IF($R$2=$B$2:$B$561, ROW($B$2:$B$561)-ROW($B$2)+1), ROW(212:212)))</f>
        <v>#NUM!</v>
      </c>
      <c r="V213" s="21" t="e">
        <f t="array" ref="V213">INDEX($C$2:$C$561, SMALL(IF($U$2=$B$2:$B$561, ROW($B$2:$B$561)-ROW($B$2)+1), ROW(212:212)))</f>
        <v>#NUM!</v>
      </c>
      <c r="W213" s="21" t="e">
        <f t="array" ref="W213">INDEX($D$2:$D$561, SMALL(IF($U$2=$B$2:$B$561, ROW($B$2:$B$561)-ROW($B$2)+1), ROW(212:212)))</f>
        <v>#NUM!</v>
      </c>
      <c r="Y213" s="21" t="e">
        <f t="array" ref="Y213">INDEX($C$2:$C$561, SMALL(IF($X$2=$B$2:$B$561, ROW($B$2:$B$561)-ROW($B$2)+1), ROW(212:212)))</f>
        <v>#NUM!</v>
      </c>
      <c r="Z213" s="21" t="e">
        <f t="array" ref="Z213">INDEX($D$2:$D$561, SMALL(IF($X$2=$B$2:$B$561, ROW($B$2:$B$561)-ROW($B$2)+1), ROW(212:212)))</f>
        <v>#NUM!</v>
      </c>
      <c r="AB213" s="21" t="e">
        <f t="array" ref="AB213">INDEX($C$2:$C$561, SMALL(IF($AA$2=$B$2:$B$561, ROW($B$2:$B$561)-ROW($B$2)+1), ROW(212:212)))</f>
        <v>#NUM!</v>
      </c>
      <c r="AC213" s="21" t="e">
        <f t="array" ref="AC213">INDEX($D$2:$D$561, SMALL(IF($AA$2=$B$2:$B$561, ROW($B$2:$B$561)-ROW($B$2)+1), ROW(212:212)))</f>
        <v>#NUM!</v>
      </c>
      <c r="AE213" s="21" t="e">
        <f t="array" ref="AE213">INDEX($C$2:$C$561, SMALL(IF($AD$2=$B$2:$B$561, ROW($B$2:$B$561)-ROW($B$2)+1), ROW(212:212)))</f>
        <v>#NUM!</v>
      </c>
      <c r="AF213" s="21" t="e">
        <f t="array" ref="AF213">INDEX($D$2:$D$561, SMALL(IF($AD$2=$B$2:$B$561, ROW($B$2:$B$561)-ROW($B$2)+1), ROW(212:212)))</f>
        <v>#NUM!</v>
      </c>
      <c r="AH213" s="21" t="e">
        <f t="array" ref="AH213">INDEX($C$2:$C$561, SMALL(IF($AG$2=$B$2:$B$561, ROW($B$2:$B$561)-ROW($B$2)+1), ROW(212:212)))</f>
        <v>#NUM!</v>
      </c>
      <c r="AI213" s="21" t="e">
        <f t="array" ref="AI213">INDEX($D$2:$D$561, SMALL(IF($AG$2=$B$2:$B$561, ROW($B$2:$B$561)-ROW($B$2)+1), ROW(212:212)))</f>
        <v>#NUM!</v>
      </c>
    </row>
    <row r="214" spans="1:35" ht="15" x14ac:dyDescent="0.4">
      <c r="A214">
        <f>'Clk0.7'!P68</f>
        <v>16.934588962412498</v>
      </c>
      <c r="B214">
        <f t="shared" si="3"/>
        <v>16</v>
      </c>
      <c r="C214" s="1">
        <f>'Clk0.7'!S68</f>
        <v>6.6726153775142611</v>
      </c>
      <c r="D214" s="1">
        <f>'Clk0.7'!T68</f>
        <v>5.0547718208216121</v>
      </c>
      <c r="G214" s="21" t="e">
        <f t="array" ref="G214">INDEX($C$2:$C$561, SMALL(IF($F$2=$B$2:$B$561, ROW($B$2:$B$561)-ROW($B$2)+1), ROW(213:213)))</f>
        <v>#NUM!</v>
      </c>
      <c r="H214" s="21" t="e">
        <f t="array" ref="H214">INDEX($D$2:$D$561, SMALL(IF($F$2=$B$2:$B$561, ROW($B$2:$B$561)-ROW($B$2)+1), ROW(213:213)))</f>
        <v>#NUM!</v>
      </c>
      <c r="J214" s="21" t="e">
        <f t="array" ref="J214">INDEX($C$2:$C$561, SMALL(IF($I$2=$B$2:$B$561, ROW($B$2:$B$561)-ROW($B$2)+1), ROW(213:213)))</f>
        <v>#NUM!</v>
      </c>
      <c r="K214" s="21" t="e">
        <f t="array" ref="K214">INDEX($D$2:$D$561, SMALL(IF($I$2=$B$2:$B$561, ROW($B$2:$B$561)-ROW($B$2)+1), ROW(213:213)))</f>
        <v>#NUM!</v>
      </c>
      <c r="M214" s="21" t="e">
        <f t="array" ref="M214">INDEX($C$2:$C$561, SMALL(IF($L$2=$B$2:$B$561, ROW($B$2:$B$561)-ROW($B$2)+1), ROW(213:213)))</f>
        <v>#NUM!</v>
      </c>
      <c r="N214" s="21" t="e">
        <f t="array" ref="N214">INDEX($D$2:$D$561, SMALL(IF($L$2=$B$2:$B$561, ROW($B$2:$B$561)-ROW($B$2)+1), ROW(213:213)))</f>
        <v>#NUM!</v>
      </c>
      <c r="P214" s="21" t="e">
        <f t="array" ref="P214">INDEX($C$2:$C$561, SMALL(IF($O$2=$B$2:$B$561, ROW($B$2:$B$561)-ROW($B$2)+1), ROW(213:213)))</f>
        <v>#NUM!</v>
      </c>
      <c r="Q214" s="21" t="e">
        <f t="array" ref="Q214">INDEX($D$2:$D$561, SMALL(IF($O$2=$B$2:$B$561, ROW($B$2:$B$561)-ROW($B$2)+1), ROW(213:213)))</f>
        <v>#NUM!</v>
      </c>
      <c r="S214" s="21" t="e">
        <f t="array" ref="S214">INDEX($C$2:$C$561, SMALL(IF($R$2=$B$2:$B$561, ROW($B$2:$B$561)-ROW($B$2)+1), ROW(213:213)))</f>
        <v>#NUM!</v>
      </c>
      <c r="T214" s="21" t="e">
        <f t="array" ref="T214">INDEX($D$2:$D$561, SMALL(IF($R$2=$B$2:$B$561, ROW($B$2:$B$561)-ROW($B$2)+1), ROW(213:213)))</f>
        <v>#NUM!</v>
      </c>
      <c r="V214" s="21" t="e">
        <f t="array" ref="V214">INDEX($C$2:$C$561, SMALL(IF($U$2=$B$2:$B$561, ROW($B$2:$B$561)-ROW($B$2)+1), ROW(213:213)))</f>
        <v>#NUM!</v>
      </c>
      <c r="W214" s="21" t="e">
        <f t="array" ref="W214">INDEX($D$2:$D$561, SMALL(IF($U$2=$B$2:$B$561, ROW($B$2:$B$561)-ROW($B$2)+1), ROW(213:213)))</f>
        <v>#NUM!</v>
      </c>
      <c r="Y214" s="21" t="e">
        <f t="array" ref="Y214">INDEX($C$2:$C$561, SMALL(IF($X$2=$B$2:$B$561, ROW($B$2:$B$561)-ROW($B$2)+1), ROW(213:213)))</f>
        <v>#NUM!</v>
      </c>
      <c r="Z214" s="21" t="e">
        <f t="array" ref="Z214">INDEX($D$2:$D$561, SMALL(IF($X$2=$B$2:$B$561, ROW($B$2:$B$561)-ROW($B$2)+1), ROW(213:213)))</f>
        <v>#NUM!</v>
      </c>
      <c r="AB214" s="21" t="e">
        <f t="array" ref="AB214">INDEX($C$2:$C$561, SMALL(IF($AA$2=$B$2:$B$561, ROW($B$2:$B$561)-ROW($B$2)+1), ROW(213:213)))</f>
        <v>#NUM!</v>
      </c>
      <c r="AC214" s="21" t="e">
        <f t="array" ref="AC214">INDEX($D$2:$D$561, SMALL(IF($AA$2=$B$2:$B$561, ROW($B$2:$B$561)-ROW($B$2)+1), ROW(213:213)))</f>
        <v>#NUM!</v>
      </c>
      <c r="AE214" s="21" t="e">
        <f t="array" ref="AE214">INDEX($C$2:$C$561, SMALL(IF($AD$2=$B$2:$B$561, ROW($B$2:$B$561)-ROW($B$2)+1), ROW(213:213)))</f>
        <v>#NUM!</v>
      </c>
      <c r="AF214" s="21" t="e">
        <f t="array" ref="AF214">INDEX($D$2:$D$561, SMALL(IF($AD$2=$B$2:$B$561, ROW($B$2:$B$561)-ROW($B$2)+1), ROW(213:213)))</f>
        <v>#NUM!</v>
      </c>
      <c r="AH214" s="21" t="e">
        <f t="array" ref="AH214">INDEX($C$2:$C$561, SMALL(IF($AG$2=$B$2:$B$561, ROW($B$2:$B$561)-ROW($B$2)+1), ROW(213:213)))</f>
        <v>#NUM!</v>
      </c>
      <c r="AI214" s="21" t="e">
        <f t="array" ref="AI214">INDEX($D$2:$D$561, SMALL(IF($AG$2=$B$2:$B$561, ROW($B$2:$B$561)-ROW($B$2)+1), ROW(213:213)))</f>
        <v>#NUM!</v>
      </c>
    </row>
    <row r="215" spans="1:35" ht="15" x14ac:dyDescent="0.4">
      <c r="A215">
        <f>'Clk0.7'!P69</f>
        <v>17.038051827307068</v>
      </c>
      <c r="B215">
        <f t="shared" si="3"/>
        <v>18</v>
      </c>
      <c r="C215" s="1">
        <f>'Clk0.7'!S69</f>
        <v>6.5352192385421031</v>
      </c>
      <c r="D215" s="1">
        <f>'Clk0.7'!T69</f>
        <v>4.8144824936493826</v>
      </c>
      <c r="G215" s="21" t="e">
        <f t="array" ref="G215">INDEX($C$2:$C$561, SMALL(IF($F$2=$B$2:$B$561, ROW($B$2:$B$561)-ROW($B$2)+1), ROW(214:214)))</f>
        <v>#NUM!</v>
      </c>
      <c r="H215" s="21" t="e">
        <f t="array" ref="H215">INDEX($D$2:$D$561, SMALL(IF($F$2=$B$2:$B$561, ROW($B$2:$B$561)-ROW($B$2)+1), ROW(214:214)))</f>
        <v>#NUM!</v>
      </c>
      <c r="J215" s="21" t="e">
        <f t="array" ref="J215">INDEX($C$2:$C$561, SMALL(IF($I$2=$B$2:$B$561, ROW($B$2:$B$561)-ROW($B$2)+1), ROW(214:214)))</f>
        <v>#NUM!</v>
      </c>
      <c r="K215" s="21" t="e">
        <f t="array" ref="K215">INDEX($D$2:$D$561, SMALL(IF($I$2=$B$2:$B$561, ROW($B$2:$B$561)-ROW($B$2)+1), ROW(214:214)))</f>
        <v>#NUM!</v>
      </c>
      <c r="M215" s="21" t="e">
        <f t="array" ref="M215">INDEX($C$2:$C$561, SMALL(IF($L$2=$B$2:$B$561, ROW($B$2:$B$561)-ROW($B$2)+1), ROW(214:214)))</f>
        <v>#NUM!</v>
      </c>
      <c r="N215" s="21" t="e">
        <f t="array" ref="N215">INDEX($D$2:$D$561, SMALL(IF($L$2=$B$2:$B$561, ROW($B$2:$B$561)-ROW($B$2)+1), ROW(214:214)))</f>
        <v>#NUM!</v>
      </c>
      <c r="P215" s="21" t="e">
        <f t="array" ref="P215">INDEX($C$2:$C$561, SMALL(IF($O$2=$B$2:$B$561, ROW($B$2:$B$561)-ROW($B$2)+1), ROW(214:214)))</f>
        <v>#NUM!</v>
      </c>
      <c r="Q215" s="21" t="e">
        <f t="array" ref="Q215">INDEX($D$2:$D$561, SMALL(IF($O$2=$B$2:$B$561, ROW($B$2:$B$561)-ROW($B$2)+1), ROW(214:214)))</f>
        <v>#NUM!</v>
      </c>
      <c r="S215" s="21" t="e">
        <f t="array" ref="S215">INDEX($C$2:$C$561, SMALL(IF($R$2=$B$2:$B$561, ROW($B$2:$B$561)-ROW($B$2)+1), ROW(214:214)))</f>
        <v>#NUM!</v>
      </c>
      <c r="T215" s="21" t="e">
        <f t="array" ref="T215">INDEX($D$2:$D$561, SMALL(IF($R$2=$B$2:$B$561, ROW($B$2:$B$561)-ROW($B$2)+1), ROW(214:214)))</f>
        <v>#NUM!</v>
      </c>
      <c r="V215" s="21" t="e">
        <f t="array" ref="V215">INDEX($C$2:$C$561, SMALL(IF($U$2=$B$2:$B$561, ROW($B$2:$B$561)-ROW($B$2)+1), ROW(214:214)))</f>
        <v>#NUM!</v>
      </c>
      <c r="W215" s="21" t="e">
        <f t="array" ref="W215">INDEX($D$2:$D$561, SMALL(IF($U$2=$B$2:$B$561, ROW($B$2:$B$561)-ROW($B$2)+1), ROW(214:214)))</f>
        <v>#NUM!</v>
      </c>
      <c r="Y215" s="21" t="e">
        <f t="array" ref="Y215">INDEX($C$2:$C$561, SMALL(IF($X$2=$B$2:$B$561, ROW($B$2:$B$561)-ROW($B$2)+1), ROW(214:214)))</f>
        <v>#NUM!</v>
      </c>
      <c r="Z215" s="21" t="e">
        <f t="array" ref="Z215">INDEX($D$2:$D$561, SMALL(IF($X$2=$B$2:$B$561, ROW($B$2:$B$561)-ROW($B$2)+1), ROW(214:214)))</f>
        <v>#NUM!</v>
      </c>
      <c r="AB215" s="21" t="e">
        <f t="array" ref="AB215">INDEX($C$2:$C$561, SMALL(IF($AA$2=$B$2:$B$561, ROW($B$2:$B$561)-ROW($B$2)+1), ROW(214:214)))</f>
        <v>#NUM!</v>
      </c>
      <c r="AC215" s="21" t="e">
        <f t="array" ref="AC215">INDEX($D$2:$D$561, SMALL(IF($AA$2=$B$2:$B$561, ROW($B$2:$B$561)-ROW($B$2)+1), ROW(214:214)))</f>
        <v>#NUM!</v>
      </c>
      <c r="AE215" s="21" t="e">
        <f t="array" ref="AE215">INDEX($C$2:$C$561, SMALL(IF($AD$2=$B$2:$B$561, ROW($B$2:$B$561)-ROW($B$2)+1), ROW(214:214)))</f>
        <v>#NUM!</v>
      </c>
      <c r="AF215" s="21" t="e">
        <f t="array" ref="AF215">INDEX($D$2:$D$561, SMALL(IF($AD$2=$B$2:$B$561, ROW($B$2:$B$561)-ROW($B$2)+1), ROW(214:214)))</f>
        <v>#NUM!</v>
      </c>
      <c r="AH215" s="21" t="e">
        <f t="array" ref="AH215">INDEX($C$2:$C$561, SMALL(IF($AG$2=$B$2:$B$561, ROW($B$2:$B$561)-ROW($B$2)+1), ROW(214:214)))</f>
        <v>#NUM!</v>
      </c>
      <c r="AI215" s="21" t="e">
        <f t="array" ref="AI215">INDEX($D$2:$D$561, SMALL(IF($AG$2=$B$2:$B$561, ROW($B$2:$B$561)-ROW($B$2)+1), ROW(214:214)))</f>
        <v>#NUM!</v>
      </c>
    </row>
    <row r="216" spans="1:35" ht="15" x14ac:dyDescent="0.4">
      <c r="A216">
        <f>'Clk0.7'!P70</f>
        <v>17.153267075885214</v>
      </c>
      <c r="B216">
        <f t="shared" si="3"/>
        <v>18</v>
      </c>
      <c r="C216" s="1">
        <f>'Clk0.7'!S70</f>
        <v>6.3988669100401676</v>
      </c>
      <c r="D216" s="1">
        <f>'Clk0.7'!T70</f>
        <v>4.569191231943857</v>
      </c>
      <c r="G216" s="21" t="e">
        <f t="array" ref="G216">INDEX($C$2:$C$561, SMALL(IF($F$2=$B$2:$B$561, ROW($B$2:$B$561)-ROW($B$2)+1), ROW(215:215)))</f>
        <v>#NUM!</v>
      </c>
      <c r="H216" s="21" t="e">
        <f t="array" ref="H216">INDEX($D$2:$D$561, SMALL(IF($F$2=$B$2:$B$561, ROW($B$2:$B$561)-ROW($B$2)+1), ROW(215:215)))</f>
        <v>#NUM!</v>
      </c>
      <c r="J216" s="21" t="e">
        <f t="array" ref="J216">INDEX($C$2:$C$561, SMALL(IF($I$2=$B$2:$B$561, ROW($B$2:$B$561)-ROW($B$2)+1), ROW(215:215)))</f>
        <v>#NUM!</v>
      </c>
      <c r="K216" s="21" t="e">
        <f t="array" ref="K216">INDEX($D$2:$D$561, SMALL(IF($I$2=$B$2:$B$561, ROW($B$2:$B$561)-ROW($B$2)+1), ROW(215:215)))</f>
        <v>#NUM!</v>
      </c>
      <c r="M216" s="21" t="e">
        <f t="array" ref="M216">INDEX($C$2:$C$561, SMALL(IF($L$2=$B$2:$B$561, ROW($B$2:$B$561)-ROW($B$2)+1), ROW(215:215)))</f>
        <v>#NUM!</v>
      </c>
      <c r="N216" s="21" t="e">
        <f t="array" ref="N216">INDEX($D$2:$D$561, SMALL(IF($L$2=$B$2:$B$561, ROW($B$2:$B$561)-ROW($B$2)+1), ROW(215:215)))</f>
        <v>#NUM!</v>
      </c>
      <c r="P216" s="21" t="e">
        <f t="array" ref="P216">INDEX($C$2:$C$561, SMALL(IF($O$2=$B$2:$B$561, ROW($B$2:$B$561)-ROW($B$2)+1), ROW(215:215)))</f>
        <v>#NUM!</v>
      </c>
      <c r="Q216" s="21" t="e">
        <f t="array" ref="Q216">INDEX($D$2:$D$561, SMALL(IF($O$2=$B$2:$B$561, ROW($B$2:$B$561)-ROW($B$2)+1), ROW(215:215)))</f>
        <v>#NUM!</v>
      </c>
      <c r="S216" s="21" t="e">
        <f t="array" ref="S216">INDEX($C$2:$C$561, SMALL(IF($R$2=$B$2:$B$561, ROW($B$2:$B$561)-ROW($B$2)+1), ROW(215:215)))</f>
        <v>#NUM!</v>
      </c>
      <c r="T216" s="21" t="e">
        <f t="array" ref="T216">INDEX($D$2:$D$561, SMALL(IF($R$2=$B$2:$B$561, ROW($B$2:$B$561)-ROW($B$2)+1), ROW(215:215)))</f>
        <v>#NUM!</v>
      </c>
      <c r="V216" s="21" t="e">
        <f t="array" ref="V216">INDEX($C$2:$C$561, SMALL(IF($U$2=$B$2:$B$561, ROW($B$2:$B$561)-ROW($B$2)+1), ROW(215:215)))</f>
        <v>#NUM!</v>
      </c>
      <c r="W216" s="21" t="e">
        <f t="array" ref="W216">INDEX($D$2:$D$561, SMALL(IF($U$2=$B$2:$B$561, ROW($B$2:$B$561)-ROW($B$2)+1), ROW(215:215)))</f>
        <v>#NUM!</v>
      </c>
      <c r="Y216" s="21" t="e">
        <f t="array" ref="Y216">INDEX($C$2:$C$561, SMALL(IF($X$2=$B$2:$B$561, ROW($B$2:$B$561)-ROW($B$2)+1), ROW(215:215)))</f>
        <v>#NUM!</v>
      </c>
      <c r="Z216" s="21" t="e">
        <f t="array" ref="Z216">INDEX($D$2:$D$561, SMALL(IF($X$2=$B$2:$B$561, ROW($B$2:$B$561)-ROW($B$2)+1), ROW(215:215)))</f>
        <v>#NUM!</v>
      </c>
      <c r="AB216" s="21" t="e">
        <f t="array" ref="AB216">INDEX($C$2:$C$561, SMALL(IF($AA$2=$B$2:$B$561, ROW($B$2:$B$561)-ROW($B$2)+1), ROW(215:215)))</f>
        <v>#NUM!</v>
      </c>
      <c r="AC216" s="21" t="e">
        <f t="array" ref="AC216">INDEX($D$2:$D$561, SMALL(IF($AA$2=$B$2:$B$561, ROW($B$2:$B$561)-ROW($B$2)+1), ROW(215:215)))</f>
        <v>#NUM!</v>
      </c>
      <c r="AE216" s="21" t="e">
        <f t="array" ref="AE216">INDEX($C$2:$C$561, SMALL(IF($AD$2=$B$2:$B$561, ROW($B$2:$B$561)-ROW($B$2)+1), ROW(215:215)))</f>
        <v>#NUM!</v>
      </c>
      <c r="AF216" s="21" t="e">
        <f t="array" ref="AF216">INDEX($D$2:$D$561, SMALL(IF($AD$2=$B$2:$B$561, ROW($B$2:$B$561)-ROW($B$2)+1), ROW(215:215)))</f>
        <v>#NUM!</v>
      </c>
      <c r="AH216" s="21" t="e">
        <f t="array" ref="AH216">INDEX($C$2:$C$561, SMALL(IF($AG$2=$B$2:$B$561, ROW($B$2:$B$561)-ROW($B$2)+1), ROW(215:215)))</f>
        <v>#NUM!</v>
      </c>
      <c r="AI216" s="21" t="e">
        <f t="array" ref="AI216">INDEX($D$2:$D$561, SMALL(IF($AG$2=$B$2:$B$561, ROW($B$2:$B$561)-ROW($B$2)+1), ROW(215:215)))</f>
        <v>#NUM!</v>
      </c>
    </row>
    <row r="217" spans="1:35" ht="15" x14ac:dyDescent="0.4">
      <c r="A217">
        <f>'Clk0.7'!P71</f>
        <v>17.280734758428085</v>
      </c>
      <c r="B217">
        <f t="shared" si="3"/>
        <v>18</v>
      </c>
      <c r="C217" s="1">
        <f>'Clk0.7'!S71</f>
        <v>6.2628765927519883</v>
      </c>
      <c r="D217" s="1">
        <f>'Clk0.7'!T71</f>
        <v>4.3182613045790355</v>
      </c>
      <c r="G217" s="21" t="e">
        <f t="array" ref="G217">INDEX($C$2:$C$561, SMALL(IF($F$2=$B$2:$B$561, ROW($B$2:$B$561)-ROW($B$2)+1), ROW(216:216)))</f>
        <v>#NUM!</v>
      </c>
      <c r="H217" s="21" t="e">
        <f t="array" ref="H217">INDEX($D$2:$D$561, SMALL(IF($F$2=$B$2:$B$561, ROW($B$2:$B$561)-ROW($B$2)+1), ROW(216:216)))</f>
        <v>#NUM!</v>
      </c>
      <c r="J217" s="21" t="e">
        <f t="array" ref="J217">INDEX($C$2:$C$561, SMALL(IF($I$2=$B$2:$B$561, ROW($B$2:$B$561)-ROW($B$2)+1), ROW(216:216)))</f>
        <v>#NUM!</v>
      </c>
      <c r="K217" s="21" t="e">
        <f t="array" ref="K217">INDEX($D$2:$D$561, SMALL(IF($I$2=$B$2:$B$561, ROW($B$2:$B$561)-ROW($B$2)+1), ROW(216:216)))</f>
        <v>#NUM!</v>
      </c>
      <c r="M217" s="21" t="e">
        <f t="array" ref="M217">INDEX($C$2:$C$561, SMALL(IF($L$2=$B$2:$B$561, ROW($B$2:$B$561)-ROW($B$2)+1), ROW(216:216)))</f>
        <v>#NUM!</v>
      </c>
      <c r="N217" s="21" t="e">
        <f t="array" ref="N217">INDEX($D$2:$D$561, SMALL(IF($L$2=$B$2:$B$561, ROW($B$2:$B$561)-ROW($B$2)+1), ROW(216:216)))</f>
        <v>#NUM!</v>
      </c>
      <c r="P217" s="21" t="e">
        <f t="array" ref="P217">INDEX($C$2:$C$561, SMALL(IF($O$2=$B$2:$B$561, ROW($B$2:$B$561)-ROW($B$2)+1), ROW(216:216)))</f>
        <v>#NUM!</v>
      </c>
      <c r="Q217" s="21" t="e">
        <f t="array" ref="Q217">INDEX($D$2:$D$561, SMALL(IF($O$2=$B$2:$B$561, ROW($B$2:$B$561)-ROW($B$2)+1), ROW(216:216)))</f>
        <v>#NUM!</v>
      </c>
      <c r="S217" s="21" t="e">
        <f t="array" ref="S217">INDEX($C$2:$C$561, SMALL(IF($R$2=$B$2:$B$561, ROW($B$2:$B$561)-ROW($B$2)+1), ROW(216:216)))</f>
        <v>#NUM!</v>
      </c>
      <c r="T217" s="21" t="e">
        <f t="array" ref="T217">INDEX($D$2:$D$561, SMALL(IF($R$2=$B$2:$B$561, ROW($B$2:$B$561)-ROW($B$2)+1), ROW(216:216)))</f>
        <v>#NUM!</v>
      </c>
      <c r="V217" s="21" t="e">
        <f t="array" ref="V217">INDEX($C$2:$C$561, SMALL(IF($U$2=$B$2:$B$561, ROW($B$2:$B$561)-ROW($B$2)+1), ROW(216:216)))</f>
        <v>#NUM!</v>
      </c>
      <c r="W217" s="21" t="e">
        <f t="array" ref="W217">INDEX($D$2:$D$561, SMALL(IF($U$2=$B$2:$B$561, ROW($B$2:$B$561)-ROW($B$2)+1), ROW(216:216)))</f>
        <v>#NUM!</v>
      </c>
      <c r="Y217" s="21" t="e">
        <f t="array" ref="Y217">INDEX($C$2:$C$561, SMALL(IF($X$2=$B$2:$B$561, ROW($B$2:$B$561)-ROW($B$2)+1), ROW(216:216)))</f>
        <v>#NUM!</v>
      </c>
      <c r="Z217" s="21" t="e">
        <f t="array" ref="Z217">INDEX($D$2:$D$561, SMALL(IF($X$2=$B$2:$B$561, ROW($B$2:$B$561)-ROW($B$2)+1), ROW(216:216)))</f>
        <v>#NUM!</v>
      </c>
      <c r="AB217" s="21" t="e">
        <f t="array" ref="AB217">INDEX($C$2:$C$561, SMALL(IF($AA$2=$B$2:$B$561, ROW($B$2:$B$561)-ROW($B$2)+1), ROW(216:216)))</f>
        <v>#NUM!</v>
      </c>
      <c r="AC217" s="21" t="e">
        <f t="array" ref="AC217">INDEX($D$2:$D$561, SMALL(IF($AA$2=$B$2:$B$561, ROW($B$2:$B$561)-ROW($B$2)+1), ROW(216:216)))</f>
        <v>#NUM!</v>
      </c>
      <c r="AE217" s="21" t="e">
        <f t="array" ref="AE217">INDEX($C$2:$C$561, SMALL(IF($AD$2=$B$2:$B$561, ROW($B$2:$B$561)-ROW($B$2)+1), ROW(216:216)))</f>
        <v>#NUM!</v>
      </c>
      <c r="AF217" s="21" t="e">
        <f t="array" ref="AF217">INDEX($D$2:$D$561, SMALL(IF($AD$2=$B$2:$B$561, ROW($B$2:$B$561)-ROW($B$2)+1), ROW(216:216)))</f>
        <v>#NUM!</v>
      </c>
      <c r="AH217" s="21" t="e">
        <f t="array" ref="AH217">INDEX($C$2:$C$561, SMALL(IF($AG$2=$B$2:$B$561, ROW($B$2:$B$561)-ROW($B$2)+1), ROW(216:216)))</f>
        <v>#NUM!</v>
      </c>
      <c r="AI217" s="21" t="e">
        <f t="array" ref="AI217">INDEX($D$2:$D$561, SMALL(IF($AG$2=$B$2:$B$561, ROW($B$2:$B$561)-ROW($B$2)+1), ROW(216:216)))</f>
        <v>#NUM!</v>
      </c>
    </row>
    <row r="218" spans="1:35" ht="15" x14ac:dyDescent="0.4">
      <c r="A218">
        <f>'Clk0.7'!P72</f>
        <v>17.421017254045026</v>
      </c>
      <c r="B218">
        <f t="shared" si="3"/>
        <v>18</v>
      </c>
      <c r="C218" s="1">
        <f>'Clk0.7'!S72</f>
        <v>6.1264425040676906</v>
      </c>
      <c r="D218" s="1">
        <f>'Clk0.7'!T72</f>
        <v>4.0610397223473358</v>
      </c>
      <c r="G218" s="21" t="e">
        <f t="array" ref="G218">INDEX($C$2:$C$561, SMALL(IF($F$2=$B$2:$B$561, ROW($B$2:$B$561)-ROW($B$2)+1), ROW(217:217)))</f>
        <v>#NUM!</v>
      </c>
      <c r="H218" s="21" t="e">
        <f t="array" ref="H218">INDEX($D$2:$D$561, SMALL(IF($F$2=$B$2:$B$561, ROW($B$2:$B$561)-ROW($B$2)+1), ROW(217:217)))</f>
        <v>#NUM!</v>
      </c>
      <c r="J218" s="21" t="e">
        <f t="array" ref="J218">INDEX($C$2:$C$561, SMALL(IF($I$2=$B$2:$B$561, ROW($B$2:$B$561)-ROW($B$2)+1), ROW(217:217)))</f>
        <v>#NUM!</v>
      </c>
      <c r="K218" s="21" t="e">
        <f t="array" ref="K218">INDEX($D$2:$D$561, SMALL(IF($I$2=$B$2:$B$561, ROW($B$2:$B$561)-ROW($B$2)+1), ROW(217:217)))</f>
        <v>#NUM!</v>
      </c>
      <c r="M218" s="21" t="e">
        <f t="array" ref="M218">INDEX($C$2:$C$561, SMALL(IF($L$2=$B$2:$B$561, ROW($B$2:$B$561)-ROW($B$2)+1), ROW(217:217)))</f>
        <v>#NUM!</v>
      </c>
      <c r="N218" s="21" t="e">
        <f t="array" ref="N218">INDEX($D$2:$D$561, SMALL(IF($L$2=$B$2:$B$561, ROW($B$2:$B$561)-ROW($B$2)+1), ROW(217:217)))</f>
        <v>#NUM!</v>
      </c>
      <c r="P218" s="21" t="e">
        <f t="array" ref="P218">INDEX($C$2:$C$561, SMALL(IF($O$2=$B$2:$B$561, ROW($B$2:$B$561)-ROW($B$2)+1), ROW(217:217)))</f>
        <v>#NUM!</v>
      </c>
      <c r="Q218" s="21" t="e">
        <f t="array" ref="Q218">INDEX($D$2:$D$561, SMALL(IF($O$2=$B$2:$B$561, ROW($B$2:$B$561)-ROW($B$2)+1), ROW(217:217)))</f>
        <v>#NUM!</v>
      </c>
      <c r="S218" s="21" t="e">
        <f t="array" ref="S218">INDEX($C$2:$C$561, SMALL(IF($R$2=$B$2:$B$561, ROW($B$2:$B$561)-ROW($B$2)+1), ROW(217:217)))</f>
        <v>#NUM!</v>
      </c>
      <c r="T218" s="21" t="e">
        <f t="array" ref="T218">INDEX($D$2:$D$561, SMALL(IF($R$2=$B$2:$B$561, ROW($B$2:$B$561)-ROW($B$2)+1), ROW(217:217)))</f>
        <v>#NUM!</v>
      </c>
      <c r="V218" s="21" t="e">
        <f t="array" ref="V218">INDEX($C$2:$C$561, SMALL(IF($U$2=$B$2:$B$561, ROW($B$2:$B$561)-ROW($B$2)+1), ROW(217:217)))</f>
        <v>#NUM!</v>
      </c>
      <c r="W218" s="21" t="e">
        <f t="array" ref="W218">INDEX($D$2:$D$561, SMALL(IF($U$2=$B$2:$B$561, ROW($B$2:$B$561)-ROW($B$2)+1), ROW(217:217)))</f>
        <v>#NUM!</v>
      </c>
      <c r="Y218" s="21" t="e">
        <f t="array" ref="Y218">INDEX($C$2:$C$561, SMALL(IF($X$2=$B$2:$B$561, ROW($B$2:$B$561)-ROW($B$2)+1), ROW(217:217)))</f>
        <v>#NUM!</v>
      </c>
      <c r="Z218" s="21" t="e">
        <f t="array" ref="Z218">INDEX($D$2:$D$561, SMALL(IF($X$2=$B$2:$B$561, ROW($B$2:$B$561)-ROW($B$2)+1), ROW(217:217)))</f>
        <v>#NUM!</v>
      </c>
      <c r="AB218" s="21" t="e">
        <f t="array" ref="AB218">INDEX($C$2:$C$561, SMALL(IF($AA$2=$B$2:$B$561, ROW($B$2:$B$561)-ROW($B$2)+1), ROW(217:217)))</f>
        <v>#NUM!</v>
      </c>
      <c r="AC218" s="21" t="e">
        <f t="array" ref="AC218">INDEX($D$2:$D$561, SMALL(IF($AA$2=$B$2:$B$561, ROW($B$2:$B$561)-ROW($B$2)+1), ROW(217:217)))</f>
        <v>#NUM!</v>
      </c>
      <c r="AE218" s="21" t="e">
        <f t="array" ref="AE218">INDEX($C$2:$C$561, SMALL(IF($AD$2=$B$2:$B$561, ROW($B$2:$B$561)-ROW($B$2)+1), ROW(217:217)))</f>
        <v>#NUM!</v>
      </c>
      <c r="AF218" s="21" t="e">
        <f t="array" ref="AF218">INDEX($D$2:$D$561, SMALL(IF($AD$2=$B$2:$B$561, ROW($B$2:$B$561)-ROW($B$2)+1), ROW(217:217)))</f>
        <v>#NUM!</v>
      </c>
      <c r="AH218" s="21" t="e">
        <f t="array" ref="AH218">INDEX($C$2:$C$561, SMALL(IF($AG$2=$B$2:$B$561, ROW($B$2:$B$561)-ROW($B$2)+1), ROW(217:217)))</f>
        <v>#NUM!</v>
      </c>
      <c r="AI218" s="21" t="e">
        <f t="array" ref="AI218">INDEX($D$2:$D$561, SMALL(IF($AG$2=$B$2:$B$561, ROW($B$2:$B$561)-ROW($B$2)+1), ROW(217:217)))</f>
        <v>#NUM!</v>
      </c>
    </row>
    <row r="219" spans="1:35" ht="15" x14ac:dyDescent="0.4">
      <c r="A219">
        <f>'Clk0.7'!P73</f>
        <v>17.574732549431545</v>
      </c>
      <c r="B219">
        <f t="shared" si="3"/>
        <v>18</v>
      </c>
      <c r="C219" s="1">
        <f>'Clk0.7'!S73</f>
        <v>5.9885995953034028</v>
      </c>
      <c r="D219" s="1">
        <f>'Clk0.7'!T73</f>
        <v>3.796868039924489</v>
      </c>
      <c r="G219" s="21" t="e">
        <f t="array" ref="G219">INDEX($C$2:$C$561, SMALL(IF($F$2=$B$2:$B$561, ROW($B$2:$B$561)-ROW($B$2)+1), ROW(218:218)))</f>
        <v>#NUM!</v>
      </c>
      <c r="H219" s="21" t="e">
        <f t="array" ref="H219">INDEX($D$2:$D$561, SMALL(IF($F$2=$B$2:$B$561, ROW($B$2:$B$561)-ROW($B$2)+1), ROW(218:218)))</f>
        <v>#NUM!</v>
      </c>
      <c r="J219" s="21" t="e">
        <f t="array" ref="J219">INDEX($C$2:$C$561, SMALL(IF($I$2=$B$2:$B$561, ROW($B$2:$B$561)-ROW($B$2)+1), ROW(218:218)))</f>
        <v>#NUM!</v>
      </c>
      <c r="K219" s="21" t="e">
        <f t="array" ref="K219">INDEX($D$2:$D$561, SMALL(IF($I$2=$B$2:$B$561, ROW($B$2:$B$561)-ROW($B$2)+1), ROW(218:218)))</f>
        <v>#NUM!</v>
      </c>
      <c r="M219" s="21" t="e">
        <f t="array" ref="M219">INDEX($C$2:$C$561, SMALL(IF($L$2=$B$2:$B$561, ROW($B$2:$B$561)-ROW($B$2)+1), ROW(218:218)))</f>
        <v>#NUM!</v>
      </c>
      <c r="N219" s="21" t="e">
        <f t="array" ref="N219">INDEX($D$2:$D$561, SMALL(IF($L$2=$B$2:$B$561, ROW($B$2:$B$561)-ROW($B$2)+1), ROW(218:218)))</f>
        <v>#NUM!</v>
      </c>
      <c r="P219" s="21" t="e">
        <f t="array" ref="P219">INDEX($C$2:$C$561, SMALL(IF($O$2=$B$2:$B$561, ROW($B$2:$B$561)-ROW($B$2)+1), ROW(218:218)))</f>
        <v>#NUM!</v>
      </c>
      <c r="Q219" s="21" t="e">
        <f t="array" ref="Q219">INDEX($D$2:$D$561, SMALL(IF($O$2=$B$2:$B$561, ROW($B$2:$B$561)-ROW($B$2)+1), ROW(218:218)))</f>
        <v>#NUM!</v>
      </c>
      <c r="S219" s="21" t="e">
        <f t="array" ref="S219">INDEX($C$2:$C$561, SMALL(IF($R$2=$B$2:$B$561, ROW($B$2:$B$561)-ROW($B$2)+1), ROW(218:218)))</f>
        <v>#NUM!</v>
      </c>
      <c r="T219" s="21" t="e">
        <f t="array" ref="T219">INDEX($D$2:$D$561, SMALL(IF($R$2=$B$2:$B$561, ROW($B$2:$B$561)-ROW($B$2)+1), ROW(218:218)))</f>
        <v>#NUM!</v>
      </c>
      <c r="V219" s="21" t="e">
        <f t="array" ref="V219">INDEX($C$2:$C$561, SMALL(IF($U$2=$B$2:$B$561, ROW($B$2:$B$561)-ROW($B$2)+1), ROW(218:218)))</f>
        <v>#NUM!</v>
      </c>
      <c r="W219" s="21" t="e">
        <f t="array" ref="W219">INDEX($D$2:$D$561, SMALL(IF($U$2=$B$2:$B$561, ROW($B$2:$B$561)-ROW($B$2)+1), ROW(218:218)))</f>
        <v>#NUM!</v>
      </c>
      <c r="Y219" s="21" t="e">
        <f t="array" ref="Y219">INDEX($C$2:$C$561, SMALL(IF($X$2=$B$2:$B$561, ROW($B$2:$B$561)-ROW($B$2)+1), ROW(218:218)))</f>
        <v>#NUM!</v>
      </c>
      <c r="Z219" s="21" t="e">
        <f t="array" ref="Z219">INDEX($D$2:$D$561, SMALL(IF($X$2=$B$2:$B$561, ROW($B$2:$B$561)-ROW($B$2)+1), ROW(218:218)))</f>
        <v>#NUM!</v>
      </c>
      <c r="AB219" s="21" t="e">
        <f t="array" ref="AB219">INDEX($C$2:$C$561, SMALL(IF($AA$2=$B$2:$B$561, ROW($B$2:$B$561)-ROW($B$2)+1), ROW(218:218)))</f>
        <v>#NUM!</v>
      </c>
      <c r="AC219" s="21" t="e">
        <f t="array" ref="AC219">INDEX($D$2:$D$561, SMALL(IF($AA$2=$B$2:$B$561, ROW($B$2:$B$561)-ROW($B$2)+1), ROW(218:218)))</f>
        <v>#NUM!</v>
      </c>
      <c r="AE219" s="21" t="e">
        <f t="array" ref="AE219">INDEX($C$2:$C$561, SMALL(IF($AD$2=$B$2:$B$561, ROW($B$2:$B$561)-ROW($B$2)+1), ROW(218:218)))</f>
        <v>#NUM!</v>
      </c>
      <c r="AF219" s="21" t="e">
        <f t="array" ref="AF219">INDEX($D$2:$D$561, SMALL(IF($AD$2=$B$2:$B$561, ROW($B$2:$B$561)-ROW($B$2)+1), ROW(218:218)))</f>
        <v>#NUM!</v>
      </c>
      <c r="AH219" s="21" t="e">
        <f t="array" ref="AH219">INDEX($C$2:$C$561, SMALL(IF($AG$2=$B$2:$B$561, ROW($B$2:$B$561)-ROW($B$2)+1), ROW(218:218)))</f>
        <v>#NUM!</v>
      </c>
      <c r="AI219" s="21" t="e">
        <f t="array" ref="AI219">INDEX($D$2:$D$561, SMALL(IF($AG$2=$B$2:$B$561, ROW($B$2:$B$561)-ROW($B$2)+1), ROW(218:218)))</f>
        <v>#NUM!</v>
      </c>
    </row>
    <row r="220" spans="1:35" ht="15" x14ac:dyDescent="0.4">
      <c r="A220">
        <f>'Clk0.7'!P74</f>
        <v>17.742540083853598</v>
      </c>
      <c r="B220">
        <f t="shared" si="3"/>
        <v>18</v>
      </c>
      <c r="C220" s="1">
        <f>'Clk0.7'!S74</f>
        <v>5.8481791372514245</v>
      </c>
      <c r="D220" s="1">
        <f>'Clk0.7'!T74</f>
        <v>3.5251015910179784</v>
      </c>
      <c r="G220" s="21" t="e">
        <f t="array" ref="G220">INDEX($C$2:$C$561, SMALL(IF($F$2=$B$2:$B$561, ROW($B$2:$B$561)-ROW($B$2)+1), ROW(219:219)))</f>
        <v>#NUM!</v>
      </c>
      <c r="H220" s="21" t="e">
        <f t="array" ref="H220">INDEX($D$2:$D$561, SMALL(IF($F$2=$B$2:$B$561, ROW($B$2:$B$561)-ROW($B$2)+1), ROW(219:219)))</f>
        <v>#NUM!</v>
      </c>
      <c r="J220" s="21" t="e">
        <f t="array" ref="J220">INDEX($C$2:$C$561, SMALL(IF($I$2=$B$2:$B$561, ROW($B$2:$B$561)-ROW($B$2)+1), ROW(219:219)))</f>
        <v>#NUM!</v>
      </c>
      <c r="K220" s="21" t="e">
        <f t="array" ref="K220">INDEX($D$2:$D$561, SMALL(IF($I$2=$B$2:$B$561, ROW($B$2:$B$561)-ROW($B$2)+1), ROW(219:219)))</f>
        <v>#NUM!</v>
      </c>
      <c r="M220" s="21" t="e">
        <f t="array" ref="M220">INDEX($C$2:$C$561, SMALL(IF($L$2=$B$2:$B$561, ROW($B$2:$B$561)-ROW($B$2)+1), ROW(219:219)))</f>
        <v>#NUM!</v>
      </c>
      <c r="N220" s="21" t="e">
        <f t="array" ref="N220">INDEX($D$2:$D$561, SMALL(IF($L$2=$B$2:$B$561, ROW($B$2:$B$561)-ROW($B$2)+1), ROW(219:219)))</f>
        <v>#NUM!</v>
      </c>
      <c r="P220" s="21" t="e">
        <f t="array" ref="P220">INDEX($C$2:$C$561, SMALL(IF($O$2=$B$2:$B$561, ROW($B$2:$B$561)-ROW($B$2)+1), ROW(219:219)))</f>
        <v>#NUM!</v>
      </c>
      <c r="Q220" s="21" t="e">
        <f t="array" ref="Q220">INDEX($D$2:$D$561, SMALL(IF($O$2=$B$2:$B$561, ROW($B$2:$B$561)-ROW($B$2)+1), ROW(219:219)))</f>
        <v>#NUM!</v>
      </c>
      <c r="S220" s="21" t="e">
        <f t="array" ref="S220">INDEX($C$2:$C$561, SMALL(IF($R$2=$B$2:$B$561, ROW($B$2:$B$561)-ROW($B$2)+1), ROW(219:219)))</f>
        <v>#NUM!</v>
      </c>
      <c r="T220" s="21" t="e">
        <f t="array" ref="T220">INDEX($D$2:$D$561, SMALL(IF($R$2=$B$2:$B$561, ROW($B$2:$B$561)-ROW($B$2)+1), ROW(219:219)))</f>
        <v>#NUM!</v>
      </c>
      <c r="V220" s="21" t="e">
        <f t="array" ref="V220">INDEX($C$2:$C$561, SMALL(IF($U$2=$B$2:$B$561, ROW($B$2:$B$561)-ROW($B$2)+1), ROW(219:219)))</f>
        <v>#NUM!</v>
      </c>
      <c r="W220" s="21" t="e">
        <f t="array" ref="W220">INDEX($D$2:$D$561, SMALL(IF($U$2=$B$2:$B$561, ROW($B$2:$B$561)-ROW($B$2)+1), ROW(219:219)))</f>
        <v>#NUM!</v>
      </c>
      <c r="Y220" s="21" t="e">
        <f t="array" ref="Y220">INDEX($C$2:$C$561, SMALL(IF($X$2=$B$2:$B$561, ROW($B$2:$B$561)-ROW($B$2)+1), ROW(219:219)))</f>
        <v>#NUM!</v>
      </c>
      <c r="Z220" s="21" t="e">
        <f t="array" ref="Z220">INDEX($D$2:$D$561, SMALL(IF($X$2=$B$2:$B$561, ROW($B$2:$B$561)-ROW($B$2)+1), ROW(219:219)))</f>
        <v>#NUM!</v>
      </c>
      <c r="AB220" s="21" t="e">
        <f t="array" ref="AB220">INDEX($C$2:$C$561, SMALL(IF($AA$2=$B$2:$B$561, ROW($B$2:$B$561)-ROW($B$2)+1), ROW(219:219)))</f>
        <v>#NUM!</v>
      </c>
      <c r="AC220" s="21" t="e">
        <f t="array" ref="AC220">INDEX($D$2:$D$561, SMALL(IF($AA$2=$B$2:$B$561, ROW($B$2:$B$561)-ROW($B$2)+1), ROW(219:219)))</f>
        <v>#NUM!</v>
      </c>
      <c r="AE220" s="21" t="e">
        <f t="array" ref="AE220">INDEX($C$2:$C$561, SMALL(IF($AD$2=$B$2:$B$561, ROW($B$2:$B$561)-ROW($B$2)+1), ROW(219:219)))</f>
        <v>#NUM!</v>
      </c>
      <c r="AF220" s="21" t="e">
        <f t="array" ref="AF220">INDEX($D$2:$D$561, SMALL(IF($AD$2=$B$2:$B$561, ROW($B$2:$B$561)-ROW($B$2)+1), ROW(219:219)))</f>
        <v>#NUM!</v>
      </c>
      <c r="AH220" s="21" t="e">
        <f t="array" ref="AH220">INDEX($C$2:$C$561, SMALL(IF($AG$2=$B$2:$B$561, ROW($B$2:$B$561)-ROW($B$2)+1), ROW(219:219)))</f>
        <v>#NUM!</v>
      </c>
      <c r="AI220" s="21" t="e">
        <f t="array" ref="AI220">INDEX($D$2:$D$561, SMALL(IF($AG$2=$B$2:$B$561, ROW($B$2:$B$561)-ROW($B$2)+1), ROW(219:219)))</f>
        <v>#NUM!</v>
      </c>
    </row>
    <row r="221" spans="1:35" ht="15" x14ac:dyDescent="0.4">
      <c r="A221">
        <f>'Clk0.7'!P75</f>
        <v>17.925114618566155</v>
      </c>
      <c r="B221">
        <f t="shared" si="3"/>
        <v>18</v>
      </c>
      <c r="C221" s="1">
        <f>'Clk0.7'!S75</f>
        <v>5.7037529917837766</v>
      </c>
      <c r="D221" s="1">
        <f>'Clk0.7'!T75</f>
        <v>3.245141489159924</v>
      </c>
      <c r="G221" s="21" t="e">
        <f t="array" ref="G221">INDEX($C$2:$C$561, SMALL(IF($F$2=$B$2:$B$561, ROW($B$2:$B$561)-ROW($B$2)+1), ROW(220:220)))</f>
        <v>#NUM!</v>
      </c>
      <c r="H221" s="21" t="e">
        <f t="array" ref="H221">INDEX($D$2:$D$561, SMALL(IF($F$2=$B$2:$B$561, ROW($B$2:$B$561)-ROW($B$2)+1), ROW(220:220)))</f>
        <v>#NUM!</v>
      </c>
      <c r="J221" s="21" t="e">
        <f t="array" ref="J221">INDEX($C$2:$C$561, SMALL(IF($I$2=$B$2:$B$561, ROW($B$2:$B$561)-ROW($B$2)+1), ROW(220:220)))</f>
        <v>#NUM!</v>
      </c>
      <c r="K221" s="21" t="e">
        <f t="array" ref="K221">INDEX($D$2:$D$561, SMALL(IF($I$2=$B$2:$B$561, ROW($B$2:$B$561)-ROW($B$2)+1), ROW(220:220)))</f>
        <v>#NUM!</v>
      </c>
      <c r="M221" s="21" t="e">
        <f t="array" ref="M221">INDEX($C$2:$C$561, SMALL(IF($L$2=$B$2:$B$561, ROW($B$2:$B$561)-ROW($B$2)+1), ROW(220:220)))</f>
        <v>#NUM!</v>
      </c>
      <c r="N221" s="21" t="e">
        <f t="array" ref="N221">INDEX($D$2:$D$561, SMALL(IF($L$2=$B$2:$B$561, ROW($B$2:$B$561)-ROW($B$2)+1), ROW(220:220)))</f>
        <v>#NUM!</v>
      </c>
      <c r="P221" s="21" t="e">
        <f t="array" ref="P221">INDEX($C$2:$C$561, SMALL(IF($O$2=$B$2:$B$561, ROW($B$2:$B$561)-ROW($B$2)+1), ROW(220:220)))</f>
        <v>#NUM!</v>
      </c>
      <c r="Q221" s="21" t="e">
        <f t="array" ref="Q221">INDEX($D$2:$D$561, SMALL(IF($O$2=$B$2:$B$561, ROW($B$2:$B$561)-ROW($B$2)+1), ROW(220:220)))</f>
        <v>#NUM!</v>
      </c>
      <c r="S221" s="21" t="e">
        <f t="array" ref="S221">INDEX($C$2:$C$561, SMALL(IF($R$2=$B$2:$B$561, ROW($B$2:$B$561)-ROW($B$2)+1), ROW(220:220)))</f>
        <v>#NUM!</v>
      </c>
      <c r="T221" s="21" t="e">
        <f t="array" ref="T221">INDEX($D$2:$D$561, SMALL(IF($R$2=$B$2:$B$561, ROW($B$2:$B$561)-ROW($B$2)+1), ROW(220:220)))</f>
        <v>#NUM!</v>
      </c>
      <c r="V221" s="21" t="e">
        <f t="array" ref="V221">INDEX($C$2:$C$561, SMALL(IF($U$2=$B$2:$B$561, ROW($B$2:$B$561)-ROW($B$2)+1), ROW(220:220)))</f>
        <v>#NUM!</v>
      </c>
      <c r="W221" s="21" t="e">
        <f t="array" ref="W221">INDEX($D$2:$D$561, SMALL(IF($U$2=$B$2:$B$561, ROW($B$2:$B$561)-ROW($B$2)+1), ROW(220:220)))</f>
        <v>#NUM!</v>
      </c>
      <c r="Y221" s="21" t="e">
        <f t="array" ref="Y221">INDEX($C$2:$C$561, SMALL(IF($X$2=$B$2:$B$561, ROW($B$2:$B$561)-ROW($B$2)+1), ROW(220:220)))</f>
        <v>#NUM!</v>
      </c>
      <c r="Z221" s="21" t="e">
        <f t="array" ref="Z221">INDEX($D$2:$D$561, SMALL(IF($X$2=$B$2:$B$561, ROW($B$2:$B$561)-ROW($B$2)+1), ROW(220:220)))</f>
        <v>#NUM!</v>
      </c>
      <c r="AB221" s="21" t="e">
        <f t="array" ref="AB221">INDEX($C$2:$C$561, SMALL(IF($AA$2=$B$2:$B$561, ROW($B$2:$B$561)-ROW($B$2)+1), ROW(220:220)))</f>
        <v>#NUM!</v>
      </c>
      <c r="AC221" s="21" t="e">
        <f t="array" ref="AC221">INDEX($D$2:$D$561, SMALL(IF($AA$2=$B$2:$B$561, ROW($B$2:$B$561)-ROW($B$2)+1), ROW(220:220)))</f>
        <v>#NUM!</v>
      </c>
      <c r="AE221" s="21" t="e">
        <f t="array" ref="AE221">INDEX($C$2:$C$561, SMALL(IF($AD$2=$B$2:$B$561, ROW($B$2:$B$561)-ROW($B$2)+1), ROW(220:220)))</f>
        <v>#NUM!</v>
      </c>
      <c r="AF221" s="21" t="e">
        <f t="array" ref="AF221">INDEX($D$2:$D$561, SMALL(IF($AD$2=$B$2:$B$561, ROW($B$2:$B$561)-ROW($B$2)+1), ROW(220:220)))</f>
        <v>#NUM!</v>
      </c>
      <c r="AH221" s="21" t="e">
        <f t="array" ref="AH221">INDEX($C$2:$C$561, SMALL(IF($AG$2=$B$2:$B$561, ROW($B$2:$B$561)-ROW($B$2)+1), ROW(220:220)))</f>
        <v>#NUM!</v>
      </c>
      <c r="AI221" s="21" t="e">
        <f t="array" ref="AI221">INDEX($D$2:$D$561, SMALL(IF($AG$2=$B$2:$B$561, ROW($B$2:$B$561)-ROW($B$2)+1), ROW(220:220)))</f>
        <v>#NUM!</v>
      </c>
    </row>
    <row r="222" spans="1:35" ht="15" x14ac:dyDescent="0.4">
      <c r="A222">
        <f>'Clk0.7'!P76</f>
        <v>18.123101242157162</v>
      </c>
      <c r="B222">
        <f t="shared" si="3"/>
        <v>18</v>
      </c>
      <c r="C222" s="1">
        <f>'Clk0.7'!S76</f>
        <v>5.553564209084751</v>
      </c>
      <c r="D222" s="1">
        <f>'Clk0.7'!T76</f>
        <v>2.9564857487360419</v>
      </c>
      <c r="G222" s="21" t="e">
        <f t="array" ref="G222">INDEX($C$2:$C$561, SMALL(IF($F$2=$B$2:$B$561, ROW($B$2:$B$561)-ROW($B$2)+1), ROW(221:221)))</f>
        <v>#NUM!</v>
      </c>
      <c r="H222" s="21" t="e">
        <f t="array" ref="H222">INDEX($D$2:$D$561, SMALL(IF($F$2=$B$2:$B$561, ROW($B$2:$B$561)-ROW($B$2)+1), ROW(221:221)))</f>
        <v>#NUM!</v>
      </c>
      <c r="J222" s="21" t="e">
        <f t="array" ref="J222">INDEX($C$2:$C$561, SMALL(IF($I$2=$B$2:$B$561, ROW($B$2:$B$561)-ROW($B$2)+1), ROW(221:221)))</f>
        <v>#NUM!</v>
      </c>
      <c r="K222" s="21" t="e">
        <f t="array" ref="K222">INDEX($D$2:$D$561, SMALL(IF($I$2=$B$2:$B$561, ROW($B$2:$B$561)-ROW($B$2)+1), ROW(221:221)))</f>
        <v>#NUM!</v>
      </c>
      <c r="M222" s="21" t="e">
        <f t="array" ref="M222">INDEX($C$2:$C$561, SMALL(IF($L$2=$B$2:$B$561, ROW($B$2:$B$561)-ROW($B$2)+1), ROW(221:221)))</f>
        <v>#NUM!</v>
      </c>
      <c r="N222" s="21" t="e">
        <f t="array" ref="N222">INDEX($D$2:$D$561, SMALL(IF($L$2=$B$2:$B$561, ROW($B$2:$B$561)-ROW($B$2)+1), ROW(221:221)))</f>
        <v>#NUM!</v>
      </c>
      <c r="P222" s="21" t="e">
        <f t="array" ref="P222">INDEX($C$2:$C$561, SMALL(IF($O$2=$B$2:$B$561, ROW($B$2:$B$561)-ROW($B$2)+1), ROW(221:221)))</f>
        <v>#NUM!</v>
      </c>
      <c r="Q222" s="21" t="e">
        <f t="array" ref="Q222">INDEX($D$2:$D$561, SMALL(IF($O$2=$B$2:$B$561, ROW($B$2:$B$561)-ROW($B$2)+1), ROW(221:221)))</f>
        <v>#NUM!</v>
      </c>
      <c r="S222" s="21" t="e">
        <f t="array" ref="S222">INDEX($C$2:$C$561, SMALL(IF($R$2=$B$2:$B$561, ROW($B$2:$B$561)-ROW($B$2)+1), ROW(221:221)))</f>
        <v>#NUM!</v>
      </c>
      <c r="T222" s="21" t="e">
        <f t="array" ref="T222">INDEX($D$2:$D$561, SMALL(IF($R$2=$B$2:$B$561, ROW($B$2:$B$561)-ROW($B$2)+1), ROW(221:221)))</f>
        <v>#NUM!</v>
      </c>
      <c r="V222" s="21" t="e">
        <f t="array" ref="V222">INDEX($C$2:$C$561, SMALL(IF($U$2=$B$2:$B$561, ROW($B$2:$B$561)-ROW($B$2)+1), ROW(221:221)))</f>
        <v>#NUM!</v>
      </c>
      <c r="W222" s="21" t="e">
        <f t="array" ref="W222">INDEX($D$2:$D$561, SMALL(IF($U$2=$B$2:$B$561, ROW($B$2:$B$561)-ROW($B$2)+1), ROW(221:221)))</f>
        <v>#NUM!</v>
      </c>
      <c r="Y222" s="21" t="e">
        <f t="array" ref="Y222">INDEX($C$2:$C$561, SMALL(IF($X$2=$B$2:$B$561, ROW($B$2:$B$561)-ROW($B$2)+1), ROW(221:221)))</f>
        <v>#NUM!</v>
      </c>
      <c r="Z222" s="21" t="e">
        <f t="array" ref="Z222">INDEX($D$2:$D$561, SMALL(IF($X$2=$B$2:$B$561, ROW($B$2:$B$561)-ROW($B$2)+1), ROW(221:221)))</f>
        <v>#NUM!</v>
      </c>
      <c r="AB222" s="21" t="e">
        <f t="array" ref="AB222">INDEX($C$2:$C$561, SMALL(IF($AA$2=$B$2:$B$561, ROW($B$2:$B$561)-ROW($B$2)+1), ROW(221:221)))</f>
        <v>#NUM!</v>
      </c>
      <c r="AC222" s="21" t="e">
        <f t="array" ref="AC222">INDEX($D$2:$D$561, SMALL(IF($AA$2=$B$2:$B$561, ROW($B$2:$B$561)-ROW($B$2)+1), ROW(221:221)))</f>
        <v>#NUM!</v>
      </c>
      <c r="AE222" s="21" t="e">
        <f t="array" ref="AE222">INDEX($C$2:$C$561, SMALL(IF($AD$2=$B$2:$B$561, ROW($B$2:$B$561)-ROW($B$2)+1), ROW(221:221)))</f>
        <v>#NUM!</v>
      </c>
      <c r="AF222" s="21" t="e">
        <f t="array" ref="AF222">INDEX($D$2:$D$561, SMALL(IF($AD$2=$B$2:$B$561, ROW($B$2:$B$561)-ROW($B$2)+1), ROW(221:221)))</f>
        <v>#NUM!</v>
      </c>
      <c r="AH222" s="21" t="e">
        <f t="array" ref="AH222">INDEX($C$2:$C$561, SMALL(IF($AG$2=$B$2:$B$561, ROW($B$2:$B$561)-ROW($B$2)+1), ROW(221:221)))</f>
        <v>#NUM!</v>
      </c>
      <c r="AI222" s="21" t="e">
        <f t="array" ref="AI222">INDEX($D$2:$D$561, SMALL(IF($AG$2=$B$2:$B$561, ROW($B$2:$B$561)-ROW($B$2)+1), ROW(221:221)))</f>
        <v>#NUM!</v>
      </c>
    </row>
    <row r="223" spans="1:35" ht="15" x14ac:dyDescent="0.4">
      <c r="A223">
        <f>'Clk0.7'!P77</f>
        <v>18.337041229672831</v>
      </c>
      <c r="B223">
        <f t="shared" si="3"/>
        <v>18</v>
      </c>
      <c r="C223" s="1">
        <f>'Clk0.7'!S77</f>
        <v>5.3954417191851585</v>
      </c>
      <c r="D223" s="1">
        <f>'Clk0.7'!T77</f>
        <v>2.6588086971347322</v>
      </c>
      <c r="G223" s="21" t="e">
        <f t="array" ref="G223">INDEX($C$2:$C$561, SMALL(IF($F$2=$B$2:$B$561, ROW($B$2:$B$561)-ROW($B$2)+1), ROW(222:222)))</f>
        <v>#NUM!</v>
      </c>
      <c r="H223" s="21" t="e">
        <f t="array" ref="H223">INDEX($D$2:$D$561, SMALL(IF($F$2=$B$2:$B$561, ROW($B$2:$B$561)-ROW($B$2)+1), ROW(222:222)))</f>
        <v>#NUM!</v>
      </c>
      <c r="J223" s="21" t="e">
        <f t="array" ref="J223">INDEX($C$2:$C$561, SMALL(IF($I$2=$B$2:$B$561, ROW($B$2:$B$561)-ROW($B$2)+1), ROW(222:222)))</f>
        <v>#NUM!</v>
      </c>
      <c r="K223" s="21" t="e">
        <f t="array" ref="K223">INDEX($D$2:$D$561, SMALL(IF($I$2=$B$2:$B$561, ROW($B$2:$B$561)-ROW($B$2)+1), ROW(222:222)))</f>
        <v>#NUM!</v>
      </c>
      <c r="M223" s="21" t="e">
        <f t="array" ref="M223">INDEX($C$2:$C$561, SMALL(IF($L$2=$B$2:$B$561, ROW($B$2:$B$561)-ROW($B$2)+1), ROW(222:222)))</f>
        <v>#NUM!</v>
      </c>
      <c r="N223" s="21" t="e">
        <f t="array" ref="N223">INDEX($D$2:$D$561, SMALL(IF($L$2=$B$2:$B$561, ROW($B$2:$B$561)-ROW($B$2)+1), ROW(222:222)))</f>
        <v>#NUM!</v>
      </c>
      <c r="P223" s="21" t="e">
        <f t="array" ref="P223">INDEX($C$2:$C$561, SMALL(IF($O$2=$B$2:$B$561, ROW($B$2:$B$561)-ROW($B$2)+1), ROW(222:222)))</f>
        <v>#NUM!</v>
      </c>
      <c r="Q223" s="21" t="e">
        <f t="array" ref="Q223">INDEX($D$2:$D$561, SMALL(IF($O$2=$B$2:$B$561, ROW($B$2:$B$561)-ROW($B$2)+1), ROW(222:222)))</f>
        <v>#NUM!</v>
      </c>
      <c r="S223" s="21" t="e">
        <f t="array" ref="S223">INDEX($C$2:$C$561, SMALL(IF($R$2=$B$2:$B$561, ROW($B$2:$B$561)-ROW($B$2)+1), ROW(222:222)))</f>
        <v>#NUM!</v>
      </c>
      <c r="T223" s="21" t="e">
        <f t="array" ref="T223">INDEX($D$2:$D$561, SMALL(IF($R$2=$B$2:$B$561, ROW($B$2:$B$561)-ROW($B$2)+1), ROW(222:222)))</f>
        <v>#NUM!</v>
      </c>
      <c r="V223" s="21" t="e">
        <f t="array" ref="V223">INDEX($C$2:$C$561, SMALL(IF($U$2=$B$2:$B$561, ROW($B$2:$B$561)-ROW($B$2)+1), ROW(222:222)))</f>
        <v>#NUM!</v>
      </c>
      <c r="W223" s="21" t="e">
        <f t="array" ref="W223">INDEX($D$2:$D$561, SMALL(IF($U$2=$B$2:$B$561, ROW($B$2:$B$561)-ROW($B$2)+1), ROW(222:222)))</f>
        <v>#NUM!</v>
      </c>
      <c r="Y223" s="21" t="e">
        <f t="array" ref="Y223">INDEX($C$2:$C$561, SMALL(IF($X$2=$B$2:$B$561, ROW($B$2:$B$561)-ROW($B$2)+1), ROW(222:222)))</f>
        <v>#NUM!</v>
      </c>
      <c r="Z223" s="21" t="e">
        <f t="array" ref="Z223">INDEX($D$2:$D$561, SMALL(IF($X$2=$B$2:$B$561, ROW($B$2:$B$561)-ROW($B$2)+1), ROW(222:222)))</f>
        <v>#NUM!</v>
      </c>
      <c r="AB223" s="21" t="e">
        <f t="array" ref="AB223">INDEX($C$2:$C$561, SMALL(IF($AA$2=$B$2:$B$561, ROW($B$2:$B$561)-ROW($B$2)+1), ROW(222:222)))</f>
        <v>#NUM!</v>
      </c>
      <c r="AC223" s="21" t="e">
        <f t="array" ref="AC223">INDEX($D$2:$D$561, SMALL(IF($AA$2=$B$2:$B$561, ROW($B$2:$B$561)-ROW($B$2)+1), ROW(222:222)))</f>
        <v>#NUM!</v>
      </c>
      <c r="AE223" s="21" t="e">
        <f t="array" ref="AE223">INDEX($C$2:$C$561, SMALL(IF($AD$2=$B$2:$B$561, ROW($B$2:$B$561)-ROW($B$2)+1), ROW(222:222)))</f>
        <v>#NUM!</v>
      </c>
      <c r="AF223" s="21" t="e">
        <f t="array" ref="AF223">INDEX($D$2:$D$561, SMALL(IF($AD$2=$B$2:$B$561, ROW($B$2:$B$561)-ROW($B$2)+1), ROW(222:222)))</f>
        <v>#NUM!</v>
      </c>
      <c r="AH223" s="21" t="e">
        <f t="array" ref="AH223">INDEX($C$2:$C$561, SMALL(IF($AG$2=$B$2:$B$561, ROW($B$2:$B$561)-ROW($B$2)+1), ROW(222:222)))</f>
        <v>#NUM!</v>
      </c>
      <c r="AI223" s="21" t="e">
        <f t="array" ref="AI223">INDEX($D$2:$D$561, SMALL(IF($AG$2=$B$2:$B$561, ROW($B$2:$B$561)-ROW($B$2)+1), ROW(222:222)))</f>
        <v>#NUM!</v>
      </c>
    </row>
    <row r="224" spans="1:35" ht="15" x14ac:dyDescent="0.4">
      <c r="A224">
        <f>'Clk0.7'!P78</f>
        <v>18.567253748336924</v>
      </c>
      <c r="B224">
        <f t="shared" si="3"/>
        <v>18</v>
      </c>
      <c r="C224" s="1">
        <f>'Clk0.7'!S78</f>
        <v>5.2266976277017196</v>
      </c>
      <c r="D224" s="1">
        <f>'Clk0.7'!T78</f>
        <v>2.3520816061606737</v>
      </c>
      <c r="G224" s="21" t="e">
        <f t="array" ref="G224">INDEX($C$2:$C$561, SMALL(IF($F$2=$B$2:$B$561, ROW($B$2:$B$561)-ROW($B$2)+1), ROW(223:223)))</f>
        <v>#NUM!</v>
      </c>
      <c r="H224" s="21" t="e">
        <f t="array" ref="H224">INDEX($D$2:$D$561, SMALL(IF($F$2=$B$2:$B$561, ROW($B$2:$B$561)-ROW($B$2)+1), ROW(223:223)))</f>
        <v>#NUM!</v>
      </c>
      <c r="J224" s="21" t="e">
        <f t="array" ref="J224">INDEX($C$2:$C$561, SMALL(IF($I$2=$B$2:$B$561, ROW($B$2:$B$561)-ROW($B$2)+1), ROW(223:223)))</f>
        <v>#NUM!</v>
      </c>
      <c r="K224" s="21" t="e">
        <f t="array" ref="K224">INDEX($D$2:$D$561, SMALL(IF($I$2=$B$2:$B$561, ROW($B$2:$B$561)-ROW($B$2)+1), ROW(223:223)))</f>
        <v>#NUM!</v>
      </c>
      <c r="M224" s="21" t="e">
        <f t="array" ref="M224">INDEX($C$2:$C$561, SMALL(IF($L$2=$B$2:$B$561, ROW($B$2:$B$561)-ROW($B$2)+1), ROW(223:223)))</f>
        <v>#NUM!</v>
      </c>
      <c r="N224" s="21" t="e">
        <f t="array" ref="N224">INDEX($D$2:$D$561, SMALL(IF($L$2=$B$2:$B$561, ROW($B$2:$B$561)-ROW($B$2)+1), ROW(223:223)))</f>
        <v>#NUM!</v>
      </c>
      <c r="P224" s="21" t="e">
        <f t="array" ref="P224">INDEX($C$2:$C$561, SMALL(IF($O$2=$B$2:$B$561, ROW($B$2:$B$561)-ROW($B$2)+1), ROW(223:223)))</f>
        <v>#NUM!</v>
      </c>
      <c r="Q224" s="21" t="e">
        <f t="array" ref="Q224">INDEX($D$2:$D$561, SMALL(IF($O$2=$B$2:$B$561, ROW($B$2:$B$561)-ROW($B$2)+1), ROW(223:223)))</f>
        <v>#NUM!</v>
      </c>
      <c r="S224" s="21" t="e">
        <f t="array" ref="S224">INDEX($C$2:$C$561, SMALL(IF($R$2=$B$2:$B$561, ROW($B$2:$B$561)-ROW($B$2)+1), ROW(223:223)))</f>
        <v>#NUM!</v>
      </c>
      <c r="T224" s="21" t="e">
        <f t="array" ref="T224">INDEX($D$2:$D$561, SMALL(IF($R$2=$B$2:$B$561, ROW($B$2:$B$561)-ROW($B$2)+1), ROW(223:223)))</f>
        <v>#NUM!</v>
      </c>
      <c r="V224" s="21" t="e">
        <f t="array" ref="V224">INDEX($C$2:$C$561, SMALL(IF($U$2=$B$2:$B$561, ROW($B$2:$B$561)-ROW($B$2)+1), ROW(223:223)))</f>
        <v>#NUM!</v>
      </c>
      <c r="W224" s="21" t="e">
        <f t="array" ref="W224">INDEX($D$2:$D$561, SMALL(IF($U$2=$B$2:$B$561, ROW($B$2:$B$561)-ROW($B$2)+1), ROW(223:223)))</f>
        <v>#NUM!</v>
      </c>
      <c r="Y224" s="21" t="e">
        <f t="array" ref="Y224">INDEX($C$2:$C$561, SMALL(IF($X$2=$B$2:$B$561, ROW($B$2:$B$561)-ROW($B$2)+1), ROW(223:223)))</f>
        <v>#NUM!</v>
      </c>
      <c r="Z224" s="21" t="e">
        <f t="array" ref="Z224">INDEX($D$2:$D$561, SMALL(IF($X$2=$B$2:$B$561, ROW($B$2:$B$561)-ROW($B$2)+1), ROW(223:223)))</f>
        <v>#NUM!</v>
      </c>
      <c r="AB224" s="21" t="e">
        <f t="array" ref="AB224">INDEX($C$2:$C$561, SMALL(IF($AA$2=$B$2:$B$561, ROW($B$2:$B$561)-ROW($B$2)+1), ROW(223:223)))</f>
        <v>#NUM!</v>
      </c>
      <c r="AC224" s="21" t="e">
        <f t="array" ref="AC224">INDEX($D$2:$D$561, SMALL(IF($AA$2=$B$2:$B$561, ROW($B$2:$B$561)-ROW($B$2)+1), ROW(223:223)))</f>
        <v>#NUM!</v>
      </c>
      <c r="AE224" s="21" t="e">
        <f t="array" ref="AE224">INDEX($C$2:$C$561, SMALL(IF($AD$2=$B$2:$B$561, ROW($B$2:$B$561)-ROW($B$2)+1), ROW(223:223)))</f>
        <v>#NUM!</v>
      </c>
      <c r="AF224" s="21" t="e">
        <f t="array" ref="AF224">INDEX($D$2:$D$561, SMALL(IF($AD$2=$B$2:$B$561, ROW($B$2:$B$561)-ROW($B$2)+1), ROW(223:223)))</f>
        <v>#NUM!</v>
      </c>
      <c r="AH224" s="21" t="e">
        <f t="array" ref="AH224">INDEX($C$2:$C$561, SMALL(IF($AG$2=$B$2:$B$561, ROW($B$2:$B$561)-ROW($B$2)+1), ROW(223:223)))</f>
        <v>#NUM!</v>
      </c>
      <c r="AI224" s="21" t="e">
        <f t="array" ref="AI224">INDEX($D$2:$D$561, SMALL(IF($AG$2=$B$2:$B$561, ROW($B$2:$B$561)-ROW($B$2)+1), ROW(223:223)))</f>
        <v>#NUM!</v>
      </c>
    </row>
    <row r="225" spans="1:35" s="23" customFormat="1" ht="15" x14ac:dyDescent="0.4">
      <c r="A225" s="23">
        <f>'Clk0.7'!P79</f>
        <v>18.813652216686908</v>
      </c>
      <c r="B225" s="23">
        <f t="shared" si="3"/>
        <v>18</v>
      </c>
      <c r="C225" s="24">
        <f>'Clk0.7'!S79</f>
        <v>5.0440074018607186</v>
      </c>
      <c r="D225" s="24">
        <f>'Clk0.7'!T79</f>
        <v>2.0367521360940595</v>
      </c>
      <c r="G225" s="21" t="e">
        <f t="array" ref="G225">INDEX($C$2:$C$561, SMALL(IF($F$2=$B$2:$B$561, ROW($B$2:$B$561)-ROW($B$2)+1), ROW(224:224)))</f>
        <v>#NUM!</v>
      </c>
      <c r="H225" s="21" t="e">
        <f t="array" ref="H225">INDEX($D$2:$D$561, SMALL(IF($F$2=$B$2:$B$561, ROW($B$2:$B$561)-ROW($B$2)+1), ROW(224:224)))</f>
        <v>#NUM!</v>
      </c>
      <c r="J225" s="21" t="e">
        <f t="array" ref="J225">INDEX($C$2:$C$561, SMALL(IF($I$2=$B$2:$B$561, ROW($B$2:$B$561)-ROW($B$2)+1), ROW(224:224)))</f>
        <v>#NUM!</v>
      </c>
      <c r="K225" s="21" t="e">
        <f t="array" ref="K225">INDEX($D$2:$D$561, SMALL(IF($I$2=$B$2:$B$561, ROW($B$2:$B$561)-ROW($B$2)+1), ROW(224:224)))</f>
        <v>#NUM!</v>
      </c>
      <c r="M225" s="21" t="e">
        <f t="array" ref="M225">INDEX($C$2:$C$561, SMALL(IF($L$2=$B$2:$B$561, ROW($B$2:$B$561)-ROW($B$2)+1), ROW(224:224)))</f>
        <v>#NUM!</v>
      </c>
      <c r="N225" s="21" t="e">
        <f t="array" ref="N225">INDEX($D$2:$D$561, SMALL(IF($L$2=$B$2:$B$561, ROW($B$2:$B$561)-ROW($B$2)+1), ROW(224:224)))</f>
        <v>#NUM!</v>
      </c>
      <c r="P225" s="21" t="e">
        <f t="array" ref="P225">INDEX($C$2:$C$561, SMALL(IF($O$2=$B$2:$B$561, ROW($B$2:$B$561)-ROW($B$2)+1), ROW(224:224)))</f>
        <v>#NUM!</v>
      </c>
      <c r="Q225" s="21" t="e">
        <f t="array" ref="Q225">INDEX($D$2:$D$561, SMALL(IF($O$2=$B$2:$B$561, ROW($B$2:$B$561)-ROW($B$2)+1), ROW(224:224)))</f>
        <v>#NUM!</v>
      </c>
      <c r="S225" s="21" t="e">
        <f t="array" ref="S225">INDEX($C$2:$C$561, SMALL(IF($R$2=$B$2:$B$561, ROW($B$2:$B$561)-ROW($B$2)+1), ROW(224:224)))</f>
        <v>#NUM!</v>
      </c>
      <c r="T225" s="21" t="e">
        <f t="array" ref="T225">INDEX($D$2:$D$561, SMALL(IF($R$2=$B$2:$B$561, ROW($B$2:$B$561)-ROW($B$2)+1), ROW(224:224)))</f>
        <v>#NUM!</v>
      </c>
      <c r="V225" s="21" t="e">
        <f t="array" ref="V225">INDEX($C$2:$C$561, SMALL(IF($U$2=$B$2:$B$561, ROW($B$2:$B$561)-ROW($B$2)+1), ROW(224:224)))</f>
        <v>#NUM!</v>
      </c>
      <c r="W225" s="21" t="e">
        <f t="array" ref="W225">INDEX($D$2:$D$561, SMALL(IF($U$2=$B$2:$B$561, ROW($B$2:$B$561)-ROW($B$2)+1), ROW(224:224)))</f>
        <v>#NUM!</v>
      </c>
      <c r="Y225" s="21" t="e">
        <f t="array" ref="Y225">INDEX($C$2:$C$561, SMALL(IF($X$2=$B$2:$B$561, ROW($B$2:$B$561)-ROW($B$2)+1), ROW(224:224)))</f>
        <v>#NUM!</v>
      </c>
      <c r="Z225" s="21" t="e">
        <f t="array" ref="Z225">INDEX($D$2:$D$561, SMALL(IF($X$2=$B$2:$B$561, ROW($B$2:$B$561)-ROW($B$2)+1), ROW(224:224)))</f>
        <v>#NUM!</v>
      </c>
      <c r="AB225" s="21" t="e">
        <f t="array" ref="AB225">INDEX($C$2:$C$561, SMALL(IF($AA$2=$B$2:$B$561, ROW($B$2:$B$561)-ROW($B$2)+1), ROW(224:224)))</f>
        <v>#NUM!</v>
      </c>
      <c r="AC225" s="21" t="e">
        <f t="array" ref="AC225">INDEX($D$2:$D$561, SMALL(IF($AA$2=$B$2:$B$561, ROW($B$2:$B$561)-ROW($B$2)+1), ROW(224:224)))</f>
        <v>#NUM!</v>
      </c>
      <c r="AE225" s="21" t="e">
        <f t="array" ref="AE225">INDEX($C$2:$C$561, SMALL(IF($AD$2=$B$2:$B$561, ROW($B$2:$B$561)-ROW($B$2)+1), ROW(224:224)))</f>
        <v>#NUM!</v>
      </c>
      <c r="AF225" s="21" t="e">
        <f t="array" ref="AF225">INDEX($D$2:$D$561, SMALL(IF($AD$2=$B$2:$B$561, ROW($B$2:$B$561)-ROW($B$2)+1), ROW(224:224)))</f>
        <v>#NUM!</v>
      </c>
      <c r="AH225" s="21" t="e">
        <f t="array" ref="AH225">INDEX($C$2:$C$561, SMALL(IF($AG$2=$B$2:$B$561, ROW($B$2:$B$561)-ROW($B$2)+1), ROW(224:224)))</f>
        <v>#NUM!</v>
      </c>
      <c r="AI225" s="21" t="e">
        <f t="array" ref="AI225">INDEX($D$2:$D$561, SMALL(IF($AG$2=$B$2:$B$561, ROW($B$2:$B$561)-ROW($B$2)+1), ROW(224:224)))</f>
        <v>#NUM!</v>
      </c>
    </row>
    <row r="226" spans="1:35" ht="15" x14ac:dyDescent="0.4">
      <c r="A226">
        <f>'Clk0.8'!P24</f>
        <v>30.559968675826781</v>
      </c>
      <c r="B226">
        <f t="shared" si="3"/>
        <v>30</v>
      </c>
      <c r="C226" s="1">
        <f>'Clk0.8'!S24</f>
        <v>30.038388771371718</v>
      </c>
      <c r="D226" s="1">
        <f>'Clk0.8'!T24</f>
        <v>25.145150872410451</v>
      </c>
      <c r="G226" s="21" t="e">
        <f t="array" ref="G226">INDEX($C$2:$C$561, SMALL(IF($F$2=$B$2:$B$561, ROW($B$2:$B$561)-ROW($B$2)+1), ROW(225:225)))</f>
        <v>#NUM!</v>
      </c>
      <c r="H226" s="21" t="e">
        <f t="array" ref="H226">INDEX($D$2:$D$561, SMALL(IF($F$2=$B$2:$B$561, ROW($B$2:$B$561)-ROW($B$2)+1), ROW(225:225)))</f>
        <v>#NUM!</v>
      </c>
      <c r="J226" s="21" t="e">
        <f t="array" ref="J226">INDEX($C$2:$C$561, SMALL(IF($I$2=$B$2:$B$561, ROW($B$2:$B$561)-ROW($B$2)+1), ROW(225:225)))</f>
        <v>#NUM!</v>
      </c>
      <c r="K226" s="21" t="e">
        <f t="array" ref="K226">INDEX($D$2:$D$561, SMALL(IF($I$2=$B$2:$B$561, ROW($B$2:$B$561)-ROW($B$2)+1), ROW(225:225)))</f>
        <v>#NUM!</v>
      </c>
      <c r="M226" s="21" t="e">
        <f t="array" ref="M226">INDEX($C$2:$C$561, SMALL(IF($L$2=$B$2:$B$561, ROW($B$2:$B$561)-ROW($B$2)+1), ROW(225:225)))</f>
        <v>#NUM!</v>
      </c>
      <c r="N226" s="21" t="e">
        <f t="array" ref="N226">INDEX($D$2:$D$561, SMALL(IF($L$2=$B$2:$B$561, ROW($B$2:$B$561)-ROW($B$2)+1), ROW(225:225)))</f>
        <v>#NUM!</v>
      </c>
      <c r="P226" s="21" t="e">
        <f t="array" ref="P226">INDEX($C$2:$C$561, SMALL(IF($O$2=$B$2:$B$561, ROW($B$2:$B$561)-ROW($B$2)+1), ROW(225:225)))</f>
        <v>#NUM!</v>
      </c>
      <c r="Q226" s="21" t="e">
        <f t="array" ref="Q226">INDEX($D$2:$D$561, SMALL(IF($O$2=$B$2:$B$561, ROW($B$2:$B$561)-ROW($B$2)+1), ROW(225:225)))</f>
        <v>#NUM!</v>
      </c>
      <c r="S226" s="21" t="e">
        <f t="array" ref="S226">INDEX($C$2:$C$561, SMALL(IF($R$2=$B$2:$B$561, ROW($B$2:$B$561)-ROW($B$2)+1), ROW(225:225)))</f>
        <v>#NUM!</v>
      </c>
      <c r="T226" s="21" t="e">
        <f t="array" ref="T226">INDEX($D$2:$D$561, SMALL(IF($R$2=$B$2:$B$561, ROW($B$2:$B$561)-ROW($B$2)+1), ROW(225:225)))</f>
        <v>#NUM!</v>
      </c>
      <c r="V226" s="21" t="e">
        <f t="array" ref="V226">INDEX($C$2:$C$561, SMALL(IF($U$2=$B$2:$B$561, ROW($B$2:$B$561)-ROW($B$2)+1), ROW(225:225)))</f>
        <v>#NUM!</v>
      </c>
      <c r="W226" s="21" t="e">
        <f t="array" ref="W226">INDEX($D$2:$D$561, SMALL(IF($U$2=$B$2:$B$561, ROW($B$2:$B$561)-ROW($B$2)+1), ROW(225:225)))</f>
        <v>#NUM!</v>
      </c>
      <c r="Y226" s="21" t="e">
        <f t="array" ref="Y226">INDEX($C$2:$C$561, SMALL(IF($X$2=$B$2:$B$561, ROW($B$2:$B$561)-ROW($B$2)+1), ROW(225:225)))</f>
        <v>#NUM!</v>
      </c>
      <c r="Z226" s="21" t="e">
        <f t="array" ref="Z226">INDEX($D$2:$D$561, SMALL(IF($X$2=$B$2:$B$561, ROW($B$2:$B$561)-ROW($B$2)+1), ROW(225:225)))</f>
        <v>#NUM!</v>
      </c>
      <c r="AB226" s="21" t="e">
        <f t="array" ref="AB226">INDEX($C$2:$C$561, SMALL(IF($AA$2=$B$2:$B$561, ROW($B$2:$B$561)-ROW($B$2)+1), ROW(225:225)))</f>
        <v>#NUM!</v>
      </c>
      <c r="AC226" s="21" t="e">
        <f t="array" ref="AC226">INDEX($D$2:$D$561, SMALL(IF($AA$2=$B$2:$B$561, ROW($B$2:$B$561)-ROW($B$2)+1), ROW(225:225)))</f>
        <v>#NUM!</v>
      </c>
      <c r="AE226" s="21" t="e">
        <f t="array" ref="AE226">INDEX($C$2:$C$561, SMALL(IF($AD$2=$B$2:$B$561, ROW($B$2:$B$561)-ROW($B$2)+1), ROW(225:225)))</f>
        <v>#NUM!</v>
      </c>
      <c r="AF226" s="21" t="e">
        <f t="array" ref="AF226">INDEX($D$2:$D$561, SMALL(IF($AD$2=$B$2:$B$561, ROW($B$2:$B$561)-ROW($B$2)+1), ROW(225:225)))</f>
        <v>#NUM!</v>
      </c>
      <c r="AH226" s="21" t="e">
        <f t="array" ref="AH226">INDEX($C$2:$C$561, SMALL(IF($AG$2=$B$2:$B$561, ROW($B$2:$B$561)-ROW($B$2)+1), ROW(225:225)))</f>
        <v>#NUM!</v>
      </c>
      <c r="AI226" s="21" t="e">
        <f t="array" ref="AI226">INDEX($D$2:$D$561, SMALL(IF($AG$2=$B$2:$B$561, ROW($B$2:$B$561)-ROW($B$2)+1), ROW(225:225)))</f>
        <v>#NUM!</v>
      </c>
    </row>
    <row r="227" spans="1:35" ht="15" x14ac:dyDescent="0.4">
      <c r="A227">
        <f>'Clk0.8'!P25</f>
        <v>28.037235468083537</v>
      </c>
      <c r="B227">
        <f t="shared" si="3"/>
        <v>28</v>
      </c>
      <c r="C227" s="1">
        <f>'Clk0.8'!S25</f>
        <v>27.277566735095284</v>
      </c>
      <c r="D227" s="1">
        <f>'Clk0.8'!T25</f>
        <v>22.909838679365034</v>
      </c>
      <c r="G227" s="21" t="e">
        <f t="array" ref="G227">INDEX($C$2:$C$561, SMALL(IF($F$2=$B$2:$B$561, ROW($B$2:$B$561)-ROW($B$2)+1), ROW(226:226)))</f>
        <v>#NUM!</v>
      </c>
      <c r="H227" s="21" t="e">
        <f t="array" ref="H227">INDEX($D$2:$D$561, SMALL(IF($F$2=$B$2:$B$561, ROW($B$2:$B$561)-ROW($B$2)+1), ROW(226:226)))</f>
        <v>#NUM!</v>
      </c>
      <c r="J227" s="21" t="e">
        <f t="array" ref="J227">INDEX($C$2:$C$561, SMALL(IF($I$2=$B$2:$B$561, ROW($B$2:$B$561)-ROW($B$2)+1), ROW(226:226)))</f>
        <v>#NUM!</v>
      </c>
      <c r="K227" s="21" t="e">
        <f t="array" ref="K227">INDEX($D$2:$D$561, SMALL(IF($I$2=$B$2:$B$561, ROW($B$2:$B$561)-ROW($B$2)+1), ROW(226:226)))</f>
        <v>#NUM!</v>
      </c>
      <c r="M227" s="21" t="e">
        <f t="array" ref="M227">INDEX($C$2:$C$561, SMALL(IF($L$2=$B$2:$B$561, ROW($B$2:$B$561)-ROW($B$2)+1), ROW(226:226)))</f>
        <v>#NUM!</v>
      </c>
      <c r="N227" s="21" t="e">
        <f t="array" ref="N227">INDEX($D$2:$D$561, SMALL(IF($L$2=$B$2:$B$561, ROW($B$2:$B$561)-ROW($B$2)+1), ROW(226:226)))</f>
        <v>#NUM!</v>
      </c>
      <c r="P227" s="21" t="e">
        <f t="array" ref="P227">INDEX($C$2:$C$561, SMALL(IF($O$2=$B$2:$B$561, ROW($B$2:$B$561)-ROW($B$2)+1), ROW(226:226)))</f>
        <v>#NUM!</v>
      </c>
      <c r="Q227" s="21" t="e">
        <f t="array" ref="Q227">INDEX($D$2:$D$561, SMALL(IF($O$2=$B$2:$B$561, ROW($B$2:$B$561)-ROW($B$2)+1), ROW(226:226)))</f>
        <v>#NUM!</v>
      </c>
      <c r="S227" s="21" t="e">
        <f t="array" ref="S227">INDEX($C$2:$C$561, SMALL(IF($R$2=$B$2:$B$561, ROW($B$2:$B$561)-ROW($B$2)+1), ROW(226:226)))</f>
        <v>#NUM!</v>
      </c>
      <c r="T227" s="21" t="e">
        <f t="array" ref="T227">INDEX($D$2:$D$561, SMALL(IF($R$2=$B$2:$B$561, ROW($B$2:$B$561)-ROW($B$2)+1), ROW(226:226)))</f>
        <v>#NUM!</v>
      </c>
      <c r="V227" s="21" t="e">
        <f t="array" ref="V227">INDEX($C$2:$C$561, SMALL(IF($U$2=$B$2:$B$561, ROW($B$2:$B$561)-ROW($B$2)+1), ROW(226:226)))</f>
        <v>#NUM!</v>
      </c>
      <c r="W227" s="21" t="e">
        <f t="array" ref="W227">INDEX($D$2:$D$561, SMALL(IF($U$2=$B$2:$B$561, ROW($B$2:$B$561)-ROW($B$2)+1), ROW(226:226)))</f>
        <v>#NUM!</v>
      </c>
      <c r="Y227" s="21" t="e">
        <f t="array" ref="Y227">INDEX($C$2:$C$561, SMALL(IF($X$2=$B$2:$B$561, ROW($B$2:$B$561)-ROW($B$2)+1), ROW(226:226)))</f>
        <v>#NUM!</v>
      </c>
      <c r="Z227" s="21" t="e">
        <f t="array" ref="Z227">INDEX($D$2:$D$561, SMALL(IF($X$2=$B$2:$B$561, ROW($B$2:$B$561)-ROW($B$2)+1), ROW(226:226)))</f>
        <v>#NUM!</v>
      </c>
      <c r="AB227" s="21" t="e">
        <f t="array" ref="AB227">INDEX($C$2:$C$561, SMALL(IF($AA$2=$B$2:$B$561, ROW($B$2:$B$561)-ROW($B$2)+1), ROW(226:226)))</f>
        <v>#NUM!</v>
      </c>
      <c r="AC227" s="21" t="e">
        <f t="array" ref="AC227">INDEX($D$2:$D$561, SMALL(IF($AA$2=$B$2:$B$561, ROW($B$2:$B$561)-ROW($B$2)+1), ROW(226:226)))</f>
        <v>#NUM!</v>
      </c>
      <c r="AE227" s="21" t="e">
        <f t="array" ref="AE227">INDEX($C$2:$C$561, SMALL(IF($AD$2=$B$2:$B$561, ROW($B$2:$B$561)-ROW($B$2)+1), ROW(226:226)))</f>
        <v>#NUM!</v>
      </c>
      <c r="AF227" s="21" t="e">
        <f t="array" ref="AF227">INDEX($D$2:$D$561, SMALL(IF($AD$2=$B$2:$B$561, ROW($B$2:$B$561)-ROW($B$2)+1), ROW(226:226)))</f>
        <v>#NUM!</v>
      </c>
      <c r="AH227" s="21" t="e">
        <f t="array" ref="AH227">INDEX($C$2:$C$561, SMALL(IF($AG$2=$B$2:$B$561, ROW($B$2:$B$561)-ROW($B$2)+1), ROW(226:226)))</f>
        <v>#NUM!</v>
      </c>
      <c r="AI227" s="21" t="e">
        <f t="array" ref="AI227">INDEX($D$2:$D$561, SMALL(IF($AG$2=$B$2:$B$561, ROW($B$2:$B$561)-ROW($B$2)+1), ROW(226:226)))</f>
        <v>#NUM!</v>
      </c>
    </row>
    <row r="228" spans="1:35" ht="15" x14ac:dyDescent="0.4">
      <c r="A228">
        <f>'Clk0.8'!P26</f>
        <v>26.093799132498855</v>
      </c>
      <c r="B228">
        <f t="shared" si="3"/>
        <v>26</v>
      </c>
      <c r="C228" s="1">
        <f>'Clk0.8'!S26</f>
        <v>25.117925977578047</v>
      </c>
      <c r="D228" s="1">
        <f>'Clk0.8'!T26</f>
        <v>21.166709316812103</v>
      </c>
      <c r="G228" s="21" t="e">
        <f t="array" ref="G228">INDEX($C$2:$C$561, SMALL(IF($F$2=$B$2:$B$561, ROW($B$2:$B$561)-ROW($B$2)+1), ROW(227:227)))</f>
        <v>#NUM!</v>
      </c>
      <c r="H228" s="21" t="e">
        <f t="array" ref="H228">INDEX($D$2:$D$561, SMALL(IF($F$2=$B$2:$B$561, ROW($B$2:$B$561)-ROW($B$2)+1), ROW(227:227)))</f>
        <v>#NUM!</v>
      </c>
      <c r="J228" s="21" t="e">
        <f t="array" ref="J228">INDEX($C$2:$C$561, SMALL(IF($I$2=$B$2:$B$561, ROW($B$2:$B$561)-ROW($B$2)+1), ROW(227:227)))</f>
        <v>#NUM!</v>
      </c>
      <c r="K228" s="21" t="e">
        <f t="array" ref="K228">INDEX($D$2:$D$561, SMALL(IF($I$2=$B$2:$B$561, ROW($B$2:$B$561)-ROW($B$2)+1), ROW(227:227)))</f>
        <v>#NUM!</v>
      </c>
      <c r="M228" s="21" t="e">
        <f t="array" ref="M228">INDEX($C$2:$C$561, SMALL(IF($L$2=$B$2:$B$561, ROW($B$2:$B$561)-ROW($B$2)+1), ROW(227:227)))</f>
        <v>#NUM!</v>
      </c>
      <c r="N228" s="21" t="e">
        <f t="array" ref="N228">INDEX($D$2:$D$561, SMALL(IF($L$2=$B$2:$B$561, ROW($B$2:$B$561)-ROW($B$2)+1), ROW(227:227)))</f>
        <v>#NUM!</v>
      </c>
      <c r="P228" s="21" t="e">
        <f t="array" ref="P228">INDEX($C$2:$C$561, SMALL(IF($O$2=$B$2:$B$561, ROW($B$2:$B$561)-ROW($B$2)+1), ROW(227:227)))</f>
        <v>#NUM!</v>
      </c>
      <c r="Q228" s="21" t="e">
        <f t="array" ref="Q228">INDEX($D$2:$D$561, SMALL(IF($O$2=$B$2:$B$561, ROW($B$2:$B$561)-ROW($B$2)+1), ROW(227:227)))</f>
        <v>#NUM!</v>
      </c>
      <c r="S228" s="21" t="e">
        <f t="array" ref="S228">INDEX($C$2:$C$561, SMALL(IF($R$2=$B$2:$B$561, ROW($B$2:$B$561)-ROW($B$2)+1), ROW(227:227)))</f>
        <v>#NUM!</v>
      </c>
      <c r="T228" s="21" t="e">
        <f t="array" ref="T228">INDEX($D$2:$D$561, SMALL(IF($R$2=$B$2:$B$561, ROW($B$2:$B$561)-ROW($B$2)+1), ROW(227:227)))</f>
        <v>#NUM!</v>
      </c>
      <c r="V228" s="21" t="e">
        <f t="array" ref="V228">INDEX($C$2:$C$561, SMALL(IF($U$2=$B$2:$B$561, ROW($B$2:$B$561)-ROW($B$2)+1), ROW(227:227)))</f>
        <v>#NUM!</v>
      </c>
      <c r="W228" s="21" t="e">
        <f t="array" ref="W228">INDEX($D$2:$D$561, SMALL(IF($U$2=$B$2:$B$561, ROW($B$2:$B$561)-ROW($B$2)+1), ROW(227:227)))</f>
        <v>#NUM!</v>
      </c>
      <c r="Y228" s="21" t="e">
        <f t="array" ref="Y228">INDEX($C$2:$C$561, SMALL(IF($X$2=$B$2:$B$561, ROW($B$2:$B$561)-ROW($B$2)+1), ROW(227:227)))</f>
        <v>#NUM!</v>
      </c>
      <c r="Z228" s="21" t="e">
        <f t="array" ref="Z228">INDEX($D$2:$D$561, SMALL(IF($X$2=$B$2:$B$561, ROW($B$2:$B$561)-ROW($B$2)+1), ROW(227:227)))</f>
        <v>#NUM!</v>
      </c>
      <c r="AB228" s="21" t="e">
        <f t="array" ref="AB228">INDEX($C$2:$C$561, SMALL(IF($AA$2=$B$2:$B$561, ROW($B$2:$B$561)-ROW($B$2)+1), ROW(227:227)))</f>
        <v>#NUM!</v>
      </c>
      <c r="AC228" s="21" t="e">
        <f t="array" ref="AC228">INDEX($D$2:$D$561, SMALL(IF($AA$2=$B$2:$B$561, ROW($B$2:$B$561)-ROW($B$2)+1), ROW(227:227)))</f>
        <v>#NUM!</v>
      </c>
      <c r="AE228" s="21" t="e">
        <f t="array" ref="AE228">INDEX($C$2:$C$561, SMALL(IF($AD$2=$B$2:$B$561, ROW($B$2:$B$561)-ROW($B$2)+1), ROW(227:227)))</f>
        <v>#NUM!</v>
      </c>
      <c r="AF228" s="21" t="e">
        <f t="array" ref="AF228">INDEX($D$2:$D$561, SMALL(IF($AD$2=$B$2:$B$561, ROW($B$2:$B$561)-ROW($B$2)+1), ROW(227:227)))</f>
        <v>#NUM!</v>
      </c>
      <c r="AH228" s="21" t="e">
        <f t="array" ref="AH228">INDEX($C$2:$C$561, SMALL(IF($AG$2=$B$2:$B$561, ROW($B$2:$B$561)-ROW($B$2)+1), ROW(227:227)))</f>
        <v>#NUM!</v>
      </c>
      <c r="AI228" s="21" t="e">
        <f t="array" ref="AI228">INDEX($D$2:$D$561, SMALL(IF($AG$2=$B$2:$B$561, ROW($B$2:$B$561)-ROW($B$2)+1), ROW(227:227)))</f>
        <v>#NUM!</v>
      </c>
    </row>
    <row r="229" spans="1:35" ht="15" x14ac:dyDescent="0.4">
      <c r="A229">
        <f>'Clk0.8'!P27</f>
        <v>24.542540015150827</v>
      </c>
      <c r="B229">
        <f t="shared" si="3"/>
        <v>24</v>
      </c>
      <c r="C229" s="1">
        <f>'Clk0.8'!S27</f>
        <v>23.365324448455816</v>
      </c>
      <c r="D229" s="1">
        <f>'Clk0.8'!T27</f>
        <v>19.75622865381526</v>
      </c>
      <c r="G229" s="21" t="e">
        <f t="array" ref="G229">INDEX($C$2:$C$561, SMALL(IF($F$2=$B$2:$B$561, ROW($B$2:$B$561)-ROW($B$2)+1), ROW(228:228)))</f>
        <v>#NUM!</v>
      </c>
      <c r="H229" s="21" t="e">
        <f t="array" ref="H229">INDEX($D$2:$D$561, SMALL(IF($F$2=$B$2:$B$561, ROW($B$2:$B$561)-ROW($B$2)+1), ROW(228:228)))</f>
        <v>#NUM!</v>
      </c>
      <c r="J229" s="21" t="e">
        <f t="array" ref="J229">INDEX($C$2:$C$561, SMALL(IF($I$2=$B$2:$B$561, ROW($B$2:$B$561)-ROW($B$2)+1), ROW(228:228)))</f>
        <v>#NUM!</v>
      </c>
      <c r="K229" s="21" t="e">
        <f t="array" ref="K229">INDEX($D$2:$D$561, SMALL(IF($I$2=$B$2:$B$561, ROW($B$2:$B$561)-ROW($B$2)+1), ROW(228:228)))</f>
        <v>#NUM!</v>
      </c>
      <c r="M229" s="21" t="e">
        <f t="array" ref="M229">INDEX($C$2:$C$561, SMALL(IF($L$2=$B$2:$B$561, ROW($B$2:$B$561)-ROW($B$2)+1), ROW(228:228)))</f>
        <v>#NUM!</v>
      </c>
      <c r="N229" s="21" t="e">
        <f t="array" ref="N229">INDEX($D$2:$D$561, SMALL(IF($L$2=$B$2:$B$561, ROW($B$2:$B$561)-ROW($B$2)+1), ROW(228:228)))</f>
        <v>#NUM!</v>
      </c>
      <c r="P229" s="21" t="e">
        <f t="array" ref="P229">INDEX($C$2:$C$561, SMALL(IF($O$2=$B$2:$B$561, ROW($B$2:$B$561)-ROW($B$2)+1), ROW(228:228)))</f>
        <v>#NUM!</v>
      </c>
      <c r="Q229" s="21" t="e">
        <f t="array" ref="Q229">INDEX($D$2:$D$561, SMALL(IF($O$2=$B$2:$B$561, ROW($B$2:$B$561)-ROW($B$2)+1), ROW(228:228)))</f>
        <v>#NUM!</v>
      </c>
      <c r="S229" s="21" t="e">
        <f t="array" ref="S229">INDEX($C$2:$C$561, SMALL(IF($R$2=$B$2:$B$561, ROW($B$2:$B$561)-ROW($B$2)+1), ROW(228:228)))</f>
        <v>#NUM!</v>
      </c>
      <c r="T229" s="21" t="e">
        <f t="array" ref="T229">INDEX($D$2:$D$561, SMALL(IF($R$2=$B$2:$B$561, ROW($B$2:$B$561)-ROW($B$2)+1), ROW(228:228)))</f>
        <v>#NUM!</v>
      </c>
      <c r="V229" s="21" t="e">
        <f t="array" ref="V229">INDEX($C$2:$C$561, SMALL(IF($U$2=$B$2:$B$561, ROW($B$2:$B$561)-ROW($B$2)+1), ROW(228:228)))</f>
        <v>#NUM!</v>
      </c>
      <c r="W229" s="21" t="e">
        <f t="array" ref="W229">INDEX($D$2:$D$561, SMALL(IF($U$2=$B$2:$B$561, ROW($B$2:$B$561)-ROW($B$2)+1), ROW(228:228)))</f>
        <v>#NUM!</v>
      </c>
      <c r="Y229" s="21" t="e">
        <f t="array" ref="Y229">INDEX($C$2:$C$561, SMALL(IF($X$2=$B$2:$B$561, ROW($B$2:$B$561)-ROW($B$2)+1), ROW(228:228)))</f>
        <v>#NUM!</v>
      </c>
      <c r="Z229" s="21" t="e">
        <f t="array" ref="Z229">INDEX($D$2:$D$561, SMALL(IF($X$2=$B$2:$B$561, ROW($B$2:$B$561)-ROW($B$2)+1), ROW(228:228)))</f>
        <v>#NUM!</v>
      </c>
      <c r="AB229" s="21" t="e">
        <f t="array" ref="AB229">INDEX($C$2:$C$561, SMALL(IF($AA$2=$B$2:$B$561, ROW($B$2:$B$561)-ROW($B$2)+1), ROW(228:228)))</f>
        <v>#NUM!</v>
      </c>
      <c r="AC229" s="21" t="e">
        <f t="array" ref="AC229">INDEX($D$2:$D$561, SMALL(IF($AA$2=$B$2:$B$561, ROW($B$2:$B$561)-ROW($B$2)+1), ROW(228:228)))</f>
        <v>#NUM!</v>
      </c>
      <c r="AE229" s="21" t="e">
        <f t="array" ref="AE229">INDEX($C$2:$C$561, SMALL(IF($AD$2=$B$2:$B$561, ROW($B$2:$B$561)-ROW($B$2)+1), ROW(228:228)))</f>
        <v>#NUM!</v>
      </c>
      <c r="AF229" s="21" t="e">
        <f t="array" ref="AF229">INDEX($D$2:$D$561, SMALL(IF($AD$2=$B$2:$B$561, ROW($B$2:$B$561)-ROW($B$2)+1), ROW(228:228)))</f>
        <v>#NUM!</v>
      </c>
      <c r="AH229" s="21" t="e">
        <f t="array" ref="AH229">INDEX($C$2:$C$561, SMALL(IF($AG$2=$B$2:$B$561, ROW($B$2:$B$561)-ROW($B$2)+1), ROW(228:228)))</f>
        <v>#NUM!</v>
      </c>
      <c r="AI229" s="21" t="e">
        <f t="array" ref="AI229">INDEX($D$2:$D$561, SMALL(IF($AG$2=$B$2:$B$561, ROW($B$2:$B$561)-ROW($B$2)+1), ROW(228:228)))</f>
        <v>#NUM!</v>
      </c>
    </row>
    <row r="230" spans="1:35" ht="15" x14ac:dyDescent="0.4">
      <c r="A230">
        <f>'Clk0.8'!P28</f>
        <v>23.271485083539442</v>
      </c>
      <c r="B230">
        <f t="shared" si="3"/>
        <v>24</v>
      </c>
      <c r="C230" s="1">
        <f>'Clk0.8'!S28</f>
        <v>21.903454230595123</v>
      </c>
      <c r="D230" s="1">
        <f>'Clk0.8'!T28</f>
        <v>18.582831990074709</v>
      </c>
      <c r="G230" s="21" t="e">
        <f t="array" ref="G230">INDEX($C$2:$C$561, SMALL(IF($F$2=$B$2:$B$561, ROW($B$2:$B$561)-ROW($B$2)+1), ROW(229:229)))</f>
        <v>#NUM!</v>
      </c>
      <c r="H230" s="21" t="e">
        <f t="array" ref="H230">INDEX($D$2:$D$561, SMALL(IF($F$2=$B$2:$B$561, ROW($B$2:$B$561)-ROW($B$2)+1), ROW(229:229)))</f>
        <v>#NUM!</v>
      </c>
      <c r="J230" s="21" t="e">
        <f t="array" ref="J230">INDEX($C$2:$C$561, SMALL(IF($I$2=$B$2:$B$561, ROW($B$2:$B$561)-ROW($B$2)+1), ROW(229:229)))</f>
        <v>#NUM!</v>
      </c>
      <c r="K230" s="21" t="e">
        <f t="array" ref="K230">INDEX($D$2:$D$561, SMALL(IF($I$2=$B$2:$B$561, ROW($B$2:$B$561)-ROW($B$2)+1), ROW(229:229)))</f>
        <v>#NUM!</v>
      </c>
      <c r="M230" s="21" t="e">
        <f t="array" ref="M230">INDEX($C$2:$C$561, SMALL(IF($L$2=$B$2:$B$561, ROW($B$2:$B$561)-ROW($B$2)+1), ROW(229:229)))</f>
        <v>#NUM!</v>
      </c>
      <c r="N230" s="21" t="e">
        <f t="array" ref="N230">INDEX($D$2:$D$561, SMALL(IF($L$2=$B$2:$B$561, ROW($B$2:$B$561)-ROW($B$2)+1), ROW(229:229)))</f>
        <v>#NUM!</v>
      </c>
      <c r="P230" s="21" t="e">
        <f t="array" ref="P230">INDEX($C$2:$C$561, SMALL(IF($O$2=$B$2:$B$561, ROW($B$2:$B$561)-ROW($B$2)+1), ROW(229:229)))</f>
        <v>#NUM!</v>
      </c>
      <c r="Q230" s="21" t="e">
        <f t="array" ref="Q230">INDEX($D$2:$D$561, SMALL(IF($O$2=$B$2:$B$561, ROW($B$2:$B$561)-ROW($B$2)+1), ROW(229:229)))</f>
        <v>#NUM!</v>
      </c>
      <c r="S230" s="21" t="e">
        <f t="array" ref="S230">INDEX($C$2:$C$561, SMALL(IF($R$2=$B$2:$B$561, ROW($B$2:$B$561)-ROW($B$2)+1), ROW(229:229)))</f>
        <v>#NUM!</v>
      </c>
      <c r="T230" s="21" t="e">
        <f t="array" ref="T230">INDEX($D$2:$D$561, SMALL(IF($R$2=$B$2:$B$561, ROW($B$2:$B$561)-ROW($B$2)+1), ROW(229:229)))</f>
        <v>#NUM!</v>
      </c>
      <c r="V230" s="21" t="e">
        <f t="array" ref="V230">INDEX($C$2:$C$561, SMALL(IF($U$2=$B$2:$B$561, ROW($B$2:$B$561)-ROW($B$2)+1), ROW(229:229)))</f>
        <v>#NUM!</v>
      </c>
      <c r="W230" s="21" t="e">
        <f t="array" ref="W230">INDEX($D$2:$D$561, SMALL(IF($U$2=$B$2:$B$561, ROW($B$2:$B$561)-ROW($B$2)+1), ROW(229:229)))</f>
        <v>#NUM!</v>
      </c>
      <c r="Y230" s="21" t="e">
        <f t="array" ref="Y230">INDEX($C$2:$C$561, SMALL(IF($X$2=$B$2:$B$561, ROW($B$2:$B$561)-ROW($B$2)+1), ROW(229:229)))</f>
        <v>#NUM!</v>
      </c>
      <c r="Z230" s="21" t="e">
        <f t="array" ref="Z230">INDEX($D$2:$D$561, SMALL(IF($X$2=$B$2:$B$561, ROW($B$2:$B$561)-ROW($B$2)+1), ROW(229:229)))</f>
        <v>#NUM!</v>
      </c>
      <c r="AB230" s="21" t="e">
        <f t="array" ref="AB230">INDEX($C$2:$C$561, SMALL(IF($AA$2=$B$2:$B$561, ROW($B$2:$B$561)-ROW($B$2)+1), ROW(229:229)))</f>
        <v>#NUM!</v>
      </c>
      <c r="AC230" s="21" t="e">
        <f t="array" ref="AC230">INDEX($D$2:$D$561, SMALL(IF($AA$2=$B$2:$B$561, ROW($B$2:$B$561)-ROW($B$2)+1), ROW(229:229)))</f>
        <v>#NUM!</v>
      </c>
      <c r="AE230" s="21" t="e">
        <f t="array" ref="AE230">INDEX($C$2:$C$561, SMALL(IF($AD$2=$B$2:$B$561, ROW($B$2:$B$561)-ROW($B$2)+1), ROW(229:229)))</f>
        <v>#NUM!</v>
      </c>
      <c r="AF230" s="21" t="e">
        <f t="array" ref="AF230">INDEX($D$2:$D$561, SMALL(IF($AD$2=$B$2:$B$561, ROW($B$2:$B$561)-ROW($B$2)+1), ROW(229:229)))</f>
        <v>#NUM!</v>
      </c>
      <c r="AH230" s="21" t="e">
        <f t="array" ref="AH230">INDEX($C$2:$C$561, SMALL(IF($AG$2=$B$2:$B$561, ROW($B$2:$B$561)-ROW($B$2)+1), ROW(229:229)))</f>
        <v>#NUM!</v>
      </c>
      <c r="AI230" s="21" t="e">
        <f t="array" ref="AI230">INDEX($D$2:$D$561, SMALL(IF($AG$2=$B$2:$B$561, ROW($B$2:$B$561)-ROW($B$2)+1), ROW(229:229)))</f>
        <v>#NUM!</v>
      </c>
    </row>
    <row r="231" spans="1:35" ht="15" x14ac:dyDescent="0.4">
      <c r="A231">
        <f>'Clk0.8'!P29</f>
        <v>22.208996826538609</v>
      </c>
      <c r="B231">
        <f t="shared" si="3"/>
        <v>22</v>
      </c>
      <c r="C231" s="1">
        <f>'Clk0.8'!S29</f>
        <v>20.657823617299126</v>
      </c>
      <c r="D231" s="1">
        <f>'Clk0.8'!T29</f>
        <v>17.585309517509749</v>
      </c>
      <c r="G231" s="21" t="e">
        <f t="array" ref="G231">INDEX($C$2:$C$561, SMALL(IF($F$2=$B$2:$B$561, ROW($B$2:$B$561)-ROW($B$2)+1), ROW(230:230)))</f>
        <v>#NUM!</v>
      </c>
      <c r="H231" s="21" t="e">
        <f t="array" ref="H231">INDEX($D$2:$D$561, SMALL(IF($F$2=$B$2:$B$561, ROW($B$2:$B$561)-ROW($B$2)+1), ROW(230:230)))</f>
        <v>#NUM!</v>
      </c>
      <c r="J231" s="21" t="e">
        <f t="array" ref="J231">INDEX($C$2:$C$561, SMALL(IF($I$2=$B$2:$B$561, ROW($B$2:$B$561)-ROW($B$2)+1), ROW(230:230)))</f>
        <v>#NUM!</v>
      </c>
      <c r="K231" s="21" t="e">
        <f t="array" ref="K231">INDEX($D$2:$D$561, SMALL(IF($I$2=$B$2:$B$561, ROW($B$2:$B$561)-ROW($B$2)+1), ROW(230:230)))</f>
        <v>#NUM!</v>
      </c>
      <c r="M231" s="21" t="e">
        <f t="array" ref="M231">INDEX($C$2:$C$561, SMALL(IF($L$2=$B$2:$B$561, ROW($B$2:$B$561)-ROW($B$2)+1), ROW(230:230)))</f>
        <v>#NUM!</v>
      </c>
      <c r="N231" s="21" t="e">
        <f t="array" ref="N231">INDEX($D$2:$D$561, SMALL(IF($L$2=$B$2:$B$561, ROW($B$2:$B$561)-ROW($B$2)+1), ROW(230:230)))</f>
        <v>#NUM!</v>
      </c>
      <c r="P231" s="21" t="e">
        <f t="array" ref="P231">INDEX($C$2:$C$561, SMALL(IF($O$2=$B$2:$B$561, ROW($B$2:$B$561)-ROW($B$2)+1), ROW(230:230)))</f>
        <v>#NUM!</v>
      </c>
      <c r="Q231" s="21" t="e">
        <f t="array" ref="Q231">INDEX($D$2:$D$561, SMALL(IF($O$2=$B$2:$B$561, ROW($B$2:$B$561)-ROW($B$2)+1), ROW(230:230)))</f>
        <v>#NUM!</v>
      </c>
      <c r="S231" s="21" t="e">
        <f t="array" ref="S231">INDEX($C$2:$C$561, SMALL(IF($R$2=$B$2:$B$561, ROW($B$2:$B$561)-ROW($B$2)+1), ROW(230:230)))</f>
        <v>#NUM!</v>
      </c>
      <c r="T231" s="21" t="e">
        <f t="array" ref="T231">INDEX($D$2:$D$561, SMALL(IF($R$2=$B$2:$B$561, ROW($B$2:$B$561)-ROW($B$2)+1), ROW(230:230)))</f>
        <v>#NUM!</v>
      </c>
      <c r="V231" s="21" t="e">
        <f t="array" ref="V231">INDEX($C$2:$C$561, SMALL(IF($U$2=$B$2:$B$561, ROW($B$2:$B$561)-ROW($B$2)+1), ROW(230:230)))</f>
        <v>#NUM!</v>
      </c>
      <c r="W231" s="21" t="e">
        <f t="array" ref="W231">INDEX($D$2:$D$561, SMALL(IF($U$2=$B$2:$B$561, ROW($B$2:$B$561)-ROW($B$2)+1), ROW(230:230)))</f>
        <v>#NUM!</v>
      </c>
      <c r="Y231" s="21" t="e">
        <f t="array" ref="Y231">INDEX($C$2:$C$561, SMALL(IF($X$2=$B$2:$B$561, ROW($B$2:$B$561)-ROW($B$2)+1), ROW(230:230)))</f>
        <v>#NUM!</v>
      </c>
      <c r="Z231" s="21" t="e">
        <f t="array" ref="Z231">INDEX($D$2:$D$561, SMALL(IF($X$2=$B$2:$B$561, ROW($B$2:$B$561)-ROW($B$2)+1), ROW(230:230)))</f>
        <v>#NUM!</v>
      </c>
      <c r="AB231" s="21" t="e">
        <f t="array" ref="AB231">INDEX($C$2:$C$561, SMALL(IF($AA$2=$B$2:$B$561, ROW($B$2:$B$561)-ROW($B$2)+1), ROW(230:230)))</f>
        <v>#NUM!</v>
      </c>
      <c r="AC231" s="21" t="e">
        <f t="array" ref="AC231">INDEX($D$2:$D$561, SMALL(IF($AA$2=$B$2:$B$561, ROW($B$2:$B$561)-ROW($B$2)+1), ROW(230:230)))</f>
        <v>#NUM!</v>
      </c>
      <c r="AE231" s="21" t="e">
        <f t="array" ref="AE231">INDEX($C$2:$C$561, SMALL(IF($AD$2=$B$2:$B$561, ROW($B$2:$B$561)-ROW($B$2)+1), ROW(230:230)))</f>
        <v>#NUM!</v>
      </c>
      <c r="AF231" s="21" t="e">
        <f t="array" ref="AF231">INDEX($D$2:$D$561, SMALL(IF($AD$2=$B$2:$B$561, ROW($B$2:$B$561)-ROW($B$2)+1), ROW(230:230)))</f>
        <v>#NUM!</v>
      </c>
      <c r="AH231" s="21" t="e">
        <f t="array" ref="AH231">INDEX($C$2:$C$561, SMALL(IF($AG$2=$B$2:$B$561, ROW($B$2:$B$561)-ROW($B$2)+1), ROW(230:230)))</f>
        <v>#NUM!</v>
      </c>
      <c r="AI231" s="21" t="e">
        <f t="array" ref="AI231">INDEX($D$2:$D$561, SMALL(IF($AG$2=$B$2:$B$561, ROW($B$2:$B$561)-ROW($B$2)+1), ROW(230:230)))</f>
        <v>#NUM!</v>
      </c>
    </row>
    <row r="232" spans="1:35" ht="15" x14ac:dyDescent="0.4">
      <c r="A232">
        <f>'Clk0.8'!P30</f>
        <v>21.306837074109769</v>
      </c>
      <c r="B232">
        <f t="shared" si="3"/>
        <v>22</v>
      </c>
      <c r="C232" s="1">
        <f>'Clk0.8'!S30</f>
        <v>19.578220028452474</v>
      </c>
      <c r="D232" s="1">
        <f>'Clk0.8'!T30</f>
        <v>16.722391349541159</v>
      </c>
      <c r="G232" s="21" t="e">
        <f t="array" ref="G232">INDEX($C$2:$C$561, SMALL(IF($F$2=$B$2:$B$561, ROW($B$2:$B$561)-ROW($B$2)+1), ROW(231:231)))</f>
        <v>#NUM!</v>
      </c>
      <c r="H232" s="21" t="e">
        <f t="array" ref="H232">INDEX($D$2:$D$561, SMALL(IF($F$2=$B$2:$B$561, ROW($B$2:$B$561)-ROW($B$2)+1), ROW(231:231)))</f>
        <v>#NUM!</v>
      </c>
      <c r="J232" s="21" t="e">
        <f t="array" ref="J232">INDEX($C$2:$C$561, SMALL(IF($I$2=$B$2:$B$561, ROW($B$2:$B$561)-ROW($B$2)+1), ROW(231:231)))</f>
        <v>#NUM!</v>
      </c>
      <c r="K232" s="21" t="e">
        <f t="array" ref="K232">INDEX($D$2:$D$561, SMALL(IF($I$2=$B$2:$B$561, ROW($B$2:$B$561)-ROW($B$2)+1), ROW(231:231)))</f>
        <v>#NUM!</v>
      </c>
      <c r="M232" s="21" t="e">
        <f t="array" ref="M232">INDEX($C$2:$C$561, SMALL(IF($L$2=$B$2:$B$561, ROW($B$2:$B$561)-ROW($B$2)+1), ROW(231:231)))</f>
        <v>#NUM!</v>
      </c>
      <c r="N232" s="21" t="e">
        <f t="array" ref="N232">INDEX($D$2:$D$561, SMALL(IF($L$2=$B$2:$B$561, ROW($B$2:$B$561)-ROW($B$2)+1), ROW(231:231)))</f>
        <v>#NUM!</v>
      </c>
      <c r="P232" s="21" t="e">
        <f t="array" ref="P232">INDEX($C$2:$C$561, SMALL(IF($O$2=$B$2:$B$561, ROW($B$2:$B$561)-ROW($B$2)+1), ROW(231:231)))</f>
        <v>#NUM!</v>
      </c>
      <c r="Q232" s="21" t="e">
        <f t="array" ref="Q232">INDEX($D$2:$D$561, SMALL(IF($O$2=$B$2:$B$561, ROW($B$2:$B$561)-ROW($B$2)+1), ROW(231:231)))</f>
        <v>#NUM!</v>
      </c>
      <c r="S232" s="21" t="e">
        <f t="array" ref="S232">INDEX($C$2:$C$561, SMALL(IF($R$2=$B$2:$B$561, ROW($B$2:$B$561)-ROW($B$2)+1), ROW(231:231)))</f>
        <v>#NUM!</v>
      </c>
      <c r="T232" s="21" t="e">
        <f t="array" ref="T232">INDEX($D$2:$D$561, SMALL(IF($R$2=$B$2:$B$561, ROW($B$2:$B$561)-ROW($B$2)+1), ROW(231:231)))</f>
        <v>#NUM!</v>
      </c>
      <c r="V232" s="21" t="e">
        <f t="array" ref="V232">INDEX($C$2:$C$561, SMALL(IF($U$2=$B$2:$B$561, ROW($B$2:$B$561)-ROW($B$2)+1), ROW(231:231)))</f>
        <v>#NUM!</v>
      </c>
      <c r="W232" s="21" t="e">
        <f t="array" ref="W232">INDEX($D$2:$D$561, SMALL(IF($U$2=$B$2:$B$561, ROW($B$2:$B$561)-ROW($B$2)+1), ROW(231:231)))</f>
        <v>#NUM!</v>
      </c>
      <c r="Y232" s="21" t="e">
        <f t="array" ref="Y232">INDEX($C$2:$C$561, SMALL(IF($X$2=$B$2:$B$561, ROW($B$2:$B$561)-ROW($B$2)+1), ROW(231:231)))</f>
        <v>#NUM!</v>
      </c>
      <c r="Z232" s="21" t="e">
        <f t="array" ref="Z232">INDEX($D$2:$D$561, SMALL(IF($X$2=$B$2:$B$561, ROW($B$2:$B$561)-ROW($B$2)+1), ROW(231:231)))</f>
        <v>#NUM!</v>
      </c>
      <c r="AB232" s="21" t="e">
        <f t="array" ref="AB232">INDEX($C$2:$C$561, SMALL(IF($AA$2=$B$2:$B$561, ROW($B$2:$B$561)-ROW($B$2)+1), ROW(231:231)))</f>
        <v>#NUM!</v>
      </c>
      <c r="AC232" s="21" t="e">
        <f t="array" ref="AC232">INDEX($D$2:$D$561, SMALL(IF($AA$2=$B$2:$B$561, ROW($B$2:$B$561)-ROW($B$2)+1), ROW(231:231)))</f>
        <v>#NUM!</v>
      </c>
      <c r="AE232" s="21" t="e">
        <f t="array" ref="AE232">INDEX($C$2:$C$561, SMALL(IF($AD$2=$B$2:$B$561, ROW($B$2:$B$561)-ROW($B$2)+1), ROW(231:231)))</f>
        <v>#NUM!</v>
      </c>
      <c r="AF232" s="21" t="e">
        <f t="array" ref="AF232">INDEX($D$2:$D$561, SMALL(IF($AD$2=$B$2:$B$561, ROW($B$2:$B$561)-ROW($B$2)+1), ROW(231:231)))</f>
        <v>#NUM!</v>
      </c>
      <c r="AH232" s="21" t="e">
        <f t="array" ref="AH232">INDEX($C$2:$C$561, SMALL(IF($AG$2=$B$2:$B$561, ROW($B$2:$B$561)-ROW($B$2)+1), ROW(231:231)))</f>
        <v>#NUM!</v>
      </c>
      <c r="AI232" s="21" t="e">
        <f t="array" ref="AI232">INDEX($D$2:$D$561, SMALL(IF($AG$2=$B$2:$B$561, ROW($B$2:$B$561)-ROW($B$2)+1), ROW(231:231)))</f>
        <v>#NUM!</v>
      </c>
    </row>
    <row r="233" spans="1:35" ht="15" x14ac:dyDescent="0.4">
      <c r="A233">
        <f>'Clk0.8'!P31</f>
        <v>20.531182403342964</v>
      </c>
      <c r="B233">
        <f t="shared" si="3"/>
        <v>20</v>
      </c>
      <c r="C233" s="1">
        <f>'Clk0.8'!S31</f>
        <v>18.629399550186392</v>
      </c>
      <c r="D233" s="1">
        <f>'Clk0.8'!T31</f>
        <v>15.965096804568523</v>
      </c>
      <c r="G233" s="21" t="e">
        <f t="array" ref="G233">INDEX($C$2:$C$561, SMALL(IF($F$2=$B$2:$B$561, ROW($B$2:$B$561)-ROW($B$2)+1), ROW(232:232)))</f>
        <v>#NUM!</v>
      </c>
      <c r="H233" s="21" t="e">
        <f t="array" ref="H233">INDEX($D$2:$D$561, SMALL(IF($F$2=$B$2:$B$561, ROW($B$2:$B$561)-ROW($B$2)+1), ROW(232:232)))</f>
        <v>#NUM!</v>
      </c>
      <c r="J233" s="21" t="e">
        <f t="array" ref="J233">INDEX($C$2:$C$561, SMALL(IF($I$2=$B$2:$B$561, ROW($B$2:$B$561)-ROW($B$2)+1), ROW(232:232)))</f>
        <v>#NUM!</v>
      </c>
      <c r="K233" s="21" t="e">
        <f t="array" ref="K233">INDEX($D$2:$D$561, SMALL(IF($I$2=$B$2:$B$561, ROW($B$2:$B$561)-ROW($B$2)+1), ROW(232:232)))</f>
        <v>#NUM!</v>
      </c>
      <c r="M233" s="21" t="e">
        <f t="array" ref="M233">INDEX($C$2:$C$561, SMALL(IF($L$2=$B$2:$B$561, ROW($B$2:$B$561)-ROW($B$2)+1), ROW(232:232)))</f>
        <v>#NUM!</v>
      </c>
      <c r="N233" s="21" t="e">
        <f t="array" ref="N233">INDEX($D$2:$D$561, SMALL(IF($L$2=$B$2:$B$561, ROW($B$2:$B$561)-ROW($B$2)+1), ROW(232:232)))</f>
        <v>#NUM!</v>
      </c>
      <c r="P233" s="21" t="e">
        <f t="array" ref="P233">INDEX($C$2:$C$561, SMALL(IF($O$2=$B$2:$B$561, ROW($B$2:$B$561)-ROW($B$2)+1), ROW(232:232)))</f>
        <v>#NUM!</v>
      </c>
      <c r="Q233" s="21" t="e">
        <f t="array" ref="Q233">INDEX($D$2:$D$561, SMALL(IF($O$2=$B$2:$B$561, ROW($B$2:$B$561)-ROW($B$2)+1), ROW(232:232)))</f>
        <v>#NUM!</v>
      </c>
      <c r="S233" s="21" t="e">
        <f t="array" ref="S233">INDEX($C$2:$C$561, SMALL(IF($R$2=$B$2:$B$561, ROW($B$2:$B$561)-ROW($B$2)+1), ROW(232:232)))</f>
        <v>#NUM!</v>
      </c>
      <c r="T233" s="21" t="e">
        <f t="array" ref="T233">INDEX($D$2:$D$561, SMALL(IF($R$2=$B$2:$B$561, ROW($B$2:$B$561)-ROW($B$2)+1), ROW(232:232)))</f>
        <v>#NUM!</v>
      </c>
      <c r="V233" s="21" t="e">
        <f t="array" ref="V233">INDEX($C$2:$C$561, SMALL(IF($U$2=$B$2:$B$561, ROW($B$2:$B$561)-ROW($B$2)+1), ROW(232:232)))</f>
        <v>#NUM!</v>
      </c>
      <c r="W233" s="21" t="e">
        <f t="array" ref="W233">INDEX($D$2:$D$561, SMALL(IF($U$2=$B$2:$B$561, ROW($B$2:$B$561)-ROW($B$2)+1), ROW(232:232)))</f>
        <v>#NUM!</v>
      </c>
      <c r="Y233" s="21" t="e">
        <f t="array" ref="Y233">INDEX($C$2:$C$561, SMALL(IF($X$2=$B$2:$B$561, ROW($B$2:$B$561)-ROW($B$2)+1), ROW(232:232)))</f>
        <v>#NUM!</v>
      </c>
      <c r="Z233" s="21" t="e">
        <f t="array" ref="Z233">INDEX($D$2:$D$561, SMALL(IF($X$2=$B$2:$B$561, ROW($B$2:$B$561)-ROW($B$2)+1), ROW(232:232)))</f>
        <v>#NUM!</v>
      </c>
      <c r="AB233" s="21" t="e">
        <f t="array" ref="AB233">INDEX($C$2:$C$561, SMALL(IF($AA$2=$B$2:$B$561, ROW($B$2:$B$561)-ROW($B$2)+1), ROW(232:232)))</f>
        <v>#NUM!</v>
      </c>
      <c r="AC233" s="21" t="e">
        <f t="array" ref="AC233">INDEX($D$2:$D$561, SMALL(IF($AA$2=$B$2:$B$561, ROW($B$2:$B$561)-ROW($B$2)+1), ROW(232:232)))</f>
        <v>#NUM!</v>
      </c>
      <c r="AE233" s="21" t="e">
        <f t="array" ref="AE233">INDEX($C$2:$C$561, SMALL(IF($AD$2=$B$2:$B$561, ROW($B$2:$B$561)-ROW($B$2)+1), ROW(232:232)))</f>
        <v>#NUM!</v>
      </c>
      <c r="AF233" s="21" t="e">
        <f t="array" ref="AF233">INDEX($D$2:$D$561, SMALL(IF($AD$2=$B$2:$B$561, ROW($B$2:$B$561)-ROW($B$2)+1), ROW(232:232)))</f>
        <v>#NUM!</v>
      </c>
      <c r="AH233" s="21" t="e">
        <f t="array" ref="AH233">INDEX($C$2:$C$561, SMALL(IF($AG$2=$B$2:$B$561, ROW($B$2:$B$561)-ROW($B$2)+1), ROW(232:232)))</f>
        <v>#NUM!</v>
      </c>
      <c r="AI233" s="21" t="e">
        <f t="array" ref="AI233">INDEX($D$2:$D$561, SMALL(IF($AG$2=$B$2:$B$561, ROW($B$2:$B$561)-ROW($B$2)+1), ROW(232:232)))</f>
        <v>#NUM!</v>
      </c>
    </row>
    <row r="234" spans="1:35" ht="15" x14ac:dyDescent="0.4">
      <c r="A234">
        <f>'Clk0.8'!P32</f>
        <v>19.857525352326132</v>
      </c>
      <c r="B234">
        <f t="shared" si="3"/>
        <v>20</v>
      </c>
      <c r="C234" s="1">
        <f>'Clk0.8'!S32</f>
        <v>17.785799291395534</v>
      </c>
      <c r="D234" s="1">
        <f>'Clk0.8'!T32</f>
        <v>15.292390580488144</v>
      </c>
      <c r="G234" s="21" t="e">
        <f t="array" ref="G234">INDEX($C$2:$C$561, SMALL(IF($F$2=$B$2:$B$561, ROW($B$2:$B$561)-ROW($B$2)+1), ROW(233:233)))</f>
        <v>#NUM!</v>
      </c>
      <c r="H234" s="21" t="e">
        <f t="array" ref="H234">INDEX($D$2:$D$561, SMALL(IF($F$2=$B$2:$B$561, ROW($B$2:$B$561)-ROW($B$2)+1), ROW(233:233)))</f>
        <v>#NUM!</v>
      </c>
      <c r="J234" s="21" t="e">
        <f t="array" ref="J234">INDEX($C$2:$C$561, SMALL(IF($I$2=$B$2:$B$561, ROW($B$2:$B$561)-ROW($B$2)+1), ROW(233:233)))</f>
        <v>#NUM!</v>
      </c>
      <c r="K234" s="21" t="e">
        <f t="array" ref="K234">INDEX($D$2:$D$561, SMALL(IF($I$2=$B$2:$B$561, ROW($B$2:$B$561)-ROW($B$2)+1), ROW(233:233)))</f>
        <v>#NUM!</v>
      </c>
      <c r="M234" s="21" t="e">
        <f t="array" ref="M234">INDEX($C$2:$C$561, SMALL(IF($L$2=$B$2:$B$561, ROW($B$2:$B$561)-ROW($B$2)+1), ROW(233:233)))</f>
        <v>#NUM!</v>
      </c>
      <c r="N234" s="21" t="e">
        <f t="array" ref="N234">INDEX($D$2:$D$561, SMALL(IF($L$2=$B$2:$B$561, ROW($B$2:$B$561)-ROW($B$2)+1), ROW(233:233)))</f>
        <v>#NUM!</v>
      </c>
      <c r="P234" s="21" t="e">
        <f t="array" ref="P234">INDEX($C$2:$C$561, SMALL(IF($O$2=$B$2:$B$561, ROW($B$2:$B$561)-ROW($B$2)+1), ROW(233:233)))</f>
        <v>#NUM!</v>
      </c>
      <c r="Q234" s="21" t="e">
        <f t="array" ref="Q234">INDEX($D$2:$D$561, SMALL(IF($O$2=$B$2:$B$561, ROW($B$2:$B$561)-ROW($B$2)+1), ROW(233:233)))</f>
        <v>#NUM!</v>
      </c>
      <c r="S234" s="21" t="e">
        <f t="array" ref="S234">INDEX($C$2:$C$561, SMALL(IF($R$2=$B$2:$B$561, ROW($B$2:$B$561)-ROW($B$2)+1), ROW(233:233)))</f>
        <v>#NUM!</v>
      </c>
      <c r="T234" s="21" t="e">
        <f t="array" ref="T234">INDEX($D$2:$D$561, SMALL(IF($R$2=$B$2:$B$561, ROW($B$2:$B$561)-ROW($B$2)+1), ROW(233:233)))</f>
        <v>#NUM!</v>
      </c>
      <c r="V234" s="21" t="e">
        <f t="array" ref="V234">INDEX($C$2:$C$561, SMALL(IF($U$2=$B$2:$B$561, ROW($B$2:$B$561)-ROW($B$2)+1), ROW(233:233)))</f>
        <v>#NUM!</v>
      </c>
      <c r="W234" s="21" t="e">
        <f t="array" ref="W234">INDEX($D$2:$D$561, SMALL(IF($U$2=$B$2:$B$561, ROW($B$2:$B$561)-ROW($B$2)+1), ROW(233:233)))</f>
        <v>#NUM!</v>
      </c>
      <c r="Y234" s="21" t="e">
        <f t="array" ref="Y234">INDEX($C$2:$C$561, SMALL(IF($X$2=$B$2:$B$561, ROW($B$2:$B$561)-ROW($B$2)+1), ROW(233:233)))</f>
        <v>#NUM!</v>
      </c>
      <c r="Z234" s="21" t="e">
        <f t="array" ref="Z234">INDEX($D$2:$D$561, SMALL(IF($X$2=$B$2:$B$561, ROW($B$2:$B$561)-ROW($B$2)+1), ROW(233:233)))</f>
        <v>#NUM!</v>
      </c>
      <c r="AB234" s="21" t="e">
        <f t="array" ref="AB234">INDEX($C$2:$C$561, SMALL(IF($AA$2=$B$2:$B$561, ROW($B$2:$B$561)-ROW($B$2)+1), ROW(233:233)))</f>
        <v>#NUM!</v>
      </c>
      <c r="AC234" s="21" t="e">
        <f t="array" ref="AC234">INDEX($D$2:$D$561, SMALL(IF($AA$2=$B$2:$B$561, ROW($B$2:$B$561)-ROW($B$2)+1), ROW(233:233)))</f>
        <v>#NUM!</v>
      </c>
      <c r="AE234" s="21" t="e">
        <f t="array" ref="AE234">INDEX($C$2:$C$561, SMALL(IF($AD$2=$B$2:$B$561, ROW($B$2:$B$561)-ROW($B$2)+1), ROW(233:233)))</f>
        <v>#NUM!</v>
      </c>
      <c r="AF234" s="21" t="e">
        <f t="array" ref="AF234">INDEX($D$2:$D$561, SMALL(IF($AD$2=$B$2:$B$561, ROW($B$2:$B$561)-ROW($B$2)+1), ROW(233:233)))</f>
        <v>#NUM!</v>
      </c>
      <c r="AH234" s="21" t="e">
        <f t="array" ref="AH234">INDEX($C$2:$C$561, SMALL(IF($AG$2=$B$2:$B$561, ROW($B$2:$B$561)-ROW($B$2)+1), ROW(233:233)))</f>
        <v>#NUM!</v>
      </c>
      <c r="AI234" s="21" t="e">
        <f t="array" ref="AI234">INDEX($D$2:$D$561, SMALL(IF($AG$2=$B$2:$B$561, ROW($B$2:$B$561)-ROW($B$2)+1), ROW(233:233)))</f>
        <v>#NUM!</v>
      </c>
    </row>
    <row r="235" spans="1:35" ht="15" x14ac:dyDescent="0.4">
      <c r="A235">
        <f>'Clk0.8'!P33</f>
        <v>19.267619841316993</v>
      </c>
      <c r="B235">
        <f t="shared" si="3"/>
        <v>20</v>
      </c>
      <c r="C235" s="1">
        <f>'Clk0.8'!S33</f>
        <v>17.028367353156472</v>
      </c>
      <c r="D235" s="1">
        <f>'Clk0.8'!T33</f>
        <v>14.688579250661283</v>
      </c>
      <c r="G235" s="21" t="e">
        <f t="array" ref="G235">INDEX($C$2:$C$561, SMALL(IF($F$2=$B$2:$B$561, ROW($B$2:$B$561)-ROW($B$2)+1), ROW(234:234)))</f>
        <v>#NUM!</v>
      </c>
      <c r="H235" s="21" t="e">
        <f t="array" ref="H235">INDEX($D$2:$D$561, SMALL(IF($F$2=$B$2:$B$561, ROW($B$2:$B$561)-ROW($B$2)+1), ROW(234:234)))</f>
        <v>#NUM!</v>
      </c>
      <c r="J235" s="21" t="e">
        <f t="array" ref="J235">INDEX($C$2:$C$561, SMALL(IF($I$2=$B$2:$B$561, ROW($B$2:$B$561)-ROW($B$2)+1), ROW(234:234)))</f>
        <v>#NUM!</v>
      </c>
      <c r="K235" s="21" t="e">
        <f t="array" ref="K235">INDEX($D$2:$D$561, SMALL(IF($I$2=$B$2:$B$561, ROW($B$2:$B$561)-ROW($B$2)+1), ROW(234:234)))</f>
        <v>#NUM!</v>
      </c>
      <c r="M235" s="21" t="e">
        <f t="array" ref="M235">INDEX($C$2:$C$561, SMALL(IF($L$2=$B$2:$B$561, ROW($B$2:$B$561)-ROW($B$2)+1), ROW(234:234)))</f>
        <v>#NUM!</v>
      </c>
      <c r="N235" s="21" t="e">
        <f t="array" ref="N235">INDEX($D$2:$D$561, SMALL(IF($L$2=$B$2:$B$561, ROW($B$2:$B$561)-ROW($B$2)+1), ROW(234:234)))</f>
        <v>#NUM!</v>
      </c>
      <c r="P235" s="21" t="e">
        <f t="array" ref="P235">INDEX($C$2:$C$561, SMALL(IF($O$2=$B$2:$B$561, ROW($B$2:$B$561)-ROW($B$2)+1), ROW(234:234)))</f>
        <v>#NUM!</v>
      </c>
      <c r="Q235" s="21" t="e">
        <f t="array" ref="Q235">INDEX($D$2:$D$561, SMALL(IF($O$2=$B$2:$B$561, ROW($B$2:$B$561)-ROW($B$2)+1), ROW(234:234)))</f>
        <v>#NUM!</v>
      </c>
      <c r="S235" s="21" t="e">
        <f t="array" ref="S235">INDEX($C$2:$C$561, SMALL(IF($R$2=$B$2:$B$561, ROW($B$2:$B$561)-ROW($B$2)+1), ROW(234:234)))</f>
        <v>#NUM!</v>
      </c>
      <c r="T235" s="21" t="e">
        <f t="array" ref="T235">INDEX($D$2:$D$561, SMALL(IF($R$2=$B$2:$B$561, ROW($B$2:$B$561)-ROW($B$2)+1), ROW(234:234)))</f>
        <v>#NUM!</v>
      </c>
      <c r="V235" s="21" t="e">
        <f t="array" ref="V235">INDEX($C$2:$C$561, SMALL(IF($U$2=$B$2:$B$561, ROW($B$2:$B$561)-ROW($B$2)+1), ROW(234:234)))</f>
        <v>#NUM!</v>
      </c>
      <c r="W235" s="21" t="e">
        <f t="array" ref="W235">INDEX($D$2:$D$561, SMALL(IF($U$2=$B$2:$B$561, ROW($B$2:$B$561)-ROW($B$2)+1), ROW(234:234)))</f>
        <v>#NUM!</v>
      </c>
      <c r="Y235" s="21" t="e">
        <f t="array" ref="Y235">INDEX($C$2:$C$561, SMALL(IF($X$2=$B$2:$B$561, ROW($B$2:$B$561)-ROW($B$2)+1), ROW(234:234)))</f>
        <v>#NUM!</v>
      </c>
      <c r="Z235" s="21" t="e">
        <f t="array" ref="Z235">INDEX($D$2:$D$561, SMALL(IF($X$2=$B$2:$B$561, ROW($B$2:$B$561)-ROW($B$2)+1), ROW(234:234)))</f>
        <v>#NUM!</v>
      </c>
      <c r="AB235" s="21" t="e">
        <f t="array" ref="AB235">INDEX($C$2:$C$561, SMALL(IF($AA$2=$B$2:$B$561, ROW($B$2:$B$561)-ROW($B$2)+1), ROW(234:234)))</f>
        <v>#NUM!</v>
      </c>
      <c r="AC235" s="21" t="e">
        <f t="array" ref="AC235">INDEX($D$2:$D$561, SMALL(IF($AA$2=$B$2:$B$561, ROW($B$2:$B$561)-ROW($B$2)+1), ROW(234:234)))</f>
        <v>#NUM!</v>
      </c>
      <c r="AE235" s="21" t="e">
        <f t="array" ref="AE235">INDEX($C$2:$C$561, SMALL(IF($AD$2=$B$2:$B$561, ROW($B$2:$B$561)-ROW($B$2)+1), ROW(234:234)))</f>
        <v>#NUM!</v>
      </c>
      <c r="AF235" s="21" t="e">
        <f t="array" ref="AF235">INDEX($D$2:$D$561, SMALL(IF($AD$2=$B$2:$B$561, ROW($B$2:$B$561)-ROW($B$2)+1), ROW(234:234)))</f>
        <v>#NUM!</v>
      </c>
      <c r="AH235" s="21" t="e">
        <f t="array" ref="AH235">INDEX($C$2:$C$561, SMALL(IF($AG$2=$B$2:$B$561, ROW($B$2:$B$561)-ROW($B$2)+1), ROW(234:234)))</f>
        <v>#NUM!</v>
      </c>
      <c r="AI235" s="21" t="e">
        <f t="array" ref="AI235">INDEX($D$2:$D$561, SMALL(IF($AG$2=$B$2:$B$561, ROW($B$2:$B$561)-ROW($B$2)+1), ROW(234:234)))</f>
        <v>#NUM!</v>
      </c>
    </row>
    <row r="236" spans="1:35" ht="15" x14ac:dyDescent="0.4">
      <c r="A236">
        <f>'Clk0.8'!P34</f>
        <v>18.747567959939996</v>
      </c>
      <c r="B236">
        <f t="shared" si="3"/>
        <v>18</v>
      </c>
      <c r="C236" s="1">
        <f>'Clk0.8'!S34</f>
        <v>16.342575869753265</v>
      </c>
      <c r="D236" s="1">
        <f>'Clk0.8'!T34</f>
        <v>14.141679809626506</v>
      </c>
      <c r="G236" s="21" t="e">
        <f t="array" ref="G236">INDEX($C$2:$C$561, SMALL(IF($F$2=$B$2:$B$561, ROW($B$2:$B$561)-ROW($B$2)+1), ROW(235:235)))</f>
        <v>#NUM!</v>
      </c>
      <c r="H236" s="21" t="e">
        <f t="array" ref="H236">INDEX($D$2:$D$561, SMALL(IF($F$2=$B$2:$B$561, ROW($B$2:$B$561)-ROW($B$2)+1), ROW(235:235)))</f>
        <v>#NUM!</v>
      </c>
      <c r="J236" s="21" t="e">
        <f t="array" ref="J236">INDEX($C$2:$C$561, SMALL(IF($I$2=$B$2:$B$561, ROW($B$2:$B$561)-ROW($B$2)+1), ROW(235:235)))</f>
        <v>#NUM!</v>
      </c>
      <c r="K236" s="21" t="e">
        <f t="array" ref="K236">INDEX($D$2:$D$561, SMALL(IF($I$2=$B$2:$B$561, ROW($B$2:$B$561)-ROW($B$2)+1), ROW(235:235)))</f>
        <v>#NUM!</v>
      </c>
      <c r="M236" s="21" t="e">
        <f t="array" ref="M236">INDEX($C$2:$C$561, SMALL(IF($L$2=$B$2:$B$561, ROW($B$2:$B$561)-ROW($B$2)+1), ROW(235:235)))</f>
        <v>#NUM!</v>
      </c>
      <c r="N236" s="21" t="e">
        <f t="array" ref="N236">INDEX($D$2:$D$561, SMALL(IF($L$2=$B$2:$B$561, ROW($B$2:$B$561)-ROW($B$2)+1), ROW(235:235)))</f>
        <v>#NUM!</v>
      </c>
      <c r="P236" s="21" t="e">
        <f t="array" ref="P236">INDEX($C$2:$C$561, SMALL(IF($O$2=$B$2:$B$561, ROW($B$2:$B$561)-ROW($B$2)+1), ROW(235:235)))</f>
        <v>#NUM!</v>
      </c>
      <c r="Q236" s="21" t="e">
        <f t="array" ref="Q236">INDEX($D$2:$D$561, SMALL(IF($O$2=$B$2:$B$561, ROW($B$2:$B$561)-ROW($B$2)+1), ROW(235:235)))</f>
        <v>#NUM!</v>
      </c>
      <c r="S236" s="21" t="e">
        <f t="array" ref="S236">INDEX($C$2:$C$561, SMALL(IF($R$2=$B$2:$B$561, ROW($B$2:$B$561)-ROW($B$2)+1), ROW(235:235)))</f>
        <v>#NUM!</v>
      </c>
      <c r="T236" s="21" t="e">
        <f t="array" ref="T236">INDEX($D$2:$D$561, SMALL(IF($R$2=$B$2:$B$561, ROW($B$2:$B$561)-ROW($B$2)+1), ROW(235:235)))</f>
        <v>#NUM!</v>
      </c>
      <c r="V236" s="21" t="e">
        <f t="array" ref="V236">INDEX($C$2:$C$561, SMALL(IF($U$2=$B$2:$B$561, ROW($B$2:$B$561)-ROW($B$2)+1), ROW(235:235)))</f>
        <v>#NUM!</v>
      </c>
      <c r="W236" s="21" t="e">
        <f t="array" ref="W236">INDEX($D$2:$D$561, SMALL(IF($U$2=$B$2:$B$561, ROW($B$2:$B$561)-ROW($B$2)+1), ROW(235:235)))</f>
        <v>#NUM!</v>
      </c>
      <c r="Y236" s="21" t="e">
        <f t="array" ref="Y236">INDEX($C$2:$C$561, SMALL(IF($X$2=$B$2:$B$561, ROW($B$2:$B$561)-ROW($B$2)+1), ROW(235:235)))</f>
        <v>#NUM!</v>
      </c>
      <c r="Z236" s="21" t="e">
        <f t="array" ref="Z236">INDEX($D$2:$D$561, SMALL(IF($X$2=$B$2:$B$561, ROW($B$2:$B$561)-ROW($B$2)+1), ROW(235:235)))</f>
        <v>#NUM!</v>
      </c>
      <c r="AB236" s="21" t="e">
        <f t="array" ref="AB236">INDEX($C$2:$C$561, SMALL(IF($AA$2=$B$2:$B$561, ROW($B$2:$B$561)-ROW($B$2)+1), ROW(235:235)))</f>
        <v>#NUM!</v>
      </c>
      <c r="AC236" s="21" t="e">
        <f t="array" ref="AC236">INDEX($D$2:$D$561, SMALL(IF($AA$2=$B$2:$B$561, ROW($B$2:$B$561)-ROW($B$2)+1), ROW(235:235)))</f>
        <v>#NUM!</v>
      </c>
      <c r="AE236" s="21" t="e">
        <f t="array" ref="AE236">INDEX($C$2:$C$561, SMALL(IF($AD$2=$B$2:$B$561, ROW($B$2:$B$561)-ROW($B$2)+1), ROW(235:235)))</f>
        <v>#NUM!</v>
      </c>
      <c r="AF236" s="21" t="e">
        <f t="array" ref="AF236">INDEX($D$2:$D$561, SMALL(IF($AD$2=$B$2:$B$561, ROW($B$2:$B$561)-ROW($B$2)+1), ROW(235:235)))</f>
        <v>#NUM!</v>
      </c>
      <c r="AH236" s="21" t="e">
        <f t="array" ref="AH236">INDEX($C$2:$C$561, SMALL(IF($AG$2=$B$2:$B$561, ROW($B$2:$B$561)-ROW($B$2)+1), ROW(235:235)))</f>
        <v>#NUM!</v>
      </c>
      <c r="AI236" s="21" t="e">
        <f t="array" ref="AI236">INDEX($D$2:$D$561, SMALL(IF($AG$2=$B$2:$B$561, ROW($B$2:$B$561)-ROW($B$2)+1), ROW(235:235)))</f>
        <v>#NUM!</v>
      </c>
    </row>
    <row r="237" spans="1:35" ht="15" x14ac:dyDescent="0.4">
      <c r="A237">
        <f>'Clk0.8'!P35</f>
        <v>18.286576149657044</v>
      </c>
      <c r="B237">
        <f t="shared" si="3"/>
        <v>18</v>
      </c>
      <c r="C237" s="1">
        <f>'Clk0.8'!S35</f>
        <v>15.717128313533872</v>
      </c>
      <c r="D237" s="1">
        <f>'Clk0.8'!T35</f>
        <v>13.642358510488076</v>
      </c>
      <c r="G237" s="21" t="e">
        <f t="array" ref="G237">INDEX($C$2:$C$561, SMALL(IF($F$2=$B$2:$B$561, ROW($B$2:$B$561)-ROW($B$2)+1), ROW(236:236)))</f>
        <v>#NUM!</v>
      </c>
      <c r="H237" s="21" t="e">
        <f t="array" ref="H237">INDEX($D$2:$D$561, SMALL(IF($F$2=$B$2:$B$561, ROW($B$2:$B$561)-ROW($B$2)+1), ROW(236:236)))</f>
        <v>#NUM!</v>
      </c>
      <c r="J237" s="21" t="e">
        <f t="array" ref="J237">INDEX($C$2:$C$561, SMALL(IF($I$2=$B$2:$B$561, ROW($B$2:$B$561)-ROW($B$2)+1), ROW(236:236)))</f>
        <v>#NUM!</v>
      </c>
      <c r="K237" s="21" t="e">
        <f t="array" ref="K237">INDEX($D$2:$D$561, SMALL(IF($I$2=$B$2:$B$561, ROW($B$2:$B$561)-ROW($B$2)+1), ROW(236:236)))</f>
        <v>#NUM!</v>
      </c>
      <c r="M237" s="21" t="e">
        <f t="array" ref="M237">INDEX($C$2:$C$561, SMALL(IF($L$2=$B$2:$B$561, ROW($B$2:$B$561)-ROW($B$2)+1), ROW(236:236)))</f>
        <v>#NUM!</v>
      </c>
      <c r="N237" s="21" t="e">
        <f t="array" ref="N237">INDEX($D$2:$D$561, SMALL(IF($L$2=$B$2:$B$561, ROW($B$2:$B$561)-ROW($B$2)+1), ROW(236:236)))</f>
        <v>#NUM!</v>
      </c>
      <c r="P237" s="21" t="e">
        <f t="array" ref="P237">INDEX($C$2:$C$561, SMALL(IF($O$2=$B$2:$B$561, ROW($B$2:$B$561)-ROW($B$2)+1), ROW(236:236)))</f>
        <v>#NUM!</v>
      </c>
      <c r="Q237" s="21" t="e">
        <f t="array" ref="Q237">INDEX($D$2:$D$561, SMALL(IF($O$2=$B$2:$B$561, ROW($B$2:$B$561)-ROW($B$2)+1), ROW(236:236)))</f>
        <v>#NUM!</v>
      </c>
      <c r="S237" s="21" t="e">
        <f t="array" ref="S237">INDEX($C$2:$C$561, SMALL(IF($R$2=$B$2:$B$561, ROW($B$2:$B$561)-ROW($B$2)+1), ROW(236:236)))</f>
        <v>#NUM!</v>
      </c>
      <c r="T237" s="21" t="e">
        <f t="array" ref="T237">INDEX($D$2:$D$561, SMALL(IF($R$2=$B$2:$B$561, ROW($B$2:$B$561)-ROW($B$2)+1), ROW(236:236)))</f>
        <v>#NUM!</v>
      </c>
      <c r="V237" s="21" t="e">
        <f t="array" ref="V237">INDEX($C$2:$C$561, SMALL(IF($U$2=$B$2:$B$561, ROW($B$2:$B$561)-ROW($B$2)+1), ROW(236:236)))</f>
        <v>#NUM!</v>
      </c>
      <c r="W237" s="21" t="e">
        <f t="array" ref="W237">INDEX($D$2:$D$561, SMALL(IF($U$2=$B$2:$B$561, ROW($B$2:$B$561)-ROW($B$2)+1), ROW(236:236)))</f>
        <v>#NUM!</v>
      </c>
      <c r="Y237" s="21" t="e">
        <f t="array" ref="Y237">INDEX($C$2:$C$561, SMALL(IF($X$2=$B$2:$B$561, ROW($B$2:$B$561)-ROW($B$2)+1), ROW(236:236)))</f>
        <v>#NUM!</v>
      </c>
      <c r="Z237" s="21" t="e">
        <f t="array" ref="Z237">INDEX($D$2:$D$561, SMALL(IF($X$2=$B$2:$B$561, ROW($B$2:$B$561)-ROW($B$2)+1), ROW(236:236)))</f>
        <v>#NUM!</v>
      </c>
      <c r="AB237" s="21" t="e">
        <f t="array" ref="AB237">INDEX($C$2:$C$561, SMALL(IF($AA$2=$B$2:$B$561, ROW($B$2:$B$561)-ROW($B$2)+1), ROW(236:236)))</f>
        <v>#NUM!</v>
      </c>
      <c r="AC237" s="21" t="e">
        <f t="array" ref="AC237">INDEX($D$2:$D$561, SMALL(IF($AA$2=$B$2:$B$561, ROW($B$2:$B$561)-ROW($B$2)+1), ROW(236:236)))</f>
        <v>#NUM!</v>
      </c>
      <c r="AE237" s="21" t="e">
        <f t="array" ref="AE237">INDEX($C$2:$C$561, SMALL(IF($AD$2=$B$2:$B$561, ROW($B$2:$B$561)-ROW($B$2)+1), ROW(236:236)))</f>
        <v>#NUM!</v>
      </c>
      <c r="AF237" s="21" t="e">
        <f t="array" ref="AF237">INDEX($D$2:$D$561, SMALL(IF($AD$2=$B$2:$B$561, ROW($B$2:$B$561)-ROW($B$2)+1), ROW(236:236)))</f>
        <v>#NUM!</v>
      </c>
      <c r="AH237" s="21" t="e">
        <f t="array" ref="AH237">INDEX($C$2:$C$561, SMALL(IF($AG$2=$B$2:$B$561, ROW($B$2:$B$561)-ROW($B$2)+1), ROW(236:236)))</f>
        <v>#NUM!</v>
      </c>
      <c r="AI237" s="21" t="e">
        <f t="array" ref="AI237">INDEX($D$2:$D$561, SMALL(IF($AG$2=$B$2:$B$561, ROW($B$2:$B$561)-ROW($B$2)+1), ROW(236:236)))</f>
        <v>#NUM!</v>
      </c>
    </row>
    <row r="238" spans="1:35" ht="15" x14ac:dyDescent="0.4">
      <c r="A238">
        <f>'Clk0.8'!P36</f>
        <v>17.876120555116021</v>
      </c>
      <c r="B238">
        <f t="shared" si="3"/>
        <v>18</v>
      </c>
      <c r="C238" s="1">
        <f>'Clk0.8'!S36</f>
        <v>15.143091410157526</v>
      </c>
      <c r="D238" s="1">
        <f>'Clk0.8'!T36</f>
        <v>13.183218406779153</v>
      </c>
      <c r="G238" s="21" t="e">
        <f t="array" ref="G238">INDEX($C$2:$C$561, SMALL(IF($F$2=$B$2:$B$561, ROW($B$2:$B$561)-ROW($B$2)+1), ROW(237:237)))</f>
        <v>#NUM!</v>
      </c>
      <c r="H238" s="21" t="e">
        <f t="array" ref="H238">INDEX($D$2:$D$561, SMALL(IF($F$2=$B$2:$B$561, ROW($B$2:$B$561)-ROW($B$2)+1), ROW(237:237)))</f>
        <v>#NUM!</v>
      </c>
      <c r="J238" s="21" t="e">
        <f t="array" ref="J238">INDEX($C$2:$C$561, SMALL(IF($I$2=$B$2:$B$561, ROW($B$2:$B$561)-ROW($B$2)+1), ROW(237:237)))</f>
        <v>#NUM!</v>
      </c>
      <c r="K238" s="21" t="e">
        <f t="array" ref="K238">INDEX($D$2:$D$561, SMALL(IF($I$2=$B$2:$B$561, ROW($B$2:$B$561)-ROW($B$2)+1), ROW(237:237)))</f>
        <v>#NUM!</v>
      </c>
      <c r="M238" s="21" t="e">
        <f t="array" ref="M238">INDEX($C$2:$C$561, SMALL(IF($L$2=$B$2:$B$561, ROW($B$2:$B$561)-ROW($B$2)+1), ROW(237:237)))</f>
        <v>#NUM!</v>
      </c>
      <c r="N238" s="21" t="e">
        <f t="array" ref="N238">INDEX($D$2:$D$561, SMALL(IF($L$2=$B$2:$B$561, ROW($B$2:$B$561)-ROW($B$2)+1), ROW(237:237)))</f>
        <v>#NUM!</v>
      </c>
      <c r="P238" s="21" t="e">
        <f t="array" ref="P238">INDEX($C$2:$C$561, SMALL(IF($O$2=$B$2:$B$561, ROW($B$2:$B$561)-ROW($B$2)+1), ROW(237:237)))</f>
        <v>#NUM!</v>
      </c>
      <c r="Q238" s="21" t="e">
        <f t="array" ref="Q238">INDEX($D$2:$D$561, SMALL(IF($O$2=$B$2:$B$561, ROW($B$2:$B$561)-ROW($B$2)+1), ROW(237:237)))</f>
        <v>#NUM!</v>
      </c>
      <c r="S238" s="21" t="e">
        <f t="array" ref="S238">INDEX($C$2:$C$561, SMALL(IF($R$2=$B$2:$B$561, ROW($B$2:$B$561)-ROW($B$2)+1), ROW(237:237)))</f>
        <v>#NUM!</v>
      </c>
      <c r="T238" s="21" t="e">
        <f t="array" ref="T238">INDEX($D$2:$D$561, SMALL(IF($R$2=$B$2:$B$561, ROW($B$2:$B$561)-ROW($B$2)+1), ROW(237:237)))</f>
        <v>#NUM!</v>
      </c>
      <c r="V238" s="21" t="e">
        <f t="array" ref="V238">INDEX($C$2:$C$561, SMALL(IF($U$2=$B$2:$B$561, ROW($B$2:$B$561)-ROW($B$2)+1), ROW(237:237)))</f>
        <v>#NUM!</v>
      </c>
      <c r="W238" s="21" t="e">
        <f t="array" ref="W238">INDEX($D$2:$D$561, SMALL(IF($U$2=$B$2:$B$561, ROW($B$2:$B$561)-ROW($B$2)+1), ROW(237:237)))</f>
        <v>#NUM!</v>
      </c>
      <c r="Y238" s="21" t="e">
        <f t="array" ref="Y238">INDEX($C$2:$C$561, SMALL(IF($X$2=$B$2:$B$561, ROW($B$2:$B$561)-ROW($B$2)+1), ROW(237:237)))</f>
        <v>#NUM!</v>
      </c>
      <c r="Z238" s="21" t="e">
        <f t="array" ref="Z238">INDEX($D$2:$D$561, SMALL(IF($X$2=$B$2:$B$561, ROW($B$2:$B$561)-ROW($B$2)+1), ROW(237:237)))</f>
        <v>#NUM!</v>
      </c>
      <c r="AB238" s="21" t="e">
        <f t="array" ref="AB238">INDEX($C$2:$C$561, SMALL(IF($AA$2=$B$2:$B$561, ROW($B$2:$B$561)-ROW($B$2)+1), ROW(237:237)))</f>
        <v>#NUM!</v>
      </c>
      <c r="AC238" s="21" t="e">
        <f t="array" ref="AC238">INDEX($D$2:$D$561, SMALL(IF($AA$2=$B$2:$B$561, ROW($B$2:$B$561)-ROW($B$2)+1), ROW(237:237)))</f>
        <v>#NUM!</v>
      </c>
      <c r="AE238" s="21" t="e">
        <f t="array" ref="AE238">INDEX($C$2:$C$561, SMALL(IF($AD$2=$B$2:$B$561, ROW($B$2:$B$561)-ROW($B$2)+1), ROW(237:237)))</f>
        <v>#NUM!</v>
      </c>
      <c r="AF238" s="21" t="e">
        <f t="array" ref="AF238">INDEX($D$2:$D$561, SMALL(IF($AD$2=$B$2:$B$561, ROW($B$2:$B$561)-ROW($B$2)+1), ROW(237:237)))</f>
        <v>#NUM!</v>
      </c>
      <c r="AH238" s="21" t="e">
        <f t="array" ref="AH238">INDEX($C$2:$C$561, SMALL(IF($AG$2=$B$2:$B$561, ROW($B$2:$B$561)-ROW($B$2)+1), ROW(237:237)))</f>
        <v>#NUM!</v>
      </c>
      <c r="AI238" s="21" t="e">
        <f t="array" ref="AI238">INDEX($D$2:$D$561, SMALL(IF($AG$2=$B$2:$B$561, ROW($B$2:$B$561)-ROW($B$2)+1), ROW(237:237)))</f>
        <v>#NUM!</v>
      </c>
    </row>
    <row r="239" spans="1:35" ht="15" x14ac:dyDescent="0.4">
      <c r="A239">
        <f>'Clk0.8'!P37</f>
        <v>17.509371467558605</v>
      </c>
      <c r="B239">
        <f t="shared" si="3"/>
        <v>18</v>
      </c>
      <c r="C239" s="1">
        <f>'Clk0.8'!S37</f>
        <v>14.613296068956618</v>
      </c>
      <c r="D239" s="1">
        <f>'Clk0.8'!T37</f>
        <v>12.758307763883201</v>
      </c>
      <c r="G239" s="21" t="e">
        <f t="array" ref="G239">INDEX($C$2:$C$561, SMALL(IF($F$2=$B$2:$B$561, ROW($B$2:$B$561)-ROW($B$2)+1), ROW(238:238)))</f>
        <v>#NUM!</v>
      </c>
      <c r="H239" s="21" t="e">
        <f t="array" ref="H239">INDEX($D$2:$D$561, SMALL(IF($F$2=$B$2:$B$561, ROW($B$2:$B$561)-ROW($B$2)+1), ROW(238:238)))</f>
        <v>#NUM!</v>
      </c>
      <c r="J239" s="21" t="e">
        <f t="array" ref="J239">INDEX($C$2:$C$561, SMALL(IF($I$2=$B$2:$B$561, ROW($B$2:$B$561)-ROW($B$2)+1), ROW(238:238)))</f>
        <v>#NUM!</v>
      </c>
      <c r="K239" s="21" t="e">
        <f t="array" ref="K239">INDEX($D$2:$D$561, SMALL(IF($I$2=$B$2:$B$561, ROW($B$2:$B$561)-ROW($B$2)+1), ROW(238:238)))</f>
        <v>#NUM!</v>
      </c>
      <c r="M239" s="21" t="e">
        <f t="array" ref="M239">INDEX($C$2:$C$561, SMALL(IF($L$2=$B$2:$B$561, ROW($B$2:$B$561)-ROW($B$2)+1), ROW(238:238)))</f>
        <v>#NUM!</v>
      </c>
      <c r="N239" s="21" t="e">
        <f t="array" ref="N239">INDEX($D$2:$D$561, SMALL(IF($L$2=$B$2:$B$561, ROW($B$2:$B$561)-ROW($B$2)+1), ROW(238:238)))</f>
        <v>#NUM!</v>
      </c>
      <c r="P239" s="21" t="e">
        <f t="array" ref="P239">INDEX($C$2:$C$561, SMALL(IF($O$2=$B$2:$B$561, ROW($B$2:$B$561)-ROW($B$2)+1), ROW(238:238)))</f>
        <v>#NUM!</v>
      </c>
      <c r="Q239" s="21" t="e">
        <f t="array" ref="Q239">INDEX($D$2:$D$561, SMALL(IF($O$2=$B$2:$B$561, ROW($B$2:$B$561)-ROW($B$2)+1), ROW(238:238)))</f>
        <v>#NUM!</v>
      </c>
      <c r="S239" s="21" t="e">
        <f t="array" ref="S239">INDEX($C$2:$C$561, SMALL(IF($R$2=$B$2:$B$561, ROW($B$2:$B$561)-ROW($B$2)+1), ROW(238:238)))</f>
        <v>#NUM!</v>
      </c>
      <c r="T239" s="21" t="e">
        <f t="array" ref="T239">INDEX($D$2:$D$561, SMALL(IF($R$2=$B$2:$B$561, ROW($B$2:$B$561)-ROW($B$2)+1), ROW(238:238)))</f>
        <v>#NUM!</v>
      </c>
      <c r="V239" s="21" t="e">
        <f t="array" ref="V239">INDEX($C$2:$C$561, SMALL(IF($U$2=$B$2:$B$561, ROW($B$2:$B$561)-ROW($B$2)+1), ROW(238:238)))</f>
        <v>#NUM!</v>
      </c>
      <c r="W239" s="21" t="e">
        <f t="array" ref="W239">INDEX($D$2:$D$561, SMALL(IF($U$2=$B$2:$B$561, ROW($B$2:$B$561)-ROW($B$2)+1), ROW(238:238)))</f>
        <v>#NUM!</v>
      </c>
      <c r="Y239" s="21" t="e">
        <f t="array" ref="Y239">INDEX($C$2:$C$561, SMALL(IF($X$2=$B$2:$B$561, ROW($B$2:$B$561)-ROW($B$2)+1), ROW(238:238)))</f>
        <v>#NUM!</v>
      </c>
      <c r="Z239" s="21" t="e">
        <f t="array" ref="Z239">INDEX($D$2:$D$561, SMALL(IF($X$2=$B$2:$B$561, ROW($B$2:$B$561)-ROW($B$2)+1), ROW(238:238)))</f>
        <v>#NUM!</v>
      </c>
      <c r="AB239" s="21" t="e">
        <f t="array" ref="AB239">INDEX($C$2:$C$561, SMALL(IF($AA$2=$B$2:$B$561, ROW($B$2:$B$561)-ROW($B$2)+1), ROW(238:238)))</f>
        <v>#NUM!</v>
      </c>
      <c r="AC239" s="21" t="e">
        <f t="array" ref="AC239">INDEX($D$2:$D$561, SMALL(IF($AA$2=$B$2:$B$561, ROW($B$2:$B$561)-ROW($B$2)+1), ROW(238:238)))</f>
        <v>#NUM!</v>
      </c>
      <c r="AE239" s="21" t="e">
        <f t="array" ref="AE239">INDEX($C$2:$C$561, SMALL(IF($AD$2=$B$2:$B$561, ROW($B$2:$B$561)-ROW($B$2)+1), ROW(238:238)))</f>
        <v>#NUM!</v>
      </c>
      <c r="AF239" s="21" t="e">
        <f t="array" ref="AF239">INDEX($D$2:$D$561, SMALL(IF($AD$2=$B$2:$B$561, ROW($B$2:$B$561)-ROW($B$2)+1), ROW(238:238)))</f>
        <v>#NUM!</v>
      </c>
      <c r="AH239" s="21" t="e">
        <f t="array" ref="AH239">INDEX($C$2:$C$561, SMALL(IF($AG$2=$B$2:$B$561, ROW($B$2:$B$561)-ROW($B$2)+1), ROW(238:238)))</f>
        <v>#NUM!</v>
      </c>
      <c r="AI239" s="21" t="e">
        <f t="array" ref="AI239">INDEX($D$2:$D$561, SMALL(IF($AG$2=$B$2:$B$561, ROW($B$2:$B$561)-ROW($B$2)+1), ROW(238:238)))</f>
        <v>#NUM!</v>
      </c>
    </row>
    <row r="240" spans="1:35" ht="15" x14ac:dyDescent="0.4">
      <c r="A240">
        <f>'Clk0.8'!P38</f>
        <v>17.180786911656618</v>
      </c>
      <c r="B240">
        <f t="shared" si="3"/>
        <v>18</v>
      </c>
      <c r="C240" s="1">
        <f>'Clk0.8'!S38</f>
        <v>14.121914023748623</v>
      </c>
      <c r="D240" s="1">
        <f>'Clk0.8'!T38</f>
        <v>12.362772696877569</v>
      </c>
      <c r="G240" s="21" t="e">
        <f t="array" ref="G240">INDEX($C$2:$C$561, SMALL(IF($F$2=$B$2:$B$561, ROW($B$2:$B$561)-ROW($B$2)+1), ROW(239:239)))</f>
        <v>#NUM!</v>
      </c>
      <c r="H240" s="21" t="e">
        <f t="array" ref="H240">INDEX($D$2:$D$561, SMALL(IF($F$2=$B$2:$B$561, ROW($B$2:$B$561)-ROW($B$2)+1), ROW(239:239)))</f>
        <v>#NUM!</v>
      </c>
      <c r="J240" s="21" t="e">
        <f t="array" ref="J240">INDEX($C$2:$C$561, SMALL(IF($I$2=$B$2:$B$561, ROW($B$2:$B$561)-ROW($B$2)+1), ROW(239:239)))</f>
        <v>#NUM!</v>
      </c>
      <c r="K240" s="21" t="e">
        <f t="array" ref="K240">INDEX($D$2:$D$561, SMALL(IF($I$2=$B$2:$B$561, ROW($B$2:$B$561)-ROW($B$2)+1), ROW(239:239)))</f>
        <v>#NUM!</v>
      </c>
      <c r="M240" s="21" t="e">
        <f t="array" ref="M240">INDEX($C$2:$C$561, SMALL(IF($L$2=$B$2:$B$561, ROW($B$2:$B$561)-ROW($B$2)+1), ROW(239:239)))</f>
        <v>#NUM!</v>
      </c>
      <c r="N240" s="21" t="e">
        <f t="array" ref="N240">INDEX($D$2:$D$561, SMALL(IF($L$2=$B$2:$B$561, ROW($B$2:$B$561)-ROW($B$2)+1), ROW(239:239)))</f>
        <v>#NUM!</v>
      </c>
      <c r="P240" s="21" t="e">
        <f t="array" ref="P240">INDEX($C$2:$C$561, SMALL(IF($O$2=$B$2:$B$561, ROW($B$2:$B$561)-ROW($B$2)+1), ROW(239:239)))</f>
        <v>#NUM!</v>
      </c>
      <c r="Q240" s="21" t="e">
        <f t="array" ref="Q240">INDEX($D$2:$D$561, SMALL(IF($O$2=$B$2:$B$561, ROW($B$2:$B$561)-ROW($B$2)+1), ROW(239:239)))</f>
        <v>#NUM!</v>
      </c>
      <c r="S240" s="21" t="e">
        <f t="array" ref="S240">INDEX($C$2:$C$561, SMALL(IF($R$2=$B$2:$B$561, ROW($B$2:$B$561)-ROW($B$2)+1), ROW(239:239)))</f>
        <v>#NUM!</v>
      </c>
      <c r="T240" s="21" t="e">
        <f t="array" ref="T240">INDEX($D$2:$D$561, SMALL(IF($R$2=$B$2:$B$561, ROW($B$2:$B$561)-ROW($B$2)+1), ROW(239:239)))</f>
        <v>#NUM!</v>
      </c>
      <c r="V240" s="21" t="e">
        <f t="array" ref="V240">INDEX($C$2:$C$561, SMALL(IF($U$2=$B$2:$B$561, ROW($B$2:$B$561)-ROW($B$2)+1), ROW(239:239)))</f>
        <v>#NUM!</v>
      </c>
      <c r="W240" s="21" t="e">
        <f t="array" ref="W240">INDEX($D$2:$D$561, SMALL(IF($U$2=$B$2:$B$561, ROW($B$2:$B$561)-ROW($B$2)+1), ROW(239:239)))</f>
        <v>#NUM!</v>
      </c>
      <c r="Y240" s="21" t="e">
        <f t="array" ref="Y240">INDEX($C$2:$C$561, SMALL(IF($X$2=$B$2:$B$561, ROW($B$2:$B$561)-ROW($B$2)+1), ROW(239:239)))</f>
        <v>#NUM!</v>
      </c>
      <c r="Z240" s="21" t="e">
        <f t="array" ref="Z240">INDEX($D$2:$D$561, SMALL(IF($X$2=$B$2:$B$561, ROW($B$2:$B$561)-ROW($B$2)+1), ROW(239:239)))</f>
        <v>#NUM!</v>
      </c>
      <c r="AB240" s="21" t="e">
        <f t="array" ref="AB240">INDEX($C$2:$C$561, SMALL(IF($AA$2=$B$2:$B$561, ROW($B$2:$B$561)-ROW($B$2)+1), ROW(239:239)))</f>
        <v>#NUM!</v>
      </c>
      <c r="AC240" s="21" t="e">
        <f t="array" ref="AC240">INDEX($D$2:$D$561, SMALL(IF($AA$2=$B$2:$B$561, ROW($B$2:$B$561)-ROW($B$2)+1), ROW(239:239)))</f>
        <v>#NUM!</v>
      </c>
      <c r="AE240" s="21" t="e">
        <f t="array" ref="AE240">INDEX($C$2:$C$561, SMALL(IF($AD$2=$B$2:$B$561, ROW($B$2:$B$561)-ROW($B$2)+1), ROW(239:239)))</f>
        <v>#NUM!</v>
      </c>
      <c r="AF240" s="21" t="e">
        <f t="array" ref="AF240">INDEX($D$2:$D$561, SMALL(IF($AD$2=$B$2:$B$561, ROW($B$2:$B$561)-ROW($B$2)+1), ROW(239:239)))</f>
        <v>#NUM!</v>
      </c>
      <c r="AH240" s="21" t="e">
        <f t="array" ref="AH240">INDEX($C$2:$C$561, SMALL(IF($AG$2=$B$2:$B$561, ROW($B$2:$B$561)-ROW($B$2)+1), ROW(239:239)))</f>
        <v>#NUM!</v>
      </c>
      <c r="AI240" s="21" t="e">
        <f t="array" ref="AI240">INDEX($D$2:$D$561, SMALL(IF($AG$2=$B$2:$B$561, ROW($B$2:$B$561)-ROW($B$2)+1), ROW(239:239)))</f>
        <v>#NUM!</v>
      </c>
    </row>
    <row r="241" spans="1:35" ht="15" x14ac:dyDescent="0.4">
      <c r="A241">
        <f>'Clk0.8'!P39</f>
        <v>16.885819636423648</v>
      </c>
      <c r="B241">
        <f t="shared" si="3"/>
        <v>16</v>
      </c>
      <c r="C241" s="1">
        <f>'Clk0.8'!S39</f>
        <v>13.664152335017954</v>
      </c>
      <c r="D241" s="1">
        <f>'Clk0.8'!T39</f>
        <v>11.992606524679811</v>
      </c>
      <c r="G241" s="21" t="e">
        <f t="array" ref="G241">INDEX($C$2:$C$561, SMALL(IF($F$2=$B$2:$B$561, ROW($B$2:$B$561)-ROW($B$2)+1), ROW(240:240)))</f>
        <v>#NUM!</v>
      </c>
      <c r="H241" s="21" t="e">
        <f t="array" ref="H241">INDEX($D$2:$D$561, SMALL(IF($F$2=$B$2:$B$561, ROW($B$2:$B$561)-ROW($B$2)+1), ROW(240:240)))</f>
        <v>#NUM!</v>
      </c>
      <c r="J241" s="21" t="e">
        <f t="array" ref="J241">INDEX($C$2:$C$561, SMALL(IF($I$2=$B$2:$B$561, ROW($B$2:$B$561)-ROW($B$2)+1), ROW(240:240)))</f>
        <v>#NUM!</v>
      </c>
      <c r="K241" s="21" t="e">
        <f t="array" ref="K241">INDEX($D$2:$D$561, SMALL(IF($I$2=$B$2:$B$561, ROW($B$2:$B$561)-ROW($B$2)+1), ROW(240:240)))</f>
        <v>#NUM!</v>
      </c>
      <c r="M241" s="21" t="e">
        <f t="array" ref="M241">INDEX($C$2:$C$561, SMALL(IF($L$2=$B$2:$B$561, ROW($B$2:$B$561)-ROW($B$2)+1), ROW(240:240)))</f>
        <v>#NUM!</v>
      </c>
      <c r="N241" s="21" t="e">
        <f t="array" ref="N241">INDEX($D$2:$D$561, SMALL(IF($L$2=$B$2:$B$561, ROW($B$2:$B$561)-ROW($B$2)+1), ROW(240:240)))</f>
        <v>#NUM!</v>
      </c>
      <c r="P241" s="21" t="e">
        <f t="array" ref="P241">INDEX($C$2:$C$561, SMALL(IF($O$2=$B$2:$B$561, ROW($B$2:$B$561)-ROW($B$2)+1), ROW(240:240)))</f>
        <v>#NUM!</v>
      </c>
      <c r="Q241" s="21" t="e">
        <f t="array" ref="Q241">INDEX($D$2:$D$561, SMALL(IF($O$2=$B$2:$B$561, ROW($B$2:$B$561)-ROW($B$2)+1), ROW(240:240)))</f>
        <v>#NUM!</v>
      </c>
      <c r="S241" s="21" t="e">
        <f t="array" ref="S241">INDEX($C$2:$C$561, SMALL(IF($R$2=$B$2:$B$561, ROW($B$2:$B$561)-ROW($B$2)+1), ROW(240:240)))</f>
        <v>#NUM!</v>
      </c>
      <c r="T241" s="21" t="e">
        <f t="array" ref="T241">INDEX($D$2:$D$561, SMALL(IF($R$2=$B$2:$B$561, ROW($B$2:$B$561)-ROW($B$2)+1), ROW(240:240)))</f>
        <v>#NUM!</v>
      </c>
      <c r="V241" s="21" t="e">
        <f t="array" ref="V241">INDEX($C$2:$C$561, SMALL(IF($U$2=$B$2:$B$561, ROW($B$2:$B$561)-ROW($B$2)+1), ROW(240:240)))</f>
        <v>#NUM!</v>
      </c>
      <c r="W241" s="21" t="e">
        <f t="array" ref="W241">INDEX($D$2:$D$561, SMALL(IF($U$2=$B$2:$B$561, ROW($B$2:$B$561)-ROW($B$2)+1), ROW(240:240)))</f>
        <v>#NUM!</v>
      </c>
      <c r="Y241" s="21" t="e">
        <f t="array" ref="Y241">INDEX($C$2:$C$561, SMALL(IF($X$2=$B$2:$B$561, ROW($B$2:$B$561)-ROW($B$2)+1), ROW(240:240)))</f>
        <v>#NUM!</v>
      </c>
      <c r="Z241" s="21" t="e">
        <f t="array" ref="Z241">INDEX($D$2:$D$561, SMALL(IF($X$2=$B$2:$B$561, ROW($B$2:$B$561)-ROW($B$2)+1), ROW(240:240)))</f>
        <v>#NUM!</v>
      </c>
      <c r="AB241" s="21" t="e">
        <f t="array" ref="AB241">INDEX($C$2:$C$561, SMALL(IF($AA$2=$B$2:$B$561, ROW($B$2:$B$561)-ROW($B$2)+1), ROW(240:240)))</f>
        <v>#NUM!</v>
      </c>
      <c r="AC241" s="21" t="e">
        <f t="array" ref="AC241">INDEX($D$2:$D$561, SMALL(IF($AA$2=$B$2:$B$561, ROW($B$2:$B$561)-ROW($B$2)+1), ROW(240:240)))</f>
        <v>#NUM!</v>
      </c>
      <c r="AE241" s="21" t="e">
        <f t="array" ref="AE241">INDEX($C$2:$C$561, SMALL(IF($AD$2=$B$2:$B$561, ROW($B$2:$B$561)-ROW($B$2)+1), ROW(240:240)))</f>
        <v>#NUM!</v>
      </c>
      <c r="AF241" s="21" t="e">
        <f t="array" ref="AF241">INDEX($D$2:$D$561, SMALL(IF($AD$2=$B$2:$B$561, ROW($B$2:$B$561)-ROW($B$2)+1), ROW(240:240)))</f>
        <v>#NUM!</v>
      </c>
      <c r="AH241" s="21" t="e">
        <f t="array" ref="AH241">INDEX($C$2:$C$561, SMALL(IF($AG$2=$B$2:$B$561, ROW($B$2:$B$561)-ROW($B$2)+1), ROW(240:240)))</f>
        <v>#NUM!</v>
      </c>
      <c r="AI241" s="21" t="e">
        <f t="array" ref="AI241">INDEX($D$2:$D$561, SMALL(IF($AG$2=$B$2:$B$561, ROW($B$2:$B$561)-ROW($B$2)+1), ROW(240:240)))</f>
        <v>#NUM!</v>
      </c>
    </row>
    <row r="242" spans="1:35" ht="15" x14ac:dyDescent="0.4">
      <c r="A242">
        <f>'Clk0.8'!P40</f>
        <v>16.620701946358615</v>
      </c>
      <c r="B242">
        <f t="shared" si="3"/>
        <v>16</v>
      </c>
      <c r="C242" s="1">
        <f>'Clk0.8'!S40</f>
        <v>13.236028824115436</v>
      </c>
      <c r="D242" s="1">
        <f>'Clk0.8'!T40</f>
        <v>11.644465516622775</v>
      </c>
      <c r="G242" s="21" t="e">
        <f t="array" ref="G242">INDEX($C$2:$C$561, SMALL(IF($F$2=$B$2:$B$561, ROW($B$2:$B$561)-ROW($B$2)+1), ROW(241:241)))</f>
        <v>#NUM!</v>
      </c>
      <c r="H242" s="21" t="e">
        <f t="array" ref="H242">INDEX($D$2:$D$561, SMALL(IF($F$2=$B$2:$B$561, ROW($B$2:$B$561)-ROW($B$2)+1), ROW(241:241)))</f>
        <v>#NUM!</v>
      </c>
      <c r="J242" s="21" t="e">
        <f t="array" ref="J242">INDEX($C$2:$C$561, SMALL(IF($I$2=$B$2:$B$561, ROW($B$2:$B$561)-ROW($B$2)+1), ROW(241:241)))</f>
        <v>#NUM!</v>
      </c>
      <c r="K242" s="21" t="e">
        <f t="array" ref="K242">INDEX($D$2:$D$561, SMALL(IF($I$2=$B$2:$B$561, ROW($B$2:$B$561)-ROW($B$2)+1), ROW(241:241)))</f>
        <v>#NUM!</v>
      </c>
      <c r="M242" s="21" t="e">
        <f t="array" ref="M242">INDEX($C$2:$C$561, SMALL(IF($L$2=$B$2:$B$561, ROW($B$2:$B$561)-ROW($B$2)+1), ROW(241:241)))</f>
        <v>#NUM!</v>
      </c>
      <c r="N242" s="21" t="e">
        <f t="array" ref="N242">INDEX($D$2:$D$561, SMALL(IF($L$2=$B$2:$B$561, ROW($B$2:$B$561)-ROW($B$2)+1), ROW(241:241)))</f>
        <v>#NUM!</v>
      </c>
      <c r="P242" s="21" t="e">
        <f t="array" ref="P242">INDEX($C$2:$C$561, SMALL(IF($O$2=$B$2:$B$561, ROW($B$2:$B$561)-ROW($B$2)+1), ROW(241:241)))</f>
        <v>#NUM!</v>
      </c>
      <c r="Q242" s="21" t="e">
        <f t="array" ref="Q242">INDEX($D$2:$D$561, SMALL(IF($O$2=$B$2:$B$561, ROW($B$2:$B$561)-ROW($B$2)+1), ROW(241:241)))</f>
        <v>#NUM!</v>
      </c>
      <c r="S242" s="21" t="e">
        <f t="array" ref="S242">INDEX($C$2:$C$561, SMALL(IF($R$2=$B$2:$B$561, ROW($B$2:$B$561)-ROW($B$2)+1), ROW(241:241)))</f>
        <v>#NUM!</v>
      </c>
      <c r="T242" s="21" t="e">
        <f t="array" ref="T242">INDEX($D$2:$D$561, SMALL(IF($R$2=$B$2:$B$561, ROW($B$2:$B$561)-ROW($B$2)+1), ROW(241:241)))</f>
        <v>#NUM!</v>
      </c>
      <c r="V242" s="21" t="e">
        <f t="array" ref="V242">INDEX($C$2:$C$561, SMALL(IF($U$2=$B$2:$B$561, ROW($B$2:$B$561)-ROW($B$2)+1), ROW(241:241)))</f>
        <v>#NUM!</v>
      </c>
      <c r="W242" s="21" t="e">
        <f t="array" ref="W242">INDEX($D$2:$D$561, SMALL(IF($U$2=$B$2:$B$561, ROW($B$2:$B$561)-ROW($B$2)+1), ROW(241:241)))</f>
        <v>#NUM!</v>
      </c>
      <c r="Y242" s="21" t="e">
        <f t="array" ref="Y242">INDEX($C$2:$C$561, SMALL(IF($X$2=$B$2:$B$561, ROW($B$2:$B$561)-ROW($B$2)+1), ROW(241:241)))</f>
        <v>#NUM!</v>
      </c>
      <c r="Z242" s="21" t="e">
        <f t="array" ref="Z242">INDEX($D$2:$D$561, SMALL(IF($X$2=$B$2:$B$561, ROW($B$2:$B$561)-ROW($B$2)+1), ROW(241:241)))</f>
        <v>#NUM!</v>
      </c>
      <c r="AB242" s="21" t="e">
        <f t="array" ref="AB242">INDEX($C$2:$C$561, SMALL(IF($AA$2=$B$2:$B$561, ROW($B$2:$B$561)-ROW($B$2)+1), ROW(241:241)))</f>
        <v>#NUM!</v>
      </c>
      <c r="AC242" s="21" t="e">
        <f t="array" ref="AC242">INDEX($D$2:$D$561, SMALL(IF($AA$2=$B$2:$B$561, ROW($B$2:$B$561)-ROW($B$2)+1), ROW(241:241)))</f>
        <v>#NUM!</v>
      </c>
      <c r="AE242" s="21" t="e">
        <f t="array" ref="AE242">INDEX($C$2:$C$561, SMALL(IF($AD$2=$B$2:$B$561, ROW($B$2:$B$561)-ROW($B$2)+1), ROW(241:241)))</f>
        <v>#NUM!</v>
      </c>
      <c r="AF242" s="21" t="e">
        <f t="array" ref="AF242">INDEX($D$2:$D$561, SMALL(IF($AD$2=$B$2:$B$561, ROW($B$2:$B$561)-ROW($B$2)+1), ROW(241:241)))</f>
        <v>#NUM!</v>
      </c>
      <c r="AH242" s="21" t="e">
        <f t="array" ref="AH242">INDEX($C$2:$C$561, SMALL(IF($AG$2=$B$2:$B$561, ROW($B$2:$B$561)-ROW($B$2)+1), ROW(241:241)))</f>
        <v>#NUM!</v>
      </c>
      <c r="AI242" s="21" t="e">
        <f t="array" ref="AI242">INDEX($D$2:$D$561, SMALL(IF($AG$2=$B$2:$B$561, ROW($B$2:$B$561)-ROW($B$2)+1), ROW(241:241)))</f>
        <v>#NUM!</v>
      </c>
    </row>
    <row r="243" spans="1:35" ht="15" x14ac:dyDescent="0.4">
      <c r="A243">
        <f>'Clk0.8'!P41</f>
        <v>16.382285089268148</v>
      </c>
      <c r="B243">
        <f t="shared" si="3"/>
        <v>16</v>
      </c>
      <c r="C243" s="1">
        <f>'Clk0.8'!S41</f>
        <v>12.834204248786506</v>
      </c>
      <c r="D243" s="1">
        <f>'Clk0.8'!T41</f>
        <v>11.315531171010381</v>
      </c>
      <c r="G243" s="21" t="e">
        <f t="array" ref="G243">INDEX($C$2:$C$561, SMALL(IF($F$2=$B$2:$B$561, ROW($B$2:$B$561)-ROW($B$2)+1), ROW(242:242)))</f>
        <v>#NUM!</v>
      </c>
      <c r="H243" s="21" t="e">
        <f t="array" ref="H243">INDEX($D$2:$D$561, SMALL(IF($F$2=$B$2:$B$561, ROW($B$2:$B$561)-ROW($B$2)+1), ROW(242:242)))</f>
        <v>#NUM!</v>
      </c>
      <c r="J243" s="21" t="e">
        <f t="array" ref="J243">INDEX($C$2:$C$561, SMALL(IF($I$2=$B$2:$B$561, ROW($B$2:$B$561)-ROW($B$2)+1), ROW(242:242)))</f>
        <v>#NUM!</v>
      </c>
      <c r="K243" s="21" t="e">
        <f t="array" ref="K243">INDEX($D$2:$D$561, SMALL(IF($I$2=$B$2:$B$561, ROW($B$2:$B$561)-ROW($B$2)+1), ROW(242:242)))</f>
        <v>#NUM!</v>
      </c>
      <c r="M243" s="21" t="e">
        <f t="array" ref="M243">INDEX($C$2:$C$561, SMALL(IF($L$2=$B$2:$B$561, ROW($B$2:$B$561)-ROW($B$2)+1), ROW(242:242)))</f>
        <v>#NUM!</v>
      </c>
      <c r="N243" s="21" t="e">
        <f t="array" ref="N243">INDEX($D$2:$D$561, SMALL(IF($L$2=$B$2:$B$561, ROW($B$2:$B$561)-ROW($B$2)+1), ROW(242:242)))</f>
        <v>#NUM!</v>
      </c>
      <c r="P243" s="21" t="e">
        <f t="array" ref="P243">INDEX($C$2:$C$561, SMALL(IF($O$2=$B$2:$B$561, ROW($B$2:$B$561)-ROW($B$2)+1), ROW(242:242)))</f>
        <v>#NUM!</v>
      </c>
      <c r="Q243" s="21" t="e">
        <f t="array" ref="Q243">INDEX($D$2:$D$561, SMALL(IF($O$2=$B$2:$B$561, ROW($B$2:$B$561)-ROW($B$2)+1), ROW(242:242)))</f>
        <v>#NUM!</v>
      </c>
      <c r="S243" s="21" t="e">
        <f t="array" ref="S243">INDEX($C$2:$C$561, SMALL(IF($R$2=$B$2:$B$561, ROW($B$2:$B$561)-ROW($B$2)+1), ROW(242:242)))</f>
        <v>#NUM!</v>
      </c>
      <c r="T243" s="21" t="e">
        <f t="array" ref="T243">INDEX($D$2:$D$561, SMALL(IF($R$2=$B$2:$B$561, ROW($B$2:$B$561)-ROW($B$2)+1), ROW(242:242)))</f>
        <v>#NUM!</v>
      </c>
      <c r="V243" s="21" t="e">
        <f t="array" ref="V243">INDEX($C$2:$C$561, SMALL(IF($U$2=$B$2:$B$561, ROW($B$2:$B$561)-ROW($B$2)+1), ROW(242:242)))</f>
        <v>#NUM!</v>
      </c>
      <c r="W243" s="21" t="e">
        <f t="array" ref="W243">INDEX($D$2:$D$561, SMALL(IF($U$2=$B$2:$B$561, ROW($B$2:$B$561)-ROW($B$2)+1), ROW(242:242)))</f>
        <v>#NUM!</v>
      </c>
      <c r="Y243" s="21" t="e">
        <f t="array" ref="Y243">INDEX($C$2:$C$561, SMALL(IF($X$2=$B$2:$B$561, ROW($B$2:$B$561)-ROW($B$2)+1), ROW(242:242)))</f>
        <v>#NUM!</v>
      </c>
      <c r="Z243" s="21" t="e">
        <f t="array" ref="Z243">INDEX($D$2:$D$561, SMALL(IF($X$2=$B$2:$B$561, ROW($B$2:$B$561)-ROW($B$2)+1), ROW(242:242)))</f>
        <v>#NUM!</v>
      </c>
      <c r="AB243" s="21" t="e">
        <f t="array" ref="AB243">INDEX($C$2:$C$561, SMALL(IF($AA$2=$B$2:$B$561, ROW($B$2:$B$561)-ROW($B$2)+1), ROW(242:242)))</f>
        <v>#NUM!</v>
      </c>
      <c r="AC243" s="21" t="e">
        <f t="array" ref="AC243">INDEX($D$2:$D$561, SMALL(IF($AA$2=$B$2:$B$561, ROW($B$2:$B$561)-ROW($B$2)+1), ROW(242:242)))</f>
        <v>#NUM!</v>
      </c>
      <c r="AE243" s="21" t="e">
        <f t="array" ref="AE243">INDEX($C$2:$C$561, SMALL(IF($AD$2=$B$2:$B$561, ROW($B$2:$B$561)-ROW($B$2)+1), ROW(242:242)))</f>
        <v>#NUM!</v>
      </c>
      <c r="AF243" s="21" t="e">
        <f t="array" ref="AF243">INDEX($D$2:$D$561, SMALL(IF($AD$2=$B$2:$B$561, ROW($B$2:$B$561)-ROW($B$2)+1), ROW(242:242)))</f>
        <v>#NUM!</v>
      </c>
      <c r="AH243" s="21" t="e">
        <f t="array" ref="AH243">INDEX($C$2:$C$561, SMALL(IF($AG$2=$B$2:$B$561, ROW($B$2:$B$561)-ROW($B$2)+1), ROW(242:242)))</f>
        <v>#NUM!</v>
      </c>
      <c r="AI243" s="21" t="e">
        <f t="array" ref="AI243">INDEX($D$2:$D$561, SMALL(IF($AG$2=$B$2:$B$561, ROW($B$2:$B$561)-ROW($B$2)+1), ROW(242:242)))</f>
        <v>#NUM!</v>
      </c>
    </row>
    <row r="244" spans="1:35" ht="15" x14ac:dyDescent="0.4">
      <c r="A244">
        <f>'Clk0.8'!P42</f>
        <v>16.167917603610974</v>
      </c>
      <c r="B244">
        <f t="shared" si="3"/>
        <v>16</v>
      </c>
      <c r="C244" s="1">
        <f>'Clk0.8'!S42</f>
        <v>12.455855005829614</v>
      </c>
      <c r="D244" s="1">
        <f>'Clk0.8'!T42</f>
        <v>11.003405715904451</v>
      </c>
      <c r="G244" s="21" t="e">
        <f t="array" ref="G244">INDEX($C$2:$C$561, SMALL(IF($F$2=$B$2:$B$561, ROW($B$2:$B$561)-ROW($B$2)+1), ROW(243:243)))</f>
        <v>#NUM!</v>
      </c>
      <c r="H244" s="21" t="e">
        <f t="array" ref="H244">INDEX($D$2:$D$561, SMALL(IF($F$2=$B$2:$B$561, ROW($B$2:$B$561)-ROW($B$2)+1), ROW(243:243)))</f>
        <v>#NUM!</v>
      </c>
      <c r="J244" s="21" t="e">
        <f t="array" ref="J244">INDEX($C$2:$C$561, SMALL(IF($I$2=$B$2:$B$561, ROW($B$2:$B$561)-ROW($B$2)+1), ROW(243:243)))</f>
        <v>#NUM!</v>
      </c>
      <c r="K244" s="21" t="e">
        <f t="array" ref="K244">INDEX($D$2:$D$561, SMALL(IF($I$2=$B$2:$B$561, ROW($B$2:$B$561)-ROW($B$2)+1), ROW(243:243)))</f>
        <v>#NUM!</v>
      </c>
      <c r="M244" s="21" t="e">
        <f t="array" ref="M244">INDEX($C$2:$C$561, SMALL(IF($L$2=$B$2:$B$561, ROW($B$2:$B$561)-ROW($B$2)+1), ROW(243:243)))</f>
        <v>#NUM!</v>
      </c>
      <c r="N244" s="21" t="e">
        <f t="array" ref="N244">INDEX($D$2:$D$561, SMALL(IF($L$2=$B$2:$B$561, ROW($B$2:$B$561)-ROW($B$2)+1), ROW(243:243)))</f>
        <v>#NUM!</v>
      </c>
      <c r="P244" s="21" t="e">
        <f t="array" ref="P244">INDEX($C$2:$C$561, SMALL(IF($O$2=$B$2:$B$561, ROW($B$2:$B$561)-ROW($B$2)+1), ROW(243:243)))</f>
        <v>#NUM!</v>
      </c>
      <c r="Q244" s="21" t="e">
        <f t="array" ref="Q244">INDEX($D$2:$D$561, SMALL(IF($O$2=$B$2:$B$561, ROW($B$2:$B$561)-ROW($B$2)+1), ROW(243:243)))</f>
        <v>#NUM!</v>
      </c>
      <c r="S244" s="21" t="e">
        <f t="array" ref="S244">INDEX($C$2:$C$561, SMALL(IF($R$2=$B$2:$B$561, ROW($B$2:$B$561)-ROW($B$2)+1), ROW(243:243)))</f>
        <v>#NUM!</v>
      </c>
      <c r="T244" s="21" t="e">
        <f t="array" ref="T244">INDEX($D$2:$D$561, SMALL(IF($R$2=$B$2:$B$561, ROW($B$2:$B$561)-ROW($B$2)+1), ROW(243:243)))</f>
        <v>#NUM!</v>
      </c>
      <c r="V244" s="21" t="e">
        <f t="array" ref="V244">INDEX($C$2:$C$561, SMALL(IF($U$2=$B$2:$B$561, ROW($B$2:$B$561)-ROW($B$2)+1), ROW(243:243)))</f>
        <v>#NUM!</v>
      </c>
      <c r="W244" s="21" t="e">
        <f t="array" ref="W244">INDEX($D$2:$D$561, SMALL(IF($U$2=$B$2:$B$561, ROW($B$2:$B$561)-ROW($B$2)+1), ROW(243:243)))</f>
        <v>#NUM!</v>
      </c>
      <c r="Y244" s="21" t="e">
        <f t="array" ref="Y244">INDEX($C$2:$C$561, SMALL(IF($X$2=$B$2:$B$561, ROW($B$2:$B$561)-ROW($B$2)+1), ROW(243:243)))</f>
        <v>#NUM!</v>
      </c>
      <c r="Z244" s="21" t="e">
        <f t="array" ref="Z244">INDEX($D$2:$D$561, SMALL(IF($X$2=$B$2:$B$561, ROW($B$2:$B$561)-ROW($B$2)+1), ROW(243:243)))</f>
        <v>#NUM!</v>
      </c>
      <c r="AB244" s="21" t="e">
        <f t="array" ref="AB244">INDEX($C$2:$C$561, SMALL(IF($AA$2=$B$2:$B$561, ROW($B$2:$B$561)-ROW($B$2)+1), ROW(243:243)))</f>
        <v>#NUM!</v>
      </c>
      <c r="AC244" s="21" t="e">
        <f t="array" ref="AC244">INDEX($D$2:$D$561, SMALL(IF($AA$2=$B$2:$B$561, ROW($B$2:$B$561)-ROW($B$2)+1), ROW(243:243)))</f>
        <v>#NUM!</v>
      </c>
      <c r="AE244" s="21" t="e">
        <f t="array" ref="AE244">INDEX($C$2:$C$561, SMALL(IF($AD$2=$B$2:$B$561, ROW($B$2:$B$561)-ROW($B$2)+1), ROW(243:243)))</f>
        <v>#NUM!</v>
      </c>
      <c r="AF244" s="21" t="e">
        <f t="array" ref="AF244">INDEX($D$2:$D$561, SMALL(IF($AD$2=$B$2:$B$561, ROW($B$2:$B$561)-ROW($B$2)+1), ROW(243:243)))</f>
        <v>#NUM!</v>
      </c>
      <c r="AH244" s="21" t="e">
        <f t="array" ref="AH244">INDEX($C$2:$C$561, SMALL(IF($AG$2=$B$2:$B$561, ROW($B$2:$B$561)-ROW($B$2)+1), ROW(243:243)))</f>
        <v>#NUM!</v>
      </c>
      <c r="AI244" s="21" t="e">
        <f t="array" ref="AI244">INDEX($D$2:$D$561, SMALL(IF($AG$2=$B$2:$B$561, ROW($B$2:$B$561)-ROW($B$2)+1), ROW(243:243)))</f>
        <v>#NUM!</v>
      </c>
    </row>
    <row r="245" spans="1:35" ht="15" x14ac:dyDescent="0.4">
      <c r="A245">
        <f>'Clk0.8'!P43</f>
        <v>15.975351960575338</v>
      </c>
      <c r="B245">
        <f t="shared" si="3"/>
        <v>16</v>
      </c>
      <c r="C245" s="1">
        <f>'Clk0.8'!S43</f>
        <v>12.098575267082261</v>
      </c>
      <c r="D245" s="1">
        <f>'Clk0.8'!T43</f>
        <v>10.706031726815196</v>
      </c>
      <c r="G245" s="21" t="e">
        <f t="array" ref="G245">INDEX($C$2:$C$561, SMALL(IF($F$2=$B$2:$B$561, ROW($B$2:$B$561)-ROW($B$2)+1), ROW(244:244)))</f>
        <v>#NUM!</v>
      </c>
      <c r="H245" s="21" t="e">
        <f t="array" ref="H245">INDEX($D$2:$D$561, SMALL(IF($F$2=$B$2:$B$561, ROW($B$2:$B$561)-ROW($B$2)+1), ROW(244:244)))</f>
        <v>#NUM!</v>
      </c>
      <c r="J245" s="21" t="e">
        <f t="array" ref="J245">INDEX($C$2:$C$561, SMALL(IF($I$2=$B$2:$B$561, ROW($B$2:$B$561)-ROW($B$2)+1), ROW(244:244)))</f>
        <v>#NUM!</v>
      </c>
      <c r="K245" s="21" t="e">
        <f t="array" ref="K245">INDEX($D$2:$D$561, SMALL(IF($I$2=$B$2:$B$561, ROW($B$2:$B$561)-ROW($B$2)+1), ROW(244:244)))</f>
        <v>#NUM!</v>
      </c>
      <c r="M245" s="21" t="e">
        <f t="array" ref="M245">INDEX($C$2:$C$561, SMALL(IF($L$2=$B$2:$B$561, ROW($B$2:$B$561)-ROW($B$2)+1), ROW(244:244)))</f>
        <v>#NUM!</v>
      </c>
      <c r="N245" s="21" t="e">
        <f t="array" ref="N245">INDEX($D$2:$D$561, SMALL(IF($L$2=$B$2:$B$561, ROW($B$2:$B$561)-ROW($B$2)+1), ROW(244:244)))</f>
        <v>#NUM!</v>
      </c>
      <c r="P245" s="21" t="e">
        <f t="array" ref="P245">INDEX($C$2:$C$561, SMALL(IF($O$2=$B$2:$B$561, ROW($B$2:$B$561)-ROW($B$2)+1), ROW(244:244)))</f>
        <v>#NUM!</v>
      </c>
      <c r="Q245" s="21" t="e">
        <f t="array" ref="Q245">INDEX($D$2:$D$561, SMALL(IF($O$2=$B$2:$B$561, ROW($B$2:$B$561)-ROW($B$2)+1), ROW(244:244)))</f>
        <v>#NUM!</v>
      </c>
      <c r="S245" s="21" t="e">
        <f t="array" ref="S245">INDEX($C$2:$C$561, SMALL(IF($R$2=$B$2:$B$561, ROW($B$2:$B$561)-ROW($B$2)+1), ROW(244:244)))</f>
        <v>#NUM!</v>
      </c>
      <c r="T245" s="21" t="e">
        <f t="array" ref="T245">INDEX($D$2:$D$561, SMALL(IF($R$2=$B$2:$B$561, ROW($B$2:$B$561)-ROW($B$2)+1), ROW(244:244)))</f>
        <v>#NUM!</v>
      </c>
      <c r="V245" s="21" t="e">
        <f t="array" ref="V245">INDEX($C$2:$C$561, SMALL(IF($U$2=$B$2:$B$561, ROW($B$2:$B$561)-ROW($B$2)+1), ROW(244:244)))</f>
        <v>#NUM!</v>
      </c>
      <c r="W245" s="21" t="e">
        <f t="array" ref="W245">INDEX($D$2:$D$561, SMALL(IF($U$2=$B$2:$B$561, ROW($B$2:$B$561)-ROW($B$2)+1), ROW(244:244)))</f>
        <v>#NUM!</v>
      </c>
      <c r="Y245" s="21" t="e">
        <f t="array" ref="Y245">INDEX($C$2:$C$561, SMALL(IF($X$2=$B$2:$B$561, ROW($B$2:$B$561)-ROW($B$2)+1), ROW(244:244)))</f>
        <v>#NUM!</v>
      </c>
      <c r="Z245" s="21" t="e">
        <f t="array" ref="Z245">INDEX($D$2:$D$561, SMALL(IF($X$2=$B$2:$B$561, ROW($B$2:$B$561)-ROW($B$2)+1), ROW(244:244)))</f>
        <v>#NUM!</v>
      </c>
      <c r="AB245" s="21" t="e">
        <f t="array" ref="AB245">INDEX($C$2:$C$561, SMALL(IF($AA$2=$B$2:$B$561, ROW($B$2:$B$561)-ROW($B$2)+1), ROW(244:244)))</f>
        <v>#NUM!</v>
      </c>
      <c r="AC245" s="21" t="e">
        <f t="array" ref="AC245">INDEX($D$2:$D$561, SMALL(IF($AA$2=$B$2:$B$561, ROW($B$2:$B$561)-ROW($B$2)+1), ROW(244:244)))</f>
        <v>#NUM!</v>
      </c>
      <c r="AE245" s="21" t="e">
        <f t="array" ref="AE245">INDEX($C$2:$C$561, SMALL(IF($AD$2=$B$2:$B$561, ROW($B$2:$B$561)-ROW($B$2)+1), ROW(244:244)))</f>
        <v>#NUM!</v>
      </c>
      <c r="AF245" s="21" t="e">
        <f t="array" ref="AF245">INDEX($D$2:$D$561, SMALL(IF($AD$2=$B$2:$B$561, ROW($B$2:$B$561)-ROW($B$2)+1), ROW(244:244)))</f>
        <v>#NUM!</v>
      </c>
      <c r="AH245" s="21" t="e">
        <f t="array" ref="AH245">INDEX($C$2:$C$561, SMALL(IF($AG$2=$B$2:$B$561, ROW($B$2:$B$561)-ROW($B$2)+1), ROW(244:244)))</f>
        <v>#NUM!</v>
      </c>
      <c r="AI245" s="21" t="e">
        <f t="array" ref="AI245">INDEX($D$2:$D$561, SMALL(IF($AG$2=$B$2:$B$561, ROW($B$2:$B$561)-ROW($B$2)+1), ROW(244:244)))</f>
        <v>#NUM!</v>
      </c>
    </row>
    <row r="246" spans="1:35" ht="15" x14ac:dyDescent="0.4">
      <c r="A246">
        <f>'Clk0.8'!P44</f>
        <v>15.802672072801919</v>
      </c>
      <c r="B246">
        <f t="shared" si="3"/>
        <v>16</v>
      </c>
      <c r="C246" s="1">
        <f>'Clk0.8'!S44</f>
        <v>11.760300816072519</v>
      </c>
      <c r="D246" s="1">
        <f>'Clk0.8'!T44</f>
        <v>10.421629515390945</v>
      </c>
      <c r="G246" s="21" t="e">
        <f t="array" ref="G246">INDEX($C$2:$C$561, SMALL(IF($F$2=$B$2:$B$561, ROW($B$2:$B$561)-ROW($B$2)+1), ROW(245:245)))</f>
        <v>#NUM!</v>
      </c>
      <c r="H246" s="21" t="e">
        <f t="array" ref="H246">INDEX($D$2:$D$561, SMALL(IF($F$2=$B$2:$B$561, ROW($B$2:$B$561)-ROW($B$2)+1), ROW(245:245)))</f>
        <v>#NUM!</v>
      </c>
      <c r="J246" s="21" t="e">
        <f t="array" ref="J246">INDEX($C$2:$C$561, SMALL(IF($I$2=$B$2:$B$561, ROW($B$2:$B$561)-ROW($B$2)+1), ROW(245:245)))</f>
        <v>#NUM!</v>
      </c>
      <c r="K246" s="21" t="e">
        <f t="array" ref="K246">INDEX($D$2:$D$561, SMALL(IF($I$2=$B$2:$B$561, ROW($B$2:$B$561)-ROW($B$2)+1), ROW(245:245)))</f>
        <v>#NUM!</v>
      </c>
      <c r="M246" s="21" t="e">
        <f t="array" ref="M246">INDEX($C$2:$C$561, SMALL(IF($L$2=$B$2:$B$561, ROW($B$2:$B$561)-ROW($B$2)+1), ROW(245:245)))</f>
        <v>#NUM!</v>
      </c>
      <c r="N246" s="21" t="e">
        <f t="array" ref="N246">INDEX($D$2:$D$561, SMALL(IF($L$2=$B$2:$B$561, ROW($B$2:$B$561)-ROW($B$2)+1), ROW(245:245)))</f>
        <v>#NUM!</v>
      </c>
      <c r="P246" s="21" t="e">
        <f t="array" ref="P246">INDEX($C$2:$C$561, SMALL(IF($O$2=$B$2:$B$561, ROW($B$2:$B$561)-ROW($B$2)+1), ROW(245:245)))</f>
        <v>#NUM!</v>
      </c>
      <c r="Q246" s="21" t="e">
        <f t="array" ref="Q246">INDEX($D$2:$D$561, SMALL(IF($O$2=$B$2:$B$561, ROW($B$2:$B$561)-ROW($B$2)+1), ROW(245:245)))</f>
        <v>#NUM!</v>
      </c>
      <c r="S246" s="21" t="e">
        <f t="array" ref="S246">INDEX($C$2:$C$561, SMALL(IF($R$2=$B$2:$B$561, ROW($B$2:$B$561)-ROW($B$2)+1), ROW(245:245)))</f>
        <v>#NUM!</v>
      </c>
      <c r="T246" s="21" t="e">
        <f t="array" ref="T246">INDEX($D$2:$D$561, SMALL(IF($R$2=$B$2:$B$561, ROW($B$2:$B$561)-ROW($B$2)+1), ROW(245:245)))</f>
        <v>#NUM!</v>
      </c>
      <c r="V246" s="21" t="e">
        <f t="array" ref="V246">INDEX($C$2:$C$561, SMALL(IF($U$2=$B$2:$B$561, ROW($B$2:$B$561)-ROW($B$2)+1), ROW(245:245)))</f>
        <v>#NUM!</v>
      </c>
      <c r="W246" s="21" t="e">
        <f t="array" ref="W246">INDEX($D$2:$D$561, SMALL(IF($U$2=$B$2:$B$561, ROW($B$2:$B$561)-ROW($B$2)+1), ROW(245:245)))</f>
        <v>#NUM!</v>
      </c>
      <c r="Y246" s="21" t="e">
        <f t="array" ref="Y246">INDEX($C$2:$C$561, SMALL(IF($X$2=$B$2:$B$561, ROW($B$2:$B$561)-ROW($B$2)+1), ROW(245:245)))</f>
        <v>#NUM!</v>
      </c>
      <c r="Z246" s="21" t="e">
        <f t="array" ref="Z246">INDEX($D$2:$D$561, SMALL(IF($X$2=$B$2:$B$561, ROW($B$2:$B$561)-ROW($B$2)+1), ROW(245:245)))</f>
        <v>#NUM!</v>
      </c>
      <c r="AB246" s="21" t="e">
        <f t="array" ref="AB246">INDEX($C$2:$C$561, SMALL(IF($AA$2=$B$2:$B$561, ROW($B$2:$B$561)-ROW($B$2)+1), ROW(245:245)))</f>
        <v>#NUM!</v>
      </c>
      <c r="AC246" s="21" t="e">
        <f t="array" ref="AC246">INDEX($D$2:$D$561, SMALL(IF($AA$2=$B$2:$B$561, ROW($B$2:$B$561)-ROW($B$2)+1), ROW(245:245)))</f>
        <v>#NUM!</v>
      </c>
      <c r="AE246" s="21" t="e">
        <f t="array" ref="AE246">INDEX($C$2:$C$561, SMALL(IF($AD$2=$B$2:$B$561, ROW($B$2:$B$561)-ROW($B$2)+1), ROW(245:245)))</f>
        <v>#NUM!</v>
      </c>
      <c r="AF246" s="21" t="e">
        <f t="array" ref="AF246">INDEX($D$2:$D$561, SMALL(IF($AD$2=$B$2:$B$561, ROW($B$2:$B$561)-ROW($B$2)+1), ROW(245:245)))</f>
        <v>#NUM!</v>
      </c>
      <c r="AH246" s="21" t="e">
        <f t="array" ref="AH246">INDEX($C$2:$C$561, SMALL(IF($AG$2=$B$2:$B$561, ROW($B$2:$B$561)-ROW($B$2)+1), ROW(245:245)))</f>
        <v>#NUM!</v>
      </c>
      <c r="AI246" s="21" t="e">
        <f t="array" ref="AI246">INDEX($D$2:$D$561, SMALL(IF($AG$2=$B$2:$B$561, ROW($B$2:$B$561)-ROW($B$2)+1), ROW(245:245)))</f>
        <v>#NUM!</v>
      </c>
    </row>
    <row r="247" spans="1:35" ht="15" x14ac:dyDescent="0.4">
      <c r="A247">
        <f>'Clk0.8'!P45</f>
        <v>15.648236409005825</v>
      </c>
      <c r="B247">
        <f t="shared" si="3"/>
        <v>16</v>
      </c>
      <c r="C247" s="1">
        <f>'Clk0.8'!S45</f>
        <v>11.43924910385471</v>
      </c>
      <c r="D247" s="1">
        <f>'Clk0.8'!T45</f>
        <v>10.148647791080693</v>
      </c>
      <c r="G247" s="21" t="e">
        <f t="array" ref="G247">INDEX($C$2:$C$561, SMALL(IF($F$2=$B$2:$B$561, ROW($B$2:$B$561)-ROW($B$2)+1), ROW(246:246)))</f>
        <v>#NUM!</v>
      </c>
      <c r="H247" s="21" t="e">
        <f t="array" ref="H247">INDEX($D$2:$D$561, SMALL(IF($F$2=$B$2:$B$561, ROW($B$2:$B$561)-ROW($B$2)+1), ROW(246:246)))</f>
        <v>#NUM!</v>
      </c>
      <c r="J247" s="21" t="e">
        <f t="array" ref="J247">INDEX($C$2:$C$561, SMALL(IF($I$2=$B$2:$B$561, ROW($B$2:$B$561)-ROW($B$2)+1), ROW(246:246)))</f>
        <v>#NUM!</v>
      </c>
      <c r="K247" s="21" t="e">
        <f t="array" ref="K247">INDEX($D$2:$D$561, SMALL(IF($I$2=$B$2:$B$561, ROW($B$2:$B$561)-ROW($B$2)+1), ROW(246:246)))</f>
        <v>#NUM!</v>
      </c>
      <c r="M247" s="21" t="e">
        <f t="array" ref="M247">INDEX($C$2:$C$561, SMALL(IF($L$2=$B$2:$B$561, ROW($B$2:$B$561)-ROW($B$2)+1), ROW(246:246)))</f>
        <v>#NUM!</v>
      </c>
      <c r="N247" s="21" t="e">
        <f t="array" ref="N247">INDEX($D$2:$D$561, SMALL(IF($L$2=$B$2:$B$561, ROW($B$2:$B$561)-ROW($B$2)+1), ROW(246:246)))</f>
        <v>#NUM!</v>
      </c>
      <c r="P247" s="21" t="e">
        <f t="array" ref="P247">INDEX($C$2:$C$561, SMALL(IF($O$2=$B$2:$B$561, ROW($B$2:$B$561)-ROW($B$2)+1), ROW(246:246)))</f>
        <v>#NUM!</v>
      </c>
      <c r="Q247" s="21" t="e">
        <f t="array" ref="Q247">INDEX($D$2:$D$561, SMALL(IF($O$2=$B$2:$B$561, ROW($B$2:$B$561)-ROW($B$2)+1), ROW(246:246)))</f>
        <v>#NUM!</v>
      </c>
      <c r="S247" s="21" t="e">
        <f t="array" ref="S247">INDEX($C$2:$C$561, SMALL(IF($R$2=$B$2:$B$561, ROW($B$2:$B$561)-ROW($B$2)+1), ROW(246:246)))</f>
        <v>#NUM!</v>
      </c>
      <c r="T247" s="21" t="e">
        <f t="array" ref="T247">INDEX($D$2:$D$561, SMALL(IF($R$2=$B$2:$B$561, ROW($B$2:$B$561)-ROW($B$2)+1), ROW(246:246)))</f>
        <v>#NUM!</v>
      </c>
      <c r="V247" s="21" t="e">
        <f t="array" ref="V247">INDEX($C$2:$C$561, SMALL(IF($U$2=$B$2:$B$561, ROW($B$2:$B$561)-ROW($B$2)+1), ROW(246:246)))</f>
        <v>#NUM!</v>
      </c>
      <c r="W247" s="21" t="e">
        <f t="array" ref="W247">INDEX($D$2:$D$561, SMALL(IF($U$2=$B$2:$B$561, ROW($B$2:$B$561)-ROW($B$2)+1), ROW(246:246)))</f>
        <v>#NUM!</v>
      </c>
      <c r="Y247" s="21" t="e">
        <f t="array" ref="Y247">INDEX($C$2:$C$561, SMALL(IF($X$2=$B$2:$B$561, ROW($B$2:$B$561)-ROW($B$2)+1), ROW(246:246)))</f>
        <v>#NUM!</v>
      </c>
      <c r="Z247" s="21" t="e">
        <f t="array" ref="Z247">INDEX($D$2:$D$561, SMALL(IF($X$2=$B$2:$B$561, ROW($B$2:$B$561)-ROW($B$2)+1), ROW(246:246)))</f>
        <v>#NUM!</v>
      </c>
      <c r="AB247" s="21" t="e">
        <f t="array" ref="AB247">INDEX($C$2:$C$561, SMALL(IF($AA$2=$B$2:$B$561, ROW($B$2:$B$561)-ROW($B$2)+1), ROW(246:246)))</f>
        <v>#NUM!</v>
      </c>
      <c r="AC247" s="21" t="e">
        <f t="array" ref="AC247">INDEX($D$2:$D$561, SMALL(IF($AA$2=$B$2:$B$561, ROW($B$2:$B$561)-ROW($B$2)+1), ROW(246:246)))</f>
        <v>#NUM!</v>
      </c>
      <c r="AE247" s="21" t="e">
        <f t="array" ref="AE247">INDEX($C$2:$C$561, SMALL(IF($AD$2=$B$2:$B$561, ROW($B$2:$B$561)-ROW($B$2)+1), ROW(246:246)))</f>
        <v>#NUM!</v>
      </c>
      <c r="AF247" s="21" t="e">
        <f t="array" ref="AF247">INDEX($D$2:$D$561, SMALL(IF($AD$2=$B$2:$B$561, ROW($B$2:$B$561)-ROW($B$2)+1), ROW(246:246)))</f>
        <v>#NUM!</v>
      </c>
      <c r="AH247" s="21" t="e">
        <f t="array" ref="AH247">INDEX($C$2:$C$561, SMALL(IF($AG$2=$B$2:$B$561, ROW($B$2:$B$561)-ROW($B$2)+1), ROW(246:246)))</f>
        <v>#NUM!</v>
      </c>
      <c r="AI247" s="21" t="e">
        <f t="array" ref="AI247">INDEX($D$2:$D$561, SMALL(IF($AG$2=$B$2:$B$561, ROW($B$2:$B$561)-ROW($B$2)+1), ROW(246:246)))</f>
        <v>#NUM!</v>
      </c>
    </row>
    <row r="248" spans="1:35" ht="15" x14ac:dyDescent="0.4">
      <c r="A248">
        <f>'Clk0.8'!P46</f>
        <v>15.510632931933326</v>
      </c>
      <c r="B248">
        <f t="shared" si="3"/>
        <v>16</v>
      </c>
      <c r="C248" s="1">
        <f>'Clk0.8'!S46</f>
        <v>11.133871578049565</v>
      </c>
      <c r="D248" s="1">
        <f>'Clk0.8'!T46</f>
        <v>9.8857243579862661</v>
      </c>
      <c r="G248" s="21" t="e">
        <f t="array" ref="G248">INDEX($C$2:$C$561, SMALL(IF($F$2=$B$2:$B$561, ROW($B$2:$B$561)-ROW($B$2)+1), ROW(247:247)))</f>
        <v>#NUM!</v>
      </c>
      <c r="H248" s="21" t="e">
        <f t="array" ref="H248">INDEX($D$2:$D$561, SMALL(IF($F$2=$B$2:$B$561, ROW($B$2:$B$561)-ROW($B$2)+1), ROW(247:247)))</f>
        <v>#NUM!</v>
      </c>
      <c r="J248" s="21" t="e">
        <f t="array" ref="J248">INDEX($C$2:$C$561, SMALL(IF($I$2=$B$2:$B$561, ROW($B$2:$B$561)-ROW($B$2)+1), ROW(247:247)))</f>
        <v>#NUM!</v>
      </c>
      <c r="K248" s="21" t="e">
        <f t="array" ref="K248">INDEX($D$2:$D$561, SMALL(IF($I$2=$B$2:$B$561, ROW($B$2:$B$561)-ROW($B$2)+1), ROW(247:247)))</f>
        <v>#NUM!</v>
      </c>
      <c r="M248" s="21" t="e">
        <f t="array" ref="M248">INDEX($C$2:$C$561, SMALL(IF($L$2=$B$2:$B$561, ROW($B$2:$B$561)-ROW($B$2)+1), ROW(247:247)))</f>
        <v>#NUM!</v>
      </c>
      <c r="N248" s="21" t="e">
        <f t="array" ref="N248">INDEX($D$2:$D$561, SMALL(IF($L$2=$B$2:$B$561, ROW($B$2:$B$561)-ROW($B$2)+1), ROW(247:247)))</f>
        <v>#NUM!</v>
      </c>
      <c r="P248" s="21" t="e">
        <f t="array" ref="P248">INDEX($C$2:$C$561, SMALL(IF($O$2=$B$2:$B$561, ROW($B$2:$B$561)-ROW($B$2)+1), ROW(247:247)))</f>
        <v>#NUM!</v>
      </c>
      <c r="Q248" s="21" t="e">
        <f t="array" ref="Q248">INDEX($D$2:$D$561, SMALL(IF($O$2=$B$2:$B$561, ROW($B$2:$B$561)-ROW($B$2)+1), ROW(247:247)))</f>
        <v>#NUM!</v>
      </c>
      <c r="S248" s="21" t="e">
        <f t="array" ref="S248">INDEX($C$2:$C$561, SMALL(IF($R$2=$B$2:$B$561, ROW($B$2:$B$561)-ROW($B$2)+1), ROW(247:247)))</f>
        <v>#NUM!</v>
      </c>
      <c r="T248" s="21" t="e">
        <f t="array" ref="T248">INDEX($D$2:$D$561, SMALL(IF($R$2=$B$2:$B$561, ROW($B$2:$B$561)-ROW($B$2)+1), ROW(247:247)))</f>
        <v>#NUM!</v>
      </c>
      <c r="V248" s="21" t="e">
        <f t="array" ref="V248">INDEX($C$2:$C$561, SMALL(IF($U$2=$B$2:$B$561, ROW($B$2:$B$561)-ROW($B$2)+1), ROW(247:247)))</f>
        <v>#NUM!</v>
      </c>
      <c r="W248" s="21" t="e">
        <f t="array" ref="W248">INDEX($D$2:$D$561, SMALL(IF($U$2=$B$2:$B$561, ROW($B$2:$B$561)-ROW($B$2)+1), ROW(247:247)))</f>
        <v>#NUM!</v>
      </c>
      <c r="Y248" s="21" t="e">
        <f t="array" ref="Y248">INDEX($C$2:$C$561, SMALL(IF($X$2=$B$2:$B$561, ROW($B$2:$B$561)-ROW($B$2)+1), ROW(247:247)))</f>
        <v>#NUM!</v>
      </c>
      <c r="Z248" s="21" t="e">
        <f t="array" ref="Z248">INDEX($D$2:$D$561, SMALL(IF($X$2=$B$2:$B$561, ROW($B$2:$B$561)-ROW($B$2)+1), ROW(247:247)))</f>
        <v>#NUM!</v>
      </c>
      <c r="AB248" s="21" t="e">
        <f t="array" ref="AB248">INDEX($C$2:$C$561, SMALL(IF($AA$2=$B$2:$B$561, ROW($B$2:$B$561)-ROW($B$2)+1), ROW(247:247)))</f>
        <v>#NUM!</v>
      </c>
      <c r="AC248" s="21" t="e">
        <f t="array" ref="AC248">INDEX($D$2:$D$561, SMALL(IF($AA$2=$B$2:$B$561, ROW($B$2:$B$561)-ROW($B$2)+1), ROW(247:247)))</f>
        <v>#NUM!</v>
      </c>
      <c r="AE248" s="21" t="e">
        <f t="array" ref="AE248">INDEX($C$2:$C$561, SMALL(IF($AD$2=$B$2:$B$561, ROW($B$2:$B$561)-ROW($B$2)+1), ROW(247:247)))</f>
        <v>#NUM!</v>
      </c>
      <c r="AF248" s="21" t="e">
        <f t="array" ref="AF248">INDEX($D$2:$D$561, SMALL(IF($AD$2=$B$2:$B$561, ROW($B$2:$B$561)-ROW($B$2)+1), ROW(247:247)))</f>
        <v>#NUM!</v>
      </c>
      <c r="AH248" s="21" t="e">
        <f t="array" ref="AH248">INDEX($C$2:$C$561, SMALL(IF($AG$2=$B$2:$B$561, ROW($B$2:$B$561)-ROW($B$2)+1), ROW(247:247)))</f>
        <v>#NUM!</v>
      </c>
      <c r="AI248" s="21" t="e">
        <f t="array" ref="AI248">INDEX($D$2:$D$561, SMALL(IF($AG$2=$B$2:$B$561, ROW($B$2:$B$561)-ROW($B$2)+1), ROW(247:247)))</f>
        <v>#NUM!</v>
      </c>
    </row>
    <row r="249" spans="1:35" ht="15" x14ac:dyDescent="0.4">
      <c r="A249">
        <f>'Clk0.8'!P47</f>
        <v>15.388643102315928</v>
      </c>
      <c r="B249">
        <f t="shared" si="3"/>
        <v>16</v>
      </c>
      <c r="C249" s="1">
        <f>'Clk0.8'!S47</f>
        <v>10.842815403953546</v>
      </c>
      <c r="D249" s="1">
        <f>'Clk0.8'!T47</f>
        <v>9.6316544829828494</v>
      </c>
      <c r="G249" s="21" t="e">
        <f t="array" ref="G249">INDEX($C$2:$C$561, SMALL(IF($F$2=$B$2:$B$561, ROW($B$2:$B$561)-ROW($B$2)+1), ROW(248:248)))</f>
        <v>#NUM!</v>
      </c>
      <c r="H249" s="21" t="e">
        <f t="array" ref="H249">INDEX($D$2:$D$561, SMALL(IF($F$2=$B$2:$B$561, ROW($B$2:$B$561)-ROW($B$2)+1), ROW(248:248)))</f>
        <v>#NUM!</v>
      </c>
      <c r="J249" s="21" t="e">
        <f t="array" ref="J249">INDEX($C$2:$C$561, SMALL(IF($I$2=$B$2:$B$561, ROW($B$2:$B$561)-ROW($B$2)+1), ROW(248:248)))</f>
        <v>#NUM!</v>
      </c>
      <c r="K249" s="21" t="e">
        <f t="array" ref="K249">INDEX($D$2:$D$561, SMALL(IF($I$2=$B$2:$B$561, ROW($B$2:$B$561)-ROW($B$2)+1), ROW(248:248)))</f>
        <v>#NUM!</v>
      </c>
      <c r="M249" s="21" t="e">
        <f t="array" ref="M249">INDEX($C$2:$C$561, SMALL(IF($L$2=$B$2:$B$561, ROW($B$2:$B$561)-ROW($B$2)+1), ROW(248:248)))</f>
        <v>#NUM!</v>
      </c>
      <c r="N249" s="21" t="e">
        <f t="array" ref="N249">INDEX($D$2:$D$561, SMALL(IF($L$2=$B$2:$B$561, ROW($B$2:$B$561)-ROW($B$2)+1), ROW(248:248)))</f>
        <v>#NUM!</v>
      </c>
      <c r="P249" s="21" t="e">
        <f t="array" ref="P249">INDEX($C$2:$C$561, SMALL(IF($O$2=$B$2:$B$561, ROW($B$2:$B$561)-ROW($B$2)+1), ROW(248:248)))</f>
        <v>#NUM!</v>
      </c>
      <c r="Q249" s="21" t="e">
        <f t="array" ref="Q249">INDEX($D$2:$D$561, SMALL(IF($O$2=$B$2:$B$561, ROW($B$2:$B$561)-ROW($B$2)+1), ROW(248:248)))</f>
        <v>#NUM!</v>
      </c>
      <c r="S249" s="21" t="e">
        <f t="array" ref="S249">INDEX($C$2:$C$561, SMALL(IF($R$2=$B$2:$B$561, ROW($B$2:$B$561)-ROW($B$2)+1), ROW(248:248)))</f>
        <v>#NUM!</v>
      </c>
      <c r="T249" s="21" t="e">
        <f t="array" ref="T249">INDEX($D$2:$D$561, SMALL(IF($R$2=$B$2:$B$561, ROW($B$2:$B$561)-ROW($B$2)+1), ROW(248:248)))</f>
        <v>#NUM!</v>
      </c>
      <c r="V249" s="21" t="e">
        <f t="array" ref="V249">INDEX($C$2:$C$561, SMALL(IF($U$2=$B$2:$B$561, ROW($B$2:$B$561)-ROW($B$2)+1), ROW(248:248)))</f>
        <v>#NUM!</v>
      </c>
      <c r="W249" s="21" t="e">
        <f t="array" ref="W249">INDEX($D$2:$D$561, SMALL(IF($U$2=$B$2:$B$561, ROW($B$2:$B$561)-ROW($B$2)+1), ROW(248:248)))</f>
        <v>#NUM!</v>
      </c>
      <c r="Y249" s="21" t="e">
        <f t="array" ref="Y249">INDEX($C$2:$C$561, SMALL(IF($X$2=$B$2:$B$561, ROW($B$2:$B$561)-ROW($B$2)+1), ROW(248:248)))</f>
        <v>#NUM!</v>
      </c>
      <c r="Z249" s="21" t="e">
        <f t="array" ref="Z249">INDEX($D$2:$D$561, SMALL(IF($X$2=$B$2:$B$561, ROW($B$2:$B$561)-ROW($B$2)+1), ROW(248:248)))</f>
        <v>#NUM!</v>
      </c>
      <c r="AB249" s="21" t="e">
        <f t="array" ref="AB249">INDEX($C$2:$C$561, SMALL(IF($AA$2=$B$2:$B$561, ROW($B$2:$B$561)-ROW($B$2)+1), ROW(248:248)))</f>
        <v>#NUM!</v>
      </c>
      <c r="AC249" s="21" t="e">
        <f t="array" ref="AC249">INDEX($D$2:$D$561, SMALL(IF($AA$2=$B$2:$B$561, ROW($B$2:$B$561)-ROW($B$2)+1), ROW(248:248)))</f>
        <v>#NUM!</v>
      </c>
      <c r="AE249" s="21" t="e">
        <f t="array" ref="AE249">INDEX($C$2:$C$561, SMALL(IF($AD$2=$B$2:$B$561, ROW($B$2:$B$561)-ROW($B$2)+1), ROW(248:248)))</f>
        <v>#NUM!</v>
      </c>
      <c r="AF249" s="21" t="e">
        <f t="array" ref="AF249">INDEX($D$2:$D$561, SMALL(IF($AD$2=$B$2:$B$561, ROW($B$2:$B$561)-ROW($B$2)+1), ROW(248:248)))</f>
        <v>#NUM!</v>
      </c>
      <c r="AH249" s="21" t="e">
        <f t="array" ref="AH249">INDEX($C$2:$C$561, SMALL(IF($AG$2=$B$2:$B$561, ROW($B$2:$B$561)-ROW($B$2)+1), ROW(248:248)))</f>
        <v>#NUM!</v>
      </c>
      <c r="AI249" s="21" t="e">
        <f t="array" ref="AI249">INDEX($D$2:$D$561, SMALL(IF($AG$2=$B$2:$B$561, ROW($B$2:$B$561)-ROW($B$2)+1), ROW(248:248)))</f>
        <v>#NUM!</v>
      </c>
    </row>
    <row r="250" spans="1:35" ht="15" x14ac:dyDescent="0.4">
      <c r="A250">
        <f>'Clk0.8'!P48</f>
        <v>15.281212913612963</v>
      </c>
      <c r="B250">
        <f t="shared" si="3"/>
        <v>16</v>
      </c>
      <c r="C250" s="1">
        <f>'Clk0.8'!S48</f>
        <v>10.564892446246985</v>
      </c>
      <c r="D250" s="1">
        <f>'Clk0.8'!T48</f>
        <v>9.3853651863833605</v>
      </c>
      <c r="G250" s="21" t="e">
        <f t="array" ref="G250">INDEX($C$2:$C$561, SMALL(IF($F$2=$B$2:$B$561, ROW($B$2:$B$561)-ROW($B$2)+1), ROW(249:249)))</f>
        <v>#NUM!</v>
      </c>
      <c r="H250" s="21" t="e">
        <f t="array" ref="H250">INDEX($D$2:$D$561, SMALL(IF($F$2=$B$2:$B$561, ROW($B$2:$B$561)-ROW($B$2)+1), ROW(249:249)))</f>
        <v>#NUM!</v>
      </c>
      <c r="J250" s="21" t="e">
        <f t="array" ref="J250">INDEX($C$2:$C$561, SMALL(IF($I$2=$B$2:$B$561, ROW($B$2:$B$561)-ROW($B$2)+1), ROW(249:249)))</f>
        <v>#NUM!</v>
      </c>
      <c r="K250" s="21" t="e">
        <f t="array" ref="K250">INDEX($D$2:$D$561, SMALL(IF($I$2=$B$2:$B$561, ROW($B$2:$B$561)-ROW($B$2)+1), ROW(249:249)))</f>
        <v>#NUM!</v>
      </c>
      <c r="M250" s="21" t="e">
        <f t="array" ref="M250">INDEX($C$2:$C$561, SMALL(IF($L$2=$B$2:$B$561, ROW($B$2:$B$561)-ROW($B$2)+1), ROW(249:249)))</f>
        <v>#NUM!</v>
      </c>
      <c r="N250" s="21" t="e">
        <f t="array" ref="N250">INDEX($D$2:$D$561, SMALL(IF($L$2=$B$2:$B$561, ROW($B$2:$B$561)-ROW($B$2)+1), ROW(249:249)))</f>
        <v>#NUM!</v>
      </c>
      <c r="P250" s="21" t="e">
        <f t="array" ref="P250">INDEX($C$2:$C$561, SMALL(IF($O$2=$B$2:$B$561, ROW($B$2:$B$561)-ROW($B$2)+1), ROW(249:249)))</f>
        <v>#NUM!</v>
      </c>
      <c r="Q250" s="21" t="e">
        <f t="array" ref="Q250">INDEX($D$2:$D$561, SMALL(IF($O$2=$B$2:$B$561, ROW($B$2:$B$561)-ROW($B$2)+1), ROW(249:249)))</f>
        <v>#NUM!</v>
      </c>
      <c r="S250" s="21" t="e">
        <f t="array" ref="S250">INDEX($C$2:$C$561, SMALL(IF($R$2=$B$2:$B$561, ROW($B$2:$B$561)-ROW($B$2)+1), ROW(249:249)))</f>
        <v>#NUM!</v>
      </c>
      <c r="T250" s="21" t="e">
        <f t="array" ref="T250">INDEX($D$2:$D$561, SMALL(IF($R$2=$B$2:$B$561, ROW($B$2:$B$561)-ROW($B$2)+1), ROW(249:249)))</f>
        <v>#NUM!</v>
      </c>
      <c r="V250" s="21" t="e">
        <f t="array" ref="V250">INDEX($C$2:$C$561, SMALL(IF($U$2=$B$2:$B$561, ROW($B$2:$B$561)-ROW($B$2)+1), ROW(249:249)))</f>
        <v>#NUM!</v>
      </c>
      <c r="W250" s="21" t="e">
        <f t="array" ref="W250">INDEX($D$2:$D$561, SMALL(IF($U$2=$B$2:$B$561, ROW($B$2:$B$561)-ROW($B$2)+1), ROW(249:249)))</f>
        <v>#NUM!</v>
      </c>
      <c r="Y250" s="21" t="e">
        <f t="array" ref="Y250">INDEX($C$2:$C$561, SMALL(IF($X$2=$B$2:$B$561, ROW($B$2:$B$561)-ROW($B$2)+1), ROW(249:249)))</f>
        <v>#NUM!</v>
      </c>
      <c r="Z250" s="21" t="e">
        <f t="array" ref="Z250">INDEX($D$2:$D$561, SMALL(IF($X$2=$B$2:$B$561, ROW($B$2:$B$561)-ROW($B$2)+1), ROW(249:249)))</f>
        <v>#NUM!</v>
      </c>
      <c r="AB250" s="21" t="e">
        <f t="array" ref="AB250">INDEX($C$2:$C$561, SMALL(IF($AA$2=$B$2:$B$561, ROW($B$2:$B$561)-ROW($B$2)+1), ROW(249:249)))</f>
        <v>#NUM!</v>
      </c>
      <c r="AC250" s="21" t="e">
        <f t="array" ref="AC250">INDEX($D$2:$D$561, SMALL(IF($AA$2=$B$2:$B$561, ROW($B$2:$B$561)-ROW($B$2)+1), ROW(249:249)))</f>
        <v>#NUM!</v>
      </c>
      <c r="AE250" s="21" t="e">
        <f t="array" ref="AE250">INDEX($C$2:$C$561, SMALL(IF($AD$2=$B$2:$B$561, ROW($B$2:$B$561)-ROW($B$2)+1), ROW(249:249)))</f>
        <v>#NUM!</v>
      </c>
      <c r="AF250" s="21" t="e">
        <f t="array" ref="AF250">INDEX($D$2:$D$561, SMALL(IF($AD$2=$B$2:$B$561, ROW($B$2:$B$561)-ROW($B$2)+1), ROW(249:249)))</f>
        <v>#NUM!</v>
      </c>
      <c r="AH250" s="21" t="e">
        <f t="array" ref="AH250">INDEX($C$2:$C$561, SMALL(IF($AG$2=$B$2:$B$561, ROW($B$2:$B$561)-ROW($B$2)+1), ROW(249:249)))</f>
        <v>#NUM!</v>
      </c>
      <c r="AI250" s="21" t="e">
        <f t="array" ref="AI250">INDEX($D$2:$D$561, SMALL(IF($AG$2=$B$2:$B$561, ROW($B$2:$B$561)-ROW($B$2)+1), ROW(249:249)))</f>
        <v>#NUM!</v>
      </c>
    </row>
    <row r="251" spans="1:35" ht="15" x14ac:dyDescent="0.4">
      <c r="A251">
        <f>'Clk0.8'!P49</f>
        <v>15.187429438288964</v>
      </c>
      <c r="B251">
        <f t="shared" si="3"/>
        <v>16</v>
      </c>
      <c r="C251" s="1">
        <f>'Clk0.8'!S49</f>
        <v>10.299053914891648</v>
      </c>
      <c r="D251" s="1">
        <f>'Clk0.8'!T49</f>
        <v>9.1458941455570919</v>
      </c>
      <c r="G251" s="21" t="e">
        <f t="array" ref="G251">INDEX($C$2:$C$561, SMALL(IF($F$2=$B$2:$B$561, ROW($B$2:$B$561)-ROW($B$2)+1), ROW(250:250)))</f>
        <v>#NUM!</v>
      </c>
      <c r="H251" s="21" t="e">
        <f t="array" ref="H251">INDEX($D$2:$D$561, SMALL(IF($F$2=$B$2:$B$561, ROW($B$2:$B$561)-ROW($B$2)+1), ROW(250:250)))</f>
        <v>#NUM!</v>
      </c>
      <c r="J251" s="21" t="e">
        <f t="array" ref="J251">INDEX($C$2:$C$561, SMALL(IF($I$2=$B$2:$B$561, ROW($B$2:$B$561)-ROW($B$2)+1), ROW(250:250)))</f>
        <v>#NUM!</v>
      </c>
      <c r="K251" s="21" t="e">
        <f t="array" ref="K251">INDEX($D$2:$D$561, SMALL(IF($I$2=$B$2:$B$561, ROW($B$2:$B$561)-ROW($B$2)+1), ROW(250:250)))</f>
        <v>#NUM!</v>
      </c>
      <c r="M251" s="21" t="e">
        <f t="array" ref="M251">INDEX($C$2:$C$561, SMALL(IF($L$2=$B$2:$B$561, ROW($B$2:$B$561)-ROW($B$2)+1), ROW(250:250)))</f>
        <v>#NUM!</v>
      </c>
      <c r="N251" s="21" t="e">
        <f t="array" ref="N251">INDEX($D$2:$D$561, SMALL(IF($L$2=$B$2:$B$561, ROW($B$2:$B$561)-ROW($B$2)+1), ROW(250:250)))</f>
        <v>#NUM!</v>
      </c>
      <c r="P251" s="21" t="e">
        <f t="array" ref="P251">INDEX($C$2:$C$561, SMALL(IF($O$2=$B$2:$B$561, ROW($B$2:$B$561)-ROW($B$2)+1), ROW(250:250)))</f>
        <v>#NUM!</v>
      </c>
      <c r="Q251" s="21" t="e">
        <f t="array" ref="Q251">INDEX($D$2:$D$561, SMALL(IF($O$2=$B$2:$B$561, ROW($B$2:$B$561)-ROW($B$2)+1), ROW(250:250)))</f>
        <v>#NUM!</v>
      </c>
      <c r="S251" s="21" t="e">
        <f t="array" ref="S251">INDEX($C$2:$C$561, SMALL(IF($R$2=$B$2:$B$561, ROW($B$2:$B$561)-ROW($B$2)+1), ROW(250:250)))</f>
        <v>#NUM!</v>
      </c>
      <c r="T251" s="21" t="e">
        <f t="array" ref="T251">INDEX($D$2:$D$561, SMALL(IF($R$2=$B$2:$B$561, ROW($B$2:$B$561)-ROW($B$2)+1), ROW(250:250)))</f>
        <v>#NUM!</v>
      </c>
      <c r="V251" s="21" t="e">
        <f t="array" ref="V251">INDEX($C$2:$C$561, SMALL(IF($U$2=$B$2:$B$561, ROW($B$2:$B$561)-ROW($B$2)+1), ROW(250:250)))</f>
        <v>#NUM!</v>
      </c>
      <c r="W251" s="21" t="e">
        <f t="array" ref="W251">INDEX($D$2:$D$561, SMALL(IF($U$2=$B$2:$B$561, ROW($B$2:$B$561)-ROW($B$2)+1), ROW(250:250)))</f>
        <v>#NUM!</v>
      </c>
      <c r="Y251" s="21" t="e">
        <f t="array" ref="Y251">INDEX($C$2:$C$561, SMALL(IF($X$2=$B$2:$B$561, ROW($B$2:$B$561)-ROW($B$2)+1), ROW(250:250)))</f>
        <v>#NUM!</v>
      </c>
      <c r="Z251" s="21" t="e">
        <f t="array" ref="Z251">INDEX($D$2:$D$561, SMALL(IF($X$2=$B$2:$B$561, ROW($B$2:$B$561)-ROW($B$2)+1), ROW(250:250)))</f>
        <v>#NUM!</v>
      </c>
      <c r="AB251" s="21" t="e">
        <f t="array" ref="AB251">INDEX($C$2:$C$561, SMALL(IF($AA$2=$B$2:$B$561, ROW($B$2:$B$561)-ROW($B$2)+1), ROW(250:250)))</f>
        <v>#NUM!</v>
      </c>
      <c r="AC251" s="21" t="e">
        <f t="array" ref="AC251">INDEX($D$2:$D$561, SMALL(IF($AA$2=$B$2:$B$561, ROW($B$2:$B$561)-ROW($B$2)+1), ROW(250:250)))</f>
        <v>#NUM!</v>
      </c>
      <c r="AE251" s="21" t="e">
        <f t="array" ref="AE251">INDEX($C$2:$C$561, SMALL(IF($AD$2=$B$2:$B$561, ROW($B$2:$B$561)-ROW($B$2)+1), ROW(250:250)))</f>
        <v>#NUM!</v>
      </c>
      <c r="AF251" s="21" t="e">
        <f t="array" ref="AF251">INDEX($D$2:$D$561, SMALL(IF($AD$2=$B$2:$B$561, ROW($B$2:$B$561)-ROW($B$2)+1), ROW(250:250)))</f>
        <v>#NUM!</v>
      </c>
      <c r="AH251" s="21" t="e">
        <f t="array" ref="AH251">INDEX($C$2:$C$561, SMALL(IF($AG$2=$B$2:$B$561, ROW($B$2:$B$561)-ROW($B$2)+1), ROW(250:250)))</f>
        <v>#NUM!</v>
      </c>
      <c r="AI251" s="21" t="e">
        <f t="array" ref="AI251">INDEX($D$2:$D$561, SMALL(IF($AG$2=$B$2:$B$561, ROW($B$2:$B$561)-ROW($B$2)+1), ROW(250:250)))</f>
        <v>#NUM!</v>
      </c>
    </row>
    <row r="252" spans="1:35" ht="15" x14ac:dyDescent="0.4">
      <c r="A252">
        <f>'Clk0.8'!P50</f>
        <v>15.106501739959942</v>
      </c>
      <c r="B252">
        <f t="shared" si="3"/>
        <v>16</v>
      </c>
      <c r="C252" s="1">
        <f>'Clk0.8'!S50</f>
        <v>10.044369465460186</v>
      </c>
      <c r="D252" s="1">
        <f>'Clk0.8'!T50</f>
        <v>8.9123722193754453</v>
      </c>
      <c r="G252" s="21" t="e">
        <f t="array" ref="G252">INDEX($C$2:$C$561, SMALL(IF($F$2=$B$2:$B$561, ROW($B$2:$B$561)-ROW($B$2)+1), ROW(251:251)))</f>
        <v>#NUM!</v>
      </c>
      <c r="H252" s="21" t="e">
        <f t="array" ref="H252">INDEX($D$2:$D$561, SMALL(IF($F$2=$B$2:$B$561, ROW($B$2:$B$561)-ROW($B$2)+1), ROW(251:251)))</f>
        <v>#NUM!</v>
      </c>
      <c r="J252" s="21" t="e">
        <f t="array" ref="J252">INDEX($C$2:$C$561, SMALL(IF($I$2=$B$2:$B$561, ROW($B$2:$B$561)-ROW($B$2)+1), ROW(251:251)))</f>
        <v>#NUM!</v>
      </c>
      <c r="K252" s="21" t="e">
        <f t="array" ref="K252">INDEX($D$2:$D$561, SMALL(IF($I$2=$B$2:$B$561, ROW($B$2:$B$561)-ROW($B$2)+1), ROW(251:251)))</f>
        <v>#NUM!</v>
      </c>
      <c r="M252" s="21" t="e">
        <f t="array" ref="M252">INDEX($C$2:$C$561, SMALL(IF($L$2=$B$2:$B$561, ROW($B$2:$B$561)-ROW($B$2)+1), ROW(251:251)))</f>
        <v>#NUM!</v>
      </c>
      <c r="N252" s="21" t="e">
        <f t="array" ref="N252">INDEX($D$2:$D$561, SMALL(IF($L$2=$B$2:$B$561, ROW($B$2:$B$561)-ROW($B$2)+1), ROW(251:251)))</f>
        <v>#NUM!</v>
      </c>
      <c r="P252" s="21" t="e">
        <f t="array" ref="P252">INDEX($C$2:$C$561, SMALL(IF($O$2=$B$2:$B$561, ROW($B$2:$B$561)-ROW($B$2)+1), ROW(251:251)))</f>
        <v>#NUM!</v>
      </c>
      <c r="Q252" s="21" t="e">
        <f t="array" ref="Q252">INDEX($D$2:$D$561, SMALL(IF($O$2=$B$2:$B$561, ROW($B$2:$B$561)-ROW($B$2)+1), ROW(251:251)))</f>
        <v>#NUM!</v>
      </c>
      <c r="S252" s="21" t="e">
        <f t="array" ref="S252">INDEX($C$2:$C$561, SMALL(IF($R$2=$B$2:$B$561, ROW($B$2:$B$561)-ROW($B$2)+1), ROW(251:251)))</f>
        <v>#NUM!</v>
      </c>
      <c r="T252" s="21" t="e">
        <f t="array" ref="T252">INDEX($D$2:$D$561, SMALL(IF($R$2=$B$2:$B$561, ROW($B$2:$B$561)-ROW($B$2)+1), ROW(251:251)))</f>
        <v>#NUM!</v>
      </c>
      <c r="V252" s="21" t="e">
        <f t="array" ref="V252">INDEX($C$2:$C$561, SMALL(IF($U$2=$B$2:$B$561, ROW($B$2:$B$561)-ROW($B$2)+1), ROW(251:251)))</f>
        <v>#NUM!</v>
      </c>
      <c r="W252" s="21" t="e">
        <f t="array" ref="W252">INDEX($D$2:$D$561, SMALL(IF($U$2=$B$2:$B$561, ROW($B$2:$B$561)-ROW($B$2)+1), ROW(251:251)))</f>
        <v>#NUM!</v>
      </c>
      <c r="Y252" s="21" t="e">
        <f t="array" ref="Y252">INDEX($C$2:$C$561, SMALL(IF($X$2=$B$2:$B$561, ROW($B$2:$B$561)-ROW($B$2)+1), ROW(251:251)))</f>
        <v>#NUM!</v>
      </c>
      <c r="Z252" s="21" t="e">
        <f t="array" ref="Z252">INDEX($D$2:$D$561, SMALL(IF($X$2=$B$2:$B$561, ROW($B$2:$B$561)-ROW($B$2)+1), ROW(251:251)))</f>
        <v>#NUM!</v>
      </c>
      <c r="AB252" s="21" t="e">
        <f t="array" ref="AB252">INDEX($C$2:$C$561, SMALL(IF($AA$2=$B$2:$B$561, ROW($B$2:$B$561)-ROW($B$2)+1), ROW(251:251)))</f>
        <v>#NUM!</v>
      </c>
      <c r="AC252" s="21" t="e">
        <f t="array" ref="AC252">INDEX($D$2:$D$561, SMALL(IF($AA$2=$B$2:$B$561, ROW($B$2:$B$561)-ROW($B$2)+1), ROW(251:251)))</f>
        <v>#NUM!</v>
      </c>
      <c r="AE252" s="21" t="e">
        <f t="array" ref="AE252">INDEX($C$2:$C$561, SMALL(IF($AD$2=$B$2:$B$561, ROW($B$2:$B$561)-ROW($B$2)+1), ROW(251:251)))</f>
        <v>#NUM!</v>
      </c>
      <c r="AF252" s="21" t="e">
        <f t="array" ref="AF252">INDEX($D$2:$D$561, SMALL(IF($AD$2=$B$2:$B$561, ROW($B$2:$B$561)-ROW($B$2)+1), ROW(251:251)))</f>
        <v>#NUM!</v>
      </c>
      <c r="AH252" s="21" t="e">
        <f t="array" ref="AH252">INDEX($C$2:$C$561, SMALL(IF($AG$2=$B$2:$B$561, ROW($B$2:$B$561)-ROW($B$2)+1), ROW(251:251)))</f>
        <v>#NUM!</v>
      </c>
      <c r="AI252" s="21" t="e">
        <f t="array" ref="AI252">INDEX($D$2:$D$561, SMALL(IF($AG$2=$B$2:$B$561, ROW($B$2:$B$561)-ROW($B$2)+1), ROW(251:251)))</f>
        <v>#NUM!</v>
      </c>
    </row>
    <row r="253" spans="1:35" ht="15" x14ac:dyDescent="0.4">
      <c r="A253">
        <f>'Clk0.8'!P51</f>
        <v>15.03774527965715</v>
      </c>
      <c r="B253">
        <f t="shared" si="3"/>
        <v>16</v>
      </c>
      <c r="C253" s="1">
        <f>'Clk0.8'!S51</f>
        <v>9.800009826655625</v>
      </c>
      <c r="D253" s="1">
        <f>'Clk0.8'!T51</f>
        <v>8.684008833535243</v>
      </c>
      <c r="G253" s="21" t="e">
        <f t="array" ref="G253">INDEX($C$2:$C$561, SMALL(IF($F$2=$B$2:$B$561, ROW($B$2:$B$561)-ROW($B$2)+1), ROW(252:252)))</f>
        <v>#NUM!</v>
      </c>
      <c r="H253" s="21" t="e">
        <f t="array" ref="H253">INDEX($D$2:$D$561, SMALL(IF($F$2=$B$2:$B$561, ROW($B$2:$B$561)-ROW($B$2)+1), ROW(252:252)))</f>
        <v>#NUM!</v>
      </c>
      <c r="J253" s="21" t="e">
        <f t="array" ref="J253">INDEX($C$2:$C$561, SMALL(IF($I$2=$B$2:$B$561, ROW($B$2:$B$561)-ROW($B$2)+1), ROW(252:252)))</f>
        <v>#NUM!</v>
      </c>
      <c r="K253" s="21" t="e">
        <f t="array" ref="K253">INDEX($D$2:$D$561, SMALL(IF($I$2=$B$2:$B$561, ROW($B$2:$B$561)-ROW($B$2)+1), ROW(252:252)))</f>
        <v>#NUM!</v>
      </c>
      <c r="M253" s="21" t="e">
        <f t="array" ref="M253">INDEX($C$2:$C$561, SMALL(IF($L$2=$B$2:$B$561, ROW($B$2:$B$561)-ROW($B$2)+1), ROW(252:252)))</f>
        <v>#NUM!</v>
      </c>
      <c r="N253" s="21" t="e">
        <f t="array" ref="N253">INDEX($D$2:$D$561, SMALL(IF($L$2=$B$2:$B$561, ROW($B$2:$B$561)-ROW($B$2)+1), ROW(252:252)))</f>
        <v>#NUM!</v>
      </c>
      <c r="P253" s="21" t="e">
        <f t="array" ref="P253">INDEX($C$2:$C$561, SMALL(IF($O$2=$B$2:$B$561, ROW($B$2:$B$561)-ROW($B$2)+1), ROW(252:252)))</f>
        <v>#NUM!</v>
      </c>
      <c r="Q253" s="21" t="e">
        <f t="array" ref="Q253">INDEX($D$2:$D$561, SMALL(IF($O$2=$B$2:$B$561, ROW($B$2:$B$561)-ROW($B$2)+1), ROW(252:252)))</f>
        <v>#NUM!</v>
      </c>
      <c r="S253" s="21" t="e">
        <f t="array" ref="S253">INDEX($C$2:$C$561, SMALL(IF($R$2=$B$2:$B$561, ROW($B$2:$B$561)-ROW($B$2)+1), ROW(252:252)))</f>
        <v>#NUM!</v>
      </c>
      <c r="T253" s="21" t="e">
        <f t="array" ref="T253">INDEX($D$2:$D$561, SMALL(IF($R$2=$B$2:$B$561, ROW($B$2:$B$561)-ROW($B$2)+1), ROW(252:252)))</f>
        <v>#NUM!</v>
      </c>
      <c r="V253" s="21" t="e">
        <f t="array" ref="V253">INDEX($C$2:$C$561, SMALL(IF($U$2=$B$2:$B$561, ROW($B$2:$B$561)-ROW($B$2)+1), ROW(252:252)))</f>
        <v>#NUM!</v>
      </c>
      <c r="W253" s="21" t="e">
        <f t="array" ref="W253">INDEX($D$2:$D$561, SMALL(IF($U$2=$B$2:$B$561, ROW($B$2:$B$561)-ROW($B$2)+1), ROW(252:252)))</f>
        <v>#NUM!</v>
      </c>
      <c r="Y253" s="21" t="e">
        <f t="array" ref="Y253">INDEX($C$2:$C$561, SMALL(IF($X$2=$B$2:$B$561, ROW($B$2:$B$561)-ROW($B$2)+1), ROW(252:252)))</f>
        <v>#NUM!</v>
      </c>
      <c r="Z253" s="21" t="e">
        <f t="array" ref="Z253">INDEX($D$2:$D$561, SMALL(IF($X$2=$B$2:$B$561, ROW($B$2:$B$561)-ROW($B$2)+1), ROW(252:252)))</f>
        <v>#NUM!</v>
      </c>
      <c r="AB253" s="21" t="e">
        <f t="array" ref="AB253">INDEX($C$2:$C$561, SMALL(IF($AA$2=$B$2:$B$561, ROW($B$2:$B$561)-ROW($B$2)+1), ROW(252:252)))</f>
        <v>#NUM!</v>
      </c>
      <c r="AC253" s="21" t="e">
        <f t="array" ref="AC253">INDEX($D$2:$D$561, SMALL(IF($AA$2=$B$2:$B$561, ROW($B$2:$B$561)-ROW($B$2)+1), ROW(252:252)))</f>
        <v>#NUM!</v>
      </c>
      <c r="AE253" s="21" t="e">
        <f t="array" ref="AE253">INDEX($C$2:$C$561, SMALL(IF($AD$2=$B$2:$B$561, ROW($B$2:$B$561)-ROW($B$2)+1), ROW(252:252)))</f>
        <v>#NUM!</v>
      </c>
      <c r="AF253" s="21" t="e">
        <f t="array" ref="AF253">INDEX($D$2:$D$561, SMALL(IF($AD$2=$B$2:$B$561, ROW($B$2:$B$561)-ROW($B$2)+1), ROW(252:252)))</f>
        <v>#NUM!</v>
      </c>
      <c r="AH253" s="21" t="e">
        <f t="array" ref="AH253">INDEX($C$2:$C$561, SMALL(IF($AG$2=$B$2:$B$561, ROW($B$2:$B$561)-ROW($B$2)+1), ROW(252:252)))</f>
        <v>#NUM!</v>
      </c>
      <c r="AI253" s="21" t="e">
        <f t="array" ref="AI253">INDEX($D$2:$D$561, SMALL(IF($AG$2=$B$2:$B$561, ROW($B$2:$B$561)-ROW($B$2)+1), ROW(252:252)))</f>
        <v>#NUM!</v>
      </c>
    </row>
    <row r="254" spans="1:35" ht="15" x14ac:dyDescent="0.4">
      <c r="A254">
        <f>'Clk0.8'!P52</f>
        <v>14.980569147698088</v>
      </c>
      <c r="B254">
        <f t="shared" si="3"/>
        <v>14</v>
      </c>
      <c r="C254" s="1">
        <f>'Clk0.8'!S52</f>
        <v>9.5652322361943511</v>
      </c>
      <c r="D254" s="1">
        <f>'Clk0.8'!T52</f>
        <v>8.4600796384269099</v>
      </c>
      <c r="G254" s="21" t="e">
        <f t="array" ref="G254">INDEX($C$2:$C$561, SMALL(IF($F$2=$B$2:$B$561, ROW($B$2:$B$561)-ROW($B$2)+1), ROW(253:253)))</f>
        <v>#NUM!</v>
      </c>
      <c r="H254" s="21" t="e">
        <f t="array" ref="H254">INDEX($D$2:$D$561, SMALL(IF($F$2=$B$2:$B$561, ROW($B$2:$B$561)-ROW($B$2)+1), ROW(253:253)))</f>
        <v>#NUM!</v>
      </c>
      <c r="J254" s="21" t="e">
        <f t="array" ref="J254">INDEX($C$2:$C$561, SMALL(IF($I$2=$B$2:$B$561, ROW($B$2:$B$561)-ROW($B$2)+1), ROW(253:253)))</f>
        <v>#NUM!</v>
      </c>
      <c r="K254" s="21" t="e">
        <f t="array" ref="K254">INDEX($D$2:$D$561, SMALL(IF($I$2=$B$2:$B$561, ROW($B$2:$B$561)-ROW($B$2)+1), ROW(253:253)))</f>
        <v>#NUM!</v>
      </c>
      <c r="M254" s="21" t="e">
        <f t="array" ref="M254">INDEX($C$2:$C$561, SMALL(IF($L$2=$B$2:$B$561, ROW($B$2:$B$561)-ROW($B$2)+1), ROW(253:253)))</f>
        <v>#NUM!</v>
      </c>
      <c r="N254" s="21" t="e">
        <f t="array" ref="N254">INDEX($D$2:$D$561, SMALL(IF($L$2=$B$2:$B$561, ROW($B$2:$B$561)-ROW($B$2)+1), ROW(253:253)))</f>
        <v>#NUM!</v>
      </c>
      <c r="P254" s="21" t="e">
        <f t="array" ref="P254">INDEX($C$2:$C$561, SMALL(IF($O$2=$B$2:$B$561, ROW($B$2:$B$561)-ROW($B$2)+1), ROW(253:253)))</f>
        <v>#NUM!</v>
      </c>
      <c r="Q254" s="21" t="e">
        <f t="array" ref="Q254">INDEX($D$2:$D$561, SMALL(IF($O$2=$B$2:$B$561, ROW($B$2:$B$561)-ROW($B$2)+1), ROW(253:253)))</f>
        <v>#NUM!</v>
      </c>
      <c r="S254" s="21" t="e">
        <f t="array" ref="S254">INDEX($C$2:$C$561, SMALL(IF($R$2=$B$2:$B$561, ROW($B$2:$B$561)-ROW($B$2)+1), ROW(253:253)))</f>
        <v>#NUM!</v>
      </c>
      <c r="T254" s="21" t="e">
        <f t="array" ref="T254">INDEX($D$2:$D$561, SMALL(IF($R$2=$B$2:$B$561, ROW($B$2:$B$561)-ROW($B$2)+1), ROW(253:253)))</f>
        <v>#NUM!</v>
      </c>
      <c r="V254" s="21" t="e">
        <f t="array" ref="V254">INDEX($C$2:$C$561, SMALL(IF($U$2=$B$2:$B$561, ROW($B$2:$B$561)-ROW($B$2)+1), ROW(253:253)))</f>
        <v>#NUM!</v>
      </c>
      <c r="W254" s="21" t="e">
        <f t="array" ref="W254">INDEX($D$2:$D$561, SMALL(IF($U$2=$B$2:$B$561, ROW($B$2:$B$561)-ROW($B$2)+1), ROW(253:253)))</f>
        <v>#NUM!</v>
      </c>
      <c r="Y254" s="21" t="e">
        <f t="array" ref="Y254">INDEX($C$2:$C$561, SMALL(IF($X$2=$B$2:$B$561, ROW($B$2:$B$561)-ROW($B$2)+1), ROW(253:253)))</f>
        <v>#NUM!</v>
      </c>
      <c r="Z254" s="21" t="e">
        <f t="array" ref="Z254">INDEX($D$2:$D$561, SMALL(IF($X$2=$B$2:$B$561, ROW($B$2:$B$561)-ROW($B$2)+1), ROW(253:253)))</f>
        <v>#NUM!</v>
      </c>
      <c r="AB254" s="21" t="e">
        <f t="array" ref="AB254">INDEX($C$2:$C$561, SMALL(IF($AA$2=$B$2:$B$561, ROW($B$2:$B$561)-ROW($B$2)+1), ROW(253:253)))</f>
        <v>#NUM!</v>
      </c>
      <c r="AC254" s="21" t="e">
        <f t="array" ref="AC254">INDEX($D$2:$D$561, SMALL(IF($AA$2=$B$2:$B$561, ROW($B$2:$B$561)-ROW($B$2)+1), ROW(253:253)))</f>
        <v>#NUM!</v>
      </c>
      <c r="AE254" s="21" t="e">
        <f t="array" ref="AE254">INDEX($C$2:$C$561, SMALL(IF($AD$2=$B$2:$B$561, ROW($B$2:$B$561)-ROW($B$2)+1), ROW(253:253)))</f>
        <v>#NUM!</v>
      </c>
      <c r="AF254" s="21" t="e">
        <f t="array" ref="AF254">INDEX($D$2:$D$561, SMALL(IF($AD$2=$B$2:$B$561, ROW($B$2:$B$561)-ROW($B$2)+1), ROW(253:253)))</f>
        <v>#NUM!</v>
      </c>
      <c r="AH254" s="21" t="e">
        <f t="array" ref="AH254">INDEX($C$2:$C$561, SMALL(IF($AG$2=$B$2:$B$561, ROW($B$2:$B$561)-ROW($B$2)+1), ROW(253:253)))</f>
        <v>#NUM!</v>
      </c>
      <c r="AI254" s="21" t="e">
        <f t="array" ref="AI254">INDEX($D$2:$D$561, SMALL(IF($AG$2=$B$2:$B$561, ROW($B$2:$B$561)-ROW($B$2)+1), ROW(253:253)))</f>
        <v>#NUM!</v>
      </c>
    </row>
    <row r="255" spans="1:35" ht="15" x14ac:dyDescent="0.4">
      <c r="A255">
        <f>'Clk0.8'!P53</f>
        <v>14.934465605201675</v>
      </c>
      <c r="B255">
        <f t="shared" si="3"/>
        <v>14</v>
      </c>
      <c r="C255" s="1">
        <f>'Clk0.8'!S53</f>
        <v>9.3393681211853092</v>
      </c>
      <c r="D255" s="1">
        <f>'Clk0.8'!T53</f>
        <v>8.2399159792996031</v>
      </c>
      <c r="G255" s="21" t="e">
        <f t="array" ref="G255">INDEX($C$2:$C$561, SMALL(IF($F$2=$B$2:$B$561, ROW($B$2:$B$561)-ROW($B$2)+1), ROW(254:254)))</f>
        <v>#NUM!</v>
      </c>
      <c r="H255" s="21" t="e">
        <f t="array" ref="H255">INDEX($D$2:$D$561, SMALL(IF($F$2=$B$2:$B$561, ROW($B$2:$B$561)-ROW($B$2)+1), ROW(254:254)))</f>
        <v>#NUM!</v>
      </c>
      <c r="J255" s="21" t="e">
        <f t="array" ref="J255">INDEX($C$2:$C$561, SMALL(IF($I$2=$B$2:$B$561, ROW($B$2:$B$561)-ROW($B$2)+1), ROW(254:254)))</f>
        <v>#NUM!</v>
      </c>
      <c r="K255" s="21" t="e">
        <f t="array" ref="K255">INDEX($D$2:$D$561, SMALL(IF($I$2=$B$2:$B$561, ROW($B$2:$B$561)-ROW($B$2)+1), ROW(254:254)))</f>
        <v>#NUM!</v>
      </c>
      <c r="M255" s="21" t="e">
        <f t="array" ref="M255">INDEX($C$2:$C$561, SMALL(IF($L$2=$B$2:$B$561, ROW($B$2:$B$561)-ROW($B$2)+1), ROW(254:254)))</f>
        <v>#NUM!</v>
      </c>
      <c r="N255" s="21" t="e">
        <f t="array" ref="N255">INDEX($D$2:$D$561, SMALL(IF($L$2=$B$2:$B$561, ROW($B$2:$B$561)-ROW($B$2)+1), ROW(254:254)))</f>
        <v>#NUM!</v>
      </c>
      <c r="P255" s="21" t="e">
        <f t="array" ref="P255">INDEX($C$2:$C$561, SMALL(IF($O$2=$B$2:$B$561, ROW($B$2:$B$561)-ROW($B$2)+1), ROW(254:254)))</f>
        <v>#NUM!</v>
      </c>
      <c r="Q255" s="21" t="e">
        <f t="array" ref="Q255">INDEX($D$2:$D$561, SMALL(IF($O$2=$B$2:$B$561, ROW($B$2:$B$561)-ROW($B$2)+1), ROW(254:254)))</f>
        <v>#NUM!</v>
      </c>
      <c r="S255" s="21" t="e">
        <f t="array" ref="S255">INDEX($C$2:$C$561, SMALL(IF($R$2=$B$2:$B$561, ROW($B$2:$B$561)-ROW($B$2)+1), ROW(254:254)))</f>
        <v>#NUM!</v>
      </c>
      <c r="T255" s="21" t="e">
        <f t="array" ref="T255">INDEX($D$2:$D$561, SMALL(IF($R$2=$B$2:$B$561, ROW($B$2:$B$561)-ROW($B$2)+1), ROW(254:254)))</f>
        <v>#NUM!</v>
      </c>
      <c r="V255" s="21" t="e">
        <f t="array" ref="V255">INDEX($C$2:$C$561, SMALL(IF($U$2=$B$2:$B$561, ROW($B$2:$B$561)-ROW($B$2)+1), ROW(254:254)))</f>
        <v>#NUM!</v>
      </c>
      <c r="W255" s="21" t="e">
        <f t="array" ref="W255">INDEX($D$2:$D$561, SMALL(IF($U$2=$B$2:$B$561, ROW($B$2:$B$561)-ROW($B$2)+1), ROW(254:254)))</f>
        <v>#NUM!</v>
      </c>
      <c r="Y255" s="21" t="e">
        <f t="array" ref="Y255">INDEX($C$2:$C$561, SMALL(IF($X$2=$B$2:$B$561, ROW($B$2:$B$561)-ROW($B$2)+1), ROW(254:254)))</f>
        <v>#NUM!</v>
      </c>
      <c r="Z255" s="21" t="e">
        <f t="array" ref="Z255">INDEX($D$2:$D$561, SMALL(IF($X$2=$B$2:$B$561, ROW($B$2:$B$561)-ROW($B$2)+1), ROW(254:254)))</f>
        <v>#NUM!</v>
      </c>
      <c r="AB255" s="21" t="e">
        <f t="array" ref="AB255">INDEX($C$2:$C$561, SMALL(IF($AA$2=$B$2:$B$561, ROW($B$2:$B$561)-ROW($B$2)+1), ROW(254:254)))</f>
        <v>#NUM!</v>
      </c>
      <c r="AC255" s="21" t="e">
        <f t="array" ref="AC255">INDEX($D$2:$D$561, SMALL(IF($AA$2=$B$2:$B$561, ROW($B$2:$B$561)-ROW($B$2)+1), ROW(254:254)))</f>
        <v>#NUM!</v>
      </c>
      <c r="AE255" s="21" t="e">
        <f t="array" ref="AE255">INDEX($C$2:$C$561, SMALL(IF($AD$2=$B$2:$B$561, ROW($B$2:$B$561)-ROW($B$2)+1), ROW(254:254)))</f>
        <v>#NUM!</v>
      </c>
      <c r="AF255" s="21" t="e">
        <f t="array" ref="AF255">INDEX($D$2:$D$561, SMALL(IF($AD$2=$B$2:$B$561, ROW($B$2:$B$561)-ROW($B$2)+1), ROW(254:254)))</f>
        <v>#NUM!</v>
      </c>
      <c r="AH255" s="21" t="e">
        <f t="array" ref="AH255">INDEX($C$2:$C$561, SMALL(IF($AG$2=$B$2:$B$561, ROW($B$2:$B$561)-ROW($B$2)+1), ROW(254:254)))</f>
        <v>#NUM!</v>
      </c>
      <c r="AI255" s="21" t="e">
        <f t="array" ref="AI255">INDEX($D$2:$D$561, SMALL(IF($AG$2=$B$2:$B$561, ROW($B$2:$B$561)-ROW($B$2)+1), ROW(254:254)))</f>
        <v>#NUM!</v>
      </c>
    </row>
    <row r="256" spans="1:35" ht="15" x14ac:dyDescent="0.4">
      <c r="A256">
        <f>'Clk0.8'!P54</f>
        <v>14.899001535075508</v>
      </c>
      <c r="B256">
        <f t="shared" si="3"/>
        <v>14</v>
      </c>
      <c r="C256" s="1">
        <f>'Clk0.8'!S54</f>
        <v>9.1218125749830783</v>
      </c>
      <c r="D256" s="1">
        <f>'Clk0.8'!T54</f>
        <v>8.0228958149232525</v>
      </c>
      <c r="G256" s="21" t="e">
        <f t="array" ref="G256">INDEX($C$2:$C$561, SMALL(IF($F$2=$B$2:$B$561, ROW($B$2:$B$561)-ROW($B$2)+1), ROW(255:255)))</f>
        <v>#NUM!</v>
      </c>
      <c r="H256" s="21" t="e">
        <f t="array" ref="H256">INDEX($D$2:$D$561, SMALL(IF($F$2=$B$2:$B$561, ROW($B$2:$B$561)-ROW($B$2)+1), ROW(255:255)))</f>
        <v>#NUM!</v>
      </c>
      <c r="J256" s="21" t="e">
        <f t="array" ref="J256">INDEX($C$2:$C$561, SMALL(IF($I$2=$B$2:$B$561, ROW($B$2:$B$561)-ROW($B$2)+1), ROW(255:255)))</f>
        <v>#NUM!</v>
      </c>
      <c r="K256" s="21" t="e">
        <f t="array" ref="K256">INDEX($D$2:$D$561, SMALL(IF($I$2=$B$2:$B$561, ROW($B$2:$B$561)-ROW($B$2)+1), ROW(255:255)))</f>
        <v>#NUM!</v>
      </c>
      <c r="M256" s="21" t="e">
        <f t="array" ref="M256">INDEX($C$2:$C$561, SMALL(IF($L$2=$B$2:$B$561, ROW($B$2:$B$561)-ROW($B$2)+1), ROW(255:255)))</f>
        <v>#NUM!</v>
      </c>
      <c r="N256" s="21" t="e">
        <f t="array" ref="N256">INDEX($D$2:$D$561, SMALL(IF($L$2=$B$2:$B$561, ROW($B$2:$B$561)-ROW($B$2)+1), ROW(255:255)))</f>
        <v>#NUM!</v>
      </c>
      <c r="P256" s="21" t="e">
        <f t="array" ref="P256">INDEX($C$2:$C$561, SMALL(IF($O$2=$B$2:$B$561, ROW($B$2:$B$561)-ROW($B$2)+1), ROW(255:255)))</f>
        <v>#NUM!</v>
      </c>
      <c r="Q256" s="21" t="e">
        <f t="array" ref="Q256">INDEX($D$2:$D$561, SMALL(IF($O$2=$B$2:$B$561, ROW($B$2:$B$561)-ROW($B$2)+1), ROW(255:255)))</f>
        <v>#NUM!</v>
      </c>
      <c r="S256" s="21" t="e">
        <f t="array" ref="S256">INDEX($C$2:$C$561, SMALL(IF($R$2=$B$2:$B$561, ROW($B$2:$B$561)-ROW($B$2)+1), ROW(255:255)))</f>
        <v>#NUM!</v>
      </c>
      <c r="T256" s="21" t="e">
        <f t="array" ref="T256">INDEX($D$2:$D$561, SMALL(IF($R$2=$B$2:$B$561, ROW($B$2:$B$561)-ROW($B$2)+1), ROW(255:255)))</f>
        <v>#NUM!</v>
      </c>
      <c r="V256" s="21" t="e">
        <f t="array" ref="V256">INDEX($C$2:$C$561, SMALL(IF($U$2=$B$2:$B$561, ROW($B$2:$B$561)-ROW($B$2)+1), ROW(255:255)))</f>
        <v>#NUM!</v>
      </c>
      <c r="W256" s="21" t="e">
        <f t="array" ref="W256">INDEX($D$2:$D$561, SMALL(IF($U$2=$B$2:$B$561, ROW($B$2:$B$561)-ROW($B$2)+1), ROW(255:255)))</f>
        <v>#NUM!</v>
      </c>
      <c r="Y256" s="21" t="e">
        <f t="array" ref="Y256">INDEX($C$2:$C$561, SMALL(IF($X$2=$B$2:$B$561, ROW($B$2:$B$561)-ROW($B$2)+1), ROW(255:255)))</f>
        <v>#NUM!</v>
      </c>
      <c r="Z256" s="21" t="e">
        <f t="array" ref="Z256">INDEX($D$2:$D$561, SMALL(IF($X$2=$B$2:$B$561, ROW($B$2:$B$561)-ROW($B$2)+1), ROW(255:255)))</f>
        <v>#NUM!</v>
      </c>
      <c r="AB256" s="21" t="e">
        <f t="array" ref="AB256">INDEX($C$2:$C$561, SMALL(IF($AA$2=$B$2:$B$561, ROW($B$2:$B$561)-ROW($B$2)+1), ROW(255:255)))</f>
        <v>#NUM!</v>
      </c>
      <c r="AC256" s="21" t="e">
        <f t="array" ref="AC256">INDEX($D$2:$D$561, SMALL(IF($AA$2=$B$2:$B$561, ROW($B$2:$B$561)-ROW($B$2)+1), ROW(255:255)))</f>
        <v>#NUM!</v>
      </c>
      <c r="AE256" s="21" t="e">
        <f t="array" ref="AE256">INDEX($C$2:$C$561, SMALL(IF($AD$2=$B$2:$B$561, ROW($B$2:$B$561)-ROW($B$2)+1), ROW(255:255)))</f>
        <v>#NUM!</v>
      </c>
      <c r="AF256" s="21" t="e">
        <f t="array" ref="AF256">INDEX($D$2:$D$561, SMALL(IF($AD$2=$B$2:$B$561, ROW($B$2:$B$561)-ROW($B$2)+1), ROW(255:255)))</f>
        <v>#NUM!</v>
      </c>
      <c r="AH256" s="21" t="e">
        <f t="array" ref="AH256">INDEX($C$2:$C$561, SMALL(IF($AG$2=$B$2:$B$561, ROW($B$2:$B$561)-ROW($B$2)+1), ROW(255:255)))</f>
        <v>#NUM!</v>
      </c>
      <c r="AI256" s="21" t="e">
        <f t="array" ref="AI256">INDEX($D$2:$D$561, SMALL(IF($AG$2=$B$2:$B$561, ROW($B$2:$B$561)-ROW($B$2)+1), ROW(255:255)))</f>
        <v>#NUM!</v>
      </c>
    </row>
    <row r="257" spans="1:35" ht="15" x14ac:dyDescent="0.4">
      <c r="A257">
        <f>'Clk0.8'!P55</f>
        <v>14.8738114911817</v>
      </c>
      <c r="B257">
        <f t="shared" si="3"/>
        <v>14</v>
      </c>
      <c r="C257" s="1">
        <f>'Clk0.8'!S55</f>
        <v>8.9120152692739296</v>
      </c>
      <c r="D257" s="1">
        <f>'Clk0.8'!T55</f>
        <v>7.808435794173481</v>
      </c>
      <c r="G257" s="21" t="e">
        <f t="array" ref="G257">INDEX($C$2:$C$561, SMALL(IF($F$2=$B$2:$B$561, ROW($B$2:$B$561)-ROW($B$2)+1), ROW(256:256)))</f>
        <v>#NUM!</v>
      </c>
      <c r="H257" s="21" t="e">
        <f t="array" ref="H257">INDEX($D$2:$D$561, SMALL(IF($F$2=$B$2:$B$561, ROW($B$2:$B$561)-ROW($B$2)+1), ROW(256:256)))</f>
        <v>#NUM!</v>
      </c>
      <c r="J257" s="21" t="e">
        <f t="array" ref="J257">INDEX($C$2:$C$561, SMALL(IF($I$2=$B$2:$B$561, ROW($B$2:$B$561)-ROW($B$2)+1), ROW(256:256)))</f>
        <v>#NUM!</v>
      </c>
      <c r="K257" s="21" t="e">
        <f t="array" ref="K257">INDEX($D$2:$D$561, SMALL(IF($I$2=$B$2:$B$561, ROW($B$2:$B$561)-ROW($B$2)+1), ROW(256:256)))</f>
        <v>#NUM!</v>
      </c>
      <c r="M257" s="21" t="e">
        <f t="array" ref="M257">INDEX($C$2:$C$561, SMALL(IF($L$2=$B$2:$B$561, ROW($B$2:$B$561)-ROW($B$2)+1), ROW(256:256)))</f>
        <v>#NUM!</v>
      </c>
      <c r="N257" s="21" t="e">
        <f t="array" ref="N257">INDEX($D$2:$D$561, SMALL(IF($L$2=$B$2:$B$561, ROW($B$2:$B$561)-ROW($B$2)+1), ROW(256:256)))</f>
        <v>#NUM!</v>
      </c>
      <c r="P257" s="21" t="e">
        <f t="array" ref="P257">INDEX($C$2:$C$561, SMALL(IF($O$2=$B$2:$B$561, ROW($B$2:$B$561)-ROW($B$2)+1), ROW(256:256)))</f>
        <v>#NUM!</v>
      </c>
      <c r="Q257" s="21" t="e">
        <f t="array" ref="Q257">INDEX($D$2:$D$561, SMALL(IF($O$2=$B$2:$B$561, ROW($B$2:$B$561)-ROW($B$2)+1), ROW(256:256)))</f>
        <v>#NUM!</v>
      </c>
      <c r="S257" s="21" t="e">
        <f t="array" ref="S257">INDEX($C$2:$C$561, SMALL(IF($R$2=$B$2:$B$561, ROW($B$2:$B$561)-ROW($B$2)+1), ROW(256:256)))</f>
        <v>#NUM!</v>
      </c>
      <c r="T257" s="21" t="e">
        <f t="array" ref="T257">INDEX($D$2:$D$561, SMALL(IF($R$2=$B$2:$B$561, ROW($B$2:$B$561)-ROW($B$2)+1), ROW(256:256)))</f>
        <v>#NUM!</v>
      </c>
      <c r="V257" s="21" t="e">
        <f t="array" ref="V257">INDEX($C$2:$C$561, SMALL(IF($U$2=$B$2:$B$561, ROW($B$2:$B$561)-ROW($B$2)+1), ROW(256:256)))</f>
        <v>#NUM!</v>
      </c>
      <c r="W257" s="21" t="e">
        <f t="array" ref="W257">INDEX($D$2:$D$561, SMALL(IF($U$2=$B$2:$B$561, ROW($B$2:$B$561)-ROW($B$2)+1), ROW(256:256)))</f>
        <v>#NUM!</v>
      </c>
      <c r="Y257" s="21" t="e">
        <f t="array" ref="Y257">INDEX($C$2:$C$561, SMALL(IF($X$2=$B$2:$B$561, ROW($B$2:$B$561)-ROW($B$2)+1), ROW(256:256)))</f>
        <v>#NUM!</v>
      </c>
      <c r="Z257" s="21" t="e">
        <f t="array" ref="Z257">INDEX($D$2:$D$561, SMALL(IF($X$2=$B$2:$B$561, ROW($B$2:$B$561)-ROW($B$2)+1), ROW(256:256)))</f>
        <v>#NUM!</v>
      </c>
      <c r="AB257" s="21" t="e">
        <f t="array" ref="AB257">INDEX($C$2:$C$561, SMALL(IF($AA$2=$B$2:$B$561, ROW($B$2:$B$561)-ROW($B$2)+1), ROW(256:256)))</f>
        <v>#NUM!</v>
      </c>
      <c r="AC257" s="21" t="e">
        <f t="array" ref="AC257">INDEX($D$2:$D$561, SMALL(IF($AA$2=$B$2:$B$561, ROW($B$2:$B$561)-ROW($B$2)+1), ROW(256:256)))</f>
        <v>#NUM!</v>
      </c>
      <c r="AE257" s="21" t="e">
        <f t="array" ref="AE257">INDEX($C$2:$C$561, SMALL(IF($AD$2=$B$2:$B$561, ROW($B$2:$B$561)-ROW($B$2)+1), ROW(256:256)))</f>
        <v>#NUM!</v>
      </c>
      <c r="AF257" s="21" t="e">
        <f t="array" ref="AF257">INDEX($D$2:$D$561, SMALL(IF($AD$2=$B$2:$B$561, ROW($B$2:$B$561)-ROW($B$2)+1), ROW(256:256)))</f>
        <v>#NUM!</v>
      </c>
      <c r="AH257" s="21" t="e">
        <f t="array" ref="AH257">INDEX($C$2:$C$561, SMALL(IF($AG$2=$B$2:$B$561, ROW($B$2:$B$561)-ROW($B$2)+1), ROW(256:256)))</f>
        <v>#NUM!</v>
      </c>
      <c r="AI257" s="21" t="e">
        <f t="array" ref="AI257">INDEX($D$2:$D$561, SMALL(IF($AG$2=$B$2:$B$561, ROW($B$2:$B$561)-ROW($B$2)+1), ROW(256:256)))</f>
        <v>#NUM!</v>
      </c>
    </row>
    <row r="258" spans="1:35" ht="15" x14ac:dyDescent="0.4">
      <c r="A258">
        <f>'Clk0.8'!P56</f>
        <v>14.858592103373635</v>
      </c>
      <c r="B258">
        <f t="shared" si="3"/>
        <v>14</v>
      </c>
      <c r="C258" s="1">
        <f>'Clk0.8'!S56</f>
        <v>8.7094725049471275</v>
      </c>
      <c r="D258" s="1">
        <f>'Clk0.8'!T56</f>
        <v>7.5959842560090456</v>
      </c>
      <c r="G258" s="21" t="e">
        <f t="array" ref="G258">INDEX($C$2:$C$561, SMALL(IF($F$2=$B$2:$B$561, ROW($B$2:$B$561)-ROW($B$2)+1), ROW(257:257)))</f>
        <v>#NUM!</v>
      </c>
      <c r="H258" s="21" t="e">
        <f t="array" ref="H258">INDEX($D$2:$D$561, SMALL(IF($F$2=$B$2:$B$561, ROW($B$2:$B$561)-ROW($B$2)+1), ROW(257:257)))</f>
        <v>#NUM!</v>
      </c>
      <c r="J258" s="21" t="e">
        <f t="array" ref="J258">INDEX($C$2:$C$561, SMALL(IF($I$2=$B$2:$B$561, ROW($B$2:$B$561)-ROW($B$2)+1), ROW(257:257)))</f>
        <v>#NUM!</v>
      </c>
      <c r="K258" s="21" t="e">
        <f t="array" ref="K258">INDEX($D$2:$D$561, SMALL(IF($I$2=$B$2:$B$561, ROW($B$2:$B$561)-ROW($B$2)+1), ROW(257:257)))</f>
        <v>#NUM!</v>
      </c>
      <c r="M258" s="21" t="e">
        <f t="array" ref="M258">INDEX($C$2:$C$561, SMALL(IF($L$2=$B$2:$B$561, ROW($B$2:$B$561)-ROW($B$2)+1), ROW(257:257)))</f>
        <v>#NUM!</v>
      </c>
      <c r="N258" s="21" t="e">
        <f t="array" ref="N258">INDEX($D$2:$D$561, SMALL(IF($L$2=$B$2:$B$561, ROW($B$2:$B$561)-ROW($B$2)+1), ROW(257:257)))</f>
        <v>#NUM!</v>
      </c>
      <c r="P258" s="21" t="e">
        <f t="array" ref="P258">INDEX($C$2:$C$561, SMALL(IF($O$2=$B$2:$B$561, ROW($B$2:$B$561)-ROW($B$2)+1), ROW(257:257)))</f>
        <v>#NUM!</v>
      </c>
      <c r="Q258" s="21" t="e">
        <f t="array" ref="Q258">INDEX($D$2:$D$561, SMALL(IF($O$2=$B$2:$B$561, ROW($B$2:$B$561)-ROW($B$2)+1), ROW(257:257)))</f>
        <v>#NUM!</v>
      </c>
      <c r="S258" s="21" t="e">
        <f t="array" ref="S258">INDEX($C$2:$C$561, SMALL(IF($R$2=$B$2:$B$561, ROW($B$2:$B$561)-ROW($B$2)+1), ROW(257:257)))</f>
        <v>#NUM!</v>
      </c>
      <c r="T258" s="21" t="e">
        <f t="array" ref="T258">INDEX($D$2:$D$561, SMALL(IF($R$2=$B$2:$B$561, ROW($B$2:$B$561)-ROW($B$2)+1), ROW(257:257)))</f>
        <v>#NUM!</v>
      </c>
      <c r="V258" s="21" t="e">
        <f t="array" ref="V258">INDEX($C$2:$C$561, SMALL(IF($U$2=$B$2:$B$561, ROW($B$2:$B$561)-ROW($B$2)+1), ROW(257:257)))</f>
        <v>#NUM!</v>
      </c>
      <c r="W258" s="21" t="e">
        <f t="array" ref="W258">INDEX($D$2:$D$561, SMALL(IF($U$2=$B$2:$B$561, ROW($B$2:$B$561)-ROW($B$2)+1), ROW(257:257)))</f>
        <v>#NUM!</v>
      </c>
      <c r="Y258" s="21" t="e">
        <f t="array" ref="Y258">INDEX($C$2:$C$561, SMALL(IF($X$2=$B$2:$B$561, ROW($B$2:$B$561)-ROW($B$2)+1), ROW(257:257)))</f>
        <v>#NUM!</v>
      </c>
      <c r="Z258" s="21" t="e">
        <f t="array" ref="Z258">INDEX($D$2:$D$561, SMALL(IF($X$2=$B$2:$B$561, ROW($B$2:$B$561)-ROW($B$2)+1), ROW(257:257)))</f>
        <v>#NUM!</v>
      </c>
      <c r="AB258" s="21" t="e">
        <f t="array" ref="AB258">INDEX($C$2:$C$561, SMALL(IF($AA$2=$B$2:$B$561, ROW($B$2:$B$561)-ROW($B$2)+1), ROW(257:257)))</f>
        <v>#NUM!</v>
      </c>
      <c r="AC258" s="21" t="e">
        <f t="array" ref="AC258">INDEX($D$2:$D$561, SMALL(IF($AA$2=$B$2:$B$561, ROW($B$2:$B$561)-ROW($B$2)+1), ROW(257:257)))</f>
        <v>#NUM!</v>
      </c>
      <c r="AE258" s="21" t="e">
        <f t="array" ref="AE258">INDEX($C$2:$C$561, SMALL(IF($AD$2=$B$2:$B$561, ROW($B$2:$B$561)-ROW($B$2)+1), ROW(257:257)))</f>
        <v>#NUM!</v>
      </c>
      <c r="AF258" s="21" t="e">
        <f t="array" ref="AF258">INDEX($D$2:$D$561, SMALL(IF($AD$2=$B$2:$B$561, ROW($B$2:$B$561)-ROW($B$2)+1), ROW(257:257)))</f>
        <v>#NUM!</v>
      </c>
      <c r="AH258" s="21" t="e">
        <f t="array" ref="AH258">INDEX($C$2:$C$561, SMALL(IF($AG$2=$B$2:$B$561, ROW($B$2:$B$561)-ROW($B$2)+1), ROW(257:257)))</f>
        <v>#NUM!</v>
      </c>
      <c r="AI258" s="21" t="e">
        <f t="array" ref="AI258">INDEX($D$2:$D$561, SMALL(IF($AG$2=$B$2:$B$561, ROW($B$2:$B$561)-ROW($B$2)+1), ROW(257:257)))</f>
        <v>#NUM!</v>
      </c>
    </row>
    <row r="259" spans="1:35" ht="15" x14ac:dyDescent="0.4">
      <c r="A259">
        <f>'Clk0.8'!P57</f>
        <v>14.853097650236242</v>
      </c>
      <c r="B259">
        <f t="shared" ref="B259:B322" si="4">ROUND((A259/2),0)*2</f>
        <v>14</v>
      </c>
      <c r="C259" s="1">
        <f>'Clk0.8'!S57</f>
        <v>8.5137201530823283</v>
      </c>
      <c r="D259" s="1">
        <f>'Clk0.8'!T57</f>
        <v>7.3850149615768501</v>
      </c>
      <c r="G259" s="21" t="e">
        <f t="array" ref="G259">INDEX($C$2:$C$561, SMALL(IF($F$2=$B$2:$B$561, ROW($B$2:$B$561)-ROW($B$2)+1), ROW(258:258)))</f>
        <v>#NUM!</v>
      </c>
      <c r="H259" s="21" t="e">
        <f t="array" ref="H259">INDEX($D$2:$D$561, SMALL(IF($F$2=$B$2:$B$561, ROW($B$2:$B$561)-ROW($B$2)+1), ROW(258:258)))</f>
        <v>#NUM!</v>
      </c>
      <c r="J259" s="21" t="e">
        <f t="array" ref="J259">INDEX($C$2:$C$561, SMALL(IF($I$2=$B$2:$B$561, ROW($B$2:$B$561)-ROW($B$2)+1), ROW(258:258)))</f>
        <v>#NUM!</v>
      </c>
      <c r="K259" s="21" t="e">
        <f t="array" ref="K259">INDEX($D$2:$D$561, SMALL(IF($I$2=$B$2:$B$561, ROW($B$2:$B$561)-ROW($B$2)+1), ROW(258:258)))</f>
        <v>#NUM!</v>
      </c>
      <c r="M259" s="21" t="e">
        <f t="array" ref="M259">INDEX($C$2:$C$561, SMALL(IF($L$2=$B$2:$B$561, ROW($B$2:$B$561)-ROW($B$2)+1), ROW(258:258)))</f>
        <v>#NUM!</v>
      </c>
      <c r="N259" s="21" t="e">
        <f t="array" ref="N259">INDEX($D$2:$D$561, SMALL(IF($L$2=$B$2:$B$561, ROW($B$2:$B$561)-ROW($B$2)+1), ROW(258:258)))</f>
        <v>#NUM!</v>
      </c>
      <c r="P259" s="21" t="e">
        <f t="array" ref="P259">INDEX($C$2:$C$561, SMALL(IF($O$2=$B$2:$B$561, ROW($B$2:$B$561)-ROW($B$2)+1), ROW(258:258)))</f>
        <v>#NUM!</v>
      </c>
      <c r="Q259" s="21" t="e">
        <f t="array" ref="Q259">INDEX($D$2:$D$561, SMALL(IF($O$2=$B$2:$B$561, ROW($B$2:$B$561)-ROW($B$2)+1), ROW(258:258)))</f>
        <v>#NUM!</v>
      </c>
      <c r="S259" s="21" t="e">
        <f t="array" ref="S259">INDEX($C$2:$C$561, SMALL(IF($R$2=$B$2:$B$561, ROW($B$2:$B$561)-ROW($B$2)+1), ROW(258:258)))</f>
        <v>#NUM!</v>
      </c>
      <c r="T259" s="21" t="e">
        <f t="array" ref="T259">INDEX($D$2:$D$561, SMALL(IF($R$2=$B$2:$B$561, ROW($B$2:$B$561)-ROW($B$2)+1), ROW(258:258)))</f>
        <v>#NUM!</v>
      </c>
      <c r="V259" s="21" t="e">
        <f t="array" ref="V259">INDEX($C$2:$C$561, SMALL(IF($U$2=$B$2:$B$561, ROW($B$2:$B$561)-ROW($B$2)+1), ROW(258:258)))</f>
        <v>#NUM!</v>
      </c>
      <c r="W259" s="21" t="e">
        <f t="array" ref="W259">INDEX($D$2:$D$561, SMALL(IF($U$2=$B$2:$B$561, ROW($B$2:$B$561)-ROW($B$2)+1), ROW(258:258)))</f>
        <v>#NUM!</v>
      </c>
      <c r="Y259" s="21" t="e">
        <f t="array" ref="Y259">INDEX($C$2:$C$561, SMALL(IF($X$2=$B$2:$B$561, ROW($B$2:$B$561)-ROW($B$2)+1), ROW(258:258)))</f>
        <v>#NUM!</v>
      </c>
      <c r="Z259" s="21" t="e">
        <f t="array" ref="Z259">INDEX($D$2:$D$561, SMALL(IF($X$2=$B$2:$B$561, ROW($B$2:$B$561)-ROW($B$2)+1), ROW(258:258)))</f>
        <v>#NUM!</v>
      </c>
      <c r="AB259" s="21" t="e">
        <f t="array" ref="AB259">INDEX($C$2:$C$561, SMALL(IF($AA$2=$B$2:$B$561, ROW($B$2:$B$561)-ROW($B$2)+1), ROW(258:258)))</f>
        <v>#NUM!</v>
      </c>
      <c r="AC259" s="21" t="e">
        <f t="array" ref="AC259">INDEX($D$2:$D$561, SMALL(IF($AA$2=$B$2:$B$561, ROW($B$2:$B$561)-ROW($B$2)+1), ROW(258:258)))</f>
        <v>#NUM!</v>
      </c>
      <c r="AE259" s="21" t="e">
        <f t="array" ref="AE259">INDEX($C$2:$C$561, SMALL(IF($AD$2=$B$2:$B$561, ROW($B$2:$B$561)-ROW($B$2)+1), ROW(258:258)))</f>
        <v>#NUM!</v>
      </c>
      <c r="AF259" s="21" t="e">
        <f t="array" ref="AF259">INDEX($D$2:$D$561, SMALL(IF($AD$2=$B$2:$B$561, ROW($B$2:$B$561)-ROW($B$2)+1), ROW(258:258)))</f>
        <v>#NUM!</v>
      </c>
      <c r="AH259" s="21" t="e">
        <f t="array" ref="AH259">INDEX($C$2:$C$561, SMALL(IF($AG$2=$B$2:$B$561, ROW($B$2:$B$561)-ROW($B$2)+1), ROW(258:258)))</f>
        <v>#NUM!</v>
      </c>
      <c r="AI259" s="21" t="e">
        <f t="array" ref="AI259">INDEX($D$2:$D$561, SMALL(IF($AG$2=$B$2:$B$561, ROW($B$2:$B$561)-ROW($B$2)+1), ROW(258:258)))</f>
        <v>#NUM!</v>
      </c>
    </row>
    <row r="260" spans="1:35" ht="15" x14ac:dyDescent="0.4">
      <c r="A260">
        <f>'Clk0.8'!P58</f>
        <v>14.857136654297374</v>
      </c>
      <c r="B260">
        <f t="shared" si="4"/>
        <v>14</v>
      </c>
      <c r="C260" s="1">
        <f>'Clk0.8'!S58</f>
        <v>8.3243272716006782</v>
      </c>
      <c r="D260" s="1">
        <f>'Clk0.8'!T58</f>
        <v>7.175021400947724</v>
      </c>
      <c r="G260" s="21" t="e">
        <f t="array" ref="G260">INDEX($C$2:$C$561, SMALL(IF($F$2=$B$2:$B$561, ROW($B$2:$B$561)-ROW($B$2)+1), ROW(259:259)))</f>
        <v>#NUM!</v>
      </c>
      <c r="H260" s="21" t="e">
        <f t="array" ref="H260">INDEX($D$2:$D$561, SMALL(IF($F$2=$B$2:$B$561, ROW($B$2:$B$561)-ROW($B$2)+1), ROW(259:259)))</f>
        <v>#NUM!</v>
      </c>
      <c r="J260" s="21" t="e">
        <f t="array" ref="J260">INDEX($C$2:$C$561, SMALL(IF($I$2=$B$2:$B$561, ROW($B$2:$B$561)-ROW($B$2)+1), ROW(259:259)))</f>
        <v>#NUM!</v>
      </c>
      <c r="K260" s="21" t="e">
        <f t="array" ref="K260">INDEX($D$2:$D$561, SMALL(IF($I$2=$B$2:$B$561, ROW($B$2:$B$561)-ROW($B$2)+1), ROW(259:259)))</f>
        <v>#NUM!</v>
      </c>
      <c r="M260" s="21" t="e">
        <f t="array" ref="M260">INDEX($C$2:$C$561, SMALL(IF($L$2=$B$2:$B$561, ROW($B$2:$B$561)-ROW($B$2)+1), ROW(259:259)))</f>
        <v>#NUM!</v>
      </c>
      <c r="N260" s="21" t="e">
        <f t="array" ref="N260">INDEX($D$2:$D$561, SMALL(IF($L$2=$B$2:$B$561, ROW($B$2:$B$561)-ROW($B$2)+1), ROW(259:259)))</f>
        <v>#NUM!</v>
      </c>
      <c r="P260" s="21" t="e">
        <f t="array" ref="P260">INDEX($C$2:$C$561, SMALL(IF($O$2=$B$2:$B$561, ROW($B$2:$B$561)-ROW($B$2)+1), ROW(259:259)))</f>
        <v>#NUM!</v>
      </c>
      <c r="Q260" s="21" t="e">
        <f t="array" ref="Q260">INDEX($D$2:$D$561, SMALL(IF($O$2=$B$2:$B$561, ROW($B$2:$B$561)-ROW($B$2)+1), ROW(259:259)))</f>
        <v>#NUM!</v>
      </c>
      <c r="S260" s="21" t="e">
        <f t="array" ref="S260">INDEX($C$2:$C$561, SMALL(IF($R$2=$B$2:$B$561, ROW($B$2:$B$561)-ROW($B$2)+1), ROW(259:259)))</f>
        <v>#NUM!</v>
      </c>
      <c r="T260" s="21" t="e">
        <f t="array" ref="T260">INDEX($D$2:$D$561, SMALL(IF($R$2=$B$2:$B$561, ROW($B$2:$B$561)-ROW($B$2)+1), ROW(259:259)))</f>
        <v>#NUM!</v>
      </c>
      <c r="V260" s="21" t="e">
        <f t="array" ref="V260">INDEX($C$2:$C$561, SMALL(IF($U$2=$B$2:$B$561, ROW($B$2:$B$561)-ROW($B$2)+1), ROW(259:259)))</f>
        <v>#NUM!</v>
      </c>
      <c r="W260" s="21" t="e">
        <f t="array" ref="W260">INDEX($D$2:$D$561, SMALL(IF($U$2=$B$2:$B$561, ROW($B$2:$B$561)-ROW($B$2)+1), ROW(259:259)))</f>
        <v>#NUM!</v>
      </c>
      <c r="Y260" s="21" t="e">
        <f t="array" ref="Y260">INDEX($C$2:$C$561, SMALL(IF($X$2=$B$2:$B$561, ROW($B$2:$B$561)-ROW($B$2)+1), ROW(259:259)))</f>
        <v>#NUM!</v>
      </c>
      <c r="Z260" s="21" t="e">
        <f t="array" ref="Z260">INDEX($D$2:$D$561, SMALL(IF($X$2=$B$2:$B$561, ROW($B$2:$B$561)-ROW($B$2)+1), ROW(259:259)))</f>
        <v>#NUM!</v>
      </c>
      <c r="AB260" s="21" t="e">
        <f t="array" ref="AB260">INDEX($C$2:$C$561, SMALL(IF($AA$2=$B$2:$B$561, ROW($B$2:$B$561)-ROW($B$2)+1), ROW(259:259)))</f>
        <v>#NUM!</v>
      </c>
      <c r="AC260" s="21" t="e">
        <f t="array" ref="AC260">INDEX($D$2:$D$561, SMALL(IF($AA$2=$B$2:$B$561, ROW($B$2:$B$561)-ROW($B$2)+1), ROW(259:259)))</f>
        <v>#NUM!</v>
      </c>
      <c r="AE260" s="21" t="e">
        <f t="array" ref="AE260">INDEX($C$2:$C$561, SMALL(IF($AD$2=$B$2:$B$561, ROW($B$2:$B$561)-ROW($B$2)+1), ROW(259:259)))</f>
        <v>#NUM!</v>
      </c>
      <c r="AF260" s="21" t="e">
        <f t="array" ref="AF260">INDEX($D$2:$D$561, SMALL(IF($AD$2=$B$2:$B$561, ROW($B$2:$B$561)-ROW($B$2)+1), ROW(259:259)))</f>
        <v>#NUM!</v>
      </c>
      <c r="AH260" s="21" t="e">
        <f t="array" ref="AH260">INDEX($C$2:$C$561, SMALL(IF($AG$2=$B$2:$B$561, ROW($B$2:$B$561)-ROW($B$2)+1), ROW(259:259)))</f>
        <v>#NUM!</v>
      </c>
      <c r="AI260" s="21" t="e">
        <f t="array" ref="AI260">INDEX($D$2:$D$561, SMALL(IF($AG$2=$B$2:$B$561, ROW($B$2:$B$561)-ROW($B$2)+1), ROW(259:259)))</f>
        <v>#NUM!</v>
      </c>
    </row>
    <row r="261" spans="1:35" ht="15" x14ac:dyDescent="0.4">
      <c r="A261">
        <f>'Clk0.8'!P59</f>
        <v>14.870569388815245</v>
      </c>
      <c r="B261">
        <f t="shared" si="4"/>
        <v>14</v>
      </c>
      <c r="C261" s="1">
        <f>'Clk0.8'!S59</f>
        <v>8.1408902060951558</v>
      </c>
      <c r="D261" s="1">
        <f>'Clk0.8'!T59</f>
        <v>6.9655115437821644</v>
      </c>
      <c r="G261" s="21" t="e">
        <f t="array" ref="G261">INDEX($C$2:$C$561, SMALL(IF($F$2=$B$2:$B$561, ROW($B$2:$B$561)-ROW($B$2)+1), ROW(260:260)))</f>
        <v>#NUM!</v>
      </c>
      <c r="H261" s="21" t="e">
        <f t="array" ref="H261">INDEX($D$2:$D$561, SMALL(IF($F$2=$B$2:$B$561, ROW($B$2:$B$561)-ROW($B$2)+1), ROW(260:260)))</f>
        <v>#NUM!</v>
      </c>
      <c r="J261" s="21" t="e">
        <f t="array" ref="J261">INDEX($C$2:$C$561, SMALL(IF($I$2=$B$2:$B$561, ROW($B$2:$B$561)-ROW($B$2)+1), ROW(260:260)))</f>
        <v>#NUM!</v>
      </c>
      <c r="K261" s="21" t="e">
        <f t="array" ref="K261">INDEX($D$2:$D$561, SMALL(IF($I$2=$B$2:$B$561, ROW($B$2:$B$561)-ROW($B$2)+1), ROW(260:260)))</f>
        <v>#NUM!</v>
      </c>
      <c r="M261" s="21" t="e">
        <f t="array" ref="M261">INDEX($C$2:$C$561, SMALL(IF($L$2=$B$2:$B$561, ROW($B$2:$B$561)-ROW($B$2)+1), ROW(260:260)))</f>
        <v>#NUM!</v>
      </c>
      <c r="N261" s="21" t="e">
        <f t="array" ref="N261">INDEX($D$2:$D$561, SMALL(IF($L$2=$B$2:$B$561, ROW($B$2:$B$561)-ROW($B$2)+1), ROW(260:260)))</f>
        <v>#NUM!</v>
      </c>
      <c r="P261" s="21" t="e">
        <f t="array" ref="P261">INDEX($C$2:$C$561, SMALL(IF($O$2=$B$2:$B$561, ROW($B$2:$B$561)-ROW($B$2)+1), ROW(260:260)))</f>
        <v>#NUM!</v>
      </c>
      <c r="Q261" s="21" t="e">
        <f t="array" ref="Q261">INDEX($D$2:$D$561, SMALL(IF($O$2=$B$2:$B$561, ROW($B$2:$B$561)-ROW($B$2)+1), ROW(260:260)))</f>
        <v>#NUM!</v>
      </c>
      <c r="S261" s="21" t="e">
        <f t="array" ref="S261">INDEX($C$2:$C$561, SMALL(IF($R$2=$B$2:$B$561, ROW($B$2:$B$561)-ROW($B$2)+1), ROW(260:260)))</f>
        <v>#NUM!</v>
      </c>
      <c r="T261" s="21" t="e">
        <f t="array" ref="T261">INDEX($D$2:$D$561, SMALL(IF($R$2=$B$2:$B$561, ROW($B$2:$B$561)-ROW($B$2)+1), ROW(260:260)))</f>
        <v>#NUM!</v>
      </c>
      <c r="V261" s="21" t="e">
        <f t="array" ref="V261">INDEX($C$2:$C$561, SMALL(IF($U$2=$B$2:$B$561, ROW($B$2:$B$561)-ROW($B$2)+1), ROW(260:260)))</f>
        <v>#NUM!</v>
      </c>
      <c r="W261" s="21" t="e">
        <f t="array" ref="W261">INDEX($D$2:$D$561, SMALL(IF($U$2=$B$2:$B$561, ROW($B$2:$B$561)-ROW($B$2)+1), ROW(260:260)))</f>
        <v>#NUM!</v>
      </c>
      <c r="Y261" s="21" t="e">
        <f t="array" ref="Y261">INDEX($C$2:$C$561, SMALL(IF($X$2=$B$2:$B$561, ROW($B$2:$B$561)-ROW($B$2)+1), ROW(260:260)))</f>
        <v>#NUM!</v>
      </c>
      <c r="Z261" s="21" t="e">
        <f t="array" ref="Z261">INDEX($D$2:$D$561, SMALL(IF($X$2=$B$2:$B$561, ROW($B$2:$B$561)-ROW($B$2)+1), ROW(260:260)))</f>
        <v>#NUM!</v>
      </c>
      <c r="AB261" s="21" t="e">
        <f t="array" ref="AB261">INDEX($C$2:$C$561, SMALL(IF($AA$2=$B$2:$B$561, ROW($B$2:$B$561)-ROW($B$2)+1), ROW(260:260)))</f>
        <v>#NUM!</v>
      </c>
      <c r="AC261" s="21" t="e">
        <f t="array" ref="AC261">INDEX($D$2:$D$561, SMALL(IF($AA$2=$B$2:$B$561, ROW($B$2:$B$561)-ROW($B$2)+1), ROW(260:260)))</f>
        <v>#NUM!</v>
      </c>
      <c r="AE261" s="21" t="e">
        <f t="array" ref="AE261">INDEX($C$2:$C$561, SMALL(IF($AD$2=$B$2:$B$561, ROW($B$2:$B$561)-ROW($B$2)+1), ROW(260:260)))</f>
        <v>#NUM!</v>
      </c>
      <c r="AF261" s="21" t="e">
        <f t="array" ref="AF261">INDEX($D$2:$D$561, SMALL(IF($AD$2=$B$2:$B$561, ROW($B$2:$B$561)-ROW($B$2)+1), ROW(260:260)))</f>
        <v>#NUM!</v>
      </c>
      <c r="AH261" s="21" t="e">
        <f t="array" ref="AH261">INDEX($C$2:$C$561, SMALL(IF($AG$2=$B$2:$B$561, ROW($B$2:$B$561)-ROW($B$2)+1), ROW(260:260)))</f>
        <v>#NUM!</v>
      </c>
      <c r="AI261" s="21" t="e">
        <f t="array" ref="AI261">INDEX($D$2:$D$561, SMALL(IF($AG$2=$B$2:$B$561, ROW($B$2:$B$561)-ROW($B$2)+1), ROW(260:260)))</f>
        <v>#NUM!</v>
      </c>
    </row>
    <row r="262" spans="1:35" ht="15" x14ac:dyDescent="0.4">
      <c r="A262">
        <f>'Clk0.8'!P60</f>
        <v>14.893306212806412</v>
      </c>
      <c r="B262">
        <f t="shared" si="4"/>
        <v>14</v>
      </c>
      <c r="C262" s="1">
        <f>'Clk0.8'!S60</f>
        <v>7.9630269964968265</v>
      </c>
      <c r="D262" s="1">
        <f>'Clk0.8'!T60</f>
        <v>6.7560029250882252</v>
      </c>
      <c r="G262" s="21" t="e">
        <f t="array" ref="G262">INDEX($C$2:$C$561, SMALL(IF($F$2=$B$2:$B$561, ROW($B$2:$B$561)-ROW($B$2)+1), ROW(261:261)))</f>
        <v>#NUM!</v>
      </c>
      <c r="H262" s="21" t="e">
        <f t="array" ref="H262">INDEX($D$2:$D$561, SMALL(IF($F$2=$B$2:$B$561, ROW($B$2:$B$561)-ROW($B$2)+1), ROW(261:261)))</f>
        <v>#NUM!</v>
      </c>
      <c r="J262" s="21" t="e">
        <f t="array" ref="J262">INDEX($C$2:$C$561, SMALL(IF($I$2=$B$2:$B$561, ROW($B$2:$B$561)-ROW($B$2)+1), ROW(261:261)))</f>
        <v>#NUM!</v>
      </c>
      <c r="K262" s="21" t="e">
        <f t="array" ref="K262">INDEX($D$2:$D$561, SMALL(IF($I$2=$B$2:$B$561, ROW($B$2:$B$561)-ROW($B$2)+1), ROW(261:261)))</f>
        <v>#NUM!</v>
      </c>
      <c r="M262" s="21" t="e">
        <f t="array" ref="M262">INDEX($C$2:$C$561, SMALL(IF($L$2=$B$2:$B$561, ROW($B$2:$B$561)-ROW($B$2)+1), ROW(261:261)))</f>
        <v>#NUM!</v>
      </c>
      <c r="N262" s="21" t="e">
        <f t="array" ref="N262">INDEX($D$2:$D$561, SMALL(IF($L$2=$B$2:$B$561, ROW($B$2:$B$561)-ROW($B$2)+1), ROW(261:261)))</f>
        <v>#NUM!</v>
      </c>
      <c r="P262" s="21" t="e">
        <f t="array" ref="P262">INDEX($C$2:$C$561, SMALL(IF($O$2=$B$2:$B$561, ROW($B$2:$B$561)-ROW($B$2)+1), ROW(261:261)))</f>
        <v>#NUM!</v>
      </c>
      <c r="Q262" s="21" t="e">
        <f t="array" ref="Q262">INDEX($D$2:$D$561, SMALL(IF($O$2=$B$2:$B$561, ROW($B$2:$B$561)-ROW($B$2)+1), ROW(261:261)))</f>
        <v>#NUM!</v>
      </c>
      <c r="S262" s="21" t="e">
        <f t="array" ref="S262">INDEX($C$2:$C$561, SMALL(IF($R$2=$B$2:$B$561, ROW($B$2:$B$561)-ROW($B$2)+1), ROW(261:261)))</f>
        <v>#NUM!</v>
      </c>
      <c r="T262" s="21" t="e">
        <f t="array" ref="T262">INDEX($D$2:$D$561, SMALL(IF($R$2=$B$2:$B$561, ROW($B$2:$B$561)-ROW($B$2)+1), ROW(261:261)))</f>
        <v>#NUM!</v>
      </c>
      <c r="V262" s="21" t="e">
        <f t="array" ref="V262">INDEX($C$2:$C$561, SMALL(IF($U$2=$B$2:$B$561, ROW($B$2:$B$561)-ROW($B$2)+1), ROW(261:261)))</f>
        <v>#NUM!</v>
      </c>
      <c r="W262" s="21" t="e">
        <f t="array" ref="W262">INDEX($D$2:$D$561, SMALL(IF($U$2=$B$2:$B$561, ROW($B$2:$B$561)-ROW($B$2)+1), ROW(261:261)))</f>
        <v>#NUM!</v>
      </c>
      <c r="Y262" s="21" t="e">
        <f t="array" ref="Y262">INDEX($C$2:$C$561, SMALL(IF($X$2=$B$2:$B$561, ROW($B$2:$B$561)-ROW($B$2)+1), ROW(261:261)))</f>
        <v>#NUM!</v>
      </c>
      <c r="Z262" s="21" t="e">
        <f t="array" ref="Z262">INDEX($D$2:$D$561, SMALL(IF($X$2=$B$2:$B$561, ROW($B$2:$B$561)-ROW($B$2)+1), ROW(261:261)))</f>
        <v>#NUM!</v>
      </c>
      <c r="AB262" s="21" t="e">
        <f t="array" ref="AB262">INDEX($C$2:$C$561, SMALL(IF($AA$2=$B$2:$B$561, ROW($B$2:$B$561)-ROW($B$2)+1), ROW(261:261)))</f>
        <v>#NUM!</v>
      </c>
      <c r="AC262" s="21" t="e">
        <f t="array" ref="AC262">INDEX($D$2:$D$561, SMALL(IF($AA$2=$B$2:$B$561, ROW($B$2:$B$561)-ROW($B$2)+1), ROW(261:261)))</f>
        <v>#NUM!</v>
      </c>
      <c r="AE262" s="21" t="e">
        <f t="array" ref="AE262">INDEX($C$2:$C$561, SMALL(IF($AD$2=$B$2:$B$561, ROW($B$2:$B$561)-ROW($B$2)+1), ROW(261:261)))</f>
        <v>#NUM!</v>
      </c>
      <c r="AF262" s="21" t="e">
        <f t="array" ref="AF262">INDEX($D$2:$D$561, SMALL(IF($AD$2=$B$2:$B$561, ROW($B$2:$B$561)-ROW($B$2)+1), ROW(261:261)))</f>
        <v>#NUM!</v>
      </c>
      <c r="AH262" s="21" t="e">
        <f t="array" ref="AH262">INDEX($C$2:$C$561, SMALL(IF($AG$2=$B$2:$B$561, ROW($B$2:$B$561)-ROW($B$2)+1), ROW(261:261)))</f>
        <v>#NUM!</v>
      </c>
      <c r="AI262" s="21" t="e">
        <f t="array" ref="AI262">INDEX($D$2:$D$561, SMALL(IF($AG$2=$B$2:$B$561, ROW($B$2:$B$561)-ROW($B$2)+1), ROW(261:261)))</f>
        <v>#NUM!</v>
      </c>
    </row>
    <row r="263" spans="1:35" ht="15" x14ac:dyDescent="0.4">
      <c r="A263">
        <f>'Clk0.8'!P61</f>
        <v>14.925306672926453</v>
      </c>
      <c r="B263">
        <f t="shared" si="4"/>
        <v>14</v>
      </c>
      <c r="C263" s="1">
        <f>'Clk0.8'!S61</f>
        <v>7.7903719152231421</v>
      </c>
      <c r="D263" s="1">
        <f>'Clk0.8'!T61</f>
        <v>6.5460179759462669</v>
      </c>
      <c r="G263" s="21" t="e">
        <f t="array" ref="G263">INDEX($C$2:$C$561, SMALL(IF($F$2=$B$2:$B$561, ROW($B$2:$B$561)-ROW($B$2)+1), ROW(262:262)))</f>
        <v>#NUM!</v>
      </c>
      <c r="H263" s="21" t="e">
        <f t="array" ref="H263">INDEX($D$2:$D$561, SMALL(IF($F$2=$B$2:$B$561, ROW($B$2:$B$561)-ROW($B$2)+1), ROW(262:262)))</f>
        <v>#NUM!</v>
      </c>
      <c r="J263" s="21" t="e">
        <f t="array" ref="J263">INDEX($C$2:$C$561, SMALL(IF($I$2=$B$2:$B$561, ROW($B$2:$B$561)-ROW($B$2)+1), ROW(262:262)))</f>
        <v>#NUM!</v>
      </c>
      <c r="K263" s="21" t="e">
        <f t="array" ref="K263">INDEX($D$2:$D$561, SMALL(IF($I$2=$B$2:$B$561, ROW($B$2:$B$561)-ROW($B$2)+1), ROW(262:262)))</f>
        <v>#NUM!</v>
      </c>
      <c r="M263" s="21" t="e">
        <f t="array" ref="M263">INDEX($C$2:$C$561, SMALL(IF($L$2=$B$2:$B$561, ROW($B$2:$B$561)-ROW($B$2)+1), ROW(262:262)))</f>
        <v>#NUM!</v>
      </c>
      <c r="N263" s="21" t="e">
        <f t="array" ref="N263">INDEX($D$2:$D$561, SMALL(IF($L$2=$B$2:$B$561, ROW($B$2:$B$561)-ROW($B$2)+1), ROW(262:262)))</f>
        <v>#NUM!</v>
      </c>
      <c r="P263" s="21" t="e">
        <f t="array" ref="P263">INDEX($C$2:$C$561, SMALL(IF($O$2=$B$2:$B$561, ROW($B$2:$B$561)-ROW($B$2)+1), ROW(262:262)))</f>
        <v>#NUM!</v>
      </c>
      <c r="Q263" s="21" t="e">
        <f t="array" ref="Q263">INDEX($D$2:$D$561, SMALL(IF($O$2=$B$2:$B$561, ROW($B$2:$B$561)-ROW($B$2)+1), ROW(262:262)))</f>
        <v>#NUM!</v>
      </c>
      <c r="S263" s="21" t="e">
        <f t="array" ref="S263">INDEX($C$2:$C$561, SMALL(IF($R$2=$B$2:$B$561, ROW($B$2:$B$561)-ROW($B$2)+1), ROW(262:262)))</f>
        <v>#NUM!</v>
      </c>
      <c r="T263" s="21" t="e">
        <f t="array" ref="T263">INDEX($D$2:$D$561, SMALL(IF($R$2=$B$2:$B$561, ROW($B$2:$B$561)-ROW($B$2)+1), ROW(262:262)))</f>
        <v>#NUM!</v>
      </c>
      <c r="V263" s="21" t="e">
        <f t="array" ref="V263">INDEX($C$2:$C$561, SMALL(IF($U$2=$B$2:$B$561, ROW($B$2:$B$561)-ROW($B$2)+1), ROW(262:262)))</f>
        <v>#NUM!</v>
      </c>
      <c r="W263" s="21" t="e">
        <f t="array" ref="W263">INDEX($D$2:$D$561, SMALL(IF($U$2=$B$2:$B$561, ROW($B$2:$B$561)-ROW($B$2)+1), ROW(262:262)))</f>
        <v>#NUM!</v>
      </c>
      <c r="Y263" s="21" t="e">
        <f t="array" ref="Y263">INDEX($C$2:$C$561, SMALL(IF($X$2=$B$2:$B$561, ROW($B$2:$B$561)-ROW($B$2)+1), ROW(262:262)))</f>
        <v>#NUM!</v>
      </c>
      <c r="Z263" s="21" t="e">
        <f t="array" ref="Z263">INDEX($D$2:$D$561, SMALL(IF($X$2=$B$2:$B$561, ROW($B$2:$B$561)-ROW($B$2)+1), ROW(262:262)))</f>
        <v>#NUM!</v>
      </c>
      <c r="AB263" s="21" t="e">
        <f t="array" ref="AB263">INDEX($C$2:$C$561, SMALL(IF($AA$2=$B$2:$B$561, ROW($B$2:$B$561)-ROW($B$2)+1), ROW(262:262)))</f>
        <v>#NUM!</v>
      </c>
      <c r="AC263" s="21" t="e">
        <f t="array" ref="AC263">INDEX($D$2:$D$561, SMALL(IF($AA$2=$B$2:$B$561, ROW($B$2:$B$561)-ROW($B$2)+1), ROW(262:262)))</f>
        <v>#NUM!</v>
      </c>
      <c r="AE263" s="21" t="e">
        <f t="array" ref="AE263">INDEX($C$2:$C$561, SMALL(IF($AD$2=$B$2:$B$561, ROW($B$2:$B$561)-ROW($B$2)+1), ROW(262:262)))</f>
        <v>#NUM!</v>
      </c>
      <c r="AF263" s="21" t="e">
        <f t="array" ref="AF263">INDEX($D$2:$D$561, SMALL(IF($AD$2=$B$2:$B$561, ROW($B$2:$B$561)-ROW($B$2)+1), ROW(262:262)))</f>
        <v>#NUM!</v>
      </c>
      <c r="AH263" s="21" t="e">
        <f t="array" ref="AH263">INDEX($C$2:$C$561, SMALL(IF($AG$2=$B$2:$B$561, ROW($B$2:$B$561)-ROW($B$2)+1), ROW(262:262)))</f>
        <v>#NUM!</v>
      </c>
      <c r="AI263" s="21" t="e">
        <f t="array" ref="AI263">INDEX($D$2:$D$561, SMALL(IF($AG$2=$B$2:$B$561, ROW($B$2:$B$561)-ROW($B$2)+1), ROW(262:262)))</f>
        <v>#NUM!</v>
      </c>
    </row>
    <row r="264" spans="1:35" ht="15" x14ac:dyDescent="0.4">
      <c r="A264">
        <f>'Clk0.8'!P62</f>
        <v>14.966579327722551</v>
      </c>
      <c r="B264">
        <f t="shared" si="4"/>
        <v>14</v>
      </c>
      <c r="C264" s="1">
        <f>'Clk0.8'!S62</f>
        <v>7.6225699572949166</v>
      </c>
      <c r="D264" s="1">
        <f>'Clk0.8'!T62</f>
        <v>6.3350795263628639</v>
      </c>
      <c r="G264" s="21" t="e">
        <f t="array" ref="G264">INDEX($C$2:$C$561, SMALL(IF($F$2=$B$2:$B$561, ROW($B$2:$B$561)-ROW($B$2)+1), ROW(263:263)))</f>
        <v>#NUM!</v>
      </c>
      <c r="H264" s="21" t="e">
        <f t="array" ref="H264">INDEX($D$2:$D$561, SMALL(IF($F$2=$B$2:$B$561, ROW($B$2:$B$561)-ROW($B$2)+1), ROW(263:263)))</f>
        <v>#NUM!</v>
      </c>
      <c r="J264" s="21" t="e">
        <f t="array" ref="J264">INDEX($C$2:$C$561, SMALL(IF($I$2=$B$2:$B$561, ROW($B$2:$B$561)-ROW($B$2)+1), ROW(263:263)))</f>
        <v>#NUM!</v>
      </c>
      <c r="K264" s="21" t="e">
        <f t="array" ref="K264">INDEX($D$2:$D$561, SMALL(IF($I$2=$B$2:$B$561, ROW($B$2:$B$561)-ROW($B$2)+1), ROW(263:263)))</f>
        <v>#NUM!</v>
      </c>
      <c r="M264" s="21" t="e">
        <f t="array" ref="M264">INDEX($C$2:$C$561, SMALL(IF($L$2=$B$2:$B$561, ROW($B$2:$B$561)-ROW($B$2)+1), ROW(263:263)))</f>
        <v>#NUM!</v>
      </c>
      <c r="N264" s="21" t="e">
        <f t="array" ref="N264">INDEX($D$2:$D$561, SMALL(IF($L$2=$B$2:$B$561, ROW($B$2:$B$561)-ROW($B$2)+1), ROW(263:263)))</f>
        <v>#NUM!</v>
      </c>
      <c r="P264" s="21" t="e">
        <f t="array" ref="P264">INDEX($C$2:$C$561, SMALL(IF($O$2=$B$2:$B$561, ROW($B$2:$B$561)-ROW($B$2)+1), ROW(263:263)))</f>
        <v>#NUM!</v>
      </c>
      <c r="Q264" s="21" t="e">
        <f t="array" ref="Q264">INDEX($D$2:$D$561, SMALL(IF($O$2=$B$2:$B$561, ROW($B$2:$B$561)-ROW($B$2)+1), ROW(263:263)))</f>
        <v>#NUM!</v>
      </c>
      <c r="S264" s="21" t="e">
        <f t="array" ref="S264">INDEX($C$2:$C$561, SMALL(IF($R$2=$B$2:$B$561, ROW($B$2:$B$561)-ROW($B$2)+1), ROW(263:263)))</f>
        <v>#NUM!</v>
      </c>
      <c r="T264" s="21" t="e">
        <f t="array" ref="T264">INDEX($D$2:$D$561, SMALL(IF($R$2=$B$2:$B$561, ROW($B$2:$B$561)-ROW($B$2)+1), ROW(263:263)))</f>
        <v>#NUM!</v>
      </c>
      <c r="V264" s="21" t="e">
        <f t="array" ref="V264">INDEX($C$2:$C$561, SMALL(IF($U$2=$B$2:$B$561, ROW($B$2:$B$561)-ROW($B$2)+1), ROW(263:263)))</f>
        <v>#NUM!</v>
      </c>
      <c r="W264" s="21" t="e">
        <f t="array" ref="W264">INDEX($D$2:$D$561, SMALL(IF($U$2=$B$2:$B$561, ROW($B$2:$B$561)-ROW($B$2)+1), ROW(263:263)))</f>
        <v>#NUM!</v>
      </c>
      <c r="Y264" s="21" t="e">
        <f t="array" ref="Y264">INDEX($C$2:$C$561, SMALL(IF($X$2=$B$2:$B$561, ROW($B$2:$B$561)-ROW($B$2)+1), ROW(263:263)))</f>
        <v>#NUM!</v>
      </c>
      <c r="Z264" s="21" t="e">
        <f t="array" ref="Z264">INDEX($D$2:$D$561, SMALL(IF($X$2=$B$2:$B$561, ROW($B$2:$B$561)-ROW($B$2)+1), ROW(263:263)))</f>
        <v>#NUM!</v>
      </c>
      <c r="AB264" s="21" t="e">
        <f t="array" ref="AB264">INDEX($C$2:$C$561, SMALL(IF($AA$2=$B$2:$B$561, ROW($B$2:$B$561)-ROW($B$2)+1), ROW(263:263)))</f>
        <v>#NUM!</v>
      </c>
      <c r="AC264" s="21" t="e">
        <f t="array" ref="AC264">INDEX($D$2:$D$561, SMALL(IF($AA$2=$B$2:$B$561, ROW($B$2:$B$561)-ROW($B$2)+1), ROW(263:263)))</f>
        <v>#NUM!</v>
      </c>
      <c r="AE264" s="21" t="e">
        <f t="array" ref="AE264">INDEX($C$2:$C$561, SMALL(IF($AD$2=$B$2:$B$561, ROW($B$2:$B$561)-ROW($B$2)+1), ROW(263:263)))</f>
        <v>#NUM!</v>
      </c>
      <c r="AF264" s="21" t="e">
        <f t="array" ref="AF264">INDEX($D$2:$D$561, SMALL(IF($AD$2=$B$2:$B$561, ROW($B$2:$B$561)-ROW($B$2)+1), ROW(263:263)))</f>
        <v>#NUM!</v>
      </c>
      <c r="AH264" s="21" t="e">
        <f t="array" ref="AH264">INDEX($C$2:$C$561, SMALL(IF($AG$2=$B$2:$B$561, ROW($B$2:$B$561)-ROW($B$2)+1), ROW(263:263)))</f>
        <v>#NUM!</v>
      </c>
      <c r="AI264" s="21" t="e">
        <f t="array" ref="AI264">INDEX($D$2:$D$561, SMALL(IF($AG$2=$B$2:$B$561, ROW($B$2:$B$561)-ROW($B$2)+1), ROW(263:263)))</f>
        <v>#NUM!</v>
      </c>
    </row>
    <row r="265" spans="1:35" ht="15" x14ac:dyDescent="0.4">
      <c r="A265">
        <f>'Clk0.8'!P63</f>
        <v>15.017182261578753</v>
      </c>
      <c r="B265">
        <f t="shared" si="4"/>
        <v>16</v>
      </c>
      <c r="C265" s="1">
        <f>'Clk0.8'!S63</f>
        <v>7.459271087933427</v>
      </c>
      <c r="D265" s="1">
        <f>'Clk0.8'!T63</f>
        <v>6.1227064251727006</v>
      </c>
      <c r="G265" s="21" t="e">
        <f t="array" ref="G265">INDEX($C$2:$C$561, SMALL(IF($F$2=$B$2:$B$561, ROW($B$2:$B$561)-ROW($B$2)+1), ROW(264:264)))</f>
        <v>#NUM!</v>
      </c>
      <c r="H265" s="21" t="e">
        <f t="array" ref="H265">INDEX($D$2:$D$561, SMALL(IF($F$2=$B$2:$B$561, ROW($B$2:$B$561)-ROW($B$2)+1), ROW(264:264)))</f>
        <v>#NUM!</v>
      </c>
      <c r="J265" s="21" t="e">
        <f t="array" ref="J265">INDEX($C$2:$C$561, SMALL(IF($I$2=$B$2:$B$561, ROW($B$2:$B$561)-ROW($B$2)+1), ROW(264:264)))</f>
        <v>#NUM!</v>
      </c>
      <c r="K265" s="21" t="e">
        <f t="array" ref="K265">INDEX($D$2:$D$561, SMALL(IF($I$2=$B$2:$B$561, ROW($B$2:$B$561)-ROW($B$2)+1), ROW(264:264)))</f>
        <v>#NUM!</v>
      </c>
      <c r="M265" s="21" t="e">
        <f t="array" ref="M265">INDEX($C$2:$C$561, SMALL(IF($L$2=$B$2:$B$561, ROW($B$2:$B$561)-ROW($B$2)+1), ROW(264:264)))</f>
        <v>#NUM!</v>
      </c>
      <c r="N265" s="21" t="e">
        <f t="array" ref="N265">INDEX($D$2:$D$561, SMALL(IF($L$2=$B$2:$B$561, ROW($B$2:$B$561)-ROW($B$2)+1), ROW(264:264)))</f>
        <v>#NUM!</v>
      </c>
      <c r="P265" s="21" t="e">
        <f t="array" ref="P265">INDEX($C$2:$C$561, SMALL(IF($O$2=$B$2:$B$561, ROW($B$2:$B$561)-ROW($B$2)+1), ROW(264:264)))</f>
        <v>#NUM!</v>
      </c>
      <c r="Q265" s="21" t="e">
        <f t="array" ref="Q265">INDEX($D$2:$D$561, SMALL(IF($O$2=$B$2:$B$561, ROW($B$2:$B$561)-ROW($B$2)+1), ROW(264:264)))</f>
        <v>#NUM!</v>
      </c>
      <c r="S265" s="21" t="e">
        <f t="array" ref="S265">INDEX($C$2:$C$561, SMALL(IF($R$2=$B$2:$B$561, ROW($B$2:$B$561)-ROW($B$2)+1), ROW(264:264)))</f>
        <v>#NUM!</v>
      </c>
      <c r="T265" s="21" t="e">
        <f t="array" ref="T265">INDEX($D$2:$D$561, SMALL(IF($R$2=$B$2:$B$561, ROW($B$2:$B$561)-ROW($B$2)+1), ROW(264:264)))</f>
        <v>#NUM!</v>
      </c>
      <c r="V265" s="21" t="e">
        <f t="array" ref="V265">INDEX($C$2:$C$561, SMALL(IF($U$2=$B$2:$B$561, ROW($B$2:$B$561)-ROW($B$2)+1), ROW(264:264)))</f>
        <v>#NUM!</v>
      </c>
      <c r="W265" s="21" t="e">
        <f t="array" ref="W265">INDEX($D$2:$D$561, SMALL(IF($U$2=$B$2:$B$561, ROW($B$2:$B$561)-ROW($B$2)+1), ROW(264:264)))</f>
        <v>#NUM!</v>
      </c>
      <c r="Y265" s="21" t="e">
        <f t="array" ref="Y265">INDEX($C$2:$C$561, SMALL(IF($X$2=$B$2:$B$561, ROW($B$2:$B$561)-ROW($B$2)+1), ROW(264:264)))</f>
        <v>#NUM!</v>
      </c>
      <c r="Z265" s="21" t="e">
        <f t="array" ref="Z265">INDEX($D$2:$D$561, SMALL(IF($X$2=$B$2:$B$561, ROW($B$2:$B$561)-ROW($B$2)+1), ROW(264:264)))</f>
        <v>#NUM!</v>
      </c>
      <c r="AB265" s="21" t="e">
        <f t="array" ref="AB265">INDEX($C$2:$C$561, SMALL(IF($AA$2=$B$2:$B$561, ROW($B$2:$B$561)-ROW($B$2)+1), ROW(264:264)))</f>
        <v>#NUM!</v>
      </c>
      <c r="AC265" s="21" t="e">
        <f t="array" ref="AC265">INDEX($D$2:$D$561, SMALL(IF($AA$2=$B$2:$B$561, ROW($B$2:$B$561)-ROW($B$2)+1), ROW(264:264)))</f>
        <v>#NUM!</v>
      </c>
      <c r="AE265" s="21" t="e">
        <f t="array" ref="AE265">INDEX($C$2:$C$561, SMALL(IF($AD$2=$B$2:$B$561, ROW($B$2:$B$561)-ROW($B$2)+1), ROW(264:264)))</f>
        <v>#NUM!</v>
      </c>
      <c r="AF265" s="21" t="e">
        <f t="array" ref="AF265">INDEX($D$2:$D$561, SMALL(IF($AD$2=$B$2:$B$561, ROW($B$2:$B$561)-ROW($B$2)+1), ROW(264:264)))</f>
        <v>#NUM!</v>
      </c>
      <c r="AH265" s="21" t="e">
        <f t="array" ref="AH265">INDEX($C$2:$C$561, SMALL(IF($AG$2=$B$2:$B$561, ROW($B$2:$B$561)-ROW($B$2)+1), ROW(264:264)))</f>
        <v>#NUM!</v>
      </c>
      <c r="AI265" s="21" t="e">
        <f t="array" ref="AI265">INDEX($D$2:$D$561, SMALL(IF($AG$2=$B$2:$B$561, ROW($B$2:$B$561)-ROW($B$2)+1), ROW(264:264)))</f>
        <v>#NUM!</v>
      </c>
    </row>
    <row r="266" spans="1:35" ht="15" x14ac:dyDescent="0.4">
      <c r="A266">
        <f>'Clk0.8'!P64</f>
        <v>15.077224261542517</v>
      </c>
      <c r="B266">
        <f t="shared" si="4"/>
        <v>16</v>
      </c>
      <c r="C266" s="1">
        <f>'Clk0.8'!S64</f>
        <v>7.3001240269817558</v>
      </c>
      <c r="D266" s="1">
        <f>'Clk0.8'!T64</f>
        <v>5.9084092424515813</v>
      </c>
      <c r="G266" s="21" t="e">
        <f t="array" ref="G266">INDEX($C$2:$C$561, SMALL(IF($F$2=$B$2:$B$561, ROW($B$2:$B$561)-ROW($B$2)+1), ROW(265:265)))</f>
        <v>#NUM!</v>
      </c>
      <c r="H266" s="21" t="e">
        <f t="array" ref="H266">INDEX($D$2:$D$561, SMALL(IF($F$2=$B$2:$B$561, ROW($B$2:$B$561)-ROW($B$2)+1), ROW(265:265)))</f>
        <v>#NUM!</v>
      </c>
      <c r="J266" s="21" t="e">
        <f t="array" ref="J266">INDEX($C$2:$C$561, SMALL(IF($I$2=$B$2:$B$561, ROW($B$2:$B$561)-ROW($B$2)+1), ROW(265:265)))</f>
        <v>#NUM!</v>
      </c>
      <c r="K266" s="21" t="e">
        <f t="array" ref="K266">INDEX($D$2:$D$561, SMALL(IF($I$2=$B$2:$B$561, ROW($B$2:$B$561)-ROW($B$2)+1), ROW(265:265)))</f>
        <v>#NUM!</v>
      </c>
      <c r="M266" s="21" t="e">
        <f t="array" ref="M266">INDEX($C$2:$C$561, SMALL(IF($L$2=$B$2:$B$561, ROW($B$2:$B$561)-ROW($B$2)+1), ROW(265:265)))</f>
        <v>#NUM!</v>
      </c>
      <c r="N266" s="21" t="e">
        <f t="array" ref="N266">INDEX($D$2:$D$561, SMALL(IF($L$2=$B$2:$B$561, ROW($B$2:$B$561)-ROW($B$2)+1), ROW(265:265)))</f>
        <v>#NUM!</v>
      </c>
      <c r="P266" s="21" t="e">
        <f t="array" ref="P266">INDEX($C$2:$C$561, SMALL(IF($O$2=$B$2:$B$561, ROW($B$2:$B$561)-ROW($B$2)+1), ROW(265:265)))</f>
        <v>#NUM!</v>
      </c>
      <c r="Q266" s="21" t="e">
        <f t="array" ref="Q266">INDEX($D$2:$D$561, SMALL(IF($O$2=$B$2:$B$561, ROW($B$2:$B$561)-ROW($B$2)+1), ROW(265:265)))</f>
        <v>#NUM!</v>
      </c>
      <c r="S266" s="21" t="e">
        <f t="array" ref="S266">INDEX($C$2:$C$561, SMALL(IF($R$2=$B$2:$B$561, ROW($B$2:$B$561)-ROW($B$2)+1), ROW(265:265)))</f>
        <v>#NUM!</v>
      </c>
      <c r="T266" s="21" t="e">
        <f t="array" ref="T266">INDEX($D$2:$D$561, SMALL(IF($R$2=$B$2:$B$561, ROW($B$2:$B$561)-ROW($B$2)+1), ROW(265:265)))</f>
        <v>#NUM!</v>
      </c>
      <c r="V266" s="21" t="e">
        <f t="array" ref="V266">INDEX($C$2:$C$561, SMALL(IF($U$2=$B$2:$B$561, ROW($B$2:$B$561)-ROW($B$2)+1), ROW(265:265)))</f>
        <v>#NUM!</v>
      </c>
      <c r="W266" s="21" t="e">
        <f t="array" ref="W266">INDEX($D$2:$D$561, SMALL(IF($U$2=$B$2:$B$561, ROW($B$2:$B$561)-ROW($B$2)+1), ROW(265:265)))</f>
        <v>#NUM!</v>
      </c>
      <c r="Y266" s="21" t="e">
        <f t="array" ref="Y266">INDEX($C$2:$C$561, SMALL(IF($X$2=$B$2:$B$561, ROW($B$2:$B$561)-ROW($B$2)+1), ROW(265:265)))</f>
        <v>#NUM!</v>
      </c>
      <c r="Z266" s="21" t="e">
        <f t="array" ref="Z266">INDEX($D$2:$D$561, SMALL(IF($X$2=$B$2:$B$561, ROW($B$2:$B$561)-ROW($B$2)+1), ROW(265:265)))</f>
        <v>#NUM!</v>
      </c>
      <c r="AB266" s="21" t="e">
        <f t="array" ref="AB266">INDEX($C$2:$C$561, SMALL(IF($AA$2=$B$2:$B$561, ROW($B$2:$B$561)-ROW($B$2)+1), ROW(265:265)))</f>
        <v>#NUM!</v>
      </c>
      <c r="AC266" s="21" t="e">
        <f t="array" ref="AC266">INDEX($D$2:$D$561, SMALL(IF($AA$2=$B$2:$B$561, ROW($B$2:$B$561)-ROW($B$2)+1), ROW(265:265)))</f>
        <v>#NUM!</v>
      </c>
      <c r="AE266" s="21" t="e">
        <f t="array" ref="AE266">INDEX($C$2:$C$561, SMALL(IF($AD$2=$B$2:$B$561, ROW($B$2:$B$561)-ROW($B$2)+1), ROW(265:265)))</f>
        <v>#NUM!</v>
      </c>
      <c r="AF266" s="21" t="e">
        <f t="array" ref="AF266">INDEX($D$2:$D$561, SMALL(IF($AD$2=$B$2:$B$561, ROW($B$2:$B$561)-ROW($B$2)+1), ROW(265:265)))</f>
        <v>#NUM!</v>
      </c>
      <c r="AH266" s="21" t="e">
        <f t="array" ref="AH266">INDEX($C$2:$C$561, SMALL(IF($AG$2=$B$2:$B$561, ROW($B$2:$B$561)-ROW($B$2)+1), ROW(265:265)))</f>
        <v>#NUM!</v>
      </c>
      <c r="AI266" s="21" t="e">
        <f t="array" ref="AI266">INDEX($D$2:$D$561, SMALL(IF($AG$2=$B$2:$B$561, ROW($B$2:$B$561)-ROW($B$2)+1), ROW(265:265)))</f>
        <v>#NUM!</v>
      </c>
    </row>
    <row r="267" spans="1:35" ht="15" x14ac:dyDescent="0.4">
      <c r="A267">
        <f>'Clk0.8'!P65</f>
        <v>15.146866628286691</v>
      </c>
      <c r="B267">
        <f t="shared" si="4"/>
        <v>16</v>
      </c>
      <c r="C267" s="1">
        <f>'Clk0.8'!S65</f>
        <v>7.1447693099401768</v>
      </c>
      <c r="D267" s="1">
        <f>'Clk0.8'!T65</f>
        <v>5.6916860463444729</v>
      </c>
      <c r="G267" s="21" t="e">
        <f t="array" ref="G267">INDEX($C$2:$C$561, SMALL(IF($F$2=$B$2:$B$561, ROW($B$2:$B$561)-ROW($B$2)+1), ROW(266:266)))</f>
        <v>#NUM!</v>
      </c>
      <c r="H267" s="21" t="e">
        <f t="array" ref="H267">INDEX($D$2:$D$561, SMALL(IF($F$2=$B$2:$B$561, ROW($B$2:$B$561)-ROW($B$2)+1), ROW(266:266)))</f>
        <v>#NUM!</v>
      </c>
      <c r="J267" s="21" t="e">
        <f t="array" ref="J267">INDEX($C$2:$C$561, SMALL(IF($I$2=$B$2:$B$561, ROW($B$2:$B$561)-ROW($B$2)+1), ROW(266:266)))</f>
        <v>#NUM!</v>
      </c>
      <c r="K267" s="21" t="e">
        <f t="array" ref="K267">INDEX($D$2:$D$561, SMALL(IF($I$2=$B$2:$B$561, ROW($B$2:$B$561)-ROW($B$2)+1), ROW(266:266)))</f>
        <v>#NUM!</v>
      </c>
      <c r="M267" s="21" t="e">
        <f t="array" ref="M267">INDEX($C$2:$C$561, SMALL(IF($L$2=$B$2:$B$561, ROW($B$2:$B$561)-ROW($B$2)+1), ROW(266:266)))</f>
        <v>#NUM!</v>
      </c>
      <c r="N267" s="21" t="e">
        <f t="array" ref="N267">INDEX($D$2:$D$561, SMALL(IF($L$2=$B$2:$B$561, ROW($B$2:$B$561)-ROW($B$2)+1), ROW(266:266)))</f>
        <v>#NUM!</v>
      </c>
      <c r="P267" s="21" t="e">
        <f t="array" ref="P267">INDEX($C$2:$C$561, SMALL(IF($O$2=$B$2:$B$561, ROW($B$2:$B$561)-ROW($B$2)+1), ROW(266:266)))</f>
        <v>#NUM!</v>
      </c>
      <c r="Q267" s="21" t="e">
        <f t="array" ref="Q267">INDEX($D$2:$D$561, SMALL(IF($O$2=$B$2:$B$561, ROW($B$2:$B$561)-ROW($B$2)+1), ROW(266:266)))</f>
        <v>#NUM!</v>
      </c>
      <c r="S267" s="21" t="e">
        <f t="array" ref="S267">INDEX($C$2:$C$561, SMALL(IF($R$2=$B$2:$B$561, ROW($B$2:$B$561)-ROW($B$2)+1), ROW(266:266)))</f>
        <v>#NUM!</v>
      </c>
      <c r="T267" s="21" t="e">
        <f t="array" ref="T267">INDEX($D$2:$D$561, SMALL(IF($R$2=$B$2:$B$561, ROW($B$2:$B$561)-ROW($B$2)+1), ROW(266:266)))</f>
        <v>#NUM!</v>
      </c>
      <c r="V267" s="21" t="e">
        <f t="array" ref="V267">INDEX($C$2:$C$561, SMALL(IF($U$2=$B$2:$B$561, ROW($B$2:$B$561)-ROW($B$2)+1), ROW(266:266)))</f>
        <v>#NUM!</v>
      </c>
      <c r="W267" s="21" t="e">
        <f t="array" ref="W267">INDEX($D$2:$D$561, SMALL(IF($U$2=$B$2:$B$561, ROW($B$2:$B$561)-ROW($B$2)+1), ROW(266:266)))</f>
        <v>#NUM!</v>
      </c>
      <c r="Y267" s="21" t="e">
        <f t="array" ref="Y267">INDEX($C$2:$C$561, SMALL(IF($X$2=$B$2:$B$561, ROW($B$2:$B$561)-ROW($B$2)+1), ROW(266:266)))</f>
        <v>#NUM!</v>
      </c>
      <c r="Z267" s="21" t="e">
        <f t="array" ref="Z267">INDEX($D$2:$D$561, SMALL(IF($X$2=$B$2:$B$561, ROW($B$2:$B$561)-ROW($B$2)+1), ROW(266:266)))</f>
        <v>#NUM!</v>
      </c>
      <c r="AB267" s="21" t="e">
        <f t="array" ref="AB267">INDEX($C$2:$C$561, SMALL(IF($AA$2=$B$2:$B$561, ROW($B$2:$B$561)-ROW($B$2)+1), ROW(266:266)))</f>
        <v>#NUM!</v>
      </c>
      <c r="AC267" s="21" t="e">
        <f t="array" ref="AC267">INDEX($D$2:$D$561, SMALL(IF($AA$2=$B$2:$B$561, ROW($B$2:$B$561)-ROW($B$2)+1), ROW(266:266)))</f>
        <v>#NUM!</v>
      </c>
      <c r="AE267" s="21" t="e">
        <f t="array" ref="AE267">INDEX($C$2:$C$561, SMALL(IF($AD$2=$B$2:$B$561, ROW($B$2:$B$561)-ROW($B$2)+1), ROW(266:266)))</f>
        <v>#NUM!</v>
      </c>
      <c r="AF267" s="21" t="e">
        <f t="array" ref="AF267">INDEX($D$2:$D$561, SMALL(IF($AD$2=$B$2:$B$561, ROW($B$2:$B$561)-ROW($B$2)+1), ROW(266:266)))</f>
        <v>#NUM!</v>
      </c>
      <c r="AH267" s="21" t="e">
        <f t="array" ref="AH267">INDEX($C$2:$C$561, SMALL(IF($AG$2=$B$2:$B$561, ROW($B$2:$B$561)-ROW($B$2)+1), ROW(266:266)))</f>
        <v>#NUM!</v>
      </c>
      <c r="AI267" s="21" t="e">
        <f t="array" ref="AI267">INDEX($D$2:$D$561, SMALL(IF($AG$2=$B$2:$B$561, ROW($B$2:$B$561)-ROW($B$2)+1), ROW(266:266)))</f>
        <v>#NUM!</v>
      </c>
    </row>
    <row r="268" spans="1:35" ht="15" x14ac:dyDescent="0.4">
      <c r="A268">
        <f>'Clk0.8'!P66</f>
        <v>15.226325579357045</v>
      </c>
      <c r="B268">
        <f t="shared" si="4"/>
        <v>16</v>
      </c>
      <c r="C268" s="1">
        <f>'Clk0.8'!S66</f>
        <v>6.9928313093103416</v>
      </c>
      <c r="D268" s="1">
        <f>'Clk0.8'!T66</f>
        <v>5.4720182829449531</v>
      </c>
      <c r="G268" s="21" t="e">
        <f t="array" ref="G268">INDEX($C$2:$C$561, SMALL(IF($F$2=$B$2:$B$561, ROW($B$2:$B$561)-ROW($B$2)+1), ROW(267:267)))</f>
        <v>#NUM!</v>
      </c>
      <c r="H268" s="21" t="e">
        <f t="array" ref="H268">INDEX($D$2:$D$561, SMALL(IF($F$2=$B$2:$B$561, ROW($B$2:$B$561)-ROW($B$2)+1), ROW(267:267)))</f>
        <v>#NUM!</v>
      </c>
      <c r="J268" s="21" t="e">
        <f t="array" ref="J268">INDEX($C$2:$C$561, SMALL(IF($I$2=$B$2:$B$561, ROW($B$2:$B$561)-ROW($B$2)+1), ROW(267:267)))</f>
        <v>#NUM!</v>
      </c>
      <c r="K268" s="21" t="e">
        <f t="array" ref="K268">INDEX($D$2:$D$561, SMALL(IF($I$2=$B$2:$B$561, ROW($B$2:$B$561)-ROW($B$2)+1), ROW(267:267)))</f>
        <v>#NUM!</v>
      </c>
      <c r="M268" s="21" t="e">
        <f t="array" ref="M268">INDEX($C$2:$C$561, SMALL(IF($L$2=$B$2:$B$561, ROW($B$2:$B$561)-ROW($B$2)+1), ROW(267:267)))</f>
        <v>#NUM!</v>
      </c>
      <c r="N268" s="21" t="e">
        <f t="array" ref="N268">INDEX($D$2:$D$561, SMALL(IF($L$2=$B$2:$B$561, ROW($B$2:$B$561)-ROW($B$2)+1), ROW(267:267)))</f>
        <v>#NUM!</v>
      </c>
      <c r="P268" s="21" t="e">
        <f t="array" ref="P268">INDEX($C$2:$C$561, SMALL(IF($O$2=$B$2:$B$561, ROW($B$2:$B$561)-ROW($B$2)+1), ROW(267:267)))</f>
        <v>#NUM!</v>
      </c>
      <c r="Q268" s="21" t="e">
        <f t="array" ref="Q268">INDEX($D$2:$D$561, SMALL(IF($O$2=$B$2:$B$561, ROW($B$2:$B$561)-ROW($B$2)+1), ROW(267:267)))</f>
        <v>#NUM!</v>
      </c>
      <c r="S268" s="21" t="e">
        <f t="array" ref="S268">INDEX($C$2:$C$561, SMALL(IF($R$2=$B$2:$B$561, ROW($B$2:$B$561)-ROW($B$2)+1), ROW(267:267)))</f>
        <v>#NUM!</v>
      </c>
      <c r="T268" s="21" t="e">
        <f t="array" ref="T268">INDEX($D$2:$D$561, SMALL(IF($R$2=$B$2:$B$561, ROW($B$2:$B$561)-ROW($B$2)+1), ROW(267:267)))</f>
        <v>#NUM!</v>
      </c>
      <c r="V268" s="21" t="e">
        <f t="array" ref="V268">INDEX($C$2:$C$561, SMALL(IF($U$2=$B$2:$B$561, ROW($B$2:$B$561)-ROW($B$2)+1), ROW(267:267)))</f>
        <v>#NUM!</v>
      </c>
      <c r="W268" s="21" t="e">
        <f t="array" ref="W268">INDEX($D$2:$D$561, SMALL(IF($U$2=$B$2:$B$561, ROW($B$2:$B$561)-ROW($B$2)+1), ROW(267:267)))</f>
        <v>#NUM!</v>
      </c>
      <c r="Y268" s="21" t="e">
        <f t="array" ref="Y268">INDEX($C$2:$C$561, SMALL(IF($X$2=$B$2:$B$561, ROW($B$2:$B$561)-ROW($B$2)+1), ROW(267:267)))</f>
        <v>#NUM!</v>
      </c>
      <c r="Z268" s="21" t="e">
        <f t="array" ref="Z268">INDEX($D$2:$D$561, SMALL(IF($X$2=$B$2:$B$561, ROW($B$2:$B$561)-ROW($B$2)+1), ROW(267:267)))</f>
        <v>#NUM!</v>
      </c>
      <c r="AB268" s="21" t="e">
        <f t="array" ref="AB268">INDEX($C$2:$C$561, SMALL(IF($AA$2=$B$2:$B$561, ROW($B$2:$B$561)-ROW($B$2)+1), ROW(267:267)))</f>
        <v>#NUM!</v>
      </c>
      <c r="AC268" s="21" t="e">
        <f t="array" ref="AC268">INDEX($D$2:$D$561, SMALL(IF($AA$2=$B$2:$B$561, ROW($B$2:$B$561)-ROW($B$2)+1), ROW(267:267)))</f>
        <v>#NUM!</v>
      </c>
      <c r="AE268" s="21" t="e">
        <f t="array" ref="AE268">INDEX($C$2:$C$561, SMALL(IF($AD$2=$B$2:$B$561, ROW($B$2:$B$561)-ROW($B$2)+1), ROW(267:267)))</f>
        <v>#NUM!</v>
      </c>
      <c r="AF268" s="21" t="e">
        <f t="array" ref="AF268">INDEX($D$2:$D$561, SMALL(IF($AD$2=$B$2:$B$561, ROW($B$2:$B$561)-ROW($B$2)+1), ROW(267:267)))</f>
        <v>#NUM!</v>
      </c>
      <c r="AH268" s="21" t="e">
        <f t="array" ref="AH268">INDEX($C$2:$C$561, SMALL(IF($AG$2=$B$2:$B$561, ROW($B$2:$B$561)-ROW($B$2)+1), ROW(267:267)))</f>
        <v>#NUM!</v>
      </c>
      <c r="AI268" s="21" t="e">
        <f t="array" ref="AI268">INDEX($D$2:$D$561, SMALL(IF($AG$2=$B$2:$B$561, ROW($B$2:$B$561)-ROW($B$2)+1), ROW(267:267)))</f>
        <v>#NUM!</v>
      </c>
    </row>
    <row r="269" spans="1:35" ht="15" x14ac:dyDescent="0.4">
      <c r="A269">
        <f>'Clk0.8'!P67</f>
        <v>15.315875172952886</v>
      </c>
      <c r="B269">
        <f t="shared" si="4"/>
        <v>16</v>
      </c>
      <c r="C269" s="1">
        <f>'Clk0.8'!S67</f>
        <v>6.8439088229991452</v>
      </c>
      <c r="D269" s="1">
        <f>'Clk0.8'!T67</f>
        <v>5.2488668413227808</v>
      </c>
      <c r="G269" s="21" t="e">
        <f t="array" ref="G269">INDEX($C$2:$C$561, SMALL(IF($F$2=$B$2:$B$561, ROW($B$2:$B$561)-ROW($B$2)+1), ROW(268:268)))</f>
        <v>#NUM!</v>
      </c>
      <c r="H269" s="21" t="e">
        <f t="array" ref="H269">INDEX($D$2:$D$561, SMALL(IF($F$2=$B$2:$B$561, ROW($B$2:$B$561)-ROW($B$2)+1), ROW(268:268)))</f>
        <v>#NUM!</v>
      </c>
      <c r="J269" s="21" t="e">
        <f t="array" ref="J269">INDEX($C$2:$C$561, SMALL(IF($I$2=$B$2:$B$561, ROW($B$2:$B$561)-ROW($B$2)+1), ROW(268:268)))</f>
        <v>#NUM!</v>
      </c>
      <c r="K269" s="21" t="e">
        <f t="array" ref="K269">INDEX($D$2:$D$561, SMALL(IF($I$2=$B$2:$B$561, ROW($B$2:$B$561)-ROW($B$2)+1), ROW(268:268)))</f>
        <v>#NUM!</v>
      </c>
      <c r="M269" s="21" t="e">
        <f t="array" ref="M269">INDEX($C$2:$C$561, SMALL(IF($L$2=$B$2:$B$561, ROW($B$2:$B$561)-ROW($B$2)+1), ROW(268:268)))</f>
        <v>#NUM!</v>
      </c>
      <c r="N269" s="21" t="e">
        <f t="array" ref="N269">INDEX($D$2:$D$561, SMALL(IF($L$2=$B$2:$B$561, ROW($B$2:$B$561)-ROW($B$2)+1), ROW(268:268)))</f>
        <v>#NUM!</v>
      </c>
      <c r="P269" s="21" t="e">
        <f t="array" ref="P269">INDEX($C$2:$C$561, SMALL(IF($O$2=$B$2:$B$561, ROW($B$2:$B$561)-ROW($B$2)+1), ROW(268:268)))</f>
        <v>#NUM!</v>
      </c>
      <c r="Q269" s="21" t="e">
        <f t="array" ref="Q269">INDEX($D$2:$D$561, SMALL(IF($O$2=$B$2:$B$561, ROW($B$2:$B$561)-ROW($B$2)+1), ROW(268:268)))</f>
        <v>#NUM!</v>
      </c>
      <c r="S269" s="21" t="e">
        <f t="array" ref="S269">INDEX($C$2:$C$561, SMALL(IF($R$2=$B$2:$B$561, ROW($B$2:$B$561)-ROW($B$2)+1), ROW(268:268)))</f>
        <v>#NUM!</v>
      </c>
      <c r="T269" s="21" t="e">
        <f t="array" ref="T269">INDEX($D$2:$D$561, SMALL(IF($R$2=$B$2:$B$561, ROW($B$2:$B$561)-ROW($B$2)+1), ROW(268:268)))</f>
        <v>#NUM!</v>
      </c>
      <c r="V269" s="21" t="e">
        <f t="array" ref="V269">INDEX($C$2:$C$561, SMALL(IF($U$2=$B$2:$B$561, ROW($B$2:$B$561)-ROW($B$2)+1), ROW(268:268)))</f>
        <v>#NUM!</v>
      </c>
      <c r="W269" s="21" t="e">
        <f t="array" ref="W269">INDEX($D$2:$D$561, SMALL(IF($U$2=$B$2:$B$561, ROW($B$2:$B$561)-ROW($B$2)+1), ROW(268:268)))</f>
        <v>#NUM!</v>
      </c>
      <c r="Y269" s="21" t="e">
        <f t="array" ref="Y269">INDEX($C$2:$C$561, SMALL(IF($X$2=$B$2:$B$561, ROW($B$2:$B$561)-ROW($B$2)+1), ROW(268:268)))</f>
        <v>#NUM!</v>
      </c>
      <c r="Z269" s="21" t="e">
        <f t="array" ref="Z269">INDEX($D$2:$D$561, SMALL(IF($X$2=$B$2:$B$561, ROW($B$2:$B$561)-ROW($B$2)+1), ROW(268:268)))</f>
        <v>#NUM!</v>
      </c>
      <c r="AB269" s="21" t="e">
        <f t="array" ref="AB269">INDEX($C$2:$C$561, SMALL(IF($AA$2=$B$2:$B$561, ROW($B$2:$B$561)-ROW($B$2)+1), ROW(268:268)))</f>
        <v>#NUM!</v>
      </c>
      <c r="AC269" s="21" t="e">
        <f t="array" ref="AC269">INDEX($D$2:$D$561, SMALL(IF($AA$2=$B$2:$B$561, ROW($B$2:$B$561)-ROW($B$2)+1), ROW(268:268)))</f>
        <v>#NUM!</v>
      </c>
      <c r="AE269" s="21" t="e">
        <f t="array" ref="AE269">INDEX($C$2:$C$561, SMALL(IF($AD$2=$B$2:$B$561, ROW($B$2:$B$561)-ROW($B$2)+1), ROW(268:268)))</f>
        <v>#NUM!</v>
      </c>
      <c r="AF269" s="21" t="e">
        <f t="array" ref="AF269">INDEX($D$2:$D$561, SMALL(IF($AD$2=$B$2:$B$561, ROW($B$2:$B$561)-ROW($B$2)+1), ROW(268:268)))</f>
        <v>#NUM!</v>
      </c>
      <c r="AH269" s="21" t="e">
        <f t="array" ref="AH269">INDEX($C$2:$C$561, SMALL(IF($AG$2=$B$2:$B$561, ROW($B$2:$B$561)-ROW($B$2)+1), ROW(268:268)))</f>
        <v>#NUM!</v>
      </c>
      <c r="AI269" s="21" t="e">
        <f t="array" ref="AI269">INDEX($D$2:$D$561, SMALL(IF($AG$2=$B$2:$B$561, ROW($B$2:$B$561)-ROW($B$2)+1), ROW(268:268)))</f>
        <v>#NUM!</v>
      </c>
    </row>
    <row r="270" spans="1:35" ht="15" x14ac:dyDescent="0.4">
      <c r="A270">
        <f>'Clk0.8'!P68</f>
        <v>15.415850624693416</v>
      </c>
      <c r="B270">
        <f t="shared" si="4"/>
        <v>16</v>
      </c>
      <c r="C270" s="1">
        <f>'Clk0.8'!S68</f>
        <v>6.6975637330849453</v>
      </c>
      <c r="D270" s="1">
        <f>'Clk0.8'!T68</f>
        <v>5.0216684655677204</v>
      </c>
      <c r="G270" s="21" t="e">
        <f t="array" ref="G270">INDEX($C$2:$C$561, SMALL(IF($F$2=$B$2:$B$561, ROW($B$2:$B$561)-ROW($B$2)+1), ROW(269:269)))</f>
        <v>#NUM!</v>
      </c>
      <c r="H270" s="21" t="e">
        <f t="array" ref="H270">INDEX($D$2:$D$561, SMALL(IF($F$2=$B$2:$B$561, ROW($B$2:$B$561)-ROW($B$2)+1), ROW(269:269)))</f>
        <v>#NUM!</v>
      </c>
      <c r="J270" s="21" t="e">
        <f t="array" ref="J270">INDEX($C$2:$C$561, SMALL(IF($I$2=$B$2:$B$561, ROW($B$2:$B$561)-ROW($B$2)+1), ROW(269:269)))</f>
        <v>#NUM!</v>
      </c>
      <c r="K270" s="21" t="e">
        <f t="array" ref="K270">INDEX($D$2:$D$561, SMALL(IF($I$2=$B$2:$B$561, ROW($B$2:$B$561)-ROW($B$2)+1), ROW(269:269)))</f>
        <v>#NUM!</v>
      </c>
      <c r="M270" s="21" t="e">
        <f t="array" ref="M270">INDEX($C$2:$C$561, SMALL(IF($L$2=$B$2:$B$561, ROW($B$2:$B$561)-ROW($B$2)+1), ROW(269:269)))</f>
        <v>#NUM!</v>
      </c>
      <c r="N270" s="21" t="e">
        <f t="array" ref="N270">INDEX($D$2:$D$561, SMALL(IF($L$2=$B$2:$B$561, ROW($B$2:$B$561)-ROW($B$2)+1), ROW(269:269)))</f>
        <v>#NUM!</v>
      </c>
      <c r="P270" s="21" t="e">
        <f t="array" ref="P270">INDEX($C$2:$C$561, SMALL(IF($O$2=$B$2:$B$561, ROW($B$2:$B$561)-ROW($B$2)+1), ROW(269:269)))</f>
        <v>#NUM!</v>
      </c>
      <c r="Q270" s="21" t="e">
        <f t="array" ref="Q270">INDEX($D$2:$D$561, SMALL(IF($O$2=$B$2:$B$561, ROW($B$2:$B$561)-ROW($B$2)+1), ROW(269:269)))</f>
        <v>#NUM!</v>
      </c>
      <c r="S270" s="21" t="e">
        <f t="array" ref="S270">INDEX($C$2:$C$561, SMALL(IF($R$2=$B$2:$B$561, ROW($B$2:$B$561)-ROW($B$2)+1), ROW(269:269)))</f>
        <v>#NUM!</v>
      </c>
      <c r="T270" s="21" t="e">
        <f t="array" ref="T270">INDEX($D$2:$D$561, SMALL(IF($R$2=$B$2:$B$561, ROW($B$2:$B$561)-ROW($B$2)+1), ROW(269:269)))</f>
        <v>#NUM!</v>
      </c>
      <c r="V270" s="21" t="e">
        <f t="array" ref="V270">INDEX($C$2:$C$561, SMALL(IF($U$2=$B$2:$B$561, ROW($B$2:$B$561)-ROW($B$2)+1), ROW(269:269)))</f>
        <v>#NUM!</v>
      </c>
      <c r="W270" s="21" t="e">
        <f t="array" ref="W270">INDEX($D$2:$D$561, SMALL(IF($U$2=$B$2:$B$561, ROW($B$2:$B$561)-ROW($B$2)+1), ROW(269:269)))</f>
        <v>#NUM!</v>
      </c>
      <c r="Y270" s="21" t="e">
        <f t="array" ref="Y270">INDEX($C$2:$C$561, SMALL(IF($X$2=$B$2:$B$561, ROW($B$2:$B$561)-ROW($B$2)+1), ROW(269:269)))</f>
        <v>#NUM!</v>
      </c>
      <c r="Z270" s="21" t="e">
        <f t="array" ref="Z270">INDEX($D$2:$D$561, SMALL(IF($X$2=$B$2:$B$561, ROW($B$2:$B$561)-ROW($B$2)+1), ROW(269:269)))</f>
        <v>#NUM!</v>
      </c>
      <c r="AB270" s="21" t="e">
        <f t="array" ref="AB270">INDEX($C$2:$C$561, SMALL(IF($AA$2=$B$2:$B$561, ROW($B$2:$B$561)-ROW($B$2)+1), ROW(269:269)))</f>
        <v>#NUM!</v>
      </c>
      <c r="AC270" s="21" t="e">
        <f t="array" ref="AC270">INDEX($D$2:$D$561, SMALL(IF($AA$2=$B$2:$B$561, ROW($B$2:$B$561)-ROW($B$2)+1), ROW(269:269)))</f>
        <v>#NUM!</v>
      </c>
      <c r="AE270" s="21" t="e">
        <f t="array" ref="AE270">INDEX($C$2:$C$561, SMALL(IF($AD$2=$B$2:$B$561, ROW($B$2:$B$561)-ROW($B$2)+1), ROW(269:269)))</f>
        <v>#NUM!</v>
      </c>
      <c r="AF270" s="21" t="e">
        <f t="array" ref="AF270">INDEX($D$2:$D$561, SMALL(IF($AD$2=$B$2:$B$561, ROW($B$2:$B$561)-ROW($B$2)+1), ROW(269:269)))</f>
        <v>#NUM!</v>
      </c>
      <c r="AH270" s="21" t="e">
        <f t="array" ref="AH270">INDEX($C$2:$C$561, SMALL(IF($AG$2=$B$2:$B$561, ROW($B$2:$B$561)-ROW($B$2)+1), ROW(269:269)))</f>
        <v>#NUM!</v>
      </c>
      <c r="AI270" s="21" t="e">
        <f t="array" ref="AI270">INDEX($D$2:$D$561, SMALL(IF($AG$2=$B$2:$B$561, ROW($B$2:$B$561)-ROW($B$2)+1), ROW(269:269)))</f>
        <v>#NUM!</v>
      </c>
    </row>
    <row r="271" spans="1:35" ht="15" x14ac:dyDescent="0.4">
      <c r="A271">
        <f>'Clk0.8'!P69</f>
        <v>15.526651793673965</v>
      </c>
      <c r="B271">
        <f t="shared" si="4"/>
        <v>16</v>
      </c>
      <c r="C271" s="1">
        <f>'Clk0.8'!S69</f>
        <v>6.5533071011336235</v>
      </c>
      <c r="D271" s="1">
        <f>'Clk0.8'!T69</f>
        <v>4.7898327962152107</v>
      </c>
      <c r="G271" s="21" t="e">
        <f t="array" ref="G271">INDEX($C$2:$C$561, SMALL(IF($F$2=$B$2:$B$561, ROW($B$2:$B$561)-ROW($B$2)+1), ROW(270:270)))</f>
        <v>#NUM!</v>
      </c>
      <c r="H271" s="21" t="e">
        <f t="array" ref="H271">INDEX($D$2:$D$561, SMALL(IF($F$2=$B$2:$B$561, ROW($B$2:$B$561)-ROW($B$2)+1), ROW(270:270)))</f>
        <v>#NUM!</v>
      </c>
      <c r="J271" s="21" t="e">
        <f t="array" ref="J271">INDEX($C$2:$C$561, SMALL(IF($I$2=$B$2:$B$561, ROW($B$2:$B$561)-ROW($B$2)+1), ROW(270:270)))</f>
        <v>#NUM!</v>
      </c>
      <c r="K271" s="21" t="e">
        <f t="array" ref="K271">INDEX($D$2:$D$561, SMALL(IF($I$2=$B$2:$B$561, ROW($B$2:$B$561)-ROW($B$2)+1), ROW(270:270)))</f>
        <v>#NUM!</v>
      </c>
      <c r="M271" s="21" t="e">
        <f t="array" ref="M271">INDEX($C$2:$C$561, SMALL(IF($L$2=$B$2:$B$561, ROW($B$2:$B$561)-ROW($B$2)+1), ROW(270:270)))</f>
        <v>#NUM!</v>
      </c>
      <c r="N271" s="21" t="e">
        <f t="array" ref="N271">INDEX($D$2:$D$561, SMALL(IF($L$2=$B$2:$B$561, ROW($B$2:$B$561)-ROW($B$2)+1), ROW(270:270)))</f>
        <v>#NUM!</v>
      </c>
      <c r="P271" s="21" t="e">
        <f t="array" ref="P271">INDEX($C$2:$C$561, SMALL(IF($O$2=$B$2:$B$561, ROW($B$2:$B$561)-ROW($B$2)+1), ROW(270:270)))</f>
        <v>#NUM!</v>
      </c>
      <c r="Q271" s="21" t="e">
        <f t="array" ref="Q271">INDEX($D$2:$D$561, SMALL(IF($O$2=$B$2:$B$561, ROW($B$2:$B$561)-ROW($B$2)+1), ROW(270:270)))</f>
        <v>#NUM!</v>
      </c>
      <c r="S271" s="21" t="e">
        <f t="array" ref="S271">INDEX($C$2:$C$561, SMALL(IF($R$2=$B$2:$B$561, ROW($B$2:$B$561)-ROW($B$2)+1), ROW(270:270)))</f>
        <v>#NUM!</v>
      </c>
      <c r="T271" s="21" t="e">
        <f t="array" ref="T271">INDEX($D$2:$D$561, SMALL(IF($R$2=$B$2:$B$561, ROW($B$2:$B$561)-ROW($B$2)+1), ROW(270:270)))</f>
        <v>#NUM!</v>
      </c>
      <c r="V271" s="21" t="e">
        <f t="array" ref="V271">INDEX($C$2:$C$561, SMALL(IF($U$2=$B$2:$B$561, ROW($B$2:$B$561)-ROW($B$2)+1), ROW(270:270)))</f>
        <v>#NUM!</v>
      </c>
      <c r="W271" s="21" t="e">
        <f t="array" ref="W271">INDEX($D$2:$D$561, SMALL(IF($U$2=$B$2:$B$561, ROW($B$2:$B$561)-ROW($B$2)+1), ROW(270:270)))</f>
        <v>#NUM!</v>
      </c>
      <c r="Y271" s="21" t="e">
        <f t="array" ref="Y271">INDEX($C$2:$C$561, SMALL(IF($X$2=$B$2:$B$561, ROW($B$2:$B$561)-ROW($B$2)+1), ROW(270:270)))</f>
        <v>#NUM!</v>
      </c>
      <c r="Z271" s="21" t="e">
        <f t="array" ref="Z271">INDEX($D$2:$D$561, SMALL(IF($X$2=$B$2:$B$561, ROW($B$2:$B$561)-ROW($B$2)+1), ROW(270:270)))</f>
        <v>#NUM!</v>
      </c>
      <c r="AB271" s="21" t="e">
        <f t="array" ref="AB271">INDEX($C$2:$C$561, SMALL(IF($AA$2=$B$2:$B$561, ROW($B$2:$B$561)-ROW($B$2)+1), ROW(270:270)))</f>
        <v>#NUM!</v>
      </c>
      <c r="AC271" s="21" t="e">
        <f t="array" ref="AC271">INDEX($D$2:$D$561, SMALL(IF($AA$2=$B$2:$B$561, ROW($B$2:$B$561)-ROW($B$2)+1), ROW(270:270)))</f>
        <v>#NUM!</v>
      </c>
      <c r="AE271" s="21" t="e">
        <f t="array" ref="AE271">INDEX($C$2:$C$561, SMALL(IF($AD$2=$B$2:$B$561, ROW($B$2:$B$561)-ROW($B$2)+1), ROW(270:270)))</f>
        <v>#NUM!</v>
      </c>
      <c r="AF271" s="21" t="e">
        <f t="array" ref="AF271">INDEX($D$2:$D$561, SMALL(IF($AD$2=$B$2:$B$561, ROW($B$2:$B$561)-ROW($B$2)+1), ROW(270:270)))</f>
        <v>#NUM!</v>
      </c>
      <c r="AH271" s="21" t="e">
        <f t="array" ref="AH271">INDEX($C$2:$C$561, SMALL(IF($AG$2=$B$2:$B$561, ROW($B$2:$B$561)-ROW($B$2)+1), ROW(270:270)))</f>
        <v>#NUM!</v>
      </c>
      <c r="AI271" s="21" t="e">
        <f t="array" ref="AI271">INDEX($D$2:$D$561, SMALL(IF($AG$2=$B$2:$B$561, ROW($B$2:$B$561)-ROW($B$2)+1), ROW(270:270)))</f>
        <v>#NUM!</v>
      </c>
    </row>
    <row r="272" spans="1:35" ht="15" x14ac:dyDescent="0.4">
      <c r="A272">
        <f>'Clk0.8'!P70</f>
        <v>15.64874645482762</v>
      </c>
      <c r="B272">
        <f t="shared" si="4"/>
        <v>16</v>
      </c>
      <c r="C272" s="1">
        <f>'Clk0.8'!S70</f>
        <v>6.4105818868467113</v>
      </c>
      <c r="D272" s="1">
        <f>'Clk0.8'!T70</f>
        <v>4.5527405063887061</v>
      </c>
      <c r="G272" s="21" t="e">
        <f t="array" ref="G272">INDEX($C$2:$C$561, SMALL(IF($F$2=$B$2:$B$561, ROW($B$2:$B$561)-ROW($B$2)+1), ROW(271:271)))</f>
        <v>#NUM!</v>
      </c>
      <c r="H272" s="21" t="e">
        <f t="array" ref="H272">INDEX($D$2:$D$561, SMALL(IF($F$2=$B$2:$B$561, ROW($B$2:$B$561)-ROW($B$2)+1), ROW(271:271)))</f>
        <v>#NUM!</v>
      </c>
      <c r="J272" s="21" t="e">
        <f t="array" ref="J272">INDEX($C$2:$C$561, SMALL(IF($I$2=$B$2:$B$561, ROW($B$2:$B$561)-ROW($B$2)+1), ROW(271:271)))</f>
        <v>#NUM!</v>
      </c>
      <c r="K272" s="21" t="e">
        <f t="array" ref="K272">INDEX($D$2:$D$561, SMALL(IF($I$2=$B$2:$B$561, ROW($B$2:$B$561)-ROW($B$2)+1), ROW(271:271)))</f>
        <v>#NUM!</v>
      </c>
      <c r="M272" s="21" t="e">
        <f t="array" ref="M272">INDEX($C$2:$C$561, SMALL(IF($L$2=$B$2:$B$561, ROW($B$2:$B$561)-ROW($B$2)+1), ROW(271:271)))</f>
        <v>#NUM!</v>
      </c>
      <c r="N272" s="21" t="e">
        <f t="array" ref="N272">INDEX($D$2:$D$561, SMALL(IF($L$2=$B$2:$B$561, ROW($B$2:$B$561)-ROW($B$2)+1), ROW(271:271)))</f>
        <v>#NUM!</v>
      </c>
      <c r="P272" s="21" t="e">
        <f t="array" ref="P272">INDEX($C$2:$C$561, SMALL(IF($O$2=$B$2:$B$561, ROW($B$2:$B$561)-ROW($B$2)+1), ROW(271:271)))</f>
        <v>#NUM!</v>
      </c>
      <c r="Q272" s="21" t="e">
        <f t="array" ref="Q272">INDEX($D$2:$D$561, SMALL(IF($O$2=$B$2:$B$561, ROW($B$2:$B$561)-ROW($B$2)+1), ROW(271:271)))</f>
        <v>#NUM!</v>
      </c>
      <c r="S272" s="21" t="e">
        <f t="array" ref="S272">INDEX($C$2:$C$561, SMALL(IF($R$2=$B$2:$B$561, ROW($B$2:$B$561)-ROW($B$2)+1), ROW(271:271)))</f>
        <v>#NUM!</v>
      </c>
      <c r="T272" s="21" t="e">
        <f t="array" ref="T272">INDEX($D$2:$D$561, SMALL(IF($R$2=$B$2:$B$561, ROW($B$2:$B$561)-ROW($B$2)+1), ROW(271:271)))</f>
        <v>#NUM!</v>
      </c>
      <c r="V272" s="21" t="e">
        <f t="array" ref="V272">INDEX($C$2:$C$561, SMALL(IF($U$2=$B$2:$B$561, ROW($B$2:$B$561)-ROW($B$2)+1), ROW(271:271)))</f>
        <v>#NUM!</v>
      </c>
      <c r="W272" s="21" t="e">
        <f t="array" ref="W272">INDEX($D$2:$D$561, SMALL(IF($U$2=$B$2:$B$561, ROW($B$2:$B$561)-ROW($B$2)+1), ROW(271:271)))</f>
        <v>#NUM!</v>
      </c>
      <c r="Y272" s="21" t="e">
        <f t="array" ref="Y272">INDEX($C$2:$C$561, SMALL(IF($X$2=$B$2:$B$561, ROW($B$2:$B$561)-ROW($B$2)+1), ROW(271:271)))</f>
        <v>#NUM!</v>
      </c>
      <c r="Z272" s="21" t="e">
        <f t="array" ref="Z272">INDEX($D$2:$D$561, SMALL(IF($X$2=$B$2:$B$561, ROW($B$2:$B$561)-ROW($B$2)+1), ROW(271:271)))</f>
        <v>#NUM!</v>
      </c>
      <c r="AB272" s="21" t="e">
        <f t="array" ref="AB272">INDEX($C$2:$C$561, SMALL(IF($AA$2=$B$2:$B$561, ROW($B$2:$B$561)-ROW($B$2)+1), ROW(271:271)))</f>
        <v>#NUM!</v>
      </c>
      <c r="AC272" s="21" t="e">
        <f t="array" ref="AC272">INDEX($D$2:$D$561, SMALL(IF($AA$2=$B$2:$B$561, ROW($B$2:$B$561)-ROW($B$2)+1), ROW(271:271)))</f>
        <v>#NUM!</v>
      </c>
      <c r="AE272" s="21" t="e">
        <f t="array" ref="AE272">INDEX($C$2:$C$561, SMALL(IF($AD$2=$B$2:$B$561, ROW($B$2:$B$561)-ROW($B$2)+1), ROW(271:271)))</f>
        <v>#NUM!</v>
      </c>
      <c r="AF272" s="21" t="e">
        <f t="array" ref="AF272">INDEX($D$2:$D$561, SMALL(IF($AD$2=$B$2:$B$561, ROW($B$2:$B$561)-ROW($B$2)+1), ROW(271:271)))</f>
        <v>#NUM!</v>
      </c>
      <c r="AH272" s="21" t="e">
        <f t="array" ref="AH272">INDEX($C$2:$C$561, SMALL(IF($AG$2=$B$2:$B$561, ROW($B$2:$B$561)-ROW($B$2)+1), ROW(271:271)))</f>
        <v>#NUM!</v>
      </c>
      <c r="AI272" s="21" t="e">
        <f t="array" ref="AI272">INDEX($D$2:$D$561, SMALL(IF($AG$2=$B$2:$B$561, ROW($B$2:$B$561)-ROW($B$2)+1), ROW(271:271)))</f>
        <v>#NUM!</v>
      </c>
    </row>
    <row r="273" spans="1:35" ht="15" x14ac:dyDescent="0.4">
      <c r="A273">
        <f>'Clk0.8'!P71</f>
        <v>15.782672716503777</v>
      </c>
      <c r="B273">
        <f t="shared" si="4"/>
        <v>16</v>
      </c>
      <c r="C273" s="1">
        <f>'Clk0.8'!S71</f>
        <v>6.2687412455416816</v>
      </c>
      <c r="D273" s="1">
        <f>'Clk0.8'!T71</f>
        <v>4.3097432762416261</v>
      </c>
      <c r="G273" s="21" t="e">
        <f t="array" ref="G273">INDEX($C$2:$C$561, SMALL(IF($F$2=$B$2:$B$561, ROW($B$2:$B$561)-ROW($B$2)+1), ROW(272:272)))</f>
        <v>#NUM!</v>
      </c>
      <c r="H273" s="21" t="e">
        <f t="array" ref="H273">INDEX($D$2:$D$561, SMALL(IF($F$2=$B$2:$B$561, ROW($B$2:$B$561)-ROW($B$2)+1), ROW(272:272)))</f>
        <v>#NUM!</v>
      </c>
      <c r="J273" s="21" t="e">
        <f t="array" ref="J273">INDEX($C$2:$C$561, SMALL(IF($I$2=$B$2:$B$561, ROW($B$2:$B$561)-ROW($B$2)+1), ROW(272:272)))</f>
        <v>#NUM!</v>
      </c>
      <c r="K273" s="21" t="e">
        <f t="array" ref="K273">INDEX($D$2:$D$561, SMALL(IF($I$2=$B$2:$B$561, ROW($B$2:$B$561)-ROW($B$2)+1), ROW(272:272)))</f>
        <v>#NUM!</v>
      </c>
      <c r="M273" s="21" t="e">
        <f t="array" ref="M273">INDEX($C$2:$C$561, SMALL(IF($L$2=$B$2:$B$561, ROW($B$2:$B$561)-ROW($B$2)+1), ROW(272:272)))</f>
        <v>#NUM!</v>
      </c>
      <c r="N273" s="21" t="e">
        <f t="array" ref="N273">INDEX($D$2:$D$561, SMALL(IF($L$2=$B$2:$B$561, ROW($B$2:$B$561)-ROW($B$2)+1), ROW(272:272)))</f>
        <v>#NUM!</v>
      </c>
      <c r="P273" s="21" t="e">
        <f t="array" ref="P273">INDEX($C$2:$C$561, SMALL(IF($O$2=$B$2:$B$561, ROW($B$2:$B$561)-ROW($B$2)+1), ROW(272:272)))</f>
        <v>#NUM!</v>
      </c>
      <c r="Q273" s="21" t="e">
        <f t="array" ref="Q273">INDEX($D$2:$D$561, SMALL(IF($O$2=$B$2:$B$561, ROW($B$2:$B$561)-ROW($B$2)+1), ROW(272:272)))</f>
        <v>#NUM!</v>
      </c>
      <c r="S273" s="21" t="e">
        <f t="array" ref="S273">INDEX($C$2:$C$561, SMALL(IF($R$2=$B$2:$B$561, ROW($B$2:$B$561)-ROW($B$2)+1), ROW(272:272)))</f>
        <v>#NUM!</v>
      </c>
      <c r="T273" s="21" t="e">
        <f t="array" ref="T273">INDEX($D$2:$D$561, SMALL(IF($R$2=$B$2:$B$561, ROW($B$2:$B$561)-ROW($B$2)+1), ROW(272:272)))</f>
        <v>#NUM!</v>
      </c>
      <c r="V273" s="21" t="e">
        <f t="array" ref="V273">INDEX($C$2:$C$561, SMALL(IF($U$2=$B$2:$B$561, ROW($B$2:$B$561)-ROW($B$2)+1), ROW(272:272)))</f>
        <v>#NUM!</v>
      </c>
      <c r="W273" s="21" t="e">
        <f t="array" ref="W273">INDEX($D$2:$D$561, SMALL(IF($U$2=$B$2:$B$561, ROW($B$2:$B$561)-ROW($B$2)+1), ROW(272:272)))</f>
        <v>#NUM!</v>
      </c>
      <c r="Y273" s="21" t="e">
        <f t="array" ref="Y273">INDEX($C$2:$C$561, SMALL(IF($X$2=$B$2:$B$561, ROW($B$2:$B$561)-ROW($B$2)+1), ROW(272:272)))</f>
        <v>#NUM!</v>
      </c>
      <c r="Z273" s="21" t="e">
        <f t="array" ref="Z273">INDEX($D$2:$D$561, SMALL(IF($X$2=$B$2:$B$561, ROW($B$2:$B$561)-ROW($B$2)+1), ROW(272:272)))</f>
        <v>#NUM!</v>
      </c>
      <c r="AB273" s="21" t="e">
        <f t="array" ref="AB273">INDEX($C$2:$C$561, SMALL(IF($AA$2=$B$2:$B$561, ROW($B$2:$B$561)-ROW($B$2)+1), ROW(272:272)))</f>
        <v>#NUM!</v>
      </c>
      <c r="AC273" s="21" t="e">
        <f t="array" ref="AC273">INDEX($D$2:$D$561, SMALL(IF($AA$2=$B$2:$B$561, ROW($B$2:$B$561)-ROW($B$2)+1), ROW(272:272)))</f>
        <v>#NUM!</v>
      </c>
      <c r="AE273" s="21" t="e">
        <f t="array" ref="AE273">INDEX($C$2:$C$561, SMALL(IF($AD$2=$B$2:$B$561, ROW($B$2:$B$561)-ROW($B$2)+1), ROW(272:272)))</f>
        <v>#NUM!</v>
      </c>
      <c r="AF273" s="21" t="e">
        <f t="array" ref="AF273">INDEX($D$2:$D$561, SMALL(IF($AD$2=$B$2:$B$561, ROW($B$2:$B$561)-ROW($B$2)+1), ROW(272:272)))</f>
        <v>#NUM!</v>
      </c>
      <c r="AH273" s="21" t="e">
        <f t="array" ref="AH273">INDEX($C$2:$C$561, SMALL(IF($AG$2=$B$2:$B$561, ROW($B$2:$B$561)-ROW($B$2)+1), ROW(272:272)))</f>
        <v>#NUM!</v>
      </c>
      <c r="AI273" s="21" t="e">
        <f t="array" ref="AI273">INDEX($D$2:$D$561, SMALL(IF($AG$2=$B$2:$B$561, ROW($B$2:$B$561)-ROW($B$2)+1), ROW(272:272)))</f>
        <v>#NUM!</v>
      </c>
    </row>
    <row r="274" spans="1:35" ht="15" x14ac:dyDescent="0.4">
      <c r="A274">
        <f>'Clk0.8'!P72</f>
        <v>15.929039529772158</v>
      </c>
      <c r="B274">
        <f t="shared" si="4"/>
        <v>16</v>
      </c>
      <c r="C274" s="1">
        <f>'Clk0.8'!S72</f>
        <v>6.1270210677799311</v>
      </c>
      <c r="D274" s="1">
        <f>'Clk0.8'!T72</f>
        <v>4.0601667720810424</v>
      </c>
      <c r="G274" s="21" t="e">
        <f t="array" ref="G274">INDEX($C$2:$C$561, SMALL(IF($F$2=$B$2:$B$561, ROW($B$2:$B$561)-ROW($B$2)+1), ROW(273:273)))</f>
        <v>#NUM!</v>
      </c>
      <c r="H274" s="21" t="e">
        <f t="array" ref="H274">INDEX($D$2:$D$561, SMALL(IF($F$2=$B$2:$B$561, ROW($B$2:$B$561)-ROW($B$2)+1), ROW(273:273)))</f>
        <v>#NUM!</v>
      </c>
      <c r="J274" s="21" t="e">
        <f t="array" ref="J274">INDEX($C$2:$C$561, SMALL(IF($I$2=$B$2:$B$561, ROW($B$2:$B$561)-ROW($B$2)+1), ROW(273:273)))</f>
        <v>#NUM!</v>
      </c>
      <c r="K274" s="21" t="e">
        <f t="array" ref="K274">INDEX($D$2:$D$561, SMALL(IF($I$2=$B$2:$B$561, ROW($B$2:$B$561)-ROW($B$2)+1), ROW(273:273)))</f>
        <v>#NUM!</v>
      </c>
      <c r="M274" s="21" t="e">
        <f t="array" ref="M274">INDEX($C$2:$C$561, SMALL(IF($L$2=$B$2:$B$561, ROW($B$2:$B$561)-ROW($B$2)+1), ROW(273:273)))</f>
        <v>#NUM!</v>
      </c>
      <c r="N274" s="21" t="e">
        <f t="array" ref="N274">INDEX($D$2:$D$561, SMALL(IF($L$2=$B$2:$B$561, ROW($B$2:$B$561)-ROW($B$2)+1), ROW(273:273)))</f>
        <v>#NUM!</v>
      </c>
      <c r="P274" s="21" t="e">
        <f t="array" ref="P274">INDEX($C$2:$C$561, SMALL(IF($O$2=$B$2:$B$561, ROW($B$2:$B$561)-ROW($B$2)+1), ROW(273:273)))</f>
        <v>#NUM!</v>
      </c>
      <c r="Q274" s="21" t="e">
        <f t="array" ref="Q274">INDEX($D$2:$D$561, SMALL(IF($O$2=$B$2:$B$561, ROW($B$2:$B$561)-ROW($B$2)+1), ROW(273:273)))</f>
        <v>#NUM!</v>
      </c>
      <c r="S274" s="21" t="e">
        <f t="array" ref="S274">INDEX($C$2:$C$561, SMALL(IF($R$2=$B$2:$B$561, ROW($B$2:$B$561)-ROW($B$2)+1), ROW(273:273)))</f>
        <v>#NUM!</v>
      </c>
      <c r="T274" s="21" t="e">
        <f t="array" ref="T274">INDEX($D$2:$D$561, SMALL(IF($R$2=$B$2:$B$561, ROW($B$2:$B$561)-ROW($B$2)+1), ROW(273:273)))</f>
        <v>#NUM!</v>
      </c>
      <c r="V274" s="21" t="e">
        <f t="array" ref="V274">INDEX($C$2:$C$561, SMALL(IF($U$2=$B$2:$B$561, ROW($B$2:$B$561)-ROW($B$2)+1), ROW(273:273)))</f>
        <v>#NUM!</v>
      </c>
      <c r="W274" s="21" t="e">
        <f t="array" ref="W274">INDEX($D$2:$D$561, SMALL(IF($U$2=$B$2:$B$561, ROW($B$2:$B$561)-ROW($B$2)+1), ROW(273:273)))</f>
        <v>#NUM!</v>
      </c>
      <c r="Y274" s="21" t="e">
        <f t="array" ref="Y274">INDEX($C$2:$C$561, SMALL(IF($X$2=$B$2:$B$561, ROW($B$2:$B$561)-ROW($B$2)+1), ROW(273:273)))</f>
        <v>#NUM!</v>
      </c>
      <c r="Z274" s="21" t="e">
        <f t="array" ref="Z274">INDEX($D$2:$D$561, SMALL(IF($X$2=$B$2:$B$561, ROW($B$2:$B$561)-ROW($B$2)+1), ROW(273:273)))</f>
        <v>#NUM!</v>
      </c>
      <c r="AB274" s="21" t="e">
        <f t="array" ref="AB274">INDEX($C$2:$C$561, SMALL(IF($AA$2=$B$2:$B$561, ROW($B$2:$B$561)-ROW($B$2)+1), ROW(273:273)))</f>
        <v>#NUM!</v>
      </c>
      <c r="AC274" s="21" t="e">
        <f t="array" ref="AC274">INDEX($D$2:$D$561, SMALL(IF($AA$2=$B$2:$B$561, ROW($B$2:$B$561)-ROW($B$2)+1), ROW(273:273)))</f>
        <v>#NUM!</v>
      </c>
      <c r="AE274" s="21" t="e">
        <f t="array" ref="AE274">INDEX($C$2:$C$561, SMALL(IF($AD$2=$B$2:$B$561, ROW($B$2:$B$561)-ROW($B$2)+1), ROW(273:273)))</f>
        <v>#NUM!</v>
      </c>
      <c r="AF274" s="21" t="e">
        <f t="array" ref="AF274">INDEX($D$2:$D$561, SMALL(IF($AD$2=$B$2:$B$561, ROW($B$2:$B$561)-ROW($B$2)+1), ROW(273:273)))</f>
        <v>#NUM!</v>
      </c>
      <c r="AH274" s="21" t="e">
        <f t="array" ref="AH274">INDEX($C$2:$C$561, SMALL(IF($AG$2=$B$2:$B$561, ROW($B$2:$B$561)-ROW($B$2)+1), ROW(273:273)))</f>
        <v>#NUM!</v>
      </c>
      <c r="AI274" s="21" t="e">
        <f t="array" ref="AI274">INDEX($D$2:$D$561, SMALL(IF($AG$2=$B$2:$B$561, ROW($B$2:$B$561)-ROW($B$2)+1), ROW(273:273)))</f>
        <v>#NUM!</v>
      </c>
    </row>
    <row r="275" spans="1:35" ht="15" x14ac:dyDescent="0.4">
      <c r="A275">
        <f>'Clk0.8'!P73</f>
        <v>16.088523583749215</v>
      </c>
      <c r="B275">
        <f t="shared" si="4"/>
        <v>16</v>
      </c>
      <c r="C275" s="1">
        <f>'Clk0.8'!S73</f>
        <v>5.9845050664539645</v>
      </c>
      <c r="D275" s="1">
        <f>'Clk0.8'!T73</f>
        <v>3.8033184372406863</v>
      </c>
      <c r="G275" s="21" t="e">
        <f t="array" ref="G275">INDEX($C$2:$C$561, SMALL(IF($F$2=$B$2:$B$561, ROW($B$2:$B$561)-ROW($B$2)+1), ROW(274:274)))</f>
        <v>#NUM!</v>
      </c>
      <c r="H275" s="21" t="e">
        <f t="array" ref="H275">INDEX($D$2:$D$561, SMALL(IF($F$2=$B$2:$B$561, ROW($B$2:$B$561)-ROW($B$2)+1), ROW(274:274)))</f>
        <v>#NUM!</v>
      </c>
      <c r="J275" s="21" t="e">
        <f t="array" ref="J275">INDEX($C$2:$C$561, SMALL(IF($I$2=$B$2:$B$561, ROW($B$2:$B$561)-ROW($B$2)+1), ROW(274:274)))</f>
        <v>#NUM!</v>
      </c>
      <c r="K275" s="21" t="e">
        <f t="array" ref="K275">INDEX($D$2:$D$561, SMALL(IF($I$2=$B$2:$B$561, ROW($B$2:$B$561)-ROW($B$2)+1), ROW(274:274)))</f>
        <v>#NUM!</v>
      </c>
      <c r="M275" s="21" t="e">
        <f t="array" ref="M275">INDEX($C$2:$C$561, SMALL(IF($L$2=$B$2:$B$561, ROW($B$2:$B$561)-ROW($B$2)+1), ROW(274:274)))</f>
        <v>#NUM!</v>
      </c>
      <c r="N275" s="21" t="e">
        <f t="array" ref="N275">INDEX($D$2:$D$561, SMALL(IF($L$2=$B$2:$B$561, ROW($B$2:$B$561)-ROW($B$2)+1), ROW(274:274)))</f>
        <v>#NUM!</v>
      </c>
      <c r="P275" s="21" t="e">
        <f t="array" ref="P275">INDEX($C$2:$C$561, SMALL(IF($O$2=$B$2:$B$561, ROW($B$2:$B$561)-ROW($B$2)+1), ROW(274:274)))</f>
        <v>#NUM!</v>
      </c>
      <c r="Q275" s="21" t="e">
        <f t="array" ref="Q275">INDEX($D$2:$D$561, SMALL(IF($O$2=$B$2:$B$561, ROW($B$2:$B$561)-ROW($B$2)+1), ROW(274:274)))</f>
        <v>#NUM!</v>
      </c>
      <c r="S275" s="21" t="e">
        <f t="array" ref="S275">INDEX($C$2:$C$561, SMALL(IF($R$2=$B$2:$B$561, ROW($B$2:$B$561)-ROW($B$2)+1), ROW(274:274)))</f>
        <v>#NUM!</v>
      </c>
      <c r="T275" s="21" t="e">
        <f t="array" ref="T275">INDEX($D$2:$D$561, SMALL(IF($R$2=$B$2:$B$561, ROW($B$2:$B$561)-ROW($B$2)+1), ROW(274:274)))</f>
        <v>#NUM!</v>
      </c>
      <c r="V275" s="21" t="e">
        <f t="array" ref="V275">INDEX($C$2:$C$561, SMALL(IF($U$2=$B$2:$B$561, ROW($B$2:$B$561)-ROW($B$2)+1), ROW(274:274)))</f>
        <v>#NUM!</v>
      </c>
      <c r="W275" s="21" t="e">
        <f t="array" ref="W275">INDEX($D$2:$D$561, SMALL(IF($U$2=$B$2:$B$561, ROW($B$2:$B$561)-ROW($B$2)+1), ROW(274:274)))</f>
        <v>#NUM!</v>
      </c>
      <c r="Y275" s="21" t="e">
        <f t="array" ref="Y275">INDEX($C$2:$C$561, SMALL(IF($X$2=$B$2:$B$561, ROW($B$2:$B$561)-ROW($B$2)+1), ROW(274:274)))</f>
        <v>#NUM!</v>
      </c>
      <c r="Z275" s="21" t="e">
        <f t="array" ref="Z275">INDEX($D$2:$D$561, SMALL(IF($X$2=$B$2:$B$561, ROW($B$2:$B$561)-ROW($B$2)+1), ROW(274:274)))</f>
        <v>#NUM!</v>
      </c>
      <c r="AB275" s="21" t="e">
        <f t="array" ref="AB275">INDEX($C$2:$C$561, SMALL(IF($AA$2=$B$2:$B$561, ROW($B$2:$B$561)-ROW($B$2)+1), ROW(274:274)))</f>
        <v>#NUM!</v>
      </c>
      <c r="AC275" s="21" t="e">
        <f t="array" ref="AC275">INDEX($D$2:$D$561, SMALL(IF($AA$2=$B$2:$B$561, ROW($B$2:$B$561)-ROW($B$2)+1), ROW(274:274)))</f>
        <v>#NUM!</v>
      </c>
      <c r="AE275" s="21" t="e">
        <f t="array" ref="AE275">INDEX($C$2:$C$561, SMALL(IF($AD$2=$B$2:$B$561, ROW($B$2:$B$561)-ROW($B$2)+1), ROW(274:274)))</f>
        <v>#NUM!</v>
      </c>
      <c r="AF275" s="21" t="e">
        <f t="array" ref="AF275">INDEX($D$2:$D$561, SMALL(IF($AD$2=$B$2:$B$561, ROW($B$2:$B$561)-ROW($B$2)+1), ROW(274:274)))</f>
        <v>#NUM!</v>
      </c>
      <c r="AH275" s="21" t="e">
        <f t="array" ref="AH275">INDEX($C$2:$C$561, SMALL(IF($AG$2=$B$2:$B$561, ROW($B$2:$B$561)-ROW($B$2)+1), ROW(274:274)))</f>
        <v>#NUM!</v>
      </c>
      <c r="AI275" s="21" t="e">
        <f t="array" ref="AI275">INDEX($D$2:$D$561, SMALL(IF($AG$2=$B$2:$B$561, ROW($B$2:$B$561)-ROW($B$2)+1), ROW(274:274)))</f>
        <v>#NUM!</v>
      </c>
    </row>
    <row r="276" spans="1:35" ht="15" x14ac:dyDescent="0.4">
      <c r="A276">
        <f>'Clk0.8'!P74</f>
        <v>16.261859859235372</v>
      </c>
      <c r="B276">
        <f t="shared" si="4"/>
        <v>16</v>
      </c>
      <c r="C276" s="1">
        <f>'Clk0.8'!S74</f>
        <v>5.8400802993790712</v>
      </c>
      <c r="D276" s="1">
        <f>'Clk0.8'!T74</f>
        <v>3.5385028677655139</v>
      </c>
      <c r="G276" s="21" t="e">
        <f t="array" ref="G276">INDEX($C$2:$C$561, SMALL(IF($F$2=$B$2:$B$561, ROW($B$2:$B$561)-ROW($B$2)+1), ROW(275:275)))</f>
        <v>#NUM!</v>
      </c>
      <c r="H276" s="21" t="e">
        <f t="array" ref="H276">INDEX($D$2:$D$561, SMALL(IF($F$2=$B$2:$B$561, ROW($B$2:$B$561)-ROW($B$2)+1), ROW(275:275)))</f>
        <v>#NUM!</v>
      </c>
      <c r="J276" s="21" t="e">
        <f t="array" ref="J276">INDEX($C$2:$C$561, SMALL(IF($I$2=$B$2:$B$561, ROW($B$2:$B$561)-ROW($B$2)+1), ROW(275:275)))</f>
        <v>#NUM!</v>
      </c>
      <c r="K276" s="21" t="e">
        <f t="array" ref="K276">INDEX($D$2:$D$561, SMALL(IF($I$2=$B$2:$B$561, ROW($B$2:$B$561)-ROW($B$2)+1), ROW(275:275)))</f>
        <v>#NUM!</v>
      </c>
      <c r="M276" s="21" t="e">
        <f t="array" ref="M276">INDEX($C$2:$C$561, SMALL(IF($L$2=$B$2:$B$561, ROW($B$2:$B$561)-ROW($B$2)+1), ROW(275:275)))</f>
        <v>#NUM!</v>
      </c>
      <c r="N276" s="21" t="e">
        <f t="array" ref="N276">INDEX($D$2:$D$561, SMALL(IF($L$2=$B$2:$B$561, ROW($B$2:$B$561)-ROW($B$2)+1), ROW(275:275)))</f>
        <v>#NUM!</v>
      </c>
      <c r="P276" s="21" t="e">
        <f t="array" ref="P276">INDEX($C$2:$C$561, SMALL(IF($O$2=$B$2:$B$561, ROW($B$2:$B$561)-ROW($B$2)+1), ROW(275:275)))</f>
        <v>#NUM!</v>
      </c>
      <c r="Q276" s="21" t="e">
        <f t="array" ref="Q276">INDEX($D$2:$D$561, SMALL(IF($O$2=$B$2:$B$561, ROW($B$2:$B$561)-ROW($B$2)+1), ROW(275:275)))</f>
        <v>#NUM!</v>
      </c>
      <c r="S276" s="21" t="e">
        <f t="array" ref="S276">INDEX($C$2:$C$561, SMALL(IF($R$2=$B$2:$B$561, ROW($B$2:$B$561)-ROW($B$2)+1), ROW(275:275)))</f>
        <v>#NUM!</v>
      </c>
      <c r="T276" s="21" t="e">
        <f t="array" ref="T276">INDEX($D$2:$D$561, SMALL(IF($R$2=$B$2:$B$561, ROW($B$2:$B$561)-ROW($B$2)+1), ROW(275:275)))</f>
        <v>#NUM!</v>
      </c>
      <c r="V276" s="21" t="e">
        <f t="array" ref="V276">INDEX($C$2:$C$561, SMALL(IF($U$2=$B$2:$B$561, ROW($B$2:$B$561)-ROW($B$2)+1), ROW(275:275)))</f>
        <v>#NUM!</v>
      </c>
      <c r="W276" s="21" t="e">
        <f t="array" ref="W276">INDEX($D$2:$D$561, SMALL(IF($U$2=$B$2:$B$561, ROW($B$2:$B$561)-ROW($B$2)+1), ROW(275:275)))</f>
        <v>#NUM!</v>
      </c>
      <c r="Y276" s="21" t="e">
        <f t="array" ref="Y276">INDEX($C$2:$C$561, SMALL(IF($X$2=$B$2:$B$561, ROW($B$2:$B$561)-ROW($B$2)+1), ROW(275:275)))</f>
        <v>#NUM!</v>
      </c>
      <c r="Z276" s="21" t="e">
        <f t="array" ref="Z276">INDEX($D$2:$D$561, SMALL(IF($X$2=$B$2:$B$561, ROW($B$2:$B$561)-ROW($B$2)+1), ROW(275:275)))</f>
        <v>#NUM!</v>
      </c>
      <c r="AB276" s="21" t="e">
        <f t="array" ref="AB276">INDEX($C$2:$C$561, SMALL(IF($AA$2=$B$2:$B$561, ROW($B$2:$B$561)-ROW($B$2)+1), ROW(275:275)))</f>
        <v>#NUM!</v>
      </c>
      <c r="AC276" s="21" t="e">
        <f t="array" ref="AC276">INDEX($D$2:$D$561, SMALL(IF($AA$2=$B$2:$B$561, ROW($B$2:$B$561)-ROW($B$2)+1), ROW(275:275)))</f>
        <v>#NUM!</v>
      </c>
      <c r="AE276" s="21" t="e">
        <f t="array" ref="AE276">INDEX($C$2:$C$561, SMALL(IF($AD$2=$B$2:$B$561, ROW($B$2:$B$561)-ROW($B$2)+1), ROW(275:275)))</f>
        <v>#NUM!</v>
      </c>
      <c r="AF276" s="21" t="e">
        <f t="array" ref="AF276">INDEX($D$2:$D$561, SMALL(IF($AD$2=$B$2:$B$561, ROW($B$2:$B$561)-ROW($B$2)+1), ROW(275:275)))</f>
        <v>#NUM!</v>
      </c>
      <c r="AH276" s="21" t="e">
        <f t="array" ref="AH276">INDEX($C$2:$C$561, SMALL(IF($AG$2=$B$2:$B$561, ROW($B$2:$B$561)-ROW($B$2)+1), ROW(275:275)))</f>
        <v>#NUM!</v>
      </c>
      <c r="AI276" s="21" t="e">
        <f t="array" ref="AI276">INDEX($D$2:$D$561, SMALL(IF($AG$2=$B$2:$B$561, ROW($B$2:$B$561)-ROW($B$2)+1), ROW(275:275)))</f>
        <v>#NUM!</v>
      </c>
    </row>
    <row r="277" spans="1:35" ht="15" x14ac:dyDescent="0.4">
      <c r="A277">
        <f>'Clk0.8'!P75</f>
        <v>16.449821527859314</v>
      </c>
      <c r="B277">
        <f t="shared" si="4"/>
        <v>16</v>
      </c>
      <c r="C277" s="1">
        <f>'Clk0.8'!S75</f>
        <v>5.692380571070097</v>
      </c>
      <c r="D277" s="1">
        <f>'Clk0.8'!T75</f>
        <v>3.2650489904522328</v>
      </c>
      <c r="G277" s="21" t="e">
        <f t="array" ref="G277">INDEX($C$2:$C$561, SMALL(IF($F$2=$B$2:$B$561, ROW($B$2:$B$561)-ROW($B$2)+1), ROW(276:276)))</f>
        <v>#NUM!</v>
      </c>
      <c r="H277" s="21" t="e">
        <f t="array" ref="H277">INDEX($D$2:$D$561, SMALL(IF($F$2=$B$2:$B$561, ROW($B$2:$B$561)-ROW($B$2)+1), ROW(276:276)))</f>
        <v>#NUM!</v>
      </c>
      <c r="J277" s="21" t="e">
        <f t="array" ref="J277">INDEX($C$2:$C$561, SMALL(IF($I$2=$B$2:$B$561, ROW($B$2:$B$561)-ROW($B$2)+1), ROW(276:276)))</f>
        <v>#NUM!</v>
      </c>
      <c r="K277" s="21" t="e">
        <f t="array" ref="K277">INDEX($D$2:$D$561, SMALL(IF($I$2=$B$2:$B$561, ROW($B$2:$B$561)-ROW($B$2)+1), ROW(276:276)))</f>
        <v>#NUM!</v>
      </c>
      <c r="M277" s="21" t="e">
        <f t="array" ref="M277">INDEX($C$2:$C$561, SMALL(IF($L$2=$B$2:$B$561, ROW($B$2:$B$561)-ROW($B$2)+1), ROW(276:276)))</f>
        <v>#NUM!</v>
      </c>
      <c r="N277" s="21" t="e">
        <f t="array" ref="N277">INDEX($D$2:$D$561, SMALL(IF($L$2=$B$2:$B$561, ROW($B$2:$B$561)-ROW($B$2)+1), ROW(276:276)))</f>
        <v>#NUM!</v>
      </c>
      <c r="P277" s="21" t="e">
        <f t="array" ref="P277">INDEX($C$2:$C$561, SMALL(IF($O$2=$B$2:$B$561, ROW($B$2:$B$561)-ROW($B$2)+1), ROW(276:276)))</f>
        <v>#NUM!</v>
      </c>
      <c r="Q277" s="21" t="e">
        <f t="array" ref="Q277">INDEX($D$2:$D$561, SMALL(IF($O$2=$B$2:$B$561, ROW($B$2:$B$561)-ROW($B$2)+1), ROW(276:276)))</f>
        <v>#NUM!</v>
      </c>
      <c r="S277" s="21" t="e">
        <f t="array" ref="S277">INDEX($C$2:$C$561, SMALL(IF($R$2=$B$2:$B$561, ROW($B$2:$B$561)-ROW($B$2)+1), ROW(276:276)))</f>
        <v>#NUM!</v>
      </c>
      <c r="T277" s="21" t="e">
        <f t="array" ref="T277">INDEX($D$2:$D$561, SMALL(IF($R$2=$B$2:$B$561, ROW($B$2:$B$561)-ROW($B$2)+1), ROW(276:276)))</f>
        <v>#NUM!</v>
      </c>
      <c r="V277" s="21" t="e">
        <f t="array" ref="V277">INDEX($C$2:$C$561, SMALL(IF($U$2=$B$2:$B$561, ROW($B$2:$B$561)-ROW($B$2)+1), ROW(276:276)))</f>
        <v>#NUM!</v>
      </c>
      <c r="W277" s="21" t="e">
        <f t="array" ref="W277">INDEX($D$2:$D$561, SMALL(IF($U$2=$B$2:$B$561, ROW($B$2:$B$561)-ROW($B$2)+1), ROW(276:276)))</f>
        <v>#NUM!</v>
      </c>
      <c r="Y277" s="21" t="e">
        <f t="array" ref="Y277">INDEX($C$2:$C$561, SMALL(IF($X$2=$B$2:$B$561, ROW($B$2:$B$561)-ROW($B$2)+1), ROW(276:276)))</f>
        <v>#NUM!</v>
      </c>
      <c r="Z277" s="21" t="e">
        <f t="array" ref="Z277">INDEX($D$2:$D$561, SMALL(IF($X$2=$B$2:$B$561, ROW($B$2:$B$561)-ROW($B$2)+1), ROW(276:276)))</f>
        <v>#NUM!</v>
      </c>
      <c r="AB277" s="21" t="e">
        <f t="array" ref="AB277">INDEX($C$2:$C$561, SMALL(IF($AA$2=$B$2:$B$561, ROW($B$2:$B$561)-ROW($B$2)+1), ROW(276:276)))</f>
        <v>#NUM!</v>
      </c>
      <c r="AC277" s="21" t="e">
        <f t="array" ref="AC277">INDEX($D$2:$D$561, SMALL(IF($AA$2=$B$2:$B$561, ROW($B$2:$B$561)-ROW($B$2)+1), ROW(276:276)))</f>
        <v>#NUM!</v>
      </c>
      <c r="AE277" s="21" t="e">
        <f t="array" ref="AE277">INDEX($C$2:$C$561, SMALL(IF($AD$2=$B$2:$B$561, ROW($B$2:$B$561)-ROW($B$2)+1), ROW(276:276)))</f>
        <v>#NUM!</v>
      </c>
      <c r="AF277" s="21" t="e">
        <f t="array" ref="AF277">INDEX($D$2:$D$561, SMALL(IF($AD$2=$B$2:$B$561, ROW($B$2:$B$561)-ROW($B$2)+1), ROW(276:276)))</f>
        <v>#NUM!</v>
      </c>
      <c r="AH277" s="21" t="e">
        <f t="array" ref="AH277">INDEX($C$2:$C$561, SMALL(IF($AG$2=$B$2:$B$561, ROW($B$2:$B$561)-ROW($B$2)+1), ROW(276:276)))</f>
        <v>#NUM!</v>
      </c>
      <c r="AI277" s="21" t="e">
        <f t="array" ref="AI277">INDEX($D$2:$D$561, SMALL(IF($AG$2=$B$2:$B$561, ROW($B$2:$B$561)-ROW($B$2)+1), ROW(276:276)))</f>
        <v>#NUM!</v>
      </c>
    </row>
    <row r="278" spans="1:35" ht="15" x14ac:dyDescent="0.4">
      <c r="A278">
        <f>'Clk0.8'!P76</f>
        <v>16.653182458588834</v>
      </c>
      <c r="B278">
        <f t="shared" si="4"/>
        <v>16</v>
      </c>
      <c r="C278" s="1">
        <f>'Clk0.8'!S76</f>
        <v>5.5397147688472375</v>
      </c>
      <c r="D278" s="1">
        <f>'Clk0.8'!T76</f>
        <v>2.9823553924242909</v>
      </c>
      <c r="G278" s="21" t="e">
        <f t="array" ref="G278">INDEX($C$2:$C$561, SMALL(IF($F$2=$B$2:$B$561, ROW($B$2:$B$561)-ROW($B$2)+1), ROW(277:277)))</f>
        <v>#NUM!</v>
      </c>
      <c r="H278" s="21" t="e">
        <f t="array" ref="H278">INDEX($D$2:$D$561, SMALL(IF($F$2=$B$2:$B$561, ROW($B$2:$B$561)-ROW($B$2)+1), ROW(277:277)))</f>
        <v>#NUM!</v>
      </c>
      <c r="J278" s="21" t="e">
        <f t="array" ref="J278">INDEX($C$2:$C$561, SMALL(IF($I$2=$B$2:$B$561, ROW($B$2:$B$561)-ROW($B$2)+1), ROW(277:277)))</f>
        <v>#NUM!</v>
      </c>
      <c r="K278" s="21" t="e">
        <f t="array" ref="K278">INDEX($D$2:$D$561, SMALL(IF($I$2=$B$2:$B$561, ROW($B$2:$B$561)-ROW($B$2)+1), ROW(277:277)))</f>
        <v>#NUM!</v>
      </c>
      <c r="M278" s="21" t="e">
        <f t="array" ref="M278">INDEX($C$2:$C$561, SMALL(IF($L$2=$B$2:$B$561, ROW($B$2:$B$561)-ROW($B$2)+1), ROW(277:277)))</f>
        <v>#NUM!</v>
      </c>
      <c r="N278" s="21" t="e">
        <f t="array" ref="N278">INDEX($D$2:$D$561, SMALL(IF($L$2=$B$2:$B$561, ROW($B$2:$B$561)-ROW($B$2)+1), ROW(277:277)))</f>
        <v>#NUM!</v>
      </c>
      <c r="P278" s="21" t="e">
        <f t="array" ref="P278">INDEX($C$2:$C$561, SMALL(IF($O$2=$B$2:$B$561, ROW($B$2:$B$561)-ROW($B$2)+1), ROW(277:277)))</f>
        <v>#NUM!</v>
      </c>
      <c r="Q278" s="21" t="e">
        <f t="array" ref="Q278">INDEX($D$2:$D$561, SMALL(IF($O$2=$B$2:$B$561, ROW($B$2:$B$561)-ROW($B$2)+1), ROW(277:277)))</f>
        <v>#NUM!</v>
      </c>
      <c r="S278" s="21" t="e">
        <f t="array" ref="S278">INDEX($C$2:$C$561, SMALL(IF($R$2=$B$2:$B$561, ROW($B$2:$B$561)-ROW($B$2)+1), ROW(277:277)))</f>
        <v>#NUM!</v>
      </c>
      <c r="T278" s="21" t="e">
        <f t="array" ref="T278">INDEX($D$2:$D$561, SMALL(IF($R$2=$B$2:$B$561, ROW($B$2:$B$561)-ROW($B$2)+1), ROW(277:277)))</f>
        <v>#NUM!</v>
      </c>
      <c r="V278" s="21" t="e">
        <f t="array" ref="V278">INDEX($C$2:$C$561, SMALL(IF($U$2=$B$2:$B$561, ROW($B$2:$B$561)-ROW($B$2)+1), ROW(277:277)))</f>
        <v>#NUM!</v>
      </c>
      <c r="W278" s="21" t="e">
        <f t="array" ref="W278">INDEX($D$2:$D$561, SMALL(IF($U$2=$B$2:$B$561, ROW($B$2:$B$561)-ROW($B$2)+1), ROW(277:277)))</f>
        <v>#NUM!</v>
      </c>
      <c r="Y278" s="21" t="e">
        <f t="array" ref="Y278">INDEX($C$2:$C$561, SMALL(IF($X$2=$B$2:$B$561, ROW($B$2:$B$561)-ROW($B$2)+1), ROW(277:277)))</f>
        <v>#NUM!</v>
      </c>
      <c r="Z278" s="21" t="e">
        <f t="array" ref="Z278">INDEX($D$2:$D$561, SMALL(IF($X$2=$B$2:$B$561, ROW($B$2:$B$561)-ROW($B$2)+1), ROW(277:277)))</f>
        <v>#NUM!</v>
      </c>
      <c r="AB278" s="21" t="e">
        <f t="array" ref="AB278">INDEX($C$2:$C$561, SMALL(IF($AA$2=$B$2:$B$561, ROW($B$2:$B$561)-ROW($B$2)+1), ROW(277:277)))</f>
        <v>#NUM!</v>
      </c>
      <c r="AC278" s="21" t="e">
        <f t="array" ref="AC278">INDEX($D$2:$D$561, SMALL(IF($AA$2=$B$2:$B$561, ROW($B$2:$B$561)-ROW($B$2)+1), ROW(277:277)))</f>
        <v>#NUM!</v>
      </c>
      <c r="AE278" s="21" t="e">
        <f t="array" ref="AE278">INDEX($C$2:$C$561, SMALL(IF($AD$2=$B$2:$B$561, ROW($B$2:$B$561)-ROW($B$2)+1), ROW(277:277)))</f>
        <v>#NUM!</v>
      </c>
      <c r="AF278" s="21" t="e">
        <f t="array" ref="AF278">INDEX($D$2:$D$561, SMALL(IF($AD$2=$B$2:$B$561, ROW($B$2:$B$561)-ROW($B$2)+1), ROW(277:277)))</f>
        <v>#NUM!</v>
      </c>
      <c r="AH278" s="21" t="e">
        <f t="array" ref="AH278">INDEX($C$2:$C$561, SMALL(IF($AG$2=$B$2:$B$561, ROW($B$2:$B$561)-ROW($B$2)+1), ROW(277:277)))</f>
        <v>#NUM!</v>
      </c>
      <c r="AI278" s="21" t="e">
        <f t="array" ref="AI278">INDEX($D$2:$D$561, SMALL(IF($AG$2=$B$2:$B$561, ROW($B$2:$B$561)-ROW($B$2)+1), ROW(277:277)))</f>
        <v>#NUM!</v>
      </c>
    </row>
    <row r="279" spans="1:35" ht="15" x14ac:dyDescent="0.4">
      <c r="A279">
        <f>'Clk0.8'!P77</f>
        <v>16.872651954734152</v>
      </c>
      <c r="B279">
        <f t="shared" si="4"/>
        <v>16</v>
      </c>
      <c r="C279" s="1">
        <f>'Clk0.8'!S77</f>
        <v>5.379977030093543</v>
      </c>
      <c r="D279" s="1">
        <f>'Clk0.8'!T77</f>
        <v>2.6899632318581692</v>
      </c>
      <c r="G279" s="21" t="e">
        <f t="array" ref="G279">INDEX($C$2:$C$561, SMALL(IF($F$2=$B$2:$B$561, ROW($B$2:$B$561)-ROW($B$2)+1), ROW(278:278)))</f>
        <v>#NUM!</v>
      </c>
      <c r="H279" s="21" t="e">
        <f t="array" ref="H279">INDEX($D$2:$D$561, SMALL(IF($F$2=$B$2:$B$561, ROW($B$2:$B$561)-ROW($B$2)+1), ROW(278:278)))</f>
        <v>#NUM!</v>
      </c>
      <c r="J279" s="21" t="e">
        <f t="array" ref="J279">INDEX($C$2:$C$561, SMALL(IF($I$2=$B$2:$B$561, ROW($B$2:$B$561)-ROW($B$2)+1), ROW(278:278)))</f>
        <v>#NUM!</v>
      </c>
      <c r="K279" s="21" t="e">
        <f t="array" ref="K279">INDEX($D$2:$D$561, SMALL(IF($I$2=$B$2:$B$561, ROW($B$2:$B$561)-ROW($B$2)+1), ROW(278:278)))</f>
        <v>#NUM!</v>
      </c>
      <c r="M279" s="21" t="e">
        <f t="array" ref="M279">INDEX($C$2:$C$561, SMALL(IF($L$2=$B$2:$B$561, ROW($B$2:$B$561)-ROW($B$2)+1), ROW(278:278)))</f>
        <v>#NUM!</v>
      </c>
      <c r="N279" s="21" t="e">
        <f t="array" ref="N279">INDEX($D$2:$D$561, SMALL(IF($L$2=$B$2:$B$561, ROW($B$2:$B$561)-ROW($B$2)+1), ROW(278:278)))</f>
        <v>#NUM!</v>
      </c>
      <c r="P279" s="21" t="e">
        <f t="array" ref="P279">INDEX($C$2:$C$561, SMALL(IF($O$2=$B$2:$B$561, ROW($B$2:$B$561)-ROW($B$2)+1), ROW(278:278)))</f>
        <v>#NUM!</v>
      </c>
      <c r="Q279" s="21" t="e">
        <f t="array" ref="Q279">INDEX($D$2:$D$561, SMALL(IF($O$2=$B$2:$B$561, ROW($B$2:$B$561)-ROW($B$2)+1), ROW(278:278)))</f>
        <v>#NUM!</v>
      </c>
      <c r="S279" s="21" t="e">
        <f t="array" ref="S279">INDEX($C$2:$C$561, SMALL(IF($R$2=$B$2:$B$561, ROW($B$2:$B$561)-ROW($B$2)+1), ROW(278:278)))</f>
        <v>#NUM!</v>
      </c>
      <c r="T279" s="21" t="e">
        <f t="array" ref="T279">INDEX($D$2:$D$561, SMALL(IF($R$2=$B$2:$B$561, ROW($B$2:$B$561)-ROW($B$2)+1), ROW(278:278)))</f>
        <v>#NUM!</v>
      </c>
      <c r="V279" s="21" t="e">
        <f t="array" ref="V279">INDEX($C$2:$C$561, SMALL(IF($U$2=$B$2:$B$561, ROW($B$2:$B$561)-ROW($B$2)+1), ROW(278:278)))</f>
        <v>#NUM!</v>
      </c>
      <c r="W279" s="21" t="e">
        <f t="array" ref="W279">INDEX($D$2:$D$561, SMALL(IF($U$2=$B$2:$B$561, ROW($B$2:$B$561)-ROW($B$2)+1), ROW(278:278)))</f>
        <v>#NUM!</v>
      </c>
      <c r="Y279" s="21" t="e">
        <f t="array" ref="Y279">INDEX($C$2:$C$561, SMALL(IF($X$2=$B$2:$B$561, ROW($B$2:$B$561)-ROW($B$2)+1), ROW(278:278)))</f>
        <v>#NUM!</v>
      </c>
      <c r="Z279" s="21" t="e">
        <f t="array" ref="Z279">INDEX($D$2:$D$561, SMALL(IF($X$2=$B$2:$B$561, ROW($B$2:$B$561)-ROW($B$2)+1), ROW(278:278)))</f>
        <v>#NUM!</v>
      </c>
      <c r="AB279" s="21" t="e">
        <f t="array" ref="AB279">INDEX($C$2:$C$561, SMALL(IF($AA$2=$B$2:$B$561, ROW($B$2:$B$561)-ROW($B$2)+1), ROW(278:278)))</f>
        <v>#NUM!</v>
      </c>
      <c r="AC279" s="21" t="e">
        <f t="array" ref="AC279">INDEX($D$2:$D$561, SMALL(IF($AA$2=$B$2:$B$561, ROW($B$2:$B$561)-ROW($B$2)+1), ROW(278:278)))</f>
        <v>#NUM!</v>
      </c>
      <c r="AE279" s="21" t="e">
        <f t="array" ref="AE279">INDEX($C$2:$C$561, SMALL(IF($AD$2=$B$2:$B$561, ROW($B$2:$B$561)-ROW($B$2)+1), ROW(278:278)))</f>
        <v>#NUM!</v>
      </c>
      <c r="AF279" s="21" t="e">
        <f t="array" ref="AF279">INDEX($D$2:$D$561, SMALL(IF($AD$2=$B$2:$B$561, ROW($B$2:$B$561)-ROW($B$2)+1), ROW(278:278)))</f>
        <v>#NUM!</v>
      </c>
      <c r="AH279" s="21" t="e">
        <f t="array" ref="AH279">INDEX($C$2:$C$561, SMALL(IF($AG$2=$B$2:$B$561, ROW($B$2:$B$561)-ROW($B$2)+1), ROW(278:278)))</f>
        <v>#NUM!</v>
      </c>
      <c r="AI279" s="21" t="e">
        <f t="array" ref="AI279">INDEX($D$2:$D$561, SMALL(IF($AG$2=$B$2:$B$561, ROW($B$2:$B$561)-ROW($B$2)+1), ROW(278:278)))</f>
        <v>#NUM!</v>
      </c>
    </row>
    <row r="280" spans="1:35" ht="15" x14ac:dyDescent="0.4">
      <c r="A280">
        <f>'Clk0.8'!P78</f>
        <v>17.108766047527414</v>
      </c>
      <c r="B280">
        <f t="shared" si="4"/>
        <v>18</v>
      </c>
      <c r="C280" s="1">
        <f>'Clk0.8'!S78</f>
        <v>5.2105360307381936</v>
      </c>
      <c r="D280" s="1">
        <f>'Clk0.8'!T78</f>
        <v>2.3876704642477851</v>
      </c>
      <c r="G280" s="21" t="e">
        <f t="array" ref="G280">INDEX($C$2:$C$561, SMALL(IF($F$2=$B$2:$B$561, ROW($B$2:$B$561)-ROW($B$2)+1), ROW(279:279)))</f>
        <v>#NUM!</v>
      </c>
      <c r="H280" s="21" t="e">
        <f t="array" ref="H280">INDEX($D$2:$D$561, SMALL(IF($F$2=$B$2:$B$561, ROW($B$2:$B$561)-ROW($B$2)+1), ROW(279:279)))</f>
        <v>#NUM!</v>
      </c>
      <c r="J280" s="21" t="e">
        <f t="array" ref="J280">INDEX($C$2:$C$561, SMALL(IF($I$2=$B$2:$B$561, ROW($B$2:$B$561)-ROW($B$2)+1), ROW(279:279)))</f>
        <v>#NUM!</v>
      </c>
      <c r="K280" s="21" t="e">
        <f t="array" ref="K280">INDEX($D$2:$D$561, SMALL(IF($I$2=$B$2:$B$561, ROW($B$2:$B$561)-ROW($B$2)+1), ROW(279:279)))</f>
        <v>#NUM!</v>
      </c>
      <c r="M280" s="21" t="e">
        <f t="array" ref="M280">INDEX($C$2:$C$561, SMALL(IF($L$2=$B$2:$B$561, ROW($B$2:$B$561)-ROW($B$2)+1), ROW(279:279)))</f>
        <v>#NUM!</v>
      </c>
      <c r="N280" s="21" t="e">
        <f t="array" ref="N280">INDEX($D$2:$D$561, SMALL(IF($L$2=$B$2:$B$561, ROW($B$2:$B$561)-ROW($B$2)+1), ROW(279:279)))</f>
        <v>#NUM!</v>
      </c>
      <c r="P280" s="21" t="e">
        <f t="array" ref="P280">INDEX($C$2:$C$561, SMALL(IF($O$2=$B$2:$B$561, ROW($B$2:$B$561)-ROW($B$2)+1), ROW(279:279)))</f>
        <v>#NUM!</v>
      </c>
      <c r="Q280" s="21" t="e">
        <f t="array" ref="Q280">INDEX($D$2:$D$561, SMALL(IF($O$2=$B$2:$B$561, ROW($B$2:$B$561)-ROW($B$2)+1), ROW(279:279)))</f>
        <v>#NUM!</v>
      </c>
      <c r="S280" s="21" t="e">
        <f t="array" ref="S280">INDEX($C$2:$C$561, SMALL(IF($R$2=$B$2:$B$561, ROW($B$2:$B$561)-ROW($B$2)+1), ROW(279:279)))</f>
        <v>#NUM!</v>
      </c>
      <c r="T280" s="21" t="e">
        <f t="array" ref="T280">INDEX($D$2:$D$561, SMALL(IF($R$2=$B$2:$B$561, ROW($B$2:$B$561)-ROW($B$2)+1), ROW(279:279)))</f>
        <v>#NUM!</v>
      </c>
      <c r="V280" s="21" t="e">
        <f t="array" ref="V280">INDEX($C$2:$C$561, SMALL(IF($U$2=$B$2:$B$561, ROW($B$2:$B$561)-ROW($B$2)+1), ROW(279:279)))</f>
        <v>#NUM!</v>
      </c>
      <c r="W280" s="21" t="e">
        <f t="array" ref="W280">INDEX($D$2:$D$561, SMALL(IF($U$2=$B$2:$B$561, ROW($B$2:$B$561)-ROW($B$2)+1), ROW(279:279)))</f>
        <v>#NUM!</v>
      </c>
      <c r="Y280" s="21" t="e">
        <f t="array" ref="Y280">INDEX($C$2:$C$561, SMALL(IF($X$2=$B$2:$B$561, ROW($B$2:$B$561)-ROW($B$2)+1), ROW(279:279)))</f>
        <v>#NUM!</v>
      </c>
      <c r="Z280" s="21" t="e">
        <f t="array" ref="Z280">INDEX($D$2:$D$561, SMALL(IF($X$2=$B$2:$B$561, ROW($B$2:$B$561)-ROW($B$2)+1), ROW(279:279)))</f>
        <v>#NUM!</v>
      </c>
      <c r="AB280" s="21" t="e">
        <f t="array" ref="AB280">INDEX($C$2:$C$561, SMALL(IF($AA$2=$B$2:$B$561, ROW($B$2:$B$561)-ROW($B$2)+1), ROW(279:279)))</f>
        <v>#NUM!</v>
      </c>
      <c r="AC280" s="21" t="e">
        <f t="array" ref="AC280">INDEX($D$2:$D$561, SMALL(IF($AA$2=$B$2:$B$561, ROW($B$2:$B$561)-ROW($B$2)+1), ROW(279:279)))</f>
        <v>#NUM!</v>
      </c>
      <c r="AE280" s="21" t="e">
        <f t="array" ref="AE280">INDEX($C$2:$C$561, SMALL(IF($AD$2=$B$2:$B$561, ROW($B$2:$B$561)-ROW($B$2)+1), ROW(279:279)))</f>
        <v>#NUM!</v>
      </c>
      <c r="AF280" s="21" t="e">
        <f t="array" ref="AF280">INDEX($D$2:$D$561, SMALL(IF($AD$2=$B$2:$B$561, ROW($B$2:$B$561)-ROW($B$2)+1), ROW(279:279)))</f>
        <v>#NUM!</v>
      </c>
      <c r="AH280" s="21" t="e">
        <f t="array" ref="AH280">INDEX($C$2:$C$561, SMALL(IF($AG$2=$B$2:$B$561, ROW($B$2:$B$561)-ROW($B$2)+1), ROW(279:279)))</f>
        <v>#NUM!</v>
      </c>
      <c r="AI280" s="21" t="e">
        <f t="array" ref="AI280">INDEX($D$2:$D$561, SMALL(IF($AG$2=$B$2:$B$561, ROW($B$2:$B$561)-ROW($B$2)+1), ROW(279:279)))</f>
        <v>#NUM!</v>
      </c>
    </row>
    <row r="281" spans="1:35" s="23" customFormat="1" ht="15" x14ac:dyDescent="0.4">
      <c r="A281" s="23">
        <f>'Clk0.8'!P79</f>
        <v>17.36171232510517</v>
      </c>
      <c r="B281" s="23">
        <f t="shared" si="4"/>
        <v>18</v>
      </c>
      <c r="C281" s="24">
        <f>'Clk0.8'!S79</f>
        <v>5.0281021437906608</v>
      </c>
      <c r="D281" s="24">
        <f>'Clk0.8'!T79</f>
        <v>2.0757068110687467</v>
      </c>
      <c r="G281" s="21" t="e">
        <f t="array" ref="G281">INDEX($C$2:$C$561, SMALL(IF($F$2=$B$2:$B$561, ROW($B$2:$B$561)-ROW($B$2)+1), ROW(280:280)))</f>
        <v>#NUM!</v>
      </c>
      <c r="H281" s="21" t="e">
        <f t="array" ref="H281">INDEX($D$2:$D$561, SMALL(IF($F$2=$B$2:$B$561, ROW($B$2:$B$561)-ROW($B$2)+1), ROW(280:280)))</f>
        <v>#NUM!</v>
      </c>
      <c r="J281" s="21" t="e">
        <f t="array" ref="J281">INDEX($C$2:$C$561, SMALL(IF($I$2=$B$2:$B$561, ROW($B$2:$B$561)-ROW($B$2)+1), ROW(280:280)))</f>
        <v>#NUM!</v>
      </c>
      <c r="K281" s="21" t="e">
        <f t="array" ref="K281">INDEX($D$2:$D$561, SMALL(IF($I$2=$B$2:$B$561, ROW($B$2:$B$561)-ROW($B$2)+1), ROW(280:280)))</f>
        <v>#NUM!</v>
      </c>
      <c r="M281" s="21" t="e">
        <f t="array" ref="M281">INDEX($C$2:$C$561, SMALL(IF($L$2=$B$2:$B$561, ROW($B$2:$B$561)-ROW($B$2)+1), ROW(280:280)))</f>
        <v>#NUM!</v>
      </c>
      <c r="N281" s="21" t="e">
        <f t="array" ref="N281">INDEX($D$2:$D$561, SMALL(IF($L$2=$B$2:$B$561, ROW($B$2:$B$561)-ROW($B$2)+1), ROW(280:280)))</f>
        <v>#NUM!</v>
      </c>
      <c r="P281" s="21" t="e">
        <f t="array" ref="P281">INDEX($C$2:$C$561, SMALL(IF($O$2=$B$2:$B$561, ROW($B$2:$B$561)-ROW($B$2)+1), ROW(280:280)))</f>
        <v>#NUM!</v>
      </c>
      <c r="Q281" s="21" t="e">
        <f t="array" ref="Q281">INDEX($D$2:$D$561, SMALL(IF($O$2=$B$2:$B$561, ROW($B$2:$B$561)-ROW($B$2)+1), ROW(280:280)))</f>
        <v>#NUM!</v>
      </c>
      <c r="S281" s="21" t="e">
        <f t="array" ref="S281">INDEX($C$2:$C$561, SMALL(IF($R$2=$B$2:$B$561, ROW($B$2:$B$561)-ROW($B$2)+1), ROW(280:280)))</f>
        <v>#NUM!</v>
      </c>
      <c r="T281" s="21" t="e">
        <f t="array" ref="T281">INDEX($D$2:$D$561, SMALL(IF($R$2=$B$2:$B$561, ROW($B$2:$B$561)-ROW($B$2)+1), ROW(280:280)))</f>
        <v>#NUM!</v>
      </c>
      <c r="V281" s="21" t="e">
        <f t="array" ref="V281">INDEX($C$2:$C$561, SMALL(IF($U$2=$B$2:$B$561, ROW($B$2:$B$561)-ROW($B$2)+1), ROW(280:280)))</f>
        <v>#NUM!</v>
      </c>
      <c r="W281" s="21" t="e">
        <f t="array" ref="W281">INDEX($D$2:$D$561, SMALL(IF($U$2=$B$2:$B$561, ROW($B$2:$B$561)-ROW($B$2)+1), ROW(280:280)))</f>
        <v>#NUM!</v>
      </c>
      <c r="Y281" s="21" t="e">
        <f t="array" ref="Y281">INDEX($C$2:$C$561, SMALL(IF($X$2=$B$2:$B$561, ROW($B$2:$B$561)-ROW($B$2)+1), ROW(280:280)))</f>
        <v>#NUM!</v>
      </c>
      <c r="Z281" s="21" t="e">
        <f t="array" ref="Z281">INDEX($D$2:$D$561, SMALL(IF($X$2=$B$2:$B$561, ROW($B$2:$B$561)-ROW($B$2)+1), ROW(280:280)))</f>
        <v>#NUM!</v>
      </c>
      <c r="AB281" s="21" t="e">
        <f t="array" ref="AB281">INDEX($C$2:$C$561, SMALL(IF($AA$2=$B$2:$B$561, ROW($B$2:$B$561)-ROW($B$2)+1), ROW(280:280)))</f>
        <v>#NUM!</v>
      </c>
      <c r="AC281" s="21" t="e">
        <f t="array" ref="AC281">INDEX($D$2:$D$561, SMALL(IF($AA$2=$B$2:$B$561, ROW($B$2:$B$561)-ROW($B$2)+1), ROW(280:280)))</f>
        <v>#NUM!</v>
      </c>
      <c r="AE281" s="21" t="e">
        <f t="array" ref="AE281">INDEX($C$2:$C$561, SMALL(IF($AD$2=$B$2:$B$561, ROW($B$2:$B$561)-ROW($B$2)+1), ROW(280:280)))</f>
        <v>#NUM!</v>
      </c>
      <c r="AF281" s="21" t="e">
        <f t="array" ref="AF281">INDEX($D$2:$D$561, SMALL(IF($AD$2=$B$2:$B$561, ROW($B$2:$B$561)-ROW($B$2)+1), ROW(280:280)))</f>
        <v>#NUM!</v>
      </c>
      <c r="AH281" s="21" t="e">
        <f t="array" ref="AH281">INDEX($C$2:$C$561, SMALL(IF($AG$2=$B$2:$B$561, ROW($B$2:$B$561)-ROW($B$2)+1), ROW(280:280)))</f>
        <v>#NUM!</v>
      </c>
      <c r="AI281" s="21" t="e">
        <f t="array" ref="AI281">INDEX($D$2:$D$561, SMALL(IF($AG$2=$B$2:$B$561, ROW($B$2:$B$561)-ROW($B$2)+1), ROW(280:280)))</f>
        <v>#NUM!</v>
      </c>
    </row>
    <row r="282" spans="1:35" ht="15" x14ac:dyDescent="0.4">
      <c r="A282">
        <f>'Clk0.9'!P24</f>
        <v>27.301982172532345</v>
      </c>
      <c r="B282">
        <f t="shared" si="4"/>
        <v>28</v>
      </c>
      <c r="C282" s="1">
        <f>'Clk0.9'!S24</f>
        <v>31.351893325421912</v>
      </c>
      <c r="D282" s="1">
        <f>'Clk0.9'!T24</f>
        <v>23.487064467227903</v>
      </c>
      <c r="G282" s="21" t="e">
        <f t="array" ref="G282">INDEX($C$2:$C$561, SMALL(IF($F$2=$B$2:$B$561, ROW($B$2:$B$561)-ROW($B$2)+1), ROW(281:281)))</f>
        <v>#NUM!</v>
      </c>
      <c r="H282" s="21" t="e">
        <f t="array" ref="H282">INDEX($D$2:$D$561, SMALL(IF($F$2=$B$2:$B$561, ROW($B$2:$B$561)-ROW($B$2)+1), ROW(281:281)))</f>
        <v>#NUM!</v>
      </c>
      <c r="J282" s="21" t="e">
        <f t="array" ref="J282">INDEX($C$2:$C$561, SMALL(IF($I$2=$B$2:$B$561, ROW($B$2:$B$561)-ROW($B$2)+1), ROW(281:281)))</f>
        <v>#NUM!</v>
      </c>
      <c r="K282" s="21" t="e">
        <f t="array" ref="K282">INDEX($D$2:$D$561, SMALL(IF($I$2=$B$2:$B$561, ROW($B$2:$B$561)-ROW($B$2)+1), ROW(281:281)))</f>
        <v>#NUM!</v>
      </c>
      <c r="M282" s="21" t="e">
        <f t="array" ref="M282">INDEX($C$2:$C$561, SMALL(IF($L$2=$B$2:$B$561, ROW($B$2:$B$561)-ROW($B$2)+1), ROW(281:281)))</f>
        <v>#NUM!</v>
      </c>
      <c r="N282" s="21" t="e">
        <f t="array" ref="N282">INDEX($D$2:$D$561, SMALL(IF($L$2=$B$2:$B$561, ROW($B$2:$B$561)-ROW($B$2)+1), ROW(281:281)))</f>
        <v>#NUM!</v>
      </c>
      <c r="P282" s="21" t="e">
        <f t="array" ref="P282">INDEX($C$2:$C$561, SMALL(IF($O$2=$B$2:$B$561, ROW($B$2:$B$561)-ROW($B$2)+1), ROW(281:281)))</f>
        <v>#NUM!</v>
      </c>
      <c r="Q282" s="21" t="e">
        <f t="array" ref="Q282">INDEX($D$2:$D$561, SMALL(IF($O$2=$B$2:$B$561, ROW($B$2:$B$561)-ROW($B$2)+1), ROW(281:281)))</f>
        <v>#NUM!</v>
      </c>
      <c r="S282" s="21" t="e">
        <f t="array" ref="S282">INDEX($C$2:$C$561, SMALL(IF($R$2=$B$2:$B$561, ROW($B$2:$B$561)-ROW($B$2)+1), ROW(281:281)))</f>
        <v>#NUM!</v>
      </c>
      <c r="T282" s="21" t="e">
        <f t="array" ref="T282">INDEX($D$2:$D$561, SMALL(IF($R$2=$B$2:$B$561, ROW($B$2:$B$561)-ROW($B$2)+1), ROW(281:281)))</f>
        <v>#NUM!</v>
      </c>
      <c r="V282" s="21" t="e">
        <f t="array" ref="V282">INDEX($C$2:$C$561, SMALL(IF($U$2=$B$2:$B$561, ROW($B$2:$B$561)-ROW($B$2)+1), ROW(281:281)))</f>
        <v>#NUM!</v>
      </c>
      <c r="W282" s="21" t="e">
        <f t="array" ref="W282">INDEX($D$2:$D$561, SMALL(IF($U$2=$B$2:$B$561, ROW($B$2:$B$561)-ROW($B$2)+1), ROW(281:281)))</f>
        <v>#NUM!</v>
      </c>
      <c r="Y282" s="21" t="e">
        <f t="array" ref="Y282">INDEX($C$2:$C$561, SMALL(IF($X$2=$B$2:$B$561, ROW($B$2:$B$561)-ROW($B$2)+1), ROW(281:281)))</f>
        <v>#NUM!</v>
      </c>
      <c r="Z282" s="21" t="e">
        <f t="array" ref="Z282">INDEX($D$2:$D$561, SMALL(IF($X$2=$B$2:$B$561, ROW($B$2:$B$561)-ROW($B$2)+1), ROW(281:281)))</f>
        <v>#NUM!</v>
      </c>
      <c r="AB282" s="21" t="e">
        <f t="array" ref="AB282">INDEX($C$2:$C$561, SMALL(IF($AA$2=$B$2:$B$561, ROW($B$2:$B$561)-ROW($B$2)+1), ROW(281:281)))</f>
        <v>#NUM!</v>
      </c>
      <c r="AC282" s="21" t="e">
        <f t="array" ref="AC282">INDEX($D$2:$D$561, SMALL(IF($AA$2=$B$2:$B$561, ROW($B$2:$B$561)-ROW($B$2)+1), ROW(281:281)))</f>
        <v>#NUM!</v>
      </c>
      <c r="AE282" s="21" t="e">
        <f t="array" ref="AE282">INDEX($C$2:$C$561, SMALL(IF($AD$2=$B$2:$B$561, ROW($B$2:$B$561)-ROW($B$2)+1), ROW(281:281)))</f>
        <v>#NUM!</v>
      </c>
      <c r="AF282" s="21" t="e">
        <f t="array" ref="AF282">INDEX($D$2:$D$561, SMALL(IF($AD$2=$B$2:$B$561, ROW($B$2:$B$561)-ROW($B$2)+1), ROW(281:281)))</f>
        <v>#NUM!</v>
      </c>
      <c r="AH282" s="21" t="e">
        <f t="array" ref="AH282">INDEX($C$2:$C$561, SMALL(IF($AG$2=$B$2:$B$561, ROW($B$2:$B$561)-ROW($B$2)+1), ROW(281:281)))</f>
        <v>#NUM!</v>
      </c>
      <c r="AI282" s="21" t="e">
        <f t="array" ref="AI282">INDEX($D$2:$D$561, SMALL(IF($AG$2=$B$2:$B$561, ROW($B$2:$B$561)-ROW($B$2)+1), ROW(281:281)))</f>
        <v>#NUM!</v>
      </c>
    </row>
    <row r="283" spans="1:35" ht="15" x14ac:dyDescent="0.4">
      <c r="A283">
        <f>'Clk0.9'!P25</f>
        <v>25.056619625994209</v>
      </c>
      <c r="B283">
        <f t="shared" si="4"/>
        <v>26</v>
      </c>
      <c r="C283" s="1">
        <f>'Clk0.9'!S25</f>
        <v>28.459471417131862</v>
      </c>
      <c r="D283" s="1">
        <f>'Clk0.9'!T25</f>
        <v>21.42393152433889</v>
      </c>
      <c r="G283" s="21" t="e">
        <f t="array" ref="G283">INDEX($C$2:$C$561, SMALL(IF($F$2=$B$2:$B$561, ROW($B$2:$B$561)-ROW($B$2)+1), ROW(282:282)))</f>
        <v>#NUM!</v>
      </c>
      <c r="H283" s="21" t="e">
        <f t="array" ref="H283">INDEX($D$2:$D$561, SMALL(IF($F$2=$B$2:$B$561, ROW($B$2:$B$561)-ROW($B$2)+1), ROW(282:282)))</f>
        <v>#NUM!</v>
      </c>
      <c r="J283" s="21" t="e">
        <f t="array" ref="J283">INDEX($C$2:$C$561, SMALL(IF($I$2=$B$2:$B$561, ROW($B$2:$B$561)-ROW($B$2)+1), ROW(282:282)))</f>
        <v>#NUM!</v>
      </c>
      <c r="K283" s="21" t="e">
        <f t="array" ref="K283">INDEX($D$2:$D$561, SMALL(IF($I$2=$B$2:$B$561, ROW($B$2:$B$561)-ROW($B$2)+1), ROW(282:282)))</f>
        <v>#NUM!</v>
      </c>
      <c r="M283" s="21" t="e">
        <f t="array" ref="M283">INDEX($C$2:$C$561, SMALL(IF($L$2=$B$2:$B$561, ROW($B$2:$B$561)-ROW($B$2)+1), ROW(282:282)))</f>
        <v>#NUM!</v>
      </c>
      <c r="N283" s="21" t="e">
        <f t="array" ref="N283">INDEX($D$2:$D$561, SMALL(IF($L$2=$B$2:$B$561, ROW($B$2:$B$561)-ROW($B$2)+1), ROW(282:282)))</f>
        <v>#NUM!</v>
      </c>
      <c r="P283" s="21" t="e">
        <f t="array" ref="P283">INDEX($C$2:$C$561, SMALL(IF($O$2=$B$2:$B$561, ROW($B$2:$B$561)-ROW($B$2)+1), ROW(282:282)))</f>
        <v>#NUM!</v>
      </c>
      <c r="Q283" s="21" t="e">
        <f t="array" ref="Q283">INDEX($D$2:$D$561, SMALL(IF($O$2=$B$2:$B$561, ROW($B$2:$B$561)-ROW($B$2)+1), ROW(282:282)))</f>
        <v>#NUM!</v>
      </c>
      <c r="S283" s="21" t="e">
        <f t="array" ref="S283">INDEX($C$2:$C$561, SMALL(IF($R$2=$B$2:$B$561, ROW($B$2:$B$561)-ROW($B$2)+1), ROW(282:282)))</f>
        <v>#NUM!</v>
      </c>
      <c r="T283" s="21" t="e">
        <f t="array" ref="T283">INDEX($D$2:$D$561, SMALL(IF($R$2=$B$2:$B$561, ROW($B$2:$B$561)-ROW($B$2)+1), ROW(282:282)))</f>
        <v>#NUM!</v>
      </c>
      <c r="V283" s="21" t="e">
        <f t="array" ref="V283">INDEX($C$2:$C$561, SMALL(IF($U$2=$B$2:$B$561, ROW($B$2:$B$561)-ROW($B$2)+1), ROW(282:282)))</f>
        <v>#NUM!</v>
      </c>
      <c r="W283" s="21" t="e">
        <f t="array" ref="W283">INDEX($D$2:$D$561, SMALL(IF($U$2=$B$2:$B$561, ROW($B$2:$B$561)-ROW($B$2)+1), ROW(282:282)))</f>
        <v>#NUM!</v>
      </c>
      <c r="Y283" s="21" t="e">
        <f t="array" ref="Y283">INDEX($C$2:$C$561, SMALL(IF($X$2=$B$2:$B$561, ROW($B$2:$B$561)-ROW($B$2)+1), ROW(282:282)))</f>
        <v>#NUM!</v>
      </c>
      <c r="Z283" s="21" t="e">
        <f t="array" ref="Z283">INDEX($D$2:$D$561, SMALL(IF($X$2=$B$2:$B$561, ROW($B$2:$B$561)-ROW($B$2)+1), ROW(282:282)))</f>
        <v>#NUM!</v>
      </c>
      <c r="AB283" s="21" t="e">
        <f t="array" ref="AB283">INDEX($C$2:$C$561, SMALL(IF($AA$2=$B$2:$B$561, ROW($B$2:$B$561)-ROW($B$2)+1), ROW(282:282)))</f>
        <v>#NUM!</v>
      </c>
      <c r="AC283" s="21" t="e">
        <f t="array" ref="AC283">INDEX($D$2:$D$561, SMALL(IF($AA$2=$B$2:$B$561, ROW($B$2:$B$561)-ROW($B$2)+1), ROW(282:282)))</f>
        <v>#NUM!</v>
      </c>
      <c r="AE283" s="21" t="e">
        <f t="array" ref="AE283">INDEX($C$2:$C$561, SMALL(IF($AD$2=$B$2:$B$561, ROW($B$2:$B$561)-ROW($B$2)+1), ROW(282:282)))</f>
        <v>#NUM!</v>
      </c>
      <c r="AF283" s="21" t="e">
        <f t="array" ref="AF283">INDEX($D$2:$D$561, SMALL(IF($AD$2=$B$2:$B$561, ROW($B$2:$B$561)-ROW($B$2)+1), ROW(282:282)))</f>
        <v>#NUM!</v>
      </c>
      <c r="AH283" s="21" t="e">
        <f t="array" ref="AH283">INDEX($C$2:$C$561, SMALL(IF($AG$2=$B$2:$B$561, ROW($B$2:$B$561)-ROW($B$2)+1), ROW(282:282)))</f>
        <v>#NUM!</v>
      </c>
      <c r="AI283" s="21" t="e">
        <f t="array" ref="AI283">INDEX($D$2:$D$561, SMALL(IF($AG$2=$B$2:$B$561, ROW($B$2:$B$561)-ROW($B$2)+1), ROW(282:282)))</f>
        <v>#NUM!</v>
      </c>
    </row>
    <row r="284" spans="1:35" ht="15" x14ac:dyDescent="0.4">
      <c r="A284">
        <f>'Clk0.9'!P26</f>
        <v>23.327993422254853</v>
      </c>
      <c r="B284">
        <f t="shared" si="4"/>
        <v>24</v>
      </c>
      <c r="C284" s="1">
        <f>'Clk0.9'!S26</f>
        <v>26.195786062181366</v>
      </c>
      <c r="D284" s="1">
        <f>'Clk0.9'!T26</f>
        <v>19.817178944086237</v>
      </c>
      <c r="G284" s="21" t="e">
        <f t="array" ref="G284">INDEX($C$2:$C$561, SMALL(IF($F$2=$B$2:$B$561, ROW($B$2:$B$561)-ROW($B$2)+1), ROW(283:283)))</f>
        <v>#NUM!</v>
      </c>
      <c r="H284" s="21" t="e">
        <f t="array" ref="H284">INDEX($D$2:$D$561, SMALL(IF($F$2=$B$2:$B$561, ROW($B$2:$B$561)-ROW($B$2)+1), ROW(283:283)))</f>
        <v>#NUM!</v>
      </c>
      <c r="J284" s="21" t="e">
        <f t="array" ref="J284">INDEX($C$2:$C$561, SMALL(IF($I$2=$B$2:$B$561, ROW($B$2:$B$561)-ROW($B$2)+1), ROW(283:283)))</f>
        <v>#NUM!</v>
      </c>
      <c r="K284" s="21" t="e">
        <f t="array" ref="K284">INDEX($D$2:$D$561, SMALL(IF($I$2=$B$2:$B$561, ROW($B$2:$B$561)-ROW($B$2)+1), ROW(283:283)))</f>
        <v>#NUM!</v>
      </c>
      <c r="M284" s="21" t="e">
        <f t="array" ref="M284">INDEX($C$2:$C$561, SMALL(IF($L$2=$B$2:$B$561, ROW($B$2:$B$561)-ROW($B$2)+1), ROW(283:283)))</f>
        <v>#NUM!</v>
      </c>
      <c r="N284" s="21" t="e">
        <f t="array" ref="N284">INDEX($D$2:$D$561, SMALL(IF($L$2=$B$2:$B$561, ROW($B$2:$B$561)-ROW($B$2)+1), ROW(283:283)))</f>
        <v>#NUM!</v>
      </c>
      <c r="P284" s="21" t="e">
        <f t="array" ref="P284">INDEX($C$2:$C$561, SMALL(IF($O$2=$B$2:$B$561, ROW($B$2:$B$561)-ROW($B$2)+1), ROW(283:283)))</f>
        <v>#NUM!</v>
      </c>
      <c r="Q284" s="21" t="e">
        <f t="array" ref="Q284">INDEX($D$2:$D$561, SMALL(IF($O$2=$B$2:$B$561, ROW($B$2:$B$561)-ROW($B$2)+1), ROW(283:283)))</f>
        <v>#NUM!</v>
      </c>
      <c r="S284" s="21" t="e">
        <f t="array" ref="S284">INDEX($C$2:$C$561, SMALL(IF($R$2=$B$2:$B$561, ROW($B$2:$B$561)-ROW($B$2)+1), ROW(283:283)))</f>
        <v>#NUM!</v>
      </c>
      <c r="T284" s="21" t="e">
        <f t="array" ref="T284">INDEX($D$2:$D$561, SMALL(IF($R$2=$B$2:$B$561, ROW($B$2:$B$561)-ROW($B$2)+1), ROW(283:283)))</f>
        <v>#NUM!</v>
      </c>
      <c r="V284" s="21" t="e">
        <f t="array" ref="V284">INDEX($C$2:$C$561, SMALL(IF($U$2=$B$2:$B$561, ROW($B$2:$B$561)-ROW($B$2)+1), ROW(283:283)))</f>
        <v>#NUM!</v>
      </c>
      <c r="W284" s="21" t="e">
        <f t="array" ref="W284">INDEX($D$2:$D$561, SMALL(IF($U$2=$B$2:$B$561, ROW($B$2:$B$561)-ROW($B$2)+1), ROW(283:283)))</f>
        <v>#NUM!</v>
      </c>
      <c r="Y284" s="21" t="e">
        <f t="array" ref="Y284">INDEX($C$2:$C$561, SMALL(IF($X$2=$B$2:$B$561, ROW($B$2:$B$561)-ROW($B$2)+1), ROW(283:283)))</f>
        <v>#NUM!</v>
      </c>
      <c r="Z284" s="21" t="e">
        <f t="array" ref="Z284">INDEX($D$2:$D$561, SMALL(IF($X$2=$B$2:$B$561, ROW($B$2:$B$561)-ROW($B$2)+1), ROW(283:283)))</f>
        <v>#NUM!</v>
      </c>
      <c r="AB284" s="21" t="e">
        <f t="array" ref="AB284">INDEX($C$2:$C$561, SMALL(IF($AA$2=$B$2:$B$561, ROW($B$2:$B$561)-ROW($B$2)+1), ROW(283:283)))</f>
        <v>#NUM!</v>
      </c>
      <c r="AC284" s="21" t="e">
        <f t="array" ref="AC284">INDEX($D$2:$D$561, SMALL(IF($AA$2=$B$2:$B$561, ROW($B$2:$B$561)-ROW($B$2)+1), ROW(283:283)))</f>
        <v>#NUM!</v>
      </c>
      <c r="AE284" s="21" t="e">
        <f t="array" ref="AE284">INDEX($C$2:$C$561, SMALL(IF($AD$2=$B$2:$B$561, ROW($B$2:$B$561)-ROW($B$2)+1), ROW(283:283)))</f>
        <v>#NUM!</v>
      </c>
      <c r="AF284" s="21" t="e">
        <f t="array" ref="AF284">INDEX($D$2:$D$561, SMALL(IF($AD$2=$B$2:$B$561, ROW($B$2:$B$561)-ROW($B$2)+1), ROW(283:283)))</f>
        <v>#NUM!</v>
      </c>
      <c r="AH284" s="21" t="e">
        <f t="array" ref="AH284">INDEX($C$2:$C$561, SMALL(IF($AG$2=$B$2:$B$561, ROW($B$2:$B$561)-ROW($B$2)+1), ROW(283:283)))</f>
        <v>#NUM!</v>
      </c>
      <c r="AI284" s="21" t="e">
        <f t="array" ref="AI284">INDEX($D$2:$D$561, SMALL(IF($AG$2=$B$2:$B$561, ROW($B$2:$B$561)-ROW($B$2)+1), ROW(283:283)))</f>
        <v>#NUM!</v>
      </c>
    </row>
    <row r="285" spans="1:35" ht="15" x14ac:dyDescent="0.4">
      <c r="A285">
        <f>'Clk0.9'!P27</f>
        <v>21.949224759941981</v>
      </c>
      <c r="B285">
        <f t="shared" si="4"/>
        <v>22</v>
      </c>
      <c r="C285" s="1">
        <f>'Clk0.9'!S27</f>
        <v>24.357810514320189</v>
      </c>
      <c r="D285" s="1">
        <f>'Clk0.9'!T27</f>
        <v>18.518747909940107</v>
      </c>
      <c r="G285" s="21" t="e">
        <f t="array" ref="G285">INDEX($C$2:$C$561, SMALL(IF($F$2=$B$2:$B$561, ROW($B$2:$B$561)-ROW($B$2)+1), ROW(284:284)))</f>
        <v>#NUM!</v>
      </c>
      <c r="H285" s="21" t="e">
        <f t="array" ref="H285">INDEX($D$2:$D$561, SMALL(IF($F$2=$B$2:$B$561, ROW($B$2:$B$561)-ROW($B$2)+1), ROW(284:284)))</f>
        <v>#NUM!</v>
      </c>
      <c r="J285" s="21" t="e">
        <f t="array" ref="J285">INDEX($C$2:$C$561, SMALL(IF($I$2=$B$2:$B$561, ROW($B$2:$B$561)-ROW($B$2)+1), ROW(284:284)))</f>
        <v>#NUM!</v>
      </c>
      <c r="K285" s="21" t="e">
        <f t="array" ref="K285">INDEX($D$2:$D$561, SMALL(IF($I$2=$B$2:$B$561, ROW($B$2:$B$561)-ROW($B$2)+1), ROW(284:284)))</f>
        <v>#NUM!</v>
      </c>
      <c r="M285" s="21" t="e">
        <f t="array" ref="M285">INDEX($C$2:$C$561, SMALL(IF($L$2=$B$2:$B$561, ROW($B$2:$B$561)-ROW($B$2)+1), ROW(284:284)))</f>
        <v>#NUM!</v>
      </c>
      <c r="N285" s="21" t="e">
        <f t="array" ref="N285">INDEX($D$2:$D$561, SMALL(IF($L$2=$B$2:$B$561, ROW($B$2:$B$561)-ROW($B$2)+1), ROW(284:284)))</f>
        <v>#NUM!</v>
      </c>
      <c r="P285" s="21" t="e">
        <f t="array" ref="P285">INDEX($C$2:$C$561, SMALL(IF($O$2=$B$2:$B$561, ROW($B$2:$B$561)-ROW($B$2)+1), ROW(284:284)))</f>
        <v>#NUM!</v>
      </c>
      <c r="Q285" s="21" t="e">
        <f t="array" ref="Q285">INDEX($D$2:$D$561, SMALL(IF($O$2=$B$2:$B$561, ROW($B$2:$B$561)-ROW($B$2)+1), ROW(284:284)))</f>
        <v>#NUM!</v>
      </c>
      <c r="S285" s="21" t="e">
        <f t="array" ref="S285">INDEX($C$2:$C$561, SMALL(IF($R$2=$B$2:$B$561, ROW($B$2:$B$561)-ROW($B$2)+1), ROW(284:284)))</f>
        <v>#NUM!</v>
      </c>
      <c r="T285" s="21" t="e">
        <f t="array" ref="T285">INDEX($D$2:$D$561, SMALL(IF($R$2=$B$2:$B$561, ROW($B$2:$B$561)-ROW($B$2)+1), ROW(284:284)))</f>
        <v>#NUM!</v>
      </c>
      <c r="V285" s="21" t="e">
        <f t="array" ref="V285">INDEX($C$2:$C$561, SMALL(IF($U$2=$B$2:$B$561, ROW($B$2:$B$561)-ROW($B$2)+1), ROW(284:284)))</f>
        <v>#NUM!</v>
      </c>
      <c r="W285" s="21" t="e">
        <f t="array" ref="W285">INDEX($D$2:$D$561, SMALL(IF($U$2=$B$2:$B$561, ROW($B$2:$B$561)-ROW($B$2)+1), ROW(284:284)))</f>
        <v>#NUM!</v>
      </c>
      <c r="Y285" s="21" t="e">
        <f t="array" ref="Y285">INDEX($C$2:$C$561, SMALL(IF($X$2=$B$2:$B$561, ROW($B$2:$B$561)-ROW($B$2)+1), ROW(284:284)))</f>
        <v>#NUM!</v>
      </c>
      <c r="Z285" s="21" t="e">
        <f t="array" ref="Z285">INDEX($D$2:$D$561, SMALL(IF($X$2=$B$2:$B$561, ROW($B$2:$B$561)-ROW($B$2)+1), ROW(284:284)))</f>
        <v>#NUM!</v>
      </c>
      <c r="AB285" s="21" t="e">
        <f t="array" ref="AB285">INDEX($C$2:$C$561, SMALL(IF($AA$2=$B$2:$B$561, ROW($B$2:$B$561)-ROW($B$2)+1), ROW(284:284)))</f>
        <v>#NUM!</v>
      </c>
      <c r="AC285" s="21" t="e">
        <f t="array" ref="AC285">INDEX($D$2:$D$561, SMALL(IF($AA$2=$B$2:$B$561, ROW($B$2:$B$561)-ROW($B$2)+1), ROW(284:284)))</f>
        <v>#NUM!</v>
      </c>
      <c r="AE285" s="21" t="e">
        <f t="array" ref="AE285">INDEX($C$2:$C$561, SMALL(IF($AD$2=$B$2:$B$561, ROW($B$2:$B$561)-ROW($B$2)+1), ROW(284:284)))</f>
        <v>#NUM!</v>
      </c>
      <c r="AF285" s="21" t="e">
        <f t="array" ref="AF285">INDEX($D$2:$D$561, SMALL(IF($AD$2=$B$2:$B$561, ROW($B$2:$B$561)-ROW($B$2)+1), ROW(284:284)))</f>
        <v>#NUM!</v>
      </c>
      <c r="AH285" s="21" t="e">
        <f t="array" ref="AH285">INDEX($C$2:$C$561, SMALL(IF($AG$2=$B$2:$B$561, ROW($B$2:$B$561)-ROW($B$2)+1), ROW(284:284)))</f>
        <v>#NUM!</v>
      </c>
      <c r="AI285" s="21" t="e">
        <f t="array" ref="AI285">INDEX($D$2:$D$561, SMALL(IF($AG$2=$B$2:$B$561, ROW($B$2:$B$561)-ROW($B$2)+1), ROW(284:284)))</f>
        <v>#NUM!</v>
      </c>
    </row>
    <row r="286" spans="1:35" ht="15" x14ac:dyDescent="0.4">
      <c r="A286">
        <f>'Clk0.9'!P28</f>
        <v>20.820458091696306</v>
      </c>
      <c r="B286">
        <f t="shared" si="4"/>
        <v>20</v>
      </c>
      <c r="C286" s="1">
        <f>'Clk0.9'!S28</f>
        <v>22.823910783243715</v>
      </c>
      <c r="D286" s="1">
        <f>'Clk0.9'!T28</f>
        <v>17.4399555206328</v>
      </c>
      <c r="G286" s="21" t="e">
        <f t="array" ref="G286">INDEX($C$2:$C$561, SMALL(IF($F$2=$B$2:$B$561, ROW($B$2:$B$561)-ROW($B$2)+1), ROW(285:285)))</f>
        <v>#NUM!</v>
      </c>
      <c r="H286" s="21" t="e">
        <f t="array" ref="H286">INDEX($D$2:$D$561, SMALL(IF($F$2=$B$2:$B$561, ROW($B$2:$B$561)-ROW($B$2)+1), ROW(285:285)))</f>
        <v>#NUM!</v>
      </c>
      <c r="J286" s="21" t="e">
        <f t="array" ref="J286">INDEX($C$2:$C$561, SMALL(IF($I$2=$B$2:$B$561, ROW($B$2:$B$561)-ROW($B$2)+1), ROW(285:285)))</f>
        <v>#NUM!</v>
      </c>
      <c r="K286" s="21" t="e">
        <f t="array" ref="K286">INDEX($D$2:$D$561, SMALL(IF($I$2=$B$2:$B$561, ROW($B$2:$B$561)-ROW($B$2)+1), ROW(285:285)))</f>
        <v>#NUM!</v>
      </c>
      <c r="M286" s="21" t="e">
        <f t="array" ref="M286">INDEX($C$2:$C$561, SMALL(IF($L$2=$B$2:$B$561, ROW($B$2:$B$561)-ROW($B$2)+1), ROW(285:285)))</f>
        <v>#NUM!</v>
      </c>
      <c r="N286" s="21" t="e">
        <f t="array" ref="N286">INDEX($D$2:$D$561, SMALL(IF($L$2=$B$2:$B$561, ROW($B$2:$B$561)-ROW($B$2)+1), ROW(285:285)))</f>
        <v>#NUM!</v>
      </c>
      <c r="P286" s="21" t="e">
        <f t="array" ref="P286">INDEX($C$2:$C$561, SMALL(IF($O$2=$B$2:$B$561, ROW($B$2:$B$561)-ROW($B$2)+1), ROW(285:285)))</f>
        <v>#NUM!</v>
      </c>
      <c r="Q286" s="21" t="e">
        <f t="array" ref="Q286">INDEX($D$2:$D$561, SMALL(IF($O$2=$B$2:$B$561, ROW($B$2:$B$561)-ROW($B$2)+1), ROW(285:285)))</f>
        <v>#NUM!</v>
      </c>
      <c r="S286" s="21" t="e">
        <f t="array" ref="S286">INDEX($C$2:$C$561, SMALL(IF($R$2=$B$2:$B$561, ROW($B$2:$B$561)-ROW($B$2)+1), ROW(285:285)))</f>
        <v>#NUM!</v>
      </c>
      <c r="T286" s="21" t="e">
        <f t="array" ref="T286">INDEX($D$2:$D$561, SMALL(IF($R$2=$B$2:$B$561, ROW($B$2:$B$561)-ROW($B$2)+1), ROW(285:285)))</f>
        <v>#NUM!</v>
      </c>
      <c r="V286" s="21" t="e">
        <f t="array" ref="V286">INDEX($C$2:$C$561, SMALL(IF($U$2=$B$2:$B$561, ROW($B$2:$B$561)-ROW($B$2)+1), ROW(285:285)))</f>
        <v>#NUM!</v>
      </c>
      <c r="W286" s="21" t="e">
        <f t="array" ref="W286">INDEX($D$2:$D$561, SMALL(IF($U$2=$B$2:$B$561, ROW($B$2:$B$561)-ROW($B$2)+1), ROW(285:285)))</f>
        <v>#NUM!</v>
      </c>
      <c r="Y286" s="21" t="e">
        <f t="array" ref="Y286">INDEX($C$2:$C$561, SMALL(IF($X$2=$B$2:$B$561, ROW($B$2:$B$561)-ROW($B$2)+1), ROW(285:285)))</f>
        <v>#NUM!</v>
      </c>
      <c r="Z286" s="21" t="e">
        <f t="array" ref="Z286">INDEX($D$2:$D$561, SMALL(IF($X$2=$B$2:$B$561, ROW($B$2:$B$561)-ROW($B$2)+1), ROW(285:285)))</f>
        <v>#NUM!</v>
      </c>
      <c r="AB286" s="21" t="e">
        <f t="array" ref="AB286">INDEX($C$2:$C$561, SMALL(IF($AA$2=$B$2:$B$561, ROW($B$2:$B$561)-ROW($B$2)+1), ROW(285:285)))</f>
        <v>#NUM!</v>
      </c>
      <c r="AC286" s="21" t="e">
        <f t="array" ref="AC286">INDEX($D$2:$D$561, SMALL(IF($AA$2=$B$2:$B$561, ROW($B$2:$B$561)-ROW($B$2)+1), ROW(285:285)))</f>
        <v>#NUM!</v>
      </c>
      <c r="AE286" s="21" t="e">
        <f t="array" ref="AE286">INDEX($C$2:$C$561, SMALL(IF($AD$2=$B$2:$B$561, ROW($B$2:$B$561)-ROW($B$2)+1), ROW(285:285)))</f>
        <v>#NUM!</v>
      </c>
      <c r="AF286" s="21" t="e">
        <f t="array" ref="AF286">INDEX($D$2:$D$561, SMALL(IF($AD$2=$B$2:$B$561, ROW($B$2:$B$561)-ROW($B$2)+1), ROW(285:285)))</f>
        <v>#NUM!</v>
      </c>
      <c r="AH286" s="21" t="e">
        <f t="array" ref="AH286">INDEX($C$2:$C$561, SMALL(IF($AG$2=$B$2:$B$561, ROW($B$2:$B$561)-ROW($B$2)+1), ROW(285:285)))</f>
        <v>#NUM!</v>
      </c>
      <c r="AI286" s="21" t="e">
        <f t="array" ref="AI286">INDEX($D$2:$D$561, SMALL(IF($AG$2=$B$2:$B$561, ROW($B$2:$B$561)-ROW($B$2)+1), ROW(285:285)))</f>
        <v>#NUM!</v>
      </c>
    </row>
    <row r="287" spans="1:35" ht="15" x14ac:dyDescent="0.4">
      <c r="A287">
        <f>'Clk0.9'!P29</f>
        <v>19.877812128046958</v>
      </c>
      <c r="B287">
        <f t="shared" si="4"/>
        <v>20</v>
      </c>
      <c r="C287" s="1">
        <f>'Clk0.9'!S29</f>
        <v>21.516182464512887</v>
      </c>
      <c r="D287" s="1">
        <f>'Clk0.9'!T29</f>
        <v>16.524003134345165</v>
      </c>
      <c r="G287" s="21" t="e">
        <f t="array" ref="G287">INDEX($C$2:$C$561, SMALL(IF($F$2=$B$2:$B$561, ROW($B$2:$B$561)-ROW($B$2)+1), ROW(286:286)))</f>
        <v>#NUM!</v>
      </c>
      <c r="H287" s="21" t="e">
        <f t="array" ref="H287">INDEX($D$2:$D$561, SMALL(IF($F$2=$B$2:$B$561, ROW($B$2:$B$561)-ROW($B$2)+1), ROW(286:286)))</f>
        <v>#NUM!</v>
      </c>
      <c r="J287" s="21" t="e">
        <f t="array" ref="J287">INDEX($C$2:$C$561, SMALL(IF($I$2=$B$2:$B$561, ROW($B$2:$B$561)-ROW($B$2)+1), ROW(286:286)))</f>
        <v>#NUM!</v>
      </c>
      <c r="K287" s="21" t="e">
        <f t="array" ref="K287">INDEX($D$2:$D$561, SMALL(IF($I$2=$B$2:$B$561, ROW($B$2:$B$561)-ROW($B$2)+1), ROW(286:286)))</f>
        <v>#NUM!</v>
      </c>
      <c r="M287" s="21" t="e">
        <f t="array" ref="M287">INDEX($C$2:$C$561, SMALL(IF($L$2=$B$2:$B$561, ROW($B$2:$B$561)-ROW($B$2)+1), ROW(286:286)))</f>
        <v>#NUM!</v>
      </c>
      <c r="N287" s="21" t="e">
        <f t="array" ref="N287">INDEX($D$2:$D$561, SMALL(IF($L$2=$B$2:$B$561, ROW($B$2:$B$561)-ROW($B$2)+1), ROW(286:286)))</f>
        <v>#NUM!</v>
      </c>
      <c r="P287" s="21" t="e">
        <f t="array" ref="P287">INDEX($C$2:$C$561, SMALL(IF($O$2=$B$2:$B$561, ROW($B$2:$B$561)-ROW($B$2)+1), ROW(286:286)))</f>
        <v>#NUM!</v>
      </c>
      <c r="Q287" s="21" t="e">
        <f t="array" ref="Q287">INDEX($D$2:$D$561, SMALL(IF($O$2=$B$2:$B$561, ROW($B$2:$B$561)-ROW($B$2)+1), ROW(286:286)))</f>
        <v>#NUM!</v>
      </c>
      <c r="S287" s="21" t="e">
        <f t="array" ref="S287">INDEX($C$2:$C$561, SMALL(IF($R$2=$B$2:$B$561, ROW($B$2:$B$561)-ROW($B$2)+1), ROW(286:286)))</f>
        <v>#NUM!</v>
      </c>
      <c r="T287" s="21" t="e">
        <f t="array" ref="T287">INDEX($D$2:$D$561, SMALL(IF($R$2=$B$2:$B$561, ROW($B$2:$B$561)-ROW($B$2)+1), ROW(286:286)))</f>
        <v>#NUM!</v>
      </c>
      <c r="V287" s="21" t="e">
        <f t="array" ref="V287">INDEX($C$2:$C$561, SMALL(IF($U$2=$B$2:$B$561, ROW($B$2:$B$561)-ROW($B$2)+1), ROW(286:286)))</f>
        <v>#NUM!</v>
      </c>
      <c r="W287" s="21" t="e">
        <f t="array" ref="W287">INDEX($D$2:$D$561, SMALL(IF($U$2=$B$2:$B$561, ROW($B$2:$B$561)-ROW($B$2)+1), ROW(286:286)))</f>
        <v>#NUM!</v>
      </c>
      <c r="Y287" s="21" t="e">
        <f t="array" ref="Y287">INDEX($C$2:$C$561, SMALL(IF($X$2=$B$2:$B$561, ROW($B$2:$B$561)-ROW($B$2)+1), ROW(286:286)))</f>
        <v>#NUM!</v>
      </c>
      <c r="Z287" s="21" t="e">
        <f t="array" ref="Z287">INDEX($D$2:$D$561, SMALL(IF($X$2=$B$2:$B$561, ROW($B$2:$B$561)-ROW($B$2)+1), ROW(286:286)))</f>
        <v>#NUM!</v>
      </c>
      <c r="AB287" s="21" t="e">
        <f t="array" ref="AB287">INDEX($C$2:$C$561, SMALL(IF($AA$2=$B$2:$B$561, ROW($B$2:$B$561)-ROW($B$2)+1), ROW(286:286)))</f>
        <v>#NUM!</v>
      </c>
      <c r="AC287" s="21" t="e">
        <f t="array" ref="AC287">INDEX($D$2:$D$561, SMALL(IF($AA$2=$B$2:$B$561, ROW($B$2:$B$561)-ROW($B$2)+1), ROW(286:286)))</f>
        <v>#NUM!</v>
      </c>
      <c r="AE287" s="21" t="e">
        <f t="array" ref="AE287">INDEX($C$2:$C$561, SMALL(IF($AD$2=$B$2:$B$561, ROW($B$2:$B$561)-ROW($B$2)+1), ROW(286:286)))</f>
        <v>#NUM!</v>
      </c>
      <c r="AF287" s="21" t="e">
        <f t="array" ref="AF287">INDEX($D$2:$D$561, SMALL(IF($AD$2=$B$2:$B$561, ROW($B$2:$B$561)-ROW($B$2)+1), ROW(286:286)))</f>
        <v>#NUM!</v>
      </c>
      <c r="AH287" s="21" t="e">
        <f t="array" ref="AH287">INDEX($C$2:$C$561, SMALL(IF($AG$2=$B$2:$B$561, ROW($B$2:$B$561)-ROW($B$2)+1), ROW(286:286)))</f>
        <v>#NUM!</v>
      </c>
      <c r="AI287" s="21" t="e">
        <f t="array" ref="AI287">INDEX($D$2:$D$561, SMALL(IF($AG$2=$B$2:$B$561, ROW($B$2:$B$561)-ROW($B$2)+1), ROW(286:286)))</f>
        <v>#NUM!</v>
      </c>
    </row>
    <row r="288" spans="1:35" ht="15" x14ac:dyDescent="0.4">
      <c r="A288">
        <f>'Clk0.9'!P30</f>
        <v>19.078274346315702</v>
      </c>
      <c r="B288">
        <f t="shared" si="4"/>
        <v>20</v>
      </c>
      <c r="C288" s="1">
        <f>'Clk0.9'!S30</f>
        <v>20.382112070306629</v>
      </c>
      <c r="D288" s="1">
        <f>'Clk0.9'!T30</f>
        <v>15.732596082120953</v>
      </c>
      <c r="G288" s="21" t="e">
        <f t="array" ref="G288">INDEX($C$2:$C$561, SMALL(IF($F$2=$B$2:$B$561, ROW($B$2:$B$561)-ROW($B$2)+1), ROW(287:287)))</f>
        <v>#NUM!</v>
      </c>
      <c r="H288" s="21" t="e">
        <f t="array" ref="H288">INDEX($D$2:$D$561, SMALL(IF($F$2=$B$2:$B$561, ROW($B$2:$B$561)-ROW($B$2)+1), ROW(287:287)))</f>
        <v>#NUM!</v>
      </c>
      <c r="J288" s="21" t="e">
        <f t="array" ref="J288">INDEX($C$2:$C$561, SMALL(IF($I$2=$B$2:$B$561, ROW($B$2:$B$561)-ROW($B$2)+1), ROW(287:287)))</f>
        <v>#NUM!</v>
      </c>
      <c r="K288" s="21" t="e">
        <f t="array" ref="K288">INDEX($D$2:$D$561, SMALL(IF($I$2=$B$2:$B$561, ROW($B$2:$B$561)-ROW($B$2)+1), ROW(287:287)))</f>
        <v>#NUM!</v>
      </c>
      <c r="M288" s="21" t="e">
        <f t="array" ref="M288">INDEX($C$2:$C$561, SMALL(IF($L$2=$B$2:$B$561, ROW($B$2:$B$561)-ROW($B$2)+1), ROW(287:287)))</f>
        <v>#NUM!</v>
      </c>
      <c r="N288" s="21" t="e">
        <f t="array" ref="N288">INDEX($D$2:$D$561, SMALL(IF($L$2=$B$2:$B$561, ROW($B$2:$B$561)-ROW($B$2)+1), ROW(287:287)))</f>
        <v>#NUM!</v>
      </c>
      <c r="P288" s="21" t="e">
        <f t="array" ref="P288">INDEX($C$2:$C$561, SMALL(IF($O$2=$B$2:$B$561, ROW($B$2:$B$561)-ROW($B$2)+1), ROW(287:287)))</f>
        <v>#NUM!</v>
      </c>
      <c r="Q288" s="21" t="e">
        <f t="array" ref="Q288">INDEX($D$2:$D$561, SMALL(IF($O$2=$B$2:$B$561, ROW($B$2:$B$561)-ROW($B$2)+1), ROW(287:287)))</f>
        <v>#NUM!</v>
      </c>
      <c r="S288" s="21" t="e">
        <f t="array" ref="S288">INDEX($C$2:$C$561, SMALL(IF($R$2=$B$2:$B$561, ROW($B$2:$B$561)-ROW($B$2)+1), ROW(287:287)))</f>
        <v>#NUM!</v>
      </c>
      <c r="T288" s="21" t="e">
        <f t="array" ref="T288">INDEX($D$2:$D$561, SMALL(IF($R$2=$B$2:$B$561, ROW($B$2:$B$561)-ROW($B$2)+1), ROW(287:287)))</f>
        <v>#NUM!</v>
      </c>
      <c r="V288" s="21" t="e">
        <f t="array" ref="V288">INDEX($C$2:$C$561, SMALL(IF($U$2=$B$2:$B$561, ROW($B$2:$B$561)-ROW($B$2)+1), ROW(287:287)))</f>
        <v>#NUM!</v>
      </c>
      <c r="W288" s="21" t="e">
        <f t="array" ref="W288">INDEX($D$2:$D$561, SMALL(IF($U$2=$B$2:$B$561, ROW($B$2:$B$561)-ROW($B$2)+1), ROW(287:287)))</f>
        <v>#NUM!</v>
      </c>
      <c r="Y288" s="21" t="e">
        <f t="array" ref="Y288">INDEX($C$2:$C$561, SMALL(IF($X$2=$B$2:$B$561, ROW($B$2:$B$561)-ROW($B$2)+1), ROW(287:287)))</f>
        <v>#NUM!</v>
      </c>
      <c r="Z288" s="21" t="e">
        <f t="array" ref="Z288">INDEX($D$2:$D$561, SMALL(IF($X$2=$B$2:$B$561, ROW($B$2:$B$561)-ROW($B$2)+1), ROW(287:287)))</f>
        <v>#NUM!</v>
      </c>
      <c r="AB288" s="21" t="e">
        <f t="array" ref="AB288">INDEX($C$2:$C$561, SMALL(IF($AA$2=$B$2:$B$561, ROW($B$2:$B$561)-ROW($B$2)+1), ROW(287:287)))</f>
        <v>#NUM!</v>
      </c>
      <c r="AC288" s="21" t="e">
        <f t="array" ref="AC288">INDEX($D$2:$D$561, SMALL(IF($AA$2=$B$2:$B$561, ROW($B$2:$B$561)-ROW($B$2)+1), ROW(287:287)))</f>
        <v>#NUM!</v>
      </c>
      <c r="AE288" s="21" t="e">
        <f t="array" ref="AE288">INDEX($C$2:$C$561, SMALL(IF($AD$2=$B$2:$B$561, ROW($B$2:$B$561)-ROW($B$2)+1), ROW(287:287)))</f>
        <v>#NUM!</v>
      </c>
      <c r="AF288" s="21" t="e">
        <f t="array" ref="AF288">INDEX($D$2:$D$561, SMALL(IF($AD$2=$B$2:$B$561, ROW($B$2:$B$561)-ROW($B$2)+1), ROW(287:287)))</f>
        <v>#NUM!</v>
      </c>
      <c r="AH288" s="21" t="e">
        <f t="array" ref="AH288">INDEX($C$2:$C$561, SMALL(IF($AG$2=$B$2:$B$561, ROW($B$2:$B$561)-ROW($B$2)+1), ROW(287:287)))</f>
        <v>#NUM!</v>
      </c>
      <c r="AI288" s="21" t="e">
        <f t="array" ref="AI288">INDEX($D$2:$D$561, SMALL(IF($AG$2=$B$2:$B$561, ROW($B$2:$B$561)-ROW($B$2)+1), ROW(287:287)))</f>
        <v>#NUM!</v>
      </c>
    </row>
    <row r="289" spans="1:35" ht="15" x14ac:dyDescent="0.4">
      <c r="A289">
        <f>'Clk0.9'!P31</f>
        <v>18.391687759086192</v>
      </c>
      <c r="B289">
        <f t="shared" si="4"/>
        <v>18</v>
      </c>
      <c r="C289" s="1">
        <f>'Clk0.9'!S31</f>
        <v>19.384840739157699</v>
      </c>
      <c r="D289" s="1">
        <f>'Clk0.9'!T31</f>
        <v>15.038842811108205</v>
      </c>
      <c r="G289" s="21" t="e">
        <f t="array" ref="G289">INDEX($C$2:$C$561, SMALL(IF($F$2=$B$2:$B$561, ROW($B$2:$B$561)-ROW($B$2)+1), ROW(288:288)))</f>
        <v>#NUM!</v>
      </c>
      <c r="H289" s="21" t="e">
        <f t="array" ref="H289">INDEX($D$2:$D$561, SMALL(IF($F$2=$B$2:$B$561, ROW($B$2:$B$561)-ROW($B$2)+1), ROW(288:288)))</f>
        <v>#NUM!</v>
      </c>
      <c r="J289" s="21" t="e">
        <f t="array" ref="J289">INDEX($C$2:$C$561, SMALL(IF($I$2=$B$2:$B$561, ROW($B$2:$B$561)-ROW($B$2)+1), ROW(288:288)))</f>
        <v>#NUM!</v>
      </c>
      <c r="K289" s="21" t="e">
        <f t="array" ref="K289">INDEX($D$2:$D$561, SMALL(IF($I$2=$B$2:$B$561, ROW($B$2:$B$561)-ROW($B$2)+1), ROW(288:288)))</f>
        <v>#NUM!</v>
      </c>
      <c r="M289" s="21" t="e">
        <f t="array" ref="M289">INDEX($C$2:$C$561, SMALL(IF($L$2=$B$2:$B$561, ROW($B$2:$B$561)-ROW($B$2)+1), ROW(288:288)))</f>
        <v>#NUM!</v>
      </c>
      <c r="N289" s="21" t="e">
        <f t="array" ref="N289">INDEX($D$2:$D$561, SMALL(IF($L$2=$B$2:$B$561, ROW($B$2:$B$561)-ROW($B$2)+1), ROW(288:288)))</f>
        <v>#NUM!</v>
      </c>
      <c r="P289" s="21" t="e">
        <f t="array" ref="P289">INDEX($C$2:$C$561, SMALL(IF($O$2=$B$2:$B$561, ROW($B$2:$B$561)-ROW($B$2)+1), ROW(288:288)))</f>
        <v>#NUM!</v>
      </c>
      <c r="Q289" s="21" t="e">
        <f t="array" ref="Q289">INDEX($D$2:$D$561, SMALL(IF($O$2=$B$2:$B$561, ROW($B$2:$B$561)-ROW($B$2)+1), ROW(288:288)))</f>
        <v>#NUM!</v>
      </c>
      <c r="S289" s="21" t="e">
        <f t="array" ref="S289">INDEX($C$2:$C$561, SMALL(IF($R$2=$B$2:$B$561, ROW($B$2:$B$561)-ROW($B$2)+1), ROW(288:288)))</f>
        <v>#NUM!</v>
      </c>
      <c r="T289" s="21" t="e">
        <f t="array" ref="T289">INDEX($D$2:$D$561, SMALL(IF($R$2=$B$2:$B$561, ROW($B$2:$B$561)-ROW($B$2)+1), ROW(288:288)))</f>
        <v>#NUM!</v>
      </c>
      <c r="V289" s="21" t="e">
        <f t="array" ref="V289">INDEX($C$2:$C$561, SMALL(IF($U$2=$B$2:$B$561, ROW($B$2:$B$561)-ROW($B$2)+1), ROW(288:288)))</f>
        <v>#NUM!</v>
      </c>
      <c r="W289" s="21" t="e">
        <f t="array" ref="W289">INDEX($D$2:$D$561, SMALL(IF($U$2=$B$2:$B$561, ROW($B$2:$B$561)-ROW($B$2)+1), ROW(288:288)))</f>
        <v>#NUM!</v>
      </c>
      <c r="Y289" s="21" t="e">
        <f t="array" ref="Y289">INDEX($C$2:$C$561, SMALL(IF($X$2=$B$2:$B$561, ROW($B$2:$B$561)-ROW($B$2)+1), ROW(288:288)))</f>
        <v>#NUM!</v>
      </c>
      <c r="Z289" s="21" t="e">
        <f t="array" ref="Z289">INDEX($D$2:$D$561, SMALL(IF($X$2=$B$2:$B$561, ROW($B$2:$B$561)-ROW($B$2)+1), ROW(288:288)))</f>
        <v>#NUM!</v>
      </c>
      <c r="AB289" s="21" t="e">
        <f t="array" ref="AB289">INDEX($C$2:$C$561, SMALL(IF($AA$2=$B$2:$B$561, ROW($B$2:$B$561)-ROW($B$2)+1), ROW(288:288)))</f>
        <v>#NUM!</v>
      </c>
      <c r="AC289" s="21" t="e">
        <f t="array" ref="AC289">INDEX($D$2:$D$561, SMALL(IF($AA$2=$B$2:$B$561, ROW($B$2:$B$561)-ROW($B$2)+1), ROW(288:288)))</f>
        <v>#NUM!</v>
      </c>
      <c r="AE289" s="21" t="e">
        <f t="array" ref="AE289">INDEX($C$2:$C$561, SMALL(IF($AD$2=$B$2:$B$561, ROW($B$2:$B$561)-ROW($B$2)+1), ROW(288:288)))</f>
        <v>#NUM!</v>
      </c>
      <c r="AF289" s="21" t="e">
        <f t="array" ref="AF289">INDEX($D$2:$D$561, SMALL(IF($AD$2=$B$2:$B$561, ROW($B$2:$B$561)-ROW($B$2)+1), ROW(288:288)))</f>
        <v>#NUM!</v>
      </c>
      <c r="AH289" s="21" t="e">
        <f t="array" ref="AH289">INDEX($C$2:$C$561, SMALL(IF($AG$2=$B$2:$B$561, ROW($B$2:$B$561)-ROW($B$2)+1), ROW(288:288)))</f>
        <v>#NUM!</v>
      </c>
      <c r="AI289" s="21" t="e">
        <f t="array" ref="AI289">INDEX($D$2:$D$561, SMALL(IF($AG$2=$B$2:$B$561, ROW($B$2:$B$561)-ROW($B$2)+1), ROW(288:288)))</f>
        <v>#NUM!</v>
      </c>
    </row>
    <row r="290" spans="1:35" ht="15" x14ac:dyDescent="0.4">
      <c r="A290">
        <f>'Clk0.9'!P32</f>
        <v>17.796203483748886</v>
      </c>
      <c r="B290">
        <f t="shared" si="4"/>
        <v>18</v>
      </c>
      <c r="C290" s="1">
        <f>'Clk0.9'!S32</f>
        <v>18.49763460384759</v>
      </c>
      <c r="D290" s="1">
        <f>'Clk0.9'!T32</f>
        <v>14.423223639760588</v>
      </c>
      <c r="G290" s="21" t="e">
        <f t="array" ref="G290">INDEX($C$2:$C$561, SMALL(IF($F$2=$B$2:$B$561, ROW($B$2:$B$561)-ROW($B$2)+1), ROW(289:289)))</f>
        <v>#NUM!</v>
      </c>
      <c r="H290" s="21" t="e">
        <f t="array" ref="H290">INDEX($D$2:$D$561, SMALL(IF($F$2=$B$2:$B$561, ROW($B$2:$B$561)-ROW($B$2)+1), ROW(289:289)))</f>
        <v>#NUM!</v>
      </c>
      <c r="J290" s="21" t="e">
        <f t="array" ref="J290">INDEX($C$2:$C$561, SMALL(IF($I$2=$B$2:$B$561, ROW($B$2:$B$561)-ROW($B$2)+1), ROW(289:289)))</f>
        <v>#NUM!</v>
      </c>
      <c r="K290" s="21" t="e">
        <f t="array" ref="K290">INDEX($D$2:$D$561, SMALL(IF($I$2=$B$2:$B$561, ROW($B$2:$B$561)-ROW($B$2)+1), ROW(289:289)))</f>
        <v>#NUM!</v>
      </c>
      <c r="M290" s="21" t="e">
        <f t="array" ref="M290">INDEX($C$2:$C$561, SMALL(IF($L$2=$B$2:$B$561, ROW($B$2:$B$561)-ROW($B$2)+1), ROW(289:289)))</f>
        <v>#NUM!</v>
      </c>
      <c r="N290" s="21" t="e">
        <f t="array" ref="N290">INDEX($D$2:$D$561, SMALL(IF($L$2=$B$2:$B$561, ROW($B$2:$B$561)-ROW($B$2)+1), ROW(289:289)))</f>
        <v>#NUM!</v>
      </c>
      <c r="P290" s="21" t="e">
        <f t="array" ref="P290">INDEX($C$2:$C$561, SMALL(IF($O$2=$B$2:$B$561, ROW($B$2:$B$561)-ROW($B$2)+1), ROW(289:289)))</f>
        <v>#NUM!</v>
      </c>
      <c r="Q290" s="21" t="e">
        <f t="array" ref="Q290">INDEX($D$2:$D$561, SMALL(IF($O$2=$B$2:$B$561, ROW($B$2:$B$561)-ROW($B$2)+1), ROW(289:289)))</f>
        <v>#NUM!</v>
      </c>
      <c r="S290" s="21" t="e">
        <f t="array" ref="S290">INDEX($C$2:$C$561, SMALL(IF($R$2=$B$2:$B$561, ROW($B$2:$B$561)-ROW($B$2)+1), ROW(289:289)))</f>
        <v>#NUM!</v>
      </c>
      <c r="T290" s="21" t="e">
        <f t="array" ref="T290">INDEX($D$2:$D$561, SMALL(IF($R$2=$B$2:$B$561, ROW($B$2:$B$561)-ROW($B$2)+1), ROW(289:289)))</f>
        <v>#NUM!</v>
      </c>
      <c r="V290" s="21" t="e">
        <f t="array" ref="V290">INDEX($C$2:$C$561, SMALL(IF($U$2=$B$2:$B$561, ROW($B$2:$B$561)-ROW($B$2)+1), ROW(289:289)))</f>
        <v>#NUM!</v>
      </c>
      <c r="W290" s="21" t="e">
        <f t="array" ref="W290">INDEX($D$2:$D$561, SMALL(IF($U$2=$B$2:$B$561, ROW($B$2:$B$561)-ROW($B$2)+1), ROW(289:289)))</f>
        <v>#NUM!</v>
      </c>
      <c r="Y290" s="21" t="e">
        <f t="array" ref="Y290">INDEX($C$2:$C$561, SMALL(IF($X$2=$B$2:$B$561, ROW($B$2:$B$561)-ROW($B$2)+1), ROW(289:289)))</f>
        <v>#NUM!</v>
      </c>
      <c r="Z290" s="21" t="e">
        <f t="array" ref="Z290">INDEX($D$2:$D$561, SMALL(IF($X$2=$B$2:$B$561, ROW($B$2:$B$561)-ROW($B$2)+1), ROW(289:289)))</f>
        <v>#NUM!</v>
      </c>
      <c r="AB290" s="21" t="e">
        <f t="array" ref="AB290">INDEX($C$2:$C$561, SMALL(IF($AA$2=$B$2:$B$561, ROW($B$2:$B$561)-ROW($B$2)+1), ROW(289:289)))</f>
        <v>#NUM!</v>
      </c>
      <c r="AC290" s="21" t="e">
        <f t="array" ref="AC290">INDEX($D$2:$D$561, SMALL(IF($AA$2=$B$2:$B$561, ROW($B$2:$B$561)-ROW($B$2)+1), ROW(289:289)))</f>
        <v>#NUM!</v>
      </c>
      <c r="AE290" s="21" t="e">
        <f t="array" ref="AE290">INDEX($C$2:$C$561, SMALL(IF($AD$2=$B$2:$B$561, ROW($B$2:$B$561)-ROW($B$2)+1), ROW(289:289)))</f>
        <v>#NUM!</v>
      </c>
      <c r="AF290" s="21" t="e">
        <f t="array" ref="AF290">INDEX($D$2:$D$561, SMALL(IF($AD$2=$B$2:$B$561, ROW($B$2:$B$561)-ROW($B$2)+1), ROW(289:289)))</f>
        <v>#NUM!</v>
      </c>
      <c r="AH290" s="21" t="e">
        <f t="array" ref="AH290">INDEX($C$2:$C$561, SMALL(IF($AG$2=$B$2:$B$561, ROW($B$2:$B$561)-ROW($B$2)+1), ROW(289:289)))</f>
        <v>#NUM!</v>
      </c>
      <c r="AI290" s="21" t="e">
        <f t="array" ref="AI290">INDEX($D$2:$D$561, SMALL(IF($AG$2=$B$2:$B$561, ROW($B$2:$B$561)-ROW($B$2)+1), ROW(289:289)))</f>
        <v>#NUM!</v>
      </c>
    </row>
    <row r="291" spans="1:35" ht="15" x14ac:dyDescent="0.4">
      <c r="A291">
        <f>'Clk0.9'!P33</f>
        <v>17.275556531904982</v>
      </c>
      <c r="B291">
        <f t="shared" si="4"/>
        <v>18</v>
      </c>
      <c r="C291" s="1">
        <f>'Clk0.9'!S33</f>
        <v>17.700569595908348</v>
      </c>
      <c r="D291" s="1">
        <f>'Clk0.9'!T33</f>
        <v>13.871174827584261</v>
      </c>
      <c r="G291" s="21" t="e">
        <f t="array" ref="G291">INDEX($C$2:$C$561, SMALL(IF($F$2=$B$2:$B$561, ROW($B$2:$B$561)-ROW($B$2)+1), ROW(290:290)))</f>
        <v>#NUM!</v>
      </c>
      <c r="H291" s="21" t="e">
        <f t="array" ref="H291">INDEX($D$2:$D$561, SMALL(IF($F$2=$B$2:$B$561, ROW($B$2:$B$561)-ROW($B$2)+1), ROW(290:290)))</f>
        <v>#NUM!</v>
      </c>
      <c r="J291" s="21" t="e">
        <f t="array" ref="J291">INDEX($C$2:$C$561, SMALL(IF($I$2=$B$2:$B$561, ROW($B$2:$B$561)-ROW($B$2)+1), ROW(290:290)))</f>
        <v>#NUM!</v>
      </c>
      <c r="K291" s="21" t="e">
        <f t="array" ref="K291">INDEX($D$2:$D$561, SMALL(IF($I$2=$B$2:$B$561, ROW($B$2:$B$561)-ROW($B$2)+1), ROW(290:290)))</f>
        <v>#NUM!</v>
      </c>
      <c r="M291" s="21" t="e">
        <f t="array" ref="M291">INDEX($C$2:$C$561, SMALL(IF($L$2=$B$2:$B$561, ROW($B$2:$B$561)-ROW($B$2)+1), ROW(290:290)))</f>
        <v>#NUM!</v>
      </c>
      <c r="N291" s="21" t="e">
        <f t="array" ref="N291">INDEX($D$2:$D$561, SMALL(IF($L$2=$B$2:$B$561, ROW($B$2:$B$561)-ROW($B$2)+1), ROW(290:290)))</f>
        <v>#NUM!</v>
      </c>
      <c r="P291" s="21" t="e">
        <f t="array" ref="P291">INDEX($C$2:$C$561, SMALL(IF($O$2=$B$2:$B$561, ROW($B$2:$B$561)-ROW($B$2)+1), ROW(290:290)))</f>
        <v>#NUM!</v>
      </c>
      <c r="Q291" s="21" t="e">
        <f t="array" ref="Q291">INDEX($D$2:$D$561, SMALL(IF($O$2=$B$2:$B$561, ROW($B$2:$B$561)-ROW($B$2)+1), ROW(290:290)))</f>
        <v>#NUM!</v>
      </c>
      <c r="S291" s="21" t="e">
        <f t="array" ref="S291">INDEX($C$2:$C$561, SMALL(IF($R$2=$B$2:$B$561, ROW($B$2:$B$561)-ROW($B$2)+1), ROW(290:290)))</f>
        <v>#NUM!</v>
      </c>
      <c r="T291" s="21" t="e">
        <f t="array" ref="T291">INDEX($D$2:$D$561, SMALL(IF($R$2=$B$2:$B$561, ROW($B$2:$B$561)-ROW($B$2)+1), ROW(290:290)))</f>
        <v>#NUM!</v>
      </c>
      <c r="V291" s="21" t="e">
        <f t="array" ref="V291">INDEX($C$2:$C$561, SMALL(IF($U$2=$B$2:$B$561, ROW($B$2:$B$561)-ROW($B$2)+1), ROW(290:290)))</f>
        <v>#NUM!</v>
      </c>
      <c r="W291" s="21" t="e">
        <f t="array" ref="W291">INDEX($D$2:$D$561, SMALL(IF($U$2=$B$2:$B$561, ROW($B$2:$B$561)-ROW($B$2)+1), ROW(290:290)))</f>
        <v>#NUM!</v>
      </c>
      <c r="Y291" s="21" t="e">
        <f t="array" ref="Y291">INDEX($C$2:$C$561, SMALL(IF($X$2=$B$2:$B$561, ROW($B$2:$B$561)-ROW($B$2)+1), ROW(290:290)))</f>
        <v>#NUM!</v>
      </c>
      <c r="Z291" s="21" t="e">
        <f t="array" ref="Z291">INDEX($D$2:$D$561, SMALL(IF($X$2=$B$2:$B$561, ROW($B$2:$B$561)-ROW($B$2)+1), ROW(290:290)))</f>
        <v>#NUM!</v>
      </c>
      <c r="AB291" s="21" t="e">
        <f t="array" ref="AB291">INDEX($C$2:$C$561, SMALL(IF($AA$2=$B$2:$B$561, ROW($B$2:$B$561)-ROW($B$2)+1), ROW(290:290)))</f>
        <v>#NUM!</v>
      </c>
      <c r="AC291" s="21" t="e">
        <f t="array" ref="AC291">INDEX($D$2:$D$561, SMALL(IF($AA$2=$B$2:$B$561, ROW($B$2:$B$561)-ROW($B$2)+1), ROW(290:290)))</f>
        <v>#NUM!</v>
      </c>
      <c r="AE291" s="21" t="e">
        <f t="array" ref="AE291">INDEX($C$2:$C$561, SMALL(IF($AD$2=$B$2:$B$561, ROW($B$2:$B$561)-ROW($B$2)+1), ROW(290:290)))</f>
        <v>#NUM!</v>
      </c>
      <c r="AF291" s="21" t="e">
        <f t="array" ref="AF291">INDEX($D$2:$D$561, SMALL(IF($AD$2=$B$2:$B$561, ROW($B$2:$B$561)-ROW($B$2)+1), ROW(290:290)))</f>
        <v>#NUM!</v>
      </c>
      <c r="AH291" s="21" t="e">
        <f t="array" ref="AH291">INDEX($C$2:$C$561, SMALL(IF($AG$2=$B$2:$B$561, ROW($B$2:$B$561)-ROW($B$2)+1), ROW(290:290)))</f>
        <v>#NUM!</v>
      </c>
      <c r="AI291" s="21" t="e">
        <f t="array" ref="AI291">INDEX($D$2:$D$561, SMALL(IF($AG$2=$B$2:$B$561, ROW($B$2:$B$561)-ROW($B$2)+1), ROW(290:290)))</f>
        <v>#NUM!</v>
      </c>
    </row>
    <row r="292" spans="1:35" ht="15" x14ac:dyDescent="0.4">
      <c r="A292">
        <f>'Clk0.9'!P34</f>
        <v>16.817359559899259</v>
      </c>
      <c r="B292">
        <f t="shared" si="4"/>
        <v>16</v>
      </c>
      <c r="C292" s="1">
        <f>'Clk0.9'!S34</f>
        <v>16.978453442295184</v>
      </c>
      <c r="D292" s="1">
        <f>'Clk0.9'!T34</f>
        <v>13.371574798970181</v>
      </c>
      <c r="G292" s="21" t="e">
        <f t="array" ref="G292">INDEX($C$2:$C$561, SMALL(IF($F$2=$B$2:$B$561, ROW($B$2:$B$561)-ROW($B$2)+1), ROW(291:291)))</f>
        <v>#NUM!</v>
      </c>
      <c r="H292" s="21" t="e">
        <f t="array" ref="H292">INDEX($D$2:$D$561, SMALL(IF($F$2=$B$2:$B$561, ROW($B$2:$B$561)-ROW($B$2)+1), ROW(291:291)))</f>
        <v>#NUM!</v>
      </c>
      <c r="J292" s="21" t="e">
        <f t="array" ref="J292">INDEX($C$2:$C$561, SMALL(IF($I$2=$B$2:$B$561, ROW($B$2:$B$561)-ROW($B$2)+1), ROW(291:291)))</f>
        <v>#NUM!</v>
      </c>
      <c r="K292" s="21" t="e">
        <f t="array" ref="K292">INDEX($D$2:$D$561, SMALL(IF($I$2=$B$2:$B$561, ROW($B$2:$B$561)-ROW($B$2)+1), ROW(291:291)))</f>
        <v>#NUM!</v>
      </c>
      <c r="M292" s="21" t="e">
        <f t="array" ref="M292">INDEX($C$2:$C$561, SMALL(IF($L$2=$B$2:$B$561, ROW($B$2:$B$561)-ROW($B$2)+1), ROW(291:291)))</f>
        <v>#NUM!</v>
      </c>
      <c r="N292" s="21" t="e">
        <f t="array" ref="N292">INDEX($D$2:$D$561, SMALL(IF($L$2=$B$2:$B$561, ROW($B$2:$B$561)-ROW($B$2)+1), ROW(291:291)))</f>
        <v>#NUM!</v>
      </c>
      <c r="P292" s="21" t="e">
        <f t="array" ref="P292">INDEX($C$2:$C$561, SMALL(IF($O$2=$B$2:$B$561, ROW($B$2:$B$561)-ROW($B$2)+1), ROW(291:291)))</f>
        <v>#NUM!</v>
      </c>
      <c r="Q292" s="21" t="e">
        <f t="array" ref="Q292">INDEX($D$2:$D$561, SMALL(IF($O$2=$B$2:$B$561, ROW($B$2:$B$561)-ROW($B$2)+1), ROW(291:291)))</f>
        <v>#NUM!</v>
      </c>
      <c r="S292" s="21" t="e">
        <f t="array" ref="S292">INDEX($C$2:$C$561, SMALL(IF($R$2=$B$2:$B$561, ROW($B$2:$B$561)-ROW($B$2)+1), ROW(291:291)))</f>
        <v>#NUM!</v>
      </c>
      <c r="T292" s="21" t="e">
        <f t="array" ref="T292">INDEX($D$2:$D$561, SMALL(IF($R$2=$B$2:$B$561, ROW($B$2:$B$561)-ROW($B$2)+1), ROW(291:291)))</f>
        <v>#NUM!</v>
      </c>
      <c r="V292" s="21" t="e">
        <f t="array" ref="V292">INDEX($C$2:$C$561, SMALL(IF($U$2=$B$2:$B$561, ROW($B$2:$B$561)-ROW($B$2)+1), ROW(291:291)))</f>
        <v>#NUM!</v>
      </c>
      <c r="W292" s="21" t="e">
        <f t="array" ref="W292">INDEX($D$2:$D$561, SMALL(IF($U$2=$B$2:$B$561, ROW($B$2:$B$561)-ROW($B$2)+1), ROW(291:291)))</f>
        <v>#NUM!</v>
      </c>
      <c r="Y292" s="21" t="e">
        <f t="array" ref="Y292">INDEX($C$2:$C$561, SMALL(IF($X$2=$B$2:$B$561, ROW($B$2:$B$561)-ROW($B$2)+1), ROW(291:291)))</f>
        <v>#NUM!</v>
      </c>
      <c r="Z292" s="21" t="e">
        <f t="array" ref="Z292">INDEX($D$2:$D$561, SMALL(IF($X$2=$B$2:$B$561, ROW($B$2:$B$561)-ROW($B$2)+1), ROW(291:291)))</f>
        <v>#NUM!</v>
      </c>
      <c r="AB292" s="21" t="e">
        <f t="array" ref="AB292">INDEX($C$2:$C$561, SMALL(IF($AA$2=$B$2:$B$561, ROW($B$2:$B$561)-ROW($B$2)+1), ROW(291:291)))</f>
        <v>#NUM!</v>
      </c>
      <c r="AC292" s="21" t="e">
        <f t="array" ref="AC292">INDEX($D$2:$D$561, SMALL(IF($AA$2=$B$2:$B$561, ROW($B$2:$B$561)-ROW($B$2)+1), ROW(291:291)))</f>
        <v>#NUM!</v>
      </c>
      <c r="AE292" s="21" t="e">
        <f t="array" ref="AE292">INDEX($C$2:$C$561, SMALL(IF($AD$2=$B$2:$B$561, ROW($B$2:$B$561)-ROW($B$2)+1), ROW(291:291)))</f>
        <v>#NUM!</v>
      </c>
      <c r="AF292" s="21" t="e">
        <f t="array" ref="AF292">INDEX($D$2:$D$561, SMALL(IF($AD$2=$B$2:$B$561, ROW($B$2:$B$561)-ROW($B$2)+1), ROW(291:291)))</f>
        <v>#NUM!</v>
      </c>
      <c r="AH292" s="21" t="e">
        <f t="array" ref="AH292">INDEX($C$2:$C$561, SMALL(IF($AG$2=$B$2:$B$561, ROW($B$2:$B$561)-ROW($B$2)+1), ROW(291:291)))</f>
        <v>#NUM!</v>
      </c>
      <c r="AI292" s="21" t="e">
        <f t="array" ref="AI292">INDEX($D$2:$D$561, SMALL(IF($AG$2=$B$2:$B$561, ROW($B$2:$B$561)-ROW($B$2)+1), ROW(291:291)))</f>
        <v>#NUM!</v>
      </c>
    </row>
    <row r="293" spans="1:35" ht="15" x14ac:dyDescent="0.4">
      <c r="A293">
        <f>'Clk0.9'!P35</f>
        <v>16.411993629153468</v>
      </c>
      <c r="B293">
        <f t="shared" si="4"/>
        <v>16</v>
      </c>
      <c r="C293" s="1">
        <f>'Clk0.9'!S35</f>
        <v>16.319473700977689</v>
      </c>
      <c r="D293" s="1">
        <f>'Clk0.9'!T35</f>
        <v>12.915759608937922</v>
      </c>
      <c r="G293" s="21" t="e">
        <f t="array" ref="G293">INDEX($C$2:$C$561, SMALL(IF($F$2=$B$2:$B$561, ROW($B$2:$B$561)-ROW($B$2)+1), ROW(292:292)))</f>
        <v>#NUM!</v>
      </c>
      <c r="H293" s="21" t="e">
        <f t="array" ref="H293">INDEX($D$2:$D$561, SMALL(IF($F$2=$B$2:$B$561, ROW($B$2:$B$561)-ROW($B$2)+1), ROW(292:292)))</f>
        <v>#NUM!</v>
      </c>
      <c r="J293" s="21" t="e">
        <f t="array" ref="J293">INDEX($C$2:$C$561, SMALL(IF($I$2=$B$2:$B$561, ROW($B$2:$B$561)-ROW($B$2)+1), ROW(292:292)))</f>
        <v>#NUM!</v>
      </c>
      <c r="K293" s="21" t="e">
        <f t="array" ref="K293">INDEX($D$2:$D$561, SMALL(IF($I$2=$B$2:$B$561, ROW($B$2:$B$561)-ROW($B$2)+1), ROW(292:292)))</f>
        <v>#NUM!</v>
      </c>
      <c r="M293" s="21" t="e">
        <f t="array" ref="M293">INDEX($C$2:$C$561, SMALL(IF($L$2=$B$2:$B$561, ROW($B$2:$B$561)-ROW($B$2)+1), ROW(292:292)))</f>
        <v>#NUM!</v>
      </c>
      <c r="N293" s="21" t="e">
        <f t="array" ref="N293">INDEX($D$2:$D$561, SMALL(IF($L$2=$B$2:$B$561, ROW($B$2:$B$561)-ROW($B$2)+1), ROW(292:292)))</f>
        <v>#NUM!</v>
      </c>
      <c r="P293" s="21" t="e">
        <f t="array" ref="P293">INDEX($C$2:$C$561, SMALL(IF($O$2=$B$2:$B$561, ROW($B$2:$B$561)-ROW($B$2)+1), ROW(292:292)))</f>
        <v>#NUM!</v>
      </c>
      <c r="Q293" s="21" t="e">
        <f t="array" ref="Q293">INDEX($D$2:$D$561, SMALL(IF($O$2=$B$2:$B$561, ROW($B$2:$B$561)-ROW($B$2)+1), ROW(292:292)))</f>
        <v>#NUM!</v>
      </c>
      <c r="S293" s="21" t="e">
        <f t="array" ref="S293">INDEX($C$2:$C$561, SMALL(IF($R$2=$B$2:$B$561, ROW($B$2:$B$561)-ROW($B$2)+1), ROW(292:292)))</f>
        <v>#NUM!</v>
      </c>
      <c r="T293" s="21" t="e">
        <f t="array" ref="T293">INDEX($D$2:$D$561, SMALL(IF($R$2=$B$2:$B$561, ROW($B$2:$B$561)-ROW($B$2)+1), ROW(292:292)))</f>
        <v>#NUM!</v>
      </c>
      <c r="V293" s="21" t="e">
        <f t="array" ref="V293">INDEX($C$2:$C$561, SMALL(IF($U$2=$B$2:$B$561, ROW($B$2:$B$561)-ROW($B$2)+1), ROW(292:292)))</f>
        <v>#NUM!</v>
      </c>
      <c r="W293" s="21" t="e">
        <f t="array" ref="W293">INDEX($D$2:$D$561, SMALL(IF($U$2=$B$2:$B$561, ROW($B$2:$B$561)-ROW($B$2)+1), ROW(292:292)))</f>
        <v>#NUM!</v>
      </c>
      <c r="Y293" s="21" t="e">
        <f t="array" ref="Y293">INDEX($C$2:$C$561, SMALL(IF($X$2=$B$2:$B$561, ROW($B$2:$B$561)-ROW($B$2)+1), ROW(292:292)))</f>
        <v>#NUM!</v>
      </c>
      <c r="Z293" s="21" t="e">
        <f t="array" ref="Z293">INDEX($D$2:$D$561, SMALL(IF($X$2=$B$2:$B$561, ROW($B$2:$B$561)-ROW($B$2)+1), ROW(292:292)))</f>
        <v>#NUM!</v>
      </c>
      <c r="AB293" s="21" t="e">
        <f t="array" ref="AB293">INDEX($C$2:$C$561, SMALL(IF($AA$2=$B$2:$B$561, ROW($B$2:$B$561)-ROW($B$2)+1), ROW(292:292)))</f>
        <v>#NUM!</v>
      </c>
      <c r="AC293" s="21" t="e">
        <f t="array" ref="AC293">INDEX($D$2:$D$561, SMALL(IF($AA$2=$B$2:$B$561, ROW($B$2:$B$561)-ROW($B$2)+1), ROW(292:292)))</f>
        <v>#NUM!</v>
      </c>
      <c r="AE293" s="21" t="e">
        <f t="array" ref="AE293">INDEX($C$2:$C$561, SMALL(IF($AD$2=$B$2:$B$561, ROW($B$2:$B$561)-ROW($B$2)+1), ROW(292:292)))</f>
        <v>#NUM!</v>
      </c>
      <c r="AF293" s="21" t="e">
        <f t="array" ref="AF293">INDEX($D$2:$D$561, SMALL(IF($AD$2=$B$2:$B$561, ROW($B$2:$B$561)-ROW($B$2)+1), ROW(292:292)))</f>
        <v>#NUM!</v>
      </c>
      <c r="AH293" s="21" t="e">
        <f t="array" ref="AH293">INDEX($C$2:$C$561, SMALL(IF($AG$2=$B$2:$B$561, ROW($B$2:$B$561)-ROW($B$2)+1), ROW(292:292)))</f>
        <v>#NUM!</v>
      </c>
      <c r="AI293" s="21" t="e">
        <f t="array" ref="AI293">INDEX($D$2:$D$561, SMALL(IF($AG$2=$B$2:$B$561, ROW($B$2:$B$561)-ROW($B$2)+1), ROW(292:292)))</f>
        <v>#NUM!</v>
      </c>
    </row>
    <row r="294" spans="1:35" ht="15" x14ac:dyDescent="0.4">
      <c r="A294">
        <f>'Clk0.9'!P36</f>
        <v>16.051863883847144</v>
      </c>
      <c r="B294">
        <f t="shared" si="4"/>
        <v>16</v>
      </c>
      <c r="C294" s="1">
        <f>'Clk0.9'!S36</f>
        <v>15.714289849769715</v>
      </c>
      <c r="D294" s="1">
        <f>'Clk0.9'!T36</f>
        <v>12.496861987501177</v>
      </c>
      <c r="G294" s="21" t="e">
        <f t="array" ref="G294">INDEX($C$2:$C$561, SMALL(IF($F$2=$B$2:$B$561, ROW($B$2:$B$561)-ROW($B$2)+1), ROW(293:293)))</f>
        <v>#NUM!</v>
      </c>
      <c r="H294" s="21" t="e">
        <f t="array" ref="H294">INDEX($D$2:$D$561, SMALL(IF($F$2=$B$2:$B$561, ROW($B$2:$B$561)-ROW($B$2)+1), ROW(293:293)))</f>
        <v>#NUM!</v>
      </c>
      <c r="J294" s="21" t="e">
        <f t="array" ref="J294">INDEX($C$2:$C$561, SMALL(IF($I$2=$B$2:$B$561, ROW($B$2:$B$561)-ROW($B$2)+1), ROW(293:293)))</f>
        <v>#NUM!</v>
      </c>
      <c r="K294" s="21" t="e">
        <f t="array" ref="K294">INDEX($D$2:$D$561, SMALL(IF($I$2=$B$2:$B$561, ROW($B$2:$B$561)-ROW($B$2)+1), ROW(293:293)))</f>
        <v>#NUM!</v>
      </c>
      <c r="M294" s="21" t="e">
        <f t="array" ref="M294">INDEX($C$2:$C$561, SMALL(IF($L$2=$B$2:$B$561, ROW($B$2:$B$561)-ROW($B$2)+1), ROW(293:293)))</f>
        <v>#NUM!</v>
      </c>
      <c r="N294" s="21" t="e">
        <f t="array" ref="N294">INDEX($D$2:$D$561, SMALL(IF($L$2=$B$2:$B$561, ROW($B$2:$B$561)-ROW($B$2)+1), ROW(293:293)))</f>
        <v>#NUM!</v>
      </c>
      <c r="P294" s="21" t="e">
        <f t="array" ref="P294">INDEX($C$2:$C$561, SMALL(IF($O$2=$B$2:$B$561, ROW($B$2:$B$561)-ROW($B$2)+1), ROW(293:293)))</f>
        <v>#NUM!</v>
      </c>
      <c r="Q294" s="21" t="e">
        <f t="array" ref="Q294">INDEX($D$2:$D$561, SMALL(IF($O$2=$B$2:$B$561, ROW($B$2:$B$561)-ROW($B$2)+1), ROW(293:293)))</f>
        <v>#NUM!</v>
      </c>
      <c r="S294" s="21" t="e">
        <f t="array" ref="S294">INDEX($C$2:$C$561, SMALL(IF($R$2=$B$2:$B$561, ROW($B$2:$B$561)-ROW($B$2)+1), ROW(293:293)))</f>
        <v>#NUM!</v>
      </c>
      <c r="T294" s="21" t="e">
        <f t="array" ref="T294">INDEX($D$2:$D$561, SMALL(IF($R$2=$B$2:$B$561, ROW($B$2:$B$561)-ROW($B$2)+1), ROW(293:293)))</f>
        <v>#NUM!</v>
      </c>
      <c r="V294" s="21" t="e">
        <f t="array" ref="V294">INDEX($C$2:$C$561, SMALL(IF($U$2=$B$2:$B$561, ROW($B$2:$B$561)-ROW($B$2)+1), ROW(293:293)))</f>
        <v>#NUM!</v>
      </c>
      <c r="W294" s="21" t="e">
        <f t="array" ref="W294">INDEX($D$2:$D$561, SMALL(IF($U$2=$B$2:$B$561, ROW($B$2:$B$561)-ROW($B$2)+1), ROW(293:293)))</f>
        <v>#NUM!</v>
      </c>
      <c r="Y294" s="21" t="e">
        <f t="array" ref="Y294">INDEX($C$2:$C$561, SMALL(IF($X$2=$B$2:$B$561, ROW($B$2:$B$561)-ROW($B$2)+1), ROW(293:293)))</f>
        <v>#NUM!</v>
      </c>
      <c r="Z294" s="21" t="e">
        <f t="array" ref="Z294">INDEX($D$2:$D$561, SMALL(IF($X$2=$B$2:$B$561, ROW($B$2:$B$561)-ROW($B$2)+1), ROW(293:293)))</f>
        <v>#NUM!</v>
      </c>
      <c r="AB294" s="21" t="e">
        <f t="array" ref="AB294">INDEX($C$2:$C$561, SMALL(IF($AA$2=$B$2:$B$561, ROW($B$2:$B$561)-ROW($B$2)+1), ROW(293:293)))</f>
        <v>#NUM!</v>
      </c>
      <c r="AC294" s="21" t="e">
        <f t="array" ref="AC294">INDEX($D$2:$D$561, SMALL(IF($AA$2=$B$2:$B$561, ROW($B$2:$B$561)-ROW($B$2)+1), ROW(293:293)))</f>
        <v>#NUM!</v>
      </c>
      <c r="AE294" s="21" t="e">
        <f t="array" ref="AE294">INDEX($C$2:$C$561, SMALL(IF($AD$2=$B$2:$B$561, ROW($B$2:$B$561)-ROW($B$2)+1), ROW(293:293)))</f>
        <v>#NUM!</v>
      </c>
      <c r="AF294" s="21" t="e">
        <f t="array" ref="AF294">INDEX($D$2:$D$561, SMALL(IF($AD$2=$B$2:$B$561, ROW($B$2:$B$561)-ROW($B$2)+1), ROW(293:293)))</f>
        <v>#NUM!</v>
      </c>
      <c r="AH294" s="21" t="e">
        <f t="array" ref="AH294">INDEX($C$2:$C$561, SMALL(IF($AG$2=$B$2:$B$561, ROW($B$2:$B$561)-ROW($B$2)+1), ROW(293:293)))</f>
        <v>#NUM!</v>
      </c>
      <c r="AI294" s="21" t="e">
        <f t="array" ref="AI294">INDEX($D$2:$D$561, SMALL(IF($AG$2=$B$2:$B$561, ROW($B$2:$B$561)-ROW($B$2)+1), ROW(293:293)))</f>
        <v>#NUM!</v>
      </c>
    </row>
    <row r="295" spans="1:35" ht="15" x14ac:dyDescent="0.4">
      <c r="A295">
        <f>'Clk0.9'!P37</f>
        <v>15.730886296613374</v>
      </c>
      <c r="B295">
        <f t="shared" si="4"/>
        <v>16</v>
      </c>
      <c r="C295" s="1">
        <f>'Clk0.9'!S37</f>
        <v>15.155406714262668</v>
      </c>
      <c r="D295" s="1">
        <f>'Clk0.9'!T37</f>
        <v>12.109355322321141</v>
      </c>
      <c r="G295" s="21" t="e">
        <f t="array" ref="G295">INDEX($C$2:$C$561, SMALL(IF($F$2=$B$2:$B$561, ROW($B$2:$B$561)-ROW($B$2)+1), ROW(294:294)))</f>
        <v>#NUM!</v>
      </c>
      <c r="H295" s="21" t="e">
        <f t="array" ref="H295">INDEX($D$2:$D$561, SMALL(IF($F$2=$B$2:$B$561, ROW($B$2:$B$561)-ROW($B$2)+1), ROW(294:294)))</f>
        <v>#NUM!</v>
      </c>
      <c r="J295" s="21" t="e">
        <f t="array" ref="J295">INDEX($C$2:$C$561, SMALL(IF($I$2=$B$2:$B$561, ROW($B$2:$B$561)-ROW($B$2)+1), ROW(294:294)))</f>
        <v>#NUM!</v>
      </c>
      <c r="K295" s="21" t="e">
        <f t="array" ref="K295">INDEX($D$2:$D$561, SMALL(IF($I$2=$B$2:$B$561, ROW($B$2:$B$561)-ROW($B$2)+1), ROW(294:294)))</f>
        <v>#NUM!</v>
      </c>
      <c r="M295" s="21" t="e">
        <f t="array" ref="M295">INDEX($C$2:$C$561, SMALL(IF($L$2=$B$2:$B$561, ROW($B$2:$B$561)-ROW($B$2)+1), ROW(294:294)))</f>
        <v>#NUM!</v>
      </c>
      <c r="N295" s="21" t="e">
        <f t="array" ref="N295">INDEX($D$2:$D$561, SMALL(IF($L$2=$B$2:$B$561, ROW($B$2:$B$561)-ROW($B$2)+1), ROW(294:294)))</f>
        <v>#NUM!</v>
      </c>
      <c r="P295" s="21" t="e">
        <f t="array" ref="P295">INDEX($C$2:$C$561, SMALL(IF($O$2=$B$2:$B$561, ROW($B$2:$B$561)-ROW($B$2)+1), ROW(294:294)))</f>
        <v>#NUM!</v>
      </c>
      <c r="Q295" s="21" t="e">
        <f t="array" ref="Q295">INDEX($D$2:$D$561, SMALL(IF($O$2=$B$2:$B$561, ROW($B$2:$B$561)-ROW($B$2)+1), ROW(294:294)))</f>
        <v>#NUM!</v>
      </c>
      <c r="S295" s="21" t="e">
        <f t="array" ref="S295">INDEX($C$2:$C$561, SMALL(IF($R$2=$B$2:$B$561, ROW($B$2:$B$561)-ROW($B$2)+1), ROW(294:294)))</f>
        <v>#NUM!</v>
      </c>
      <c r="T295" s="21" t="e">
        <f t="array" ref="T295">INDEX($D$2:$D$561, SMALL(IF($R$2=$B$2:$B$561, ROW($B$2:$B$561)-ROW($B$2)+1), ROW(294:294)))</f>
        <v>#NUM!</v>
      </c>
      <c r="V295" s="21" t="e">
        <f t="array" ref="V295">INDEX($C$2:$C$561, SMALL(IF($U$2=$B$2:$B$561, ROW($B$2:$B$561)-ROW($B$2)+1), ROW(294:294)))</f>
        <v>#NUM!</v>
      </c>
      <c r="W295" s="21" t="e">
        <f t="array" ref="W295">INDEX($D$2:$D$561, SMALL(IF($U$2=$B$2:$B$561, ROW($B$2:$B$561)-ROW($B$2)+1), ROW(294:294)))</f>
        <v>#NUM!</v>
      </c>
      <c r="Y295" s="21" t="e">
        <f t="array" ref="Y295">INDEX($C$2:$C$561, SMALL(IF($X$2=$B$2:$B$561, ROW($B$2:$B$561)-ROW($B$2)+1), ROW(294:294)))</f>
        <v>#NUM!</v>
      </c>
      <c r="Z295" s="21" t="e">
        <f t="array" ref="Z295">INDEX($D$2:$D$561, SMALL(IF($X$2=$B$2:$B$561, ROW($B$2:$B$561)-ROW($B$2)+1), ROW(294:294)))</f>
        <v>#NUM!</v>
      </c>
      <c r="AB295" s="21" t="e">
        <f t="array" ref="AB295">INDEX($C$2:$C$561, SMALL(IF($AA$2=$B$2:$B$561, ROW($B$2:$B$561)-ROW($B$2)+1), ROW(294:294)))</f>
        <v>#NUM!</v>
      </c>
      <c r="AC295" s="21" t="e">
        <f t="array" ref="AC295">INDEX($D$2:$D$561, SMALL(IF($AA$2=$B$2:$B$561, ROW($B$2:$B$561)-ROW($B$2)+1), ROW(294:294)))</f>
        <v>#NUM!</v>
      </c>
      <c r="AE295" s="21" t="e">
        <f t="array" ref="AE295">INDEX($C$2:$C$561, SMALL(IF($AD$2=$B$2:$B$561, ROW($B$2:$B$561)-ROW($B$2)+1), ROW(294:294)))</f>
        <v>#NUM!</v>
      </c>
      <c r="AF295" s="21" t="e">
        <f t="array" ref="AF295">INDEX($D$2:$D$561, SMALL(IF($AD$2=$B$2:$B$561, ROW($B$2:$B$561)-ROW($B$2)+1), ROW(294:294)))</f>
        <v>#NUM!</v>
      </c>
      <c r="AH295" s="21" t="e">
        <f t="array" ref="AH295">INDEX($C$2:$C$561, SMALL(IF($AG$2=$B$2:$B$561, ROW($B$2:$B$561)-ROW($B$2)+1), ROW(294:294)))</f>
        <v>#NUM!</v>
      </c>
      <c r="AI295" s="21" t="e">
        <f t="array" ref="AI295">INDEX($D$2:$D$561, SMALL(IF($AG$2=$B$2:$B$561, ROW($B$2:$B$561)-ROW($B$2)+1), ROW(294:294)))</f>
        <v>#NUM!</v>
      </c>
    </row>
    <row r="296" spans="1:35" ht="15" x14ac:dyDescent="0.4">
      <c r="A296">
        <f>'Clk0.9'!P38</f>
        <v>15.444125260884841</v>
      </c>
      <c r="B296">
        <f t="shared" si="4"/>
        <v>16</v>
      </c>
      <c r="C296" s="1">
        <f>'Clk0.9'!S38</f>
        <v>14.636731659610833</v>
      </c>
      <c r="D296" s="1">
        <f>'Clk0.9'!T38</f>
        <v>11.748731453793443</v>
      </c>
      <c r="G296" s="21" t="e">
        <f t="array" ref="G296">INDEX($C$2:$C$561, SMALL(IF($F$2=$B$2:$B$561, ROW($B$2:$B$561)-ROW($B$2)+1), ROW(295:295)))</f>
        <v>#NUM!</v>
      </c>
      <c r="H296" s="21" t="e">
        <f t="array" ref="H296">INDEX($D$2:$D$561, SMALL(IF($F$2=$B$2:$B$561, ROW($B$2:$B$561)-ROW($B$2)+1), ROW(295:295)))</f>
        <v>#NUM!</v>
      </c>
      <c r="J296" s="21" t="e">
        <f t="array" ref="J296">INDEX($C$2:$C$561, SMALL(IF($I$2=$B$2:$B$561, ROW($B$2:$B$561)-ROW($B$2)+1), ROW(295:295)))</f>
        <v>#NUM!</v>
      </c>
      <c r="K296" s="21" t="e">
        <f t="array" ref="K296">INDEX($D$2:$D$561, SMALL(IF($I$2=$B$2:$B$561, ROW($B$2:$B$561)-ROW($B$2)+1), ROW(295:295)))</f>
        <v>#NUM!</v>
      </c>
      <c r="M296" s="21" t="e">
        <f t="array" ref="M296">INDEX($C$2:$C$561, SMALL(IF($L$2=$B$2:$B$561, ROW($B$2:$B$561)-ROW($B$2)+1), ROW(295:295)))</f>
        <v>#NUM!</v>
      </c>
      <c r="N296" s="21" t="e">
        <f t="array" ref="N296">INDEX($D$2:$D$561, SMALL(IF($L$2=$B$2:$B$561, ROW($B$2:$B$561)-ROW($B$2)+1), ROW(295:295)))</f>
        <v>#NUM!</v>
      </c>
      <c r="P296" s="21" t="e">
        <f t="array" ref="P296">INDEX($C$2:$C$561, SMALL(IF($O$2=$B$2:$B$561, ROW($B$2:$B$561)-ROW($B$2)+1), ROW(295:295)))</f>
        <v>#NUM!</v>
      </c>
      <c r="Q296" s="21" t="e">
        <f t="array" ref="Q296">INDEX($D$2:$D$561, SMALL(IF($O$2=$B$2:$B$561, ROW($B$2:$B$561)-ROW($B$2)+1), ROW(295:295)))</f>
        <v>#NUM!</v>
      </c>
      <c r="S296" s="21" t="e">
        <f t="array" ref="S296">INDEX($C$2:$C$561, SMALL(IF($R$2=$B$2:$B$561, ROW($B$2:$B$561)-ROW($B$2)+1), ROW(295:295)))</f>
        <v>#NUM!</v>
      </c>
      <c r="T296" s="21" t="e">
        <f t="array" ref="T296">INDEX($D$2:$D$561, SMALL(IF($R$2=$B$2:$B$561, ROW($B$2:$B$561)-ROW($B$2)+1), ROW(295:295)))</f>
        <v>#NUM!</v>
      </c>
      <c r="V296" s="21" t="e">
        <f t="array" ref="V296">INDEX($C$2:$C$561, SMALL(IF($U$2=$B$2:$B$561, ROW($B$2:$B$561)-ROW($B$2)+1), ROW(295:295)))</f>
        <v>#NUM!</v>
      </c>
      <c r="W296" s="21" t="e">
        <f t="array" ref="W296">INDEX($D$2:$D$561, SMALL(IF($U$2=$B$2:$B$561, ROW($B$2:$B$561)-ROW($B$2)+1), ROW(295:295)))</f>
        <v>#NUM!</v>
      </c>
      <c r="Y296" s="21" t="e">
        <f t="array" ref="Y296">INDEX($C$2:$C$561, SMALL(IF($X$2=$B$2:$B$561, ROW($B$2:$B$561)-ROW($B$2)+1), ROW(295:295)))</f>
        <v>#NUM!</v>
      </c>
      <c r="Z296" s="21" t="e">
        <f t="array" ref="Z296">INDEX($D$2:$D$561, SMALL(IF($X$2=$B$2:$B$561, ROW($B$2:$B$561)-ROW($B$2)+1), ROW(295:295)))</f>
        <v>#NUM!</v>
      </c>
      <c r="AB296" s="21" t="e">
        <f t="array" ref="AB296">INDEX($C$2:$C$561, SMALL(IF($AA$2=$B$2:$B$561, ROW($B$2:$B$561)-ROW($B$2)+1), ROW(295:295)))</f>
        <v>#NUM!</v>
      </c>
      <c r="AC296" s="21" t="e">
        <f t="array" ref="AC296">INDEX($D$2:$D$561, SMALL(IF($AA$2=$B$2:$B$561, ROW($B$2:$B$561)-ROW($B$2)+1), ROW(295:295)))</f>
        <v>#NUM!</v>
      </c>
      <c r="AE296" s="21" t="e">
        <f t="array" ref="AE296">INDEX($C$2:$C$561, SMALL(IF($AD$2=$B$2:$B$561, ROW($B$2:$B$561)-ROW($B$2)+1), ROW(295:295)))</f>
        <v>#NUM!</v>
      </c>
      <c r="AF296" s="21" t="e">
        <f t="array" ref="AF296">INDEX($D$2:$D$561, SMALL(IF($AD$2=$B$2:$B$561, ROW($B$2:$B$561)-ROW($B$2)+1), ROW(295:295)))</f>
        <v>#NUM!</v>
      </c>
      <c r="AH296" s="21" t="e">
        <f t="array" ref="AH296">INDEX($C$2:$C$561, SMALL(IF($AG$2=$B$2:$B$561, ROW($B$2:$B$561)-ROW($B$2)+1), ROW(295:295)))</f>
        <v>#NUM!</v>
      </c>
      <c r="AI296" s="21" t="e">
        <f t="array" ref="AI296">INDEX($D$2:$D$561, SMALL(IF($AG$2=$B$2:$B$561, ROW($B$2:$B$561)-ROW($B$2)+1), ROW(295:295)))</f>
        <v>#NUM!</v>
      </c>
    </row>
    <row r="297" spans="1:35" ht="15" x14ac:dyDescent="0.4">
      <c r="A297">
        <f>'Clk0.9'!P39</f>
        <v>15.18753231916059</v>
      </c>
      <c r="B297">
        <f t="shared" si="4"/>
        <v>16</v>
      </c>
      <c r="C297" s="1">
        <f>'Clk0.9'!S39</f>
        <v>14.153255048338506</v>
      </c>
      <c r="D297" s="1">
        <f>'Clk0.9'!T39</f>
        <v>11.41126819538696</v>
      </c>
      <c r="G297" s="21" t="e">
        <f t="array" ref="G297">INDEX($C$2:$C$561, SMALL(IF($F$2=$B$2:$B$561, ROW($B$2:$B$561)-ROW($B$2)+1), ROW(296:296)))</f>
        <v>#NUM!</v>
      </c>
      <c r="H297" s="21" t="e">
        <f t="array" ref="H297">INDEX($D$2:$D$561, SMALL(IF($F$2=$B$2:$B$561, ROW($B$2:$B$561)-ROW($B$2)+1), ROW(296:296)))</f>
        <v>#NUM!</v>
      </c>
      <c r="J297" s="21" t="e">
        <f t="array" ref="J297">INDEX($C$2:$C$561, SMALL(IF($I$2=$B$2:$B$561, ROW($B$2:$B$561)-ROW($B$2)+1), ROW(296:296)))</f>
        <v>#NUM!</v>
      </c>
      <c r="K297" s="21" t="e">
        <f t="array" ref="K297">INDEX($D$2:$D$561, SMALL(IF($I$2=$B$2:$B$561, ROW($B$2:$B$561)-ROW($B$2)+1), ROW(296:296)))</f>
        <v>#NUM!</v>
      </c>
      <c r="M297" s="21" t="e">
        <f t="array" ref="M297">INDEX($C$2:$C$561, SMALL(IF($L$2=$B$2:$B$561, ROW($B$2:$B$561)-ROW($B$2)+1), ROW(296:296)))</f>
        <v>#NUM!</v>
      </c>
      <c r="N297" s="21" t="e">
        <f t="array" ref="N297">INDEX($D$2:$D$561, SMALL(IF($L$2=$B$2:$B$561, ROW($B$2:$B$561)-ROW($B$2)+1), ROW(296:296)))</f>
        <v>#NUM!</v>
      </c>
      <c r="P297" s="21" t="e">
        <f t="array" ref="P297">INDEX($C$2:$C$561, SMALL(IF($O$2=$B$2:$B$561, ROW($B$2:$B$561)-ROW($B$2)+1), ROW(296:296)))</f>
        <v>#NUM!</v>
      </c>
      <c r="Q297" s="21" t="e">
        <f t="array" ref="Q297">INDEX($D$2:$D$561, SMALL(IF($O$2=$B$2:$B$561, ROW($B$2:$B$561)-ROW($B$2)+1), ROW(296:296)))</f>
        <v>#NUM!</v>
      </c>
      <c r="S297" s="21" t="e">
        <f t="array" ref="S297">INDEX($C$2:$C$561, SMALL(IF($R$2=$B$2:$B$561, ROW($B$2:$B$561)-ROW($B$2)+1), ROW(296:296)))</f>
        <v>#NUM!</v>
      </c>
      <c r="T297" s="21" t="e">
        <f t="array" ref="T297">INDEX($D$2:$D$561, SMALL(IF($R$2=$B$2:$B$561, ROW($B$2:$B$561)-ROW($B$2)+1), ROW(296:296)))</f>
        <v>#NUM!</v>
      </c>
      <c r="V297" s="21" t="e">
        <f t="array" ref="V297">INDEX($C$2:$C$561, SMALL(IF($U$2=$B$2:$B$561, ROW($B$2:$B$561)-ROW($B$2)+1), ROW(296:296)))</f>
        <v>#NUM!</v>
      </c>
      <c r="W297" s="21" t="e">
        <f t="array" ref="W297">INDEX($D$2:$D$561, SMALL(IF($U$2=$B$2:$B$561, ROW($B$2:$B$561)-ROW($B$2)+1), ROW(296:296)))</f>
        <v>#NUM!</v>
      </c>
      <c r="Y297" s="21" t="e">
        <f t="array" ref="Y297">INDEX($C$2:$C$561, SMALL(IF($X$2=$B$2:$B$561, ROW($B$2:$B$561)-ROW($B$2)+1), ROW(296:296)))</f>
        <v>#NUM!</v>
      </c>
      <c r="Z297" s="21" t="e">
        <f t="array" ref="Z297">INDEX($D$2:$D$561, SMALL(IF($X$2=$B$2:$B$561, ROW($B$2:$B$561)-ROW($B$2)+1), ROW(296:296)))</f>
        <v>#NUM!</v>
      </c>
      <c r="AB297" s="21" t="e">
        <f t="array" ref="AB297">INDEX($C$2:$C$561, SMALL(IF($AA$2=$B$2:$B$561, ROW($B$2:$B$561)-ROW($B$2)+1), ROW(296:296)))</f>
        <v>#NUM!</v>
      </c>
      <c r="AC297" s="21" t="e">
        <f t="array" ref="AC297">INDEX($D$2:$D$561, SMALL(IF($AA$2=$B$2:$B$561, ROW($B$2:$B$561)-ROW($B$2)+1), ROW(296:296)))</f>
        <v>#NUM!</v>
      </c>
      <c r="AE297" s="21" t="e">
        <f t="array" ref="AE297">INDEX($C$2:$C$561, SMALL(IF($AD$2=$B$2:$B$561, ROW($B$2:$B$561)-ROW($B$2)+1), ROW(296:296)))</f>
        <v>#NUM!</v>
      </c>
      <c r="AF297" s="21" t="e">
        <f t="array" ref="AF297">INDEX($D$2:$D$561, SMALL(IF($AD$2=$B$2:$B$561, ROW($B$2:$B$561)-ROW($B$2)+1), ROW(296:296)))</f>
        <v>#NUM!</v>
      </c>
      <c r="AH297" s="21" t="e">
        <f t="array" ref="AH297">INDEX($C$2:$C$561, SMALL(IF($AG$2=$B$2:$B$561, ROW($B$2:$B$561)-ROW($B$2)+1), ROW(296:296)))</f>
        <v>#NUM!</v>
      </c>
      <c r="AI297" s="21" t="e">
        <f t="array" ref="AI297">INDEX($D$2:$D$561, SMALL(IF($AG$2=$B$2:$B$561, ROW($B$2:$B$561)-ROW($B$2)+1), ROW(296:296)))</f>
        <v>#NUM!</v>
      </c>
    </row>
    <row r="298" spans="1:35" ht="15" x14ac:dyDescent="0.4">
      <c r="A298">
        <f>'Clk0.9'!P40</f>
        <v>14.957754310402091</v>
      </c>
      <c r="B298">
        <f t="shared" si="4"/>
        <v>14</v>
      </c>
      <c r="C298" s="1">
        <f>'Clk0.9'!S40</f>
        <v>13.700815343351037</v>
      </c>
      <c r="D298" s="1">
        <f>'Clk0.9'!T40</f>
        <v>11.093858441860002</v>
      </c>
      <c r="G298" s="21" t="e">
        <f t="array" ref="G298">INDEX($C$2:$C$561, SMALL(IF($F$2=$B$2:$B$561, ROW($B$2:$B$561)-ROW($B$2)+1), ROW(297:297)))</f>
        <v>#NUM!</v>
      </c>
      <c r="H298" s="21" t="e">
        <f t="array" ref="H298">INDEX($D$2:$D$561, SMALL(IF($F$2=$B$2:$B$561, ROW($B$2:$B$561)-ROW($B$2)+1), ROW(297:297)))</f>
        <v>#NUM!</v>
      </c>
      <c r="J298" s="21" t="e">
        <f t="array" ref="J298">INDEX($C$2:$C$561, SMALL(IF($I$2=$B$2:$B$561, ROW($B$2:$B$561)-ROW($B$2)+1), ROW(297:297)))</f>
        <v>#NUM!</v>
      </c>
      <c r="K298" s="21" t="e">
        <f t="array" ref="K298">INDEX($D$2:$D$561, SMALL(IF($I$2=$B$2:$B$561, ROW($B$2:$B$561)-ROW($B$2)+1), ROW(297:297)))</f>
        <v>#NUM!</v>
      </c>
      <c r="M298" s="21" t="e">
        <f t="array" ref="M298">INDEX($C$2:$C$561, SMALL(IF($L$2=$B$2:$B$561, ROW($B$2:$B$561)-ROW($B$2)+1), ROW(297:297)))</f>
        <v>#NUM!</v>
      </c>
      <c r="N298" s="21" t="e">
        <f t="array" ref="N298">INDEX($D$2:$D$561, SMALL(IF($L$2=$B$2:$B$561, ROW($B$2:$B$561)-ROW($B$2)+1), ROW(297:297)))</f>
        <v>#NUM!</v>
      </c>
      <c r="P298" s="21" t="e">
        <f t="array" ref="P298">INDEX($C$2:$C$561, SMALL(IF($O$2=$B$2:$B$561, ROW($B$2:$B$561)-ROW($B$2)+1), ROW(297:297)))</f>
        <v>#NUM!</v>
      </c>
      <c r="Q298" s="21" t="e">
        <f t="array" ref="Q298">INDEX($D$2:$D$561, SMALL(IF($O$2=$B$2:$B$561, ROW($B$2:$B$561)-ROW($B$2)+1), ROW(297:297)))</f>
        <v>#NUM!</v>
      </c>
      <c r="S298" s="21" t="e">
        <f t="array" ref="S298">INDEX($C$2:$C$561, SMALL(IF($R$2=$B$2:$B$561, ROW($B$2:$B$561)-ROW($B$2)+1), ROW(297:297)))</f>
        <v>#NUM!</v>
      </c>
      <c r="T298" s="21" t="e">
        <f t="array" ref="T298">INDEX($D$2:$D$561, SMALL(IF($R$2=$B$2:$B$561, ROW($B$2:$B$561)-ROW($B$2)+1), ROW(297:297)))</f>
        <v>#NUM!</v>
      </c>
      <c r="V298" s="21" t="e">
        <f t="array" ref="V298">INDEX($C$2:$C$561, SMALL(IF($U$2=$B$2:$B$561, ROW($B$2:$B$561)-ROW($B$2)+1), ROW(297:297)))</f>
        <v>#NUM!</v>
      </c>
      <c r="W298" s="21" t="e">
        <f t="array" ref="W298">INDEX($D$2:$D$561, SMALL(IF($U$2=$B$2:$B$561, ROW($B$2:$B$561)-ROW($B$2)+1), ROW(297:297)))</f>
        <v>#NUM!</v>
      </c>
      <c r="Y298" s="21" t="e">
        <f t="array" ref="Y298">INDEX($C$2:$C$561, SMALL(IF($X$2=$B$2:$B$561, ROW($B$2:$B$561)-ROW($B$2)+1), ROW(297:297)))</f>
        <v>#NUM!</v>
      </c>
      <c r="Z298" s="21" t="e">
        <f t="array" ref="Z298">INDEX($D$2:$D$561, SMALL(IF($X$2=$B$2:$B$561, ROW($B$2:$B$561)-ROW($B$2)+1), ROW(297:297)))</f>
        <v>#NUM!</v>
      </c>
      <c r="AB298" s="21" t="e">
        <f t="array" ref="AB298">INDEX($C$2:$C$561, SMALL(IF($AA$2=$B$2:$B$561, ROW($B$2:$B$561)-ROW($B$2)+1), ROW(297:297)))</f>
        <v>#NUM!</v>
      </c>
      <c r="AC298" s="21" t="e">
        <f t="array" ref="AC298">INDEX($D$2:$D$561, SMALL(IF($AA$2=$B$2:$B$561, ROW($B$2:$B$561)-ROW($B$2)+1), ROW(297:297)))</f>
        <v>#NUM!</v>
      </c>
      <c r="AE298" s="21" t="e">
        <f t="array" ref="AE298">INDEX($C$2:$C$561, SMALL(IF($AD$2=$B$2:$B$561, ROW($B$2:$B$561)-ROW($B$2)+1), ROW(297:297)))</f>
        <v>#NUM!</v>
      </c>
      <c r="AF298" s="21" t="e">
        <f t="array" ref="AF298">INDEX($D$2:$D$561, SMALL(IF($AD$2=$B$2:$B$561, ROW($B$2:$B$561)-ROW($B$2)+1), ROW(297:297)))</f>
        <v>#NUM!</v>
      </c>
      <c r="AH298" s="21" t="e">
        <f t="array" ref="AH298">INDEX($C$2:$C$561, SMALL(IF($AG$2=$B$2:$B$561, ROW($B$2:$B$561)-ROW($B$2)+1), ROW(297:297)))</f>
        <v>#NUM!</v>
      </c>
      <c r="AI298" s="21" t="e">
        <f t="array" ref="AI298">INDEX($D$2:$D$561, SMALL(IF($AG$2=$B$2:$B$561, ROW($B$2:$B$561)-ROW($B$2)+1), ROW(297:297)))</f>
        <v>#NUM!</v>
      </c>
    </row>
    <row r="299" spans="1:35" ht="15" x14ac:dyDescent="0.4">
      <c r="A299">
        <f>'Clk0.9'!P41</f>
        <v>14.751990172060747</v>
      </c>
      <c r="B299">
        <f t="shared" si="4"/>
        <v>14</v>
      </c>
      <c r="C299" s="1">
        <f>'Clk0.9'!S41</f>
        <v>13.275923557133456</v>
      </c>
      <c r="D299" s="1">
        <f>'Clk0.9'!T41</f>
        <v>10.793882438067691</v>
      </c>
      <c r="G299" s="21" t="e">
        <f t="array" ref="G299">INDEX($C$2:$C$561, SMALL(IF($F$2=$B$2:$B$561, ROW($B$2:$B$561)-ROW($B$2)+1), ROW(298:298)))</f>
        <v>#NUM!</v>
      </c>
      <c r="H299" s="21" t="e">
        <f t="array" ref="H299">INDEX($D$2:$D$561, SMALL(IF($F$2=$B$2:$B$561, ROW($B$2:$B$561)-ROW($B$2)+1), ROW(298:298)))</f>
        <v>#NUM!</v>
      </c>
      <c r="J299" s="21" t="e">
        <f t="array" ref="J299">INDEX($C$2:$C$561, SMALL(IF($I$2=$B$2:$B$561, ROW($B$2:$B$561)-ROW($B$2)+1), ROW(298:298)))</f>
        <v>#NUM!</v>
      </c>
      <c r="K299" s="21" t="e">
        <f t="array" ref="K299">INDEX($D$2:$D$561, SMALL(IF($I$2=$B$2:$B$561, ROW($B$2:$B$561)-ROW($B$2)+1), ROW(298:298)))</f>
        <v>#NUM!</v>
      </c>
      <c r="M299" s="21" t="e">
        <f t="array" ref="M299">INDEX($C$2:$C$561, SMALL(IF($L$2=$B$2:$B$561, ROW($B$2:$B$561)-ROW($B$2)+1), ROW(298:298)))</f>
        <v>#NUM!</v>
      </c>
      <c r="N299" s="21" t="e">
        <f t="array" ref="N299">INDEX($D$2:$D$561, SMALL(IF($L$2=$B$2:$B$561, ROW($B$2:$B$561)-ROW($B$2)+1), ROW(298:298)))</f>
        <v>#NUM!</v>
      </c>
      <c r="P299" s="21" t="e">
        <f t="array" ref="P299">INDEX($C$2:$C$561, SMALL(IF($O$2=$B$2:$B$561, ROW($B$2:$B$561)-ROW($B$2)+1), ROW(298:298)))</f>
        <v>#NUM!</v>
      </c>
      <c r="Q299" s="21" t="e">
        <f t="array" ref="Q299">INDEX($D$2:$D$561, SMALL(IF($O$2=$B$2:$B$561, ROW($B$2:$B$561)-ROW($B$2)+1), ROW(298:298)))</f>
        <v>#NUM!</v>
      </c>
      <c r="S299" s="21" t="e">
        <f t="array" ref="S299">INDEX($C$2:$C$561, SMALL(IF($R$2=$B$2:$B$561, ROW($B$2:$B$561)-ROW($B$2)+1), ROW(298:298)))</f>
        <v>#NUM!</v>
      </c>
      <c r="T299" s="21" t="e">
        <f t="array" ref="T299">INDEX($D$2:$D$561, SMALL(IF($R$2=$B$2:$B$561, ROW($B$2:$B$561)-ROW($B$2)+1), ROW(298:298)))</f>
        <v>#NUM!</v>
      </c>
      <c r="V299" s="21" t="e">
        <f t="array" ref="V299">INDEX($C$2:$C$561, SMALL(IF($U$2=$B$2:$B$561, ROW($B$2:$B$561)-ROW($B$2)+1), ROW(298:298)))</f>
        <v>#NUM!</v>
      </c>
      <c r="W299" s="21" t="e">
        <f t="array" ref="W299">INDEX($D$2:$D$561, SMALL(IF($U$2=$B$2:$B$561, ROW($B$2:$B$561)-ROW($B$2)+1), ROW(298:298)))</f>
        <v>#NUM!</v>
      </c>
      <c r="Y299" s="21" t="e">
        <f t="array" ref="Y299">INDEX($C$2:$C$561, SMALL(IF($X$2=$B$2:$B$561, ROW($B$2:$B$561)-ROW($B$2)+1), ROW(298:298)))</f>
        <v>#NUM!</v>
      </c>
      <c r="Z299" s="21" t="e">
        <f t="array" ref="Z299">INDEX($D$2:$D$561, SMALL(IF($X$2=$B$2:$B$561, ROW($B$2:$B$561)-ROW($B$2)+1), ROW(298:298)))</f>
        <v>#NUM!</v>
      </c>
      <c r="AB299" s="21" t="e">
        <f t="array" ref="AB299">INDEX($C$2:$C$561, SMALL(IF($AA$2=$B$2:$B$561, ROW($B$2:$B$561)-ROW($B$2)+1), ROW(298:298)))</f>
        <v>#NUM!</v>
      </c>
      <c r="AC299" s="21" t="e">
        <f t="array" ref="AC299">INDEX($D$2:$D$561, SMALL(IF($AA$2=$B$2:$B$561, ROW($B$2:$B$561)-ROW($B$2)+1), ROW(298:298)))</f>
        <v>#NUM!</v>
      </c>
      <c r="AE299" s="21" t="e">
        <f t="array" ref="AE299">INDEX($C$2:$C$561, SMALL(IF($AD$2=$B$2:$B$561, ROW($B$2:$B$561)-ROW($B$2)+1), ROW(298:298)))</f>
        <v>#NUM!</v>
      </c>
      <c r="AF299" s="21" t="e">
        <f t="array" ref="AF299">INDEX($D$2:$D$561, SMALL(IF($AD$2=$B$2:$B$561, ROW($B$2:$B$561)-ROW($B$2)+1), ROW(298:298)))</f>
        <v>#NUM!</v>
      </c>
      <c r="AH299" s="21" t="e">
        <f t="array" ref="AH299">INDEX($C$2:$C$561, SMALL(IF($AG$2=$B$2:$B$561, ROW($B$2:$B$561)-ROW($B$2)+1), ROW(298:298)))</f>
        <v>#NUM!</v>
      </c>
      <c r="AI299" s="21" t="e">
        <f t="array" ref="AI299">INDEX($D$2:$D$561, SMALL(IF($AG$2=$B$2:$B$561, ROW($B$2:$B$561)-ROW($B$2)+1), ROW(298:298)))</f>
        <v>#NUM!</v>
      </c>
    </row>
    <row r="300" spans="1:35" ht="15" x14ac:dyDescent="0.4">
      <c r="A300">
        <f>'Clk0.9'!P42</f>
        <v>14.567882487350195</v>
      </c>
      <c r="B300">
        <f t="shared" si="4"/>
        <v>14</v>
      </c>
      <c r="C300" s="1">
        <f>'Clk0.9'!S42</f>
        <v>12.875630089889547</v>
      </c>
      <c r="D300" s="1">
        <f>'Clk0.9'!T42</f>
        <v>10.50911085979115</v>
      </c>
      <c r="G300" s="21" t="e">
        <f t="array" ref="G300">INDEX($C$2:$C$561, SMALL(IF($F$2=$B$2:$B$561, ROW($B$2:$B$561)-ROW($B$2)+1), ROW(299:299)))</f>
        <v>#NUM!</v>
      </c>
      <c r="H300" s="21" t="e">
        <f t="array" ref="H300">INDEX($D$2:$D$561, SMALL(IF($F$2=$B$2:$B$561, ROW($B$2:$B$561)-ROW($B$2)+1), ROW(299:299)))</f>
        <v>#NUM!</v>
      </c>
      <c r="J300" s="21" t="e">
        <f t="array" ref="J300">INDEX($C$2:$C$561, SMALL(IF($I$2=$B$2:$B$561, ROW($B$2:$B$561)-ROW($B$2)+1), ROW(299:299)))</f>
        <v>#NUM!</v>
      </c>
      <c r="K300" s="21" t="e">
        <f t="array" ref="K300">INDEX($D$2:$D$561, SMALL(IF($I$2=$B$2:$B$561, ROW($B$2:$B$561)-ROW($B$2)+1), ROW(299:299)))</f>
        <v>#NUM!</v>
      </c>
      <c r="M300" s="21" t="e">
        <f t="array" ref="M300">INDEX($C$2:$C$561, SMALL(IF($L$2=$B$2:$B$561, ROW($B$2:$B$561)-ROW($B$2)+1), ROW(299:299)))</f>
        <v>#NUM!</v>
      </c>
      <c r="N300" s="21" t="e">
        <f t="array" ref="N300">INDEX($D$2:$D$561, SMALL(IF($L$2=$B$2:$B$561, ROW($B$2:$B$561)-ROW($B$2)+1), ROW(299:299)))</f>
        <v>#NUM!</v>
      </c>
      <c r="P300" s="21" t="e">
        <f t="array" ref="P300">INDEX($C$2:$C$561, SMALL(IF($O$2=$B$2:$B$561, ROW($B$2:$B$561)-ROW($B$2)+1), ROW(299:299)))</f>
        <v>#NUM!</v>
      </c>
      <c r="Q300" s="21" t="e">
        <f t="array" ref="Q300">INDEX($D$2:$D$561, SMALL(IF($O$2=$B$2:$B$561, ROW($B$2:$B$561)-ROW($B$2)+1), ROW(299:299)))</f>
        <v>#NUM!</v>
      </c>
      <c r="S300" s="21" t="e">
        <f t="array" ref="S300">INDEX($C$2:$C$561, SMALL(IF($R$2=$B$2:$B$561, ROW($B$2:$B$561)-ROW($B$2)+1), ROW(299:299)))</f>
        <v>#NUM!</v>
      </c>
      <c r="T300" s="21" t="e">
        <f t="array" ref="T300">INDEX($D$2:$D$561, SMALL(IF($R$2=$B$2:$B$561, ROW($B$2:$B$561)-ROW($B$2)+1), ROW(299:299)))</f>
        <v>#NUM!</v>
      </c>
      <c r="V300" s="21" t="e">
        <f t="array" ref="V300">INDEX($C$2:$C$561, SMALL(IF($U$2=$B$2:$B$561, ROW($B$2:$B$561)-ROW($B$2)+1), ROW(299:299)))</f>
        <v>#NUM!</v>
      </c>
      <c r="W300" s="21" t="e">
        <f t="array" ref="W300">INDEX($D$2:$D$561, SMALL(IF($U$2=$B$2:$B$561, ROW($B$2:$B$561)-ROW($B$2)+1), ROW(299:299)))</f>
        <v>#NUM!</v>
      </c>
      <c r="Y300" s="21" t="e">
        <f t="array" ref="Y300">INDEX($C$2:$C$561, SMALL(IF($X$2=$B$2:$B$561, ROW($B$2:$B$561)-ROW($B$2)+1), ROW(299:299)))</f>
        <v>#NUM!</v>
      </c>
      <c r="Z300" s="21" t="e">
        <f t="array" ref="Z300">INDEX($D$2:$D$561, SMALL(IF($X$2=$B$2:$B$561, ROW($B$2:$B$561)-ROW($B$2)+1), ROW(299:299)))</f>
        <v>#NUM!</v>
      </c>
      <c r="AB300" s="21" t="e">
        <f t="array" ref="AB300">INDEX($C$2:$C$561, SMALL(IF($AA$2=$B$2:$B$561, ROW($B$2:$B$561)-ROW($B$2)+1), ROW(299:299)))</f>
        <v>#NUM!</v>
      </c>
      <c r="AC300" s="21" t="e">
        <f t="array" ref="AC300">INDEX($D$2:$D$561, SMALL(IF($AA$2=$B$2:$B$561, ROW($B$2:$B$561)-ROW($B$2)+1), ROW(299:299)))</f>
        <v>#NUM!</v>
      </c>
      <c r="AE300" s="21" t="e">
        <f t="array" ref="AE300">INDEX($C$2:$C$561, SMALL(IF($AD$2=$B$2:$B$561, ROW($B$2:$B$561)-ROW($B$2)+1), ROW(299:299)))</f>
        <v>#NUM!</v>
      </c>
      <c r="AF300" s="21" t="e">
        <f t="array" ref="AF300">INDEX($D$2:$D$561, SMALL(IF($AD$2=$B$2:$B$561, ROW($B$2:$B$561)-ROW($B$2)+1), ROW(299:299)))</f>
        <v>#NUM!</v>
      </c>
      <c r="AH300" s="21" t="e">
        <f t="array" ref="AH300">INDEX($C$2:$C$561, SMALL(IF($AG$2=$B$2:$B$561, ROW($B$2:$B$561)-ROW($B$2)+1), ROW(299:299)))</f>
        <v>#NUM!</v>
      </c>
      <c r="AI300" s="21" t="e">
        <f t="array" ref="AI300">INDEX($D$2:$D$561, SMALL(IF($AG$2=$B$2:$B$561, ROW($B$2:$B$561)-ROW($B$2)+1), ROW(299:299)))</f>
        <v>#NUM!</v>
      </c>
    </row>
    <row r="301" spans="1:35" ht="15" x14ac:dyDescent="0.4">
      <c r="A301">
        <f>'Clk0.9'!P43</f>
        <v>14.40343426726969</v>
      </c>
      <c r="B301">
        <f t="shared" si="4"/>
        <v>14</v>
      </c>
      <c r="C301" s="1">
        <f>'Clk0.9'!S43</f>
        <v>12.497422354348458</v>
      </c>
      <c r="D301" s="1">
        <f>'Clk0.9'!T43</f>
        <v>10.237630259286549</v>
      </c>
      <c r="G301" s="21" t="e">
        <f t="array" ref="G301">INDEX($C$2:$C$561, SMALL(IF($F$2=$B$2:$B$561, ROW($B$2:$B$561)-ROW($B$2)+1), ROW(300:300)))</f>
        <v>#NUM!</v>
      </c>
      <c r="H301" s="21" t="e">
        <f t="array" ref="H301">INDEX($D$2:$D$561, SMALL(IF($F$2=$B$2:$B$561, ROW($B$2:$B$561)-ROW($B$2)+1), ROW(300:300)))</f>
        <v>#NUM!</v>
      </c>
      <c r="J301" s="21" t="e">
        <f t="array" ref="J301">INDEX($C$2:$C$561, SMALL(IF($I$2=$B$2:$B$561, ROW($B$2:$B$561)-ROW($B$2)+1), ROW(300:300)))</f>
        <v>#NUM!</v>
      </c>
      <c r="K301" s="21" t="e">
        <f t="array" ref="K301">INDEX($D$2:$D$561, SMALL(IF($I$2=$B$2:$B$561, ROW($B$2:$B$561)-ROW($B$2)+1), ROW(300:300)))</f>
        <v>#NUM!</v>
      </c>
      <c r="M301" s="21" t="e">
        <f t="array" ref="M301">INDEX($C$2:$C$561, SMALL(IF($L$2=$B$2:$B$561, ROW($B$2:$B$561)-ROW($B$2)+1), ROW(300:300)))</f>
        <v>#NUM!</v>
      </c>
      <c r="N301" s="21" t="e">
        <f t="array" ref="N301">INDEX($D$2:$D$561, SMALL(IF($L$2=$B$2:$B$561, ROW($B$2:$B$561)-ROW($B$2)+1), ROW(300:300)))</f>
        <v>#NUM!</v>
      </c>
      <c r="P301" s="21" t="e">
        <f t="array" ref="P301">INDEX($C$2:$C$561, SMALL(IF($O$2=$B$2:$B$561, ROW($B$2:$B$561)-ROW($B$2)+1), ROW(300:300)))</f>
        <v>#NUM!</v>
      </c>
      <c r="Q301" s="21" t="e">
        <f t="array" ref="Q301">INDEX($D$2:$D$561, SMALL(IF($O$2=$B$2:$B$561, ROW($B$2:$B$561)-ROW($B$2)+1), ROW(300:300)))</f>
        <v>#NUM!</v>
      </c>
      <c r="S301" s="21" t="e">
        <f t="array" ref="S301">INDEX($C$2:$C$561, SMALL(IF($R$2=$B$2:$B$561, ROW($B$2:$B$561)-ROW($B$2)+1), ROW(300:300)))</f>
        <v>#NUM!</v>
      </c>
      <c r="T301" s="21" t="e">
        <f t="array" ref="T301">INDEX($D$2:$D$561, SMALL(IF($R$2=$B$2:$B$561, ROW($B$2:$B$561)-ROW($B$2)+1), ROW(300:300)))</f>
        <v>#NUM!</v>
      </c>
      <c r="V301" s="21" t="e">
        <f t="array" ref="V301">INDEX($C$2:$C$561, SMALL(IF($U$2=$B$2:$B$561, ROW($B$2:$B$561)-ROW($B$2)+1), ROW(300:300)))</f>
        <v>#NUM!</v>
      </c>
      <c r="W301" s="21" t="e">
        <f t="array" ref="W301">INDEX($D$2:$D$561, SMALL(IF($U$2=$B$2:$B$561, ROW($B$2:$B$561)-ROW($B$2)+1), ROW(300:300)))</f>
        <v>#NUM!</v>
      </c>
      <c r="Y301" s="21" t="e">
        <f t="array" ref="Y301">INDEX($C$2:$C$561, SMALL(IF($X$2=$B$2:$B$561, ROW($B$2:$B$561)-ROW($B$2)+1), ROW(300:300)))</f>
        <v>#NUM!</v>
      </c>
      <c r="Z301" s="21" t="e">
        <f t="array" ref="Z301">INDEX($D$2:$D$561, SMALL(IF($X$2=$B$2:$B$561, ROW($B$2:$B$561)-ROW($B$2)+1), ROW(300:300)))</f>
        <v>#NUM!</v>
      </c>
      <c r="AB301" s="21" t="e">
        <f t="array" ref="AB301">INDEX($C$2:$C$561, SMALL(IF($AA$2=$B$2:$B$561, ROW($B$2:$B$561)-ROW($B$2)+1), ROW(300:300)))</f>
        <v>#NUM!</v>
      </c>
      <c r="AC301" s="21" t="e">
        <f t="array" ref="AC301">INDEX($D$2:$D$561, SMALL(IF($AA$2=$B$2:$B$561, ROW($B$2:$B$561)-ROW($B$2)+1), ROW(300:300)))</f>
        <v>#NUM!</v>
      </c>
      <c r="AE301" s="21" t="e">
        <f t="array" ref="AE301">INDEX($C$2:$C$561, SMALL(IF($AD$2=$B$2:$B$561, ROW($B$2:$B$561)-ROW($B$2)+1), ROW(300:300)))</f>
        <v>#NUM!</v>
      </c>
      <c r="AF301" s="21" t="e">
        <f t="array" ref="AF301">INDEX($D$2:$D$561, SMALL(IF($AD$2=$B$2:$B$561, ROW($B$2:$B$561)-ROW($B$2)+1), ROW(300:300)))</f>
        <v>#NUM!</v>
      </c>
      <c r="AH301" s="21" t="e">
        <f t="array" ref="AH301">INDEX($C$2:$C$561, SMALL(IF($AG$2=$B$2:$B$561, ROW($B$2:$B$561)-ROW($B$2)+1), ROW(300:300)))</f>
        <v>#NUM!</v>
      </c>
      <c r="AI301" s="21" t="e">
        <f t="array" ref="AI301">INDEX($D$2:$D$561, SMALL(IF($AG$2=$B$2:$B$561, ROW($B$2:$B$561)-ROW($B$2)+1), ROW(300:300)))</f>
        <v>#NUM!</v>
      </c>
    </row>
    <row r="302" spans="1:35" ht="15" x14ac:dyDescent="0.4">
      <c r="A302">
        <f>'Clk0.9'!P44</f>
        <v>14.256944343496492</v>
      </c>
      <c r="B302">
        <f t="shared" si="4"/>
        <v>14</v>
      </c>
      <c r="C302" s="1">
        <f>'Clk0.9'!S44</f>
        <v>12.139145100157068</v>
      </c>
      <c r="D302" s="1">
        <f>'Clk0.9'!T44</f>
        <v>9.977784988559149</v>
      </c>
      <c r="G302" s="21" t="e">
        <f t="array" ref="G302">INDEX($C$2:$C$561, SMALL(IF($F$2=$B$2:$B$561, ROW($B$2:$B$561)-ROW($B$2)+1), ROW(301:301)))</f>
        <v>#NUM!</v>
      </c>
      <c r="H302" s="21" t="e">
        <f t="array" ref="H302">INDEX($D$2:$D$561, SMALL(IF($F$2=$B$2:$B$561, ROW($B$2:$B$561)-ROW($B$2)+1), ROW(301:301)))</f>
        <v>#NUM!</v>
      </c>
      <c r="J302" s="21" t="e">
        <f t="array" ref="J302">INDEX($C$2:$C$561, SMALL(IF($I$2=$B$2:$B$561, ROW($B$2:$B$561)-ROW($B$2)+1), ROW(301:301)))</f>
        <v>#NUM!</v>
      </c>
      <c r="K302" s="21" t="e">
        <f t="array" ref="K302">INDEX($D$2:$D$561, SMALL(IF($I$2=$B$2:$B$561, ROW($B$2:$B$561)-ROW($B$2)+1), ROW(301:301)))</f>
        <v>#NUM!</v>
      </c>
      <c r="M302" s="21" t="e">
        <f t="array" ref="M302">INDEX($C$2:$C$561, SMALL(IF($L$2=$B$2:$B$561, ROW($B$2:$B$561)-ROW($B$2)+1), ROW(301:301)))</f>
        <v>#NUM!</v>
      </c>
      <c r="N302" s="21" t="e">
        <f t="array" ref="N302">INDEX($D$2:$D$561, SMALL(IF($L$2=$B$2:$B$561, ROW($B$2:$B$561)-ROW($B$2)+1), ROW(301:301)))</f>
        <v>#NUM!</v>
      </c>
      <c r="P302" s="21" t="e">
        <f t="array" ref="P302">INDEX($C$2:$C$561, SMALL(IF($O$2=$B$2:$B$561, ROW($B$2:$B$561)-ROW($B$2)+1), ROW(301:301)))</f>
        <v>#NUM!</v>
      </c>
      <c r="Q302" s="21" t="e">
        <f t="array" ref="Q302">INDEX($D$2:$D$561, SMALL(IF($O$2=$B$2:$B$561, ROW($B$2:$B$561)-ROW($B$2)+1), ROW(301:301)))</f>
        <v>#NUM!</v>
      </c>
      <c r="S302" s="21" t="e">
        <f t="array" ref="S302">INDEX($C$2:$C$561, SMALL(IF($R$2=$B$2:$B$561, ROW($B$2:$B$561)-ROW($B$2)+1), ROW(301:301)))</f>
        <v>#NUM!</v>
      </c>
      <c r="T302" s="21" t="e">
        <f t="array" ref="T302">INDEX($D$2:$D$561, SMALL(IF($R$2=$B$2:$B$561, ROW($B$2:$B$561)-ROW($B$2)+1), ROW(301:301)))</f>
        <v>#NUM!</v>
      </c>
      <c r="V302" s="21" t="e">
        <f t="array" ref="V302">INDEX($C$2:$C$561, SMALL(IF($U$2=$B$2:$B$561, ROW($B$2:$B$561)-ROW($B$2)+1), ROW(301:301)))</f>
        <v>#NUM!</v>
      </c>
      <c r="W302" s="21" t="e">
        <f t="array" ref="W302">INDEX($D$2:$D$561, SMALL(IF($U$2=$B$2:$B$561, ROW($B$2:$B$561)-ROW($B$2)+1), ROW(301:301)))</f>
        <v>#NUM!</v>
      </c>
      <c r="Y302" s="21" t="e">
        <f t="array" ref="Y302">INDEX($C$2:$C$561, SMALL(IF($X$2=$B$2:$B$561, ROW($B$2:$B$561)-ROW($B$2)+1), ROW(301:301)))</f>
        <v>#NUM!</v>
      </c>
      <c r="Z302" s="21" t="e">
        <f t="array" ref="Z302">INDEX($D$2:$D$561, SMALL(IF($X$2=$B$2:$B$561, ROW($B$2:$B$561)-ROW($B$2)+1), ROW(301:301)))</f>
        <v>#NUM!</v>
      </c>
      <c r="AB302" s="21" t="e">
        <f t="array" ref="AB302">INDEX($C$2:$C$561, SMALL(IF($AA$2=$B$2:$B$561, ROW($B$2:$B$561)-ROW($B$2)+1), ROW(301:301)))</f>
        <v>#NUM!</v>
      </c>
      <c r="AC302" s="21" t="e">
        <f t="array" ref="AC302">INDEX($D$2:$D$561, SMALL(IF($AA$2=$B$2:$B$561, ROW($B$2:$B$561)-ROW($B$2)+1), ROW(301:301)))</f>
        <v>#NUM!</v>
      </c>
      <c r="AE302" s="21" t="e">
        <f t="array" ref="AE302">INDEX($C$2:$C$561, SMALL(IF($AD$2=$B$2:$B$561, ROW($B$2:$B$561)-ROW($B$2)+1), ROW(301:301)))</f>
        <v>#NUM!</v>
      </c>
      <c r="AF302" s="21" t="e">
        <f t="array" ref="AF302">INDEX($D$2:$D$561, SMALL(IF($AD$2=$B$2:$B$561, ROW($B$2:$B$561)-ROW($B$2)+1), ROW(301:301)))</f>
        <v>#NUM!</v>
      </c>
      <c r="AH302" s="21" t="e">
        <f t="array" ref="AH302">INDEX($C$2:$C$561, SMALL(IF($AG$2=$B$2:$B$561, ROW($B$2:$B$561)-ROW($B$2)+1), ROW(301:301)))</f>
        <v>#NUM!</v>
      </c>
      <c r="AI302" s="21" t="e">
        <f t="array" ref="AI302">INDEX($D$2:$D$561, SMALL(IF($AG$2=$B$2:$B$561, ROW($B$2:$B$561)-ROW($B$2)+1), ROW(301:301)))</f>
        <v>#NUM!</v>
      </c>
    </row>
    <row r="303" spans="1:35" ht="15" x14ac:dyDescent="0.4">
      <c r="A303">
        <f>'Clk0.9'!P45</f>
        <v>14.126956681180088</v>
      </c>
      <c r="B303">
        <f t="shared" si="4"/>
        <v>14</v>
      </c>
      <c r="C303" s="1">
        <f>'Clk0.9'!S45</f>
        <v>11.798937705183455</v>
      </c>
      <c r="D303" s="1">
        <f>'Clk0.9'!T45</f>
        <v>9.7281314278050353</v>
      </c>
      <c r="G303" s="21" t="e">
        <f t="array" ref="G303">INDEX($C$2:$C$561, SMALL(IF($F$2=$B$2:$B$561, ROW($B$2:$B$561)-ROW($B$2)+1), ROW(302:302)))</f>
        <v>#NUM!</v>
      </c>
      <c r="H303" s="21" t="e">
        <f t="array" ref="H303">INDEX($D$2:$D$561, SMALL(IF($F$2=$B$2:$B$561, ROW($B$2:$B$561)-ROW($B$2)+1), ROW(302:302)))</f>
        <v>#NUM!</v>
      </c>
      <c r="J303" s="21" t="e">
        <f t="array" ref="J303">INDEX($C$2:$C$561, SMALL(IF($I$2=$B$2:$B$561, ROW($B$2:$B$561)-ROW($B$2)+1), ROW(302:302)))</f>
        <v>#NUM!</v>
      </c>
      <c r="K303" s="21" t="e">
        <f t="array" ref="K303">INDEX($D$2:$D$561, SMALL(IF($I$2=$B$2:$B$561, ROW($B$2:$B$561)-ROW($B$2)+1), ROW(302:302)))</f>
        <v>#NUM!</v>
      </c>
      <c r="M303" s="21" t="e">
        <f t="array" ref="M303">INDEX($C$2:$C$561, SMALL(IF($L$2=$B$2:$B$561, ROW($B$2:$B$561)-ROW($B$2)+1), ROW(302:302)))</f>
        <v>#NUM!</v>
      </c>
      <c r="N303" s="21" t="e">
        <f t="array" ref="N303">INDEX($D$2:$D$561, SMALL(IF($L$2=$B$2:$B$561, ROW($B$2:$B$561)-ROW($B$2)+1), ROW(302:302)))</f>
        <v>#NUM!</v>
      </c>
      <c r="P303" s="21" t="e">
        <f t="array" ref="P303">INDEX($C$2:$C$561, SMALL(IF($O$2=$B$2:$B$561, ROW($B$2:$B$561)-ROW($B$2)+1), ROW(302:302)))</f>
        <v>#NUM!</v>
      </c>
      <c r="Q303" s="21" t="e">
        <f t="array" ref="Q303">INDEX($D$2:$D$561, SMALL(IF($O$2=$B$2:$B$561, ROW($B$2:$B$561)-ROW($B$2)+1), ROW(302:302)))</f>
        <v>#NUM!</v>
      </c>
      <c r="S303" s="21" t="e">
        <f t="array" ref="S303">INDEX($C$2:$C$561, SMALL(IF($R$2=$B$2:$B$561, ROW($B$2:$B$561)-ROW($B$2)+1), ROW(302:302)))</f>
        <v>#NUM!</v>
      </c>
      <c r="T303" s="21" t="e">
        <f t="array" ref="T303">INDEX($D$2:$D$561, SMALL(IF($R$2=$B$2:$B$561, ROW($B$2:$B$561)-ROW($B$2)+1), ROW(302:302)))</f>
        <v>#NUM!</v>
      </c>
      <c r="V303" s="21" t="e">
        <f t="array" ref="V303">INDEX($C$2:$C$561, SMALL(IF($U$2=$B$2:$B$561, ROW($B$2:$B$561)-ROW($B$2)+1), ROW(302:302)))</f>
        <v>#NUM!</v>
      </c>
      <c r="W303" s="21" t="e">
        <f t="array" ref="W303">INDEX($D$2:$D$561, SMALL(IF($U$2=$B$2:$B$561, ROW($B$2:$B$561)-ROW($B$2)+1), ROW(302:302)))</f>
        <v>#NUM!</v>
      </c>
      <c r="Y303" s="21" t="e">
        <f t="array" ref="Y303">INDEX($C$2:$C$561, SMALL(IF($X$2=$B$2:$B$561, ROW($B$2:$B$561)-ROW($B$2)+1), ROW(302:302)))</f>
        <v>#NUM!</v>
      </c>
      <c r="Z303" s="21" t="e">
        <f t="array" ref="Z303">INDEX($D$2:$D$561, SMALL(IF($X$2=$B$2:$B$561, ROW($B$2:$B$561)-ROW($B$2)+1), ROW(302:302)))</f>
        <v>#NUM!</v>
      </c>
      <c r="AB303" s="21" t="e">
        <f t="array" ref="AB303">INDEX($C$2:$C$561, SMALL(IF($AA$2=$B$2:$B$561, ROW($B$2:$B$561)-ROW($B$2)+1), ROW(302:302)))</f>
        <v>#NUM!</v>
      </c>
      <c r="AC303" s="21" t="e">
        <f t="array" ref="AC303">INDEX($D$2:$D$561, SMALL(IF($AA$2=$B$2:$B$561, ROW($B$2:$B$561)-ROW($B$2)+1), ROW(302:302)))</f>
        <v>#NUM!</v>
      </c>
      <c r="AE303" s="21" t="e">
        <f t="array" ref="AE303">INDEX($C$2:$C$561, SMALL(IF($AD$2=$B$2:$B$561, ROW($B$2:$B$561)-ROW($B$2)+1), ROW(302:302)))</f>
        <v>#NUM!</v>
      </c>
      <c r="AF303" s="21" t="e">
        <f t="array" ref="AF303">INDEX($D$2:$D$561, SMALL(IF($AD$2=$B$2:$B$561, ROW($B$2:$B$561)-ROW($B$2)+1), ROW(302:302)))</f>
        <v>#NUM!</v>
      </c>
      <c r="AH303" s="21" t="e">
        <f t="array" ref="AH303">INDEX($C$2:$C$561, SMALL(IF($AG$2=$B$2:$B$561, ROW($B$2:$B$561)-ROW($B$2)+1), ROW(302:302)))</f>
        <v>#NUM!</v>
      </c>
      <c r="AI303" s="21" t="e">
        <f t="array" ref="AI303">INDEX($D$2:$D$561, SMALL(IF($AG$2=$B$2:$B$561, ROW($B$2:$B$561)-ROW($B$2)+1), ROW(302:302)))</f>
        <v>#NUM!</v>
      </c>
    </row>
    <row r="304" spans="1:35" ht="15" x14ac:dyDescent="0.4">
      <c r="A304">
        <f>'Clk0.9'!P46</f>
        <v>14.012220238982888</v>
      </c>
      <c r="B304">
        <f t="shared" si="4"/>
        <v>14</v>
      </c>
      <c r="C304" s="1">
        <f>'Clk0.9'!S46</f>
        <v>11.475184307015645</v>
      </c>
      <c r="D304" s="1">
        <f>'Clk0.9'!T46</f>
        <v>9.4874015156208458</v>
      </c>
      <c r="G304" s="21" t="e">
        <f t="array" ref="G304">INDEX($C$2:$C$561, SMALL(IF($F$2=$B$2:$B$561, ROW($B$2:$B$561)-ROW($B$2)+1), ROW(303:303)))</f>
        <v>#NUM!</v>
      </c>
      <c r="H304" s="21" t="e">
        <f t="array" ref="H304">INDEX($D$2:$D$561, SMALL(IF($F$2=$B$2:$B$561, ROW($B$2:$B$561)-ROW($B$2)+1), ROW(303:303)))</f>
        <v>#NUM!</v>
      </c>
      <c r="J304" s="21" t="e">
        <f t="array" ref="J304">INDEX($C$2:$C$561, SMALL(IF($I$2=$B$2:$B$561, ROW($B$2:$B$561)-ROW($B$2)+1), ROW(303:303)))</f>
        <v>#NUM!</v>
      </c>
      <c r="K304" s="21" t="e">
        <f t="array" ref="K304">INDEX($D$2:$D$561, SMALL(IF($I$2=$B$2:$B$561, ROW($B$2:$B$561)-ROW($B$2)+1), ROW(303:303)))</f>
        <v>#NUM!</v>
      </c>
      <c r="M304" s="21" t="e">
        <f t="array" ref="M304">INDEX($C$2:$C$561, SMALL(IF($L$2=$B$2:$B$561, ROW($B$2:$B$561)-ROW($B$2)+1), ROW(303:303)))</f>
        <v>#NUM!</v>
      </c>
      <c r="N304" s="21" t="e">
        <f t="array" ref="N304">INDEX($D$2:$D$561, SMALL(IF($L$2=$B$2:$B$561, ROW($B$2:$B$561)-ROW($B$2)+1), ROW(303:303)))</f>
        <v>#NUM!</v>
      </c>
      <c r="P304" s="21" t="e">
        <f t="array" ref="P304">INDEX($C$2:$C$561, SMALL(IF($O$2=$B$2:$B$561, ROW($B$2:$B$561)-ROW($B$2)+1), ROW(303:303)))</f>
        <v>#NUM!</v>
      </c>
      <c r="Q304" s="21" t="e">
        <f t="array" ref="Q304">INDEX($D$2:$D$561, SMALL(IF($O$2=$B$2:$B$561, ROW($B$2:$B$561)-ROW($B$2)+1), ROW(303:303)))</f>
        <v>#NUM!</v>
      </c>
      <c r="S304" s="21" t="e">
        <f t="array" ref="S304">INDEX($C$2:$C$561, SMALL(IF($R$2=$B$2:$B$561, ROW($B$2:$B$561)-ROW($B$2)+1), ROW(303:303)))</f>
        <v>#NUM!</v>
      </c>
      <c r="T304" s="21" t="e">
        <f t="array" ref="T304">INDEX($D$2:$D$561, SMALL(IF($R$2=$B$2:$B$561, ROW($B$2:$B$561)-ROW($B$2)+1), ROW(303:303)))</f>
        <v>#NUM!</v>
      </c>
      <c r="V304" s="21" t="e">
        <f t="array" ref="V304">INDEX($C$2:$C$561, SMALL(IF($U$2=$B$2:$B$561, ROW($B$2:$B$561)-ROW($B$2)+1), ROW(303:303)))</f>
        <v>#NUM!</v>
      </c>
      <c r="W304" s="21" t="e">
        <f t="array" ref="W304">INDEX($D$2:$D$561, SMALL(IF($U$2=$B$2:$B$561, ROW($B$2:$B$561)-ROW($B$2)+1), ROW(303:303)))</f>
        <v>#NUM!</v>
      </c>
      <c r="Y304" s="21" t="e">
        <f t="array" ref="Y304">INDEX($C$2:$C$561, SMALL(IF($X$2=$B$2:$B$561, ROW($B$2:$B$561)-ROW($B$2)+1), ROW(303:303)))</f>
        <v>#NUM!</v>
      </c>
      <c r="Z304" s="21" t="e">
        <f t="array" ref="Z304">INDEX($D$2:$D$561, SMALL(IF($X$2=$B$2:$B$561, ROW($B$2:$B$561)-ROW($B$2)+1), ROW(303:303)))</f>
        <v>#NUM!</v>
      </c>
      <c r="AB304" s="21" t="e">
        <f t="array" ref="AB304">INDEX($C$2:$C$561, SMALL(IF($AA$2=$B$2:$B$561, ROW($B$2:$B$561)-ROW($B$2)+1), ROW(303:303)))</f>
        <v>#NUM!</v>
      </c>
      <c r="AC304" s="21" t="e">
        <f t="array" ref="AC304">INDEX($D$2:$D$561, SMALL(IF($AA$2=$B$2:$B$561, ROW($B$2:$B$561)-ROW($B$2)+1), ROW(303:303)))</f>
        <v>#NUM!</v>
      </c>
      <c r="AE304" s="21" t="e">
        <f t="array" ref="AE304">INDEX($C$2:$C$561, SMALL(IF($AD$2=$B$2:$B$561, ROW($B$2:$B$561)-ROW($B$2)+1), ROW(303:303)))</f>
        <v>#NUM!</v>
      </c>
      <c r="AF304" s="21" t="e">
        <f t="array" ref="AF304">INDEX($D$2:$D$561, SMALL(IF($AD$2=$B$2:$B$561, ROW($B$2:$B$561)-ROW($B$2)+1), ROW(303:303)))</f>
        <v>#NUM!</v>
      </c>
      <c r="AH304" s="21" t="e">
        <f t="array" ref="AH304">INDEX($C$2:$C$561, SMALL(IF($AG$2=$B$2:$B$561, ROW($B$2:$B$561)-ROW($B$2)+1), ROW(303:303)))</f>
        <v>#NUM!</v>
      </c>
      <c r="AI304" s="21" t="e">
        <f t="array" ref="AI304">INDEX($D$2:$D$561, SMALL(IF($AG$2=$B$2:$B$561, ROW($B$2:$B$561)-ROW($B$2)+1), ROW(303:303)))</f>
        <v>#NUM!</v>
      </c>
    </row>
    <row r="305" spans="1:35" ht="15" x14ac:dyDescent="0.4">
      <c r="A305">
        <f>'Clk0.9'!P47</f>
        <v>13.911656918078084</v>
      </c>
      <c r="B305">
        <f t="shared" si="4"/>
        <v>14</v>
      </c>
      <c r="C305" s="1">
        <f>'Clk0.9'!S47</f>
        <v>11.166473761682516</v>
      </c>
      <c r="D305" s="1">
        <f>'Clk0.9'!T47</f>
        <v>9.2544733882286305</v>
      </c>
      <c r="G305" s="21" t="e">
        <f t="array" ref="G305">INDEX($C$2:$C$561, SMALL(IF($F$2=$B$2:$B$561, ROW($B$2:$B$561)-ROW($B$2)+1), ROW(304:304)))</f>
        <v>#NUM!</v>
      </c>
      <c r="H305" s="21" t="e">
        <f t="array" ref="H305">INDEX($D$2:$D$561, SMALL(IF($F$2=$B$2:$B$561, ROW($B$2:$B$561)-ROW($B$2)+1), ROW(304:304)))</f>
        <v>#NUM!</v>
      </c>
      <c r="J305" s="21" t="e">
        <f t="array" ref="J305">INDEX($C$2:$C$561, SMALL(IF($I$2=$B$2:$B$561, ROW($B$2:$B$561)-ROW($B$2)+1), ROW(304:304)))</f>
        <v>#NUM!</v>
      </c>
      <c r="K305" s="21" t="e">
        <f t="array" ref="K305">INDEX($D$2:$D$561, SMALL(IF($I$2=$B$2:$B$561, ROW($B$2:$B$561)-ROW($B$2)+1), ROW(304:304)))</f>
        <v>#NUM!</v>
      </c>
      <c r="M305" s="21" t="e">
        <f t="array" ref="M305">INDEX($C$2:$C$561, SMALL(IF($L$2=$B$2:$B$561, ROW($B$2:$B$561)-ROW($B$2)+1), ROW(304:304)))</f>
        <v>#NUM!</v>
      </c>
      <c r="N305" s="21" t="e">
        <f t="array" ref="N305">INDEX($D$2:$D$561, SMALL(IF($L$2=$B$2:$B$561, ROW($B$2:$B$561)-ROW($B$2)+1), ROW(304:304)))</f>
        <v>#NUM!</v>
      </c>
      <c r="P305" s="21" t="e">
        <f t="array" ref="P305">INDEX($C$2:$C$561, SMALL(IF($O$2=$B$2:$B$561, ROW($B$2:$B$561)-ROW($B$2)+1), ROW(304:304)))</f>
        <v>#NUM!</v>
      </c>
      <c r="Q305" s="21" t="e">
        <f t="array" ref="Q305">INDEX($D$2:$D$561, SMALL(IF($O$2=$B$2:$B$561, ROW($B$2:$B$561)-ROW($B$2)+1), ROW(304:304)))</f>
        <v>#NUM!</v>
      </c>
      <c r="S305" s="21" t="e">
        <f t="array" ref="S305">INDEX($C$2:$C$561, SMALL(IF($R$2=$B$2:$B$561, ROW($B$2:$B$561)-ROW($B$2)+1), ROW(304:304)))</f>
        <v>#NUM!</v>
      </c>
      <c r="T305" s="21" t="e">
        <f t="array" ref="T305">INDEX($D$2:$D$561, SMALL(IF($R$2=$B$2:$B$561, ROW($B$2:$B$561)-ROW($B$2)+1), ROW(304:304)))</f>
        <v>#NUM!</v>
      </c>
      <c r="V305" s="21" t="e">
        <f t="array" ref="V305">INDEX($C$2:$C$561, SMALL(IF($U$2=$B$2:$B$561, ROW($B$2:$B$561)-ROW($B$2)+1), ROW(304:304)))</f>
        <v>#NUM!</v>
      </c>
      <c r="W305" s="21" t="e">
        <f t="array" ref="W305">INDEX($D$2:$D$561, SMALL(IF($U$2=$B$2:$B$561, ROW($B$2:$B$561)-ROW($B$2)+1), ROW(304:304)))</f>
        <v>#NUM!</v>
      </c>
      <c r="Y305" s="21" t="e">
        <f t="array" ref="Y305">INDEX($C$2:$C$561, SMALL(IF($X$2=$B$2:$B$561, ROW($B$2:$B$561)-ROW($B$2)+1), ROW(304:304)))</f>
        <v>#NUM!</v>
      </c>
      <c r="Z305" s="21" t="e">
        <f t="array" ref="Z305">INDEX($D$2:$D$561, SMALL(IF($X$2=$B$2:$B$561, ROW($B$2:$B$561)-ROW($B$2)+1), ROW(304:304)))</f>
        <v>#NUM!</v>
      </c>
      <c r="AB305" s="21" t="e">
        <f t="array" ref="AB305">INDEX($C$2:$C$561, SMALL(IF($AA$2=$B$2:$B$561, ROW($B$2:$B$561)-ROW($B$2)+1), ROW(304:304)))</f>
        <v>#NUM!</v>
      </c>
      <c r="AC305" s="21" t="e">
        <f t="array" ref="AC305">INDEX($D$2:$D$561, SMALL(IF($AA$2=$B$2:$B$561, ROW($B$2:$B$561)-ROW($B$2)+1), ROW(304:304)))</f>
        <v>#NUM!</v>
      </c>
      <c r="AE305" s="21" t="e">
        <f t="array" ref="AE305">INDEX($C$2:$C$561, SMALL(IF($AD$2=$B$2:$B$561, ROW($B$2:$B$561)-ROW($B$2)+1), ROW(304:304)))</f>
        <v>#NUM!</v>
      </c>
      <c r="AF305" s="21" t="e">
        <f t="array" ref="AF305">INDEX($D$2:$D$561, SMALL(IF($AD$2=$B$2:$B$561, ROW($B$2:$B$561)-ROW($B$2)+1), ROW(304:304)))</f>
        <v>#NUM!</v>
      </c>
      <c r="AH305" s="21" t="e">
        <f t="array" ref="AH305">INDEX($C$2:$C$561, SMALL(IF($AG$2=$B$2:$B$561, ROW($B$2:$B$561)-ROW($B$2)+1), ROW(304:304)))</f>
        <v>#NUM!</v>
      </c>
      <c r="AI305" s="21" t="e">
        <f t="array" ref="AI305">INDEX($D$2:$D$561, SMALL(IF($AG$2=$B$2:$B$561, ROW($B$2:$B$561)-ROW($B$2)+1), ROW(304:304)))</f>
        <v>#NUM!</v>
      </c>
    </row>
    <row r="306" spans="1:35" ht="15" x14ac:dyDescent="0.4">
      <c r="A306">
        <f>'Clk0.9'!P48</f>
        <v>13.824335785889609</v>
      </c>
      <c r="B306">
        <f t="shared" si="4"/>
        <v>14</v>
      </c>
      <c r="C306" s="1">
        <f>'Clk0.9'!S48</f>
        <v>10.871567200757951</v>
      </c>
      <c r="D306" s="1">
        <f>'Clk0.9'!T48</f>
        <v>9.0283475056040707</v>
      </c>
      <c r="G306" s="21" t="e">
        <f t="array" ref="G306">INDEX($C$2:$C$561, SMALL(IF($F$2=$B$2:$B$561, ROW($B$2:$B$561)-ROW($B$2)+1), ROW(305:305)))</f>
        <v>#NUM!</v>
      </c>
      <c r="H306" s="21" t="e">
        <f t="array" ref="H306">INDEX($D$2:$D$561, SMALL(IF($F$2=$B$2:$B$561, ROW($B$2:$B$561)-ROW($B$2)+1), ROW(305:305)))</f>
        <v>#NUM!</v>
      </c>
      <c r="J306" s="21" t="e">
        <f t="array" ref="J306">INDEX($C$2:$C$561, SMALL(IF($I$2=$B$2:$B$561, ROW($B$2:$B$561)-ROW($B$2)+1), ROW(305:305)))</f>
        <v>#NUM!</v>
      </c>
      <c r="K306" s="21" t="e">
        <f t="array" ref="K306">INDEX($D$2:$D$561, SMALL(IF($I$2=$B$2:$B$561, ROW($B$2:$B$561)-ROW($B$2)+1), ROW(305:305)))</f>
        <v>#NUM!</v>
      </c>
      <c r="M306" s="21" t="e">
        <f t="array" ref="M306">INDEX($C$2:$C$561, SMALL(IF($L$2=$B$2:$B$561, ROW($B$2:$B$561)-ROW($B$2)+1), ROW(305:305)))</f>
        <v>#NUM!</v>
      </c>
      <c r="N306" s="21" t="e">
        <f t="array" ref="N306">INDEX($D$2:$D$561, SMALL(IF($L$2=$B$2:$B$561, ROW($B$2:$B$561)-ROW($B$2)+1), ROW(305:305)))</f>
        <v>#NUM!</v>
      </c>
      <c r="P306" s="21" t="e">
        <f t="array" ref="P306">INDEX($C$2:$C$561, SMALL(IF($O$2=$B$2:$B$561, ROW($B$2:$B$561)-ROW($B$2)+1), ROW(305:305)))</f>
        <v>#NUM!</v>
      </c>
      <c r="Q306" s="21" t="e">
        <f t="array" ref="Q306">INDEX($D$2:$D$561, SMALL(IF($O$2=$B$2:$B$561, ROW($B$2:$B$561)-ROW($B$2)+1), ROW(305:305)))</f>
        <v>#NUM!</v>
      </c>
      <c r="S306" s="21" t="e">
        <f t="array" ref="S306">INDEX($C$2:$C$561, SMALL(IF($R$2=$B$2:$B$561, ROW($B$2:$B$561)-ROW($B$2)+1), ROW(305:305)))</f>
        <v>#NUM!</v>
      </c>
      <c r="T306" s="21" t="e">
        <f t="array" ref="T306">INDEX($D$2:$D$561, SMALL(IF($R$2=$B$2:$B$561, ROW($B$2:$B$561)-ROW($B$2)+1), ROW(305:305)))</f>
        <v>#NUM!</v>
      </c>
      <c r="V306" s="21" t="e">
        <f t="array" ref="V306">INDEX($C$2:$C$561, SMALL(IF($U$2=$B$2:$B$561, ROW($B$2:$B$561)-ROW($B$2)+1), ROW(305:305)))</f>
        <v>#NUM!</v>
      </c>
      <c r="W306" s="21" t="e">
        <f t="array" ref="W306">INDEX($D$2:$D$561, SMALL(IF($U$2=$B$2:$B$561, ROW($B$2:$B$561)-ROW($B$2)+1), ROW(305:305)))</f>
        <v>#NUM!</v>
      </c>
      <c r="Y306" s="21" t="e">
        <f t="array" ref="Y306">INDEX($C$2:$C$561, SMALL(IF($X$2=$B$2:$B$561, ROW($B$2:$B$561)-ROW($B$2)+1), ROW(305:305)))</f>
        <v>#NUM!</v>
      </c>
      <c r="Z306" s="21" t="e">
        <f t="array" ref="Z306">INDEX($D$2:$D$561, SMALL(IF($X$2=$B$2:$B$561, ROW($B$2:$B$561)-ROW($B$2)+1), ROW(305:305)))</f>
        <v>#NUM!</v>
      </c>
      <c r="AB306" s="21" t="e">
        <f t="array" ref="AB306">INDEX($C$2:$C$561, SMALL(IF($AA$2=$B$2:$B$561, ROW($B$2:$B$561)-ROW($B$2)+1), ROW(305:305)))</f>
        <v>#NUM!</v>
      </c>
      <c r="AC306" s="21" t="e">
        <f t="array" ref="AC306">INDEX($D$2:$D$561, SMALL(IF($AA$2=$B$2:$B$561, ROW($B$2:$B$561)-ROW($B$2)+1), ROW(305:305)))</f>
        <v>#NUM!</v>
      </c>
      <c r="AE306" s="21" t="e">
        <f t="array" ref="AE306">INDEX($C$2:$C$561, SMALL(IF($AD$2=$B$2:$B$561, ROW($B$2:$B$561)-ROW($B$2)+1), ROW(305:305)))</f>
        <v>#NUM!</v>
      </c>
      <c r="AF306" s="21" t="e">
        <f t="array" ref="AF306">INDEX($D$2:$D$561, SMALL(IF($AD$2=$B$2:$B$561, ROW($B$2:$B$561)-ROW($B$2)+1), ROW(305:305)))</f>
        <v>#NUM!</v>
      </c>
      <c r="AH306" s="21" t="e">
        <f t="array" ref="AH306">INDEX($C$2:$C$561, SMALL(IF($AG$2=$B$2:$B$561, ROW($B$2:$B$561)-ROW($B$2)+1), ROW(305:305)))</f>
        <v>#NUM!</v>
      </c>
      <c r="AI306" s="21" t="e">
        <f t="array" ref="AI306">INDEX($D$2:$D$561, SMALL(IF($AG$2=$B$2:$B$561, ROW($B$2:$B$561)-ROW($B$2)+1), ROW(305:305)))</f>
        <v>#NUM!</v>
      </c>
    </row>
    <row r="307" spans="1:35" ht="15" x14ac:dyDescent="0.4">
      <c r="A307">
        <f>'Clk0.9'!P49</f>
        <v>13.749452220585912</v>
      </c>
      <c r="B307">
        <f t="shared" si="4"/>
        <v>14</v>
      </c>
      <c r="C307" s="1">
        <f>'Clk0.9'!S49</f>
        <v>10.589371517716959</v>
      </c>
      <c r="D307" s="1">
        <f>'Clk0.9'!T49</f>
        <v>8.8081270496823176</v>
      </c>
      <c r="G307" s="21" t="e">
        <f t="array" ref="G307">INDEX($C$2:$C$561, SMALL(IF($F$2=$B$2:$B$561, ROW($B$2:$B$561)-ROW($B$2)+1), ROW(306:306)))</f>
        <v>#NUM!</v>
      </c>
      <c r="H307" s="21" t="e">
        <f t="array" ref="H307">INDEX($D$2:$D$561, SMALL(IF($F$2=$B$2:$B$561, ROW($B$2:$B$561)-ROW($B$2)+1), ROW(306:306)))</f>
        <v>#NUM!</v>
      </c>
      <c r="J307" s="21" t="e">
        <f t="array" ref="J307">INDEX($C$2:$C$561, SMALL(IF($I$2=$B$2:$B$561, ROW($B$2:$B$561)-ROW($B$2)+1), ROW(306:306)))</f>
        <v>#NUM!</v>
      </c>
      <c r="K307" s="21" t="e">
        <f t="array" ref="K307">INDEX($D$2:$D$561, SMALL(IF($I$2=$B$2:$B$561, ROW($B$2:$B$561)-ROW($B$2)+1), ROW(306:306)))</f>
        <v>#NUM!</v>
      </c>
      <c r="M307" s="21" t="e">
        <f t="array" ref="M307">INDEX($C$2:$C$561, SMALL(IF($L$2=$B$2:$B$561, ROW($B$2:$B$561)-ROW($B$2)+1), ROW(306:306)))</f>
        <v>#NUM!</v>
      </c>
      <c r="N307" s="21" t="e">
        <f t="array" ref="N307">INDEX($D$2:$D$561, SMALL(IF($L$2=$B$2:$B$561, ROW($B$2:$B$561)-ROW($B$2)+1), ROW(306:306)))</f>
        <v>#NUM!</v>
      </c>
      <c r="P307" s="21" t="e">
        <f t="array" ref="P307">INDEX($C$2:$C$561, SMALL(IF($O$2=$B$2:$B$561, ROW($B$2:$B$561)-ROW($B$2)+1), ROW(306:306)))</f>
        <v>#NUM!</v>
      </c>
      <c r="Q307" s="21" t="e">
        <f t="array" ref="Q307">INDEX($D$2:$D$561, SMALL(IF($O$2=$B$2:$B$561, ROW($B$2:$B$561)-ROW($B$2)+1), ROW(306:306)))</f>
        <v>#NUM!</v>
      </c>
      <c r="S307" s="21" t="e">
        <f t="array" ref="S307">INDEX($C$2:$C$561, SMALL(IF($R$2=$B$2:$B$561, ROW($B$2:$B$561)-ROW($B$2)+1), ROW(306:306)))</f>
        <v>#NUM!</v>
      </c>
      <c r="T307" s="21" t="e">
        <f t="array" ref="T307">INDEX($D$2:$D$561, SMALL(IF($R$2=$B$2:$B$561, ROW($B$2:$B$561)-ROW($B$2)+1), ROW(306:306)))</f>
        <v>#NUM!</v>
      </c>
      <c r="V307" s="21" t="e">
        <f t="array" ref="V307">INDEX($C$2:$C$561, SMALL(IF($U$2=$B$2:$B$561, ROW($B$2:$B$561)-ROW($B$2)+1), ROW(306:306)))</f>
        <v>#NUM!</v>
      </c>
      <c r="W307" s="21" t="e">
        <f t="array" ref="W307">INDEX($D$2:$D$561, SMALL(IF($U$2=$B$2:$B$561, ROW($B$2:$B$561)-ROW($B$2)+1), ROW(306:306)))</f>
        <v>#NUM!</v>
      </c>
      <c r="Y307" s="21" t="e">
        <f t="array" ref="Y307">INDEX($C$2:$C$561, SMALL(IF($X$2=$B$2:$B$561, ROW($B$2:$B$561)-ROW($B$2)+1), ROW(306:306)))</f>
        <v>#NUM!</v>
      </c>
      <c r="Z307" s="21" t="e">
        <f t="array" ref="Z307">INDEX($D$2:$D$561, SMALL(IF($X$2=$B$2:$B$561, ROW($B$2:$B$561)-ROW($B$2)+1), ROW(306:306)))</f>
        <v>#NUM!</v>
      </c>
      <c r="AB307" s="21" t="e">
        <f t="array" ref="AB307">INDEX($C$2:$C$561, SMALL(IF($AA$2=$B$2:$B$561, ROW($B$2:$B$561)-ROW($B$2)+1), ROW(306:306)))</f>
        <v>#NUM!</v>
      </c>
      <c r="AC307" s="21" t="e">
        <f t="array" ref="AC307">INDEX($D$2:$D$561, SMALL(IF($AA$2=$B$2:$B$561, ROW($B$2:$B$561)-ROW($B$2)+1), ROW(306:306)))</f>
        <v>#NUM!</v>
      </c>
      <c r="AE307" s="21" t="e">
        <f t="array" ref="AE307">INDEX($C$2:$C$561, SMALL(IF($AD$2=$B$2:$B$561, ROW($B$2:$B$561)-ROW($B$2)+1), ROW(306:306)))</f>
        <v>#NUM!</v>
      </c>
      <c r="AF307" s="21" t="e">
        <f t="array" ref="AF307">INDEX($D$2:$D$561, SMALL(IF($AD$2=$B$2:$B$561, ROW($B$2:$B$561)-ROW($B$2)+1), ROW(306:306)))</f>
        <v>#NUM!</v>
      </c>
      <c r="AH307" s="21" t="e">
        <f t="array" ref="AH307">INDEX($C$2:$C$561, SMALL(IF($AG$2=$B$2:$B$561, ROW($B$2:$B$561)-ROW($B$2)+1), ROW(306:306)))</f>
        <v>#NUM!</v>
      </c>
      <c r="AI307" s="21" t="e">
        <f t="array" ref="AI307">INDEX($D$2:$D$561, SMALL(IF($AG$2=$B$2:$B$561, ROW($B$2:$B$561)-ROW($B$2)+1), ROW(306:306)))</f>
        <v>#NUM!</v>
      </c>
    </row>
    <row r="308" spans="1:35" ht="15" x14ac:dyDescent="0.4">
      <c r="A308">
        <f>'Clk0.9'!P50</f>
        <v>13.686310955625126</v>
      </c>
      <c r="B308">
        <f t="shared" si="4"/>
        <v>14</v>
      </c>
      <c r="C308" s="1">
        <f>'Clk0.9'!S50</f>
        <v>10.318917518927536</v>
      </c>
      <c r="D308" s="1">
        <f>'Clk0.9'!T50</f>
        <v>8.5930016742075939</v>
      </c>
      <c r="G308" s="21" t="e">
        <f t="array" ref="G308">INDEX($C$2:$C$561, SMALL(IF($F$2=$B$2:$B$561, ROW($B$2:$B$561)-ROW($B$2)+1), ROW(307:307)))</f>
        <v>#NUM!</v>
      </c>
      <c r="H308" s="21" t="e">
        <f t="array" ref="H308">INDEX($D$2:$D$561, SMALL(IF($F$2=$B$2:$B$561, ROW($B$2:$B$561)-ROW($B$2)+1), ROW(307:307)))</f>
        <v>#NUM!</v>
      </c>
      <c r="J308" s="21" t="e">
        <f t="array" ref="J308">INDEX($C$2:$C$561, SMALL(IF($I$2=$B$2:$B$561, ROW($B$2:$B$561)-ROW($B$2)+1), ROW(307:307)))</f>
        <v>#NUM!</v>
      </c>
      <c r="K308" s="21" t="e">
        <f t="array" ref="K308">INDEX($D$2:$D$561, SMALL(IF($I$2=$B$2:$B$561, ROW($B$2:$B$561)-ROW($B$2)+1), ROW(307:307)))</f>
        <v>#NUM!</v>
      </c>
      <c r="M308" s="21" t="e">
        <f t="array" ref="M308">INDEX($C$2:$C$561, SMALL(IF($L$2=$B$2:$B$561, ROW($B$2:$B$561)-ROW($B$2)+1), ROW(307:307)))</f>
        <v>#NUM!</v>
      </c>
      <c r="N308" s="21" t="e">
        <f t="array" ref="N308">INDEX($D$2:$D$561, SMALL(IF($L$2=$B$2:$B$561, ROW($B$2:$B$561)-ROW($B$2)+1), ROW(307:307)))</f>
        <v>#NUM!</v>
      </c>
      <c r="P308" s="21" t="e">
        <f t="array" ref="P308">INDEX($C$2:$C$561, SMALL(IF($O$2=$B$2:$B$561, ROW($B$2:$B$561)-ROW($B$2)+1), ROW(307:307)))</f>
        <v>#NUM!</v>
      </c>
      <c r="Q308" s="21" t="e">
        <f t="array" ref="Q308">INDEX($D$2:$D$561, SMALL(IF($O$2=$B$2:$B$561, ROW($B$2:$B$561)-ROW($B$2)+1), ROW(307:307)))</f>
        <v>#NUM!</v>
      </c>
      <c r="S308" s="21" t="e">
        <f t="array" ref="S308">INDEX($C$2:$C$561, SMALL(IF($R$2=$B$2:$B$561, ROW($B$2:$B$561)-ROW($B$2)+1), ROW(307:307)))</f>
        <v>#NUM!</v>
      </c>
      <c r="T308" s="21" t="e">
        <f t="array" ref="T308">INDEX($D$2:$D$561, SMALL(IF($R$2=$B$2:$B$561, ROW($B$2:$B$561)-ROW($B$2)+1), ROW(307:307)))</f>
        <v>#NUM!</v>
      </c>
      <c r="V308" s="21" t="e">
        <f t="array" ref="V308">INDEX($C$2:$C$561, SMALL(IF($U$2=$B$2:$B$561, ROW($B$2:$B$561)-ROW($B$2)+1), ROW(307:307)))</f>
        <v>#NUM!</v>
      </c>
      <c r="W308" s="21" t="e">
        <f t="array" ref="W308">INDEX($D$2:$D$561, SMALL(IF($U$2=$B$2:$B$561, ROW($B$2:$B$561)-ROW($B$2)+1), ROW(307:307)))</f>
        <v>#NUM!</v>
      </c>
      <c r="Y308" s="21" t="e">
        <f t="array" ref="Y308">INDEX($C$2:$C$561, SMALL(IF($X$2=$B$2:$B$561, ROW($B$2:$B$561)-ROW($B$2)+1), ROW(307:307)))</f>
        <v>#NUM!</v>
      </c>
      <c r="Z308" s="21" t="e">
        <f t="array" ref="Z308">INDEX($D$2:$D$561, SMALL(IF($X$2=$B$2:$B$561, ROW($B$2:$B$561)-ROW($B$2)+1), ROW(307:307)))</f>
        <v>#NUM!</v>
      </c>
      <c r="AB308" s="21" t="e">
        <f t="array" ref="AB308">INDEX($C$2:$C$561, SMALL(IF($AA$2=$B$2:$B$561, ROW($B$2:$B$561)-ROW($B$2)+1), ROW(307:307)))</f>
        <v>#NUM!</v>
      </c>
      <c r="AC308" s="21" t="e">
        <f t="array" ref="AC308">INDEX($D$2:$D$561, SMALL(IF($AA$2=$B$2:$B$561, ROW($B$2:$B$561)-ROW($B$2)+1), ROW(307:307)))</f>
        <v>#NUM!</v>
      </c>
      <c r="AE308" s="21" t="e">
        <f t="array" ref="AE308">INDEX($C$2:$C$561, SMALL(IF($AD$2=$B$2:$B$561, ROW($B$2:$B$561)-ROW($B$2)+1), ROW(307:307)))</f>
        <v>#NUM!</v>
      </c>
      <c r="AF308" s="21" t="e">
        <f t="array" ref="AF308">INDEX($D$2:$D$561, SMALL(IF($AD$2=$B$2:$B$561, ROW($B$2:$B$561)-ROW($B$2)+1), ROW(307:307)))</f>
        <v>#NUM!</v>
      </c>
      <c r="AH308" s="21" t="e">
        <f t="array" ref="AH308">INDEX($C$2:$C$561, SMALL(IF($AG$2=$B$2:$B$561, ROW($B$2:$B$561)-ROW($B$2)+1), ROW(307:307)))</f>
        <v>#NUM!</v>
      </c>
      <c r="AI308" s="21" t="e">
        <f t="array" ref="AI308">INDEX($D$2:$D$561, SMALL(IF($AG$2=$B$2:$B$561, ROW($B$2:$B$561)-ROW($B$2)+1), ROW(307:307)))</f>
        <v>#NUM!</v>
      </c>
    </row>
    <row r="309" spans="1:35" ht="15" x14ac:dyDescent="0.4">
      <c r="A309">
        <f>'Clk0.9'!P51</f>
        <v>13.634312248075004</v>
      </c>
      <c r="B309">
        <f t="shared" si="4"/>
        <v>14</v>
      </c>
      <c r="C309" s="1">
        <f>'Clk0.9'!S51</f>
        <v>10.05934177029083</v>
      </c>
      <c r="D309" s="1">
        <f>'Clk0.9'!T51</f>
        <v>8.3822339010520981</v>
      </c>
      <c r="G309" s="21" t="e">
        <f t="array" ref="G309">INDEX($C$2:$C$561, SMALL(IF($F$2=$B$2:$B$561, ROW($B$2:$B$561)-ROW($B$2)+1), ROW(308:308)))</f>
        <v>#NUM!</v>
      </c>
      <c r="H309" s="21" t="e">
        <f t="array" ref="H309">INDEX($D$2:$D$561, SMALL(IF($F$2=$B$2:$B$561, ROW($B$2:$B$561)-ROW($B$2)+1), ROW(308:308)))</f>
        <v>#NUM!</v>
      </c>
      <c r="J309" s="21" t="e">
        <f t="array" ref="J309">INDEX($C$2:$C$561, SMALL(IF($I$2=$B$2:$B$561, ROW($B$2:$B$561)-ROW($B$2)+1), ROW(308:308)))</f>
        <v>#NUM!</v>
      </c>
      <c r="K309" s="21" t="e">
        <f t="array" ref="K309">INDEX($D$2:$D$561, SMALL(IF($I$2=$B$2:$B$561, ROW($B$2:$B$561)-ROW($B$2)+1), ROW(308:308)))</f>
        <v>#NUM!</v>
      </c>
      <c r="M309" s="21" t="e">
        <f t="array" ref="M309">INDEX($C$2:$C$561, SMALL(IF($L$2=$B$2:$B$561, ROW($B$2:$B$561)-ROW($B$2)+1), ROW(308:308)))</f>
        <v>#NUM!</v>
      </c>
      <c r="N309" s="21" t="e">
        <f t="array" ref="N309">INDEX($D$2:$D$561, SMALL(IF($L$2=$B$2:$B$561, ROW($B$2:$B$561)-ROW($B$2)+1), ROW(308:308)))</f>
        <v>#NUM!</v>
      </c>
      <c r="P309" s="21" t="e">
        <f t="array" ref="P309">INDEX($C$2:$C$561, SMALL(IF($O$2=$B$2:$B$561, ROW($B$2:$B$561)-ROW($B$2)+1), ROW(308:308)))</f>
        <v>#NUM!</v>
      </c>
      <c r="Q309" s="21" t="e">
        <f t="array" ref="Q309">INDEX($D$2:$D$561, SMALL(IF($O$2=$B$2:$B$561, ROW($B$2:$B$561)-ROW($B$2)+1), ROW(308:308)))</f>
        <v>#NUM!</v>
      </c>
      <c r="S309" s="21" t="e">
        <f t="array" ref="S309">INDEX($C$2:$C$561, SMALL(IF($R$2=$B$2:$B$561, ROW($B$2:$B$561)-ROW($B$2)+1), ROW(308:308)))</f>
        <v>#NUM!</v>
      </c>
      <c r="T309" s="21" t="e">
        <f t="array" ref="T309">INDEX($D$2:$D$561, SMALL(IF($R$2=$B$2:$B$561, ROW($B$2:$B$561)-ROW($B$2)+1), ROW(308:308)))</f>
        <v>#NUM!</v>
      </c>
      <c r="V309" s="21" t="e">
        <f t="array" ref="V309">INDEX($C$2:$C$561, SMALL(IF($U$2=$B$2:$B$561, ROW($B$2:$B$561)-ROW($B$2)+1), ROW(308:308)))</f>
        <v>#NUM!</v>
      </c>
      <c r="W309" s="21" t="e">
        <f t="array" ref="W309">INDEX($D$2:$D$561, SMALL(IF($U$2=$B$2:$B$561, ROW($B$2:$B$561)-ROW($B$2)+1), ROW(308:308)))</f>
        <v>#NUM!</v>
      </c>
      <c r="Y309" s="21" t="e">
        <f t="array" ref="Y309">INDEX($C$2:$C$561, SMALL(IF($X$2=$B$2:$B$561, ROW($B$2:$B$561)-ROW($B$2)+1), ROW(308:308)))</f>
        <v>#NUM!</v>
      </c>
      <c r="Z309" s="21" t="e">
        <f t="array" ref="Z309">INDEX($D$2:$D$561, SMALL(IF($X$2=$B$2:$B$561, ROW($B$2:$B$561)-ROW($B$2)+1), ROW(308:308)))</f>
        <v>#NUM!</v>
      </c>
      <c r="AB309" s="21" t="e">
        <f t="array" ref="AB309">INDEX($C$2:$C$561, SMALL(IF($AA$2=$B$2:$B$561, ROW($B$2:$B$561)-ROW($B$2)+1), ROW(308:308)))</f>
        <v>#NUM!</v>
      </c>
      <c r="AC309" s="21" t="e">
        <f t="array" ref="AC309">INDEX($D$2:$D$561, SMALL(IF($AA$2=$B$2:$B$561, ROW($B$2:$B$561)-ROW($B$2)+1), ROW(308:308)))</f>
        <v>#NUM!</v>
      </c>
      <c r="AE309" s="21" t="e">
        <f t="array" ref="AE309">INDEX($C$2:$C$561, SMALL(IF($AD$2=$B$2:$B$561, ROW($B$2:$B$561)-ROW($B$2)+1), ROW(308:308)))</f>
        <v>#NUM!</v>
      </c>
      <c r="AF309" s="21" t="e">
        <f t="array" ref="AF309">INDEX($D$2:$D$561, SMALL(IF($AD$2=$B$2:$B$561, ROW($B$2:$B$561)-ROW($B$2)+1), ROW(308:308)))</f>
        <v>#NUM!</v>
      </c>
      <c r="AH309" s="21" t="e">
        <f t="array" ref="AH309">INDEX($C$2:$C$561, SMALL(IF($AG$2=$B$2:$B$561, ROW($B$2:$B$561)-ROW($B$2)+1), ROW(308:308)))</f>
        <v>#NUM!</v>
      </c>
      <c r="AI309" s="21" t="e">
        <f t="array" ref="AI309">INDEX($D$2:$D$561, SMALL(IF($AG$2=$B$2:$B$561, ROW($B$2:$B$561)-ROW($B$2)+1), ROW(308:308)))</f>
        <v>#NUM!</v>
      </c>
    </row>
    <row r="310" spans="1:35" ht="15" x14ac:dyDescent="0.4">
      <c r="A310">
        <f>'Clk0.9'!P52</f>
        <v>13.592940575865716</v>
      </c>
      <c r="B310">
        <f t="shared" si="4"/>
        <v>14</v>
      </c>
      <c r="C310" s="1">
        <f>'Clk0.9'!S52</f>
        <v>9.8098713887067657</v>
      </c>
      <c r="D310" s="1">
        <f>'Clk0.9'!T52</f>
        <v>8.1751476168867789</v>
      </c>
      <c r="G310" s="21" t="e">
        <f t="array" ref="G310">INDEX($C$2:$C$561, SMALL(IF($F$2=$B$2:$B$561, ROW($B$2:$B$561)-ROW($B$2)+1), ROW(309:309)))</f>
        <v>#NUM!</v>
      </c>
      <c r="H310" s="21" t="e">
        <f t="array" ref="H310">INDEX($D$2:$D$561, SMALL(IF($F$2=$B$2:$B$561, ROW($B$2:$B$561)-ROW($B$2)+1), ROW(309:309)))</f>
        <v>#NUM!</v>
      </c>
      <c r="J310" s="21" t="e">
        <f t="array" ref="J310">INDEX($C$2:$C$561, SMALL(IF($I$2=$B$2:$B$561, ROW($B$2:$B$561)-ROW($B$2)+1), ROW(309:309)))</f>
        <v>#NUM!</v>
      </c>
      <c r="K310" s="21" t="e">
        <f t="array" ref="K310">INDEX($D$2:$D$561, SMALL(IF($I$2=$B$2:$B$561, ROW($B$2:$B$561)-ROW($B$2)+1), ROW(309:309)))</f>
        <v>#NUM!</v>
      </c>
      <c r="M310" s="21" t="e">
        <f t="array" ref="M310">INDEX($C$2:$C$561, SMALL(IF($L$2=$B$2:$B$561, ROW($B$2:$B$561)-ROW($B$2)+1), ROW(309:309)))</f>
        <v>#NUM!</v>
      </c>
      <c r="N310" s="21" t="e">
        <f t="array" ref="N310">INDEX($D$2:$D$561, SMALL(IF($L$2=$B$2:$B$561, ROW($B$2:$B$561)-ROW($B$2)+1), ROW(309:309)))</f>
        <v>#NUM!</v>
      </c>
      <c r="P310" s="21" t="e">
        <f t="array" ref="P310">INDEX($C$2:$C$561, SMALL(IF($O$2=$B$2:$B$561, ROW($B$2:$B$561)-ROW($B$2)+1), ROW(309:309)))</f>
        <v>#NUM!</v>
      </c>
      <c r="Q310" s="21" t="e">
        <f t="array" ref="Q310">INDEX($D$2:$D$561, SMALL(IF($O$2=$B$2:$B$561, ROW($B$2:$B$561)-ROW($B$2)+1), ROW(309:309)))</f>
        <v>#NUM!</v>
      </c>
      <c r="S310" s="21" t="e">
        <f t="array" ref="S310">INDEX($C$2:$C$561, SMALL(IF($R$2=$B$2:$B$561, ROW($B$2:$B$561)-ROW($B$2)+1), ROW(309:309)))</f>
        <v>#NUM!</v>
      </c>
      <c r="T310" s="21" t="e">
        <f t="array" ref="T310">INDEX($D$2:$D$561, SMALL(IF($R$2=$B$2:$B$561, ROW($B$2:$B$561)-ROW($B$2)+1), ROW(309:309)))</f>
        <v>#NUM!</v>
      </c>
      <c r="V310" s="21" t="e">
        <f t="array" ref="V310">INDEX($C$2:$C$561, SMALL(IF($U$2=$B$2:$B$561, ROW($B$2:$B$561)-ROW($B$2)+1), ROW(309:309)))</f>
        <v>#NUM!</v>
      </c>
      <c r="W310" s="21" t="e">
        <f t="array" ref="W310">INDEX($D$2:$D$561, SMALL(IF($U$2=$B$2:$B$561, ROW($B$2:$B$561)-ROW($B$2)+1), ROW(309:309)))</f>
        <v>#NUM!</v>
      </c>
      <c r="Y310" s="21" t="e">
        <f t="array" ref="Y310">INDEX($C$2:$C$561, SMALL(IF($X$2=$B$2:$B$561, ROW($B$2:$B$561)-ROW($B$2)+1), ROW(309:309)))</f>
        <v>#NUM!</v>
      </c>
      <c r="Z310" s="21" t="e">
        <f t="array" ref="Z310">INDEX($D$2:$D$561, SMALL(IF($X$2=$B$2:$B$561, ROW($B$2:$B$561)-ROW($B$2)+1), ROW(309:309)))</f>
        <v>#NUM!</v>
      </c>
      <c r="AB310" s="21" t="e">
        <f t="array" ref="AB310">INDEX($C$2:$C$561, SMALL(IF($AA$2=$B$2:$B$561, ROW($B$2:$B$561)-ROW($B$2)+1), ROW(309:309)))</f>
        <v>#NUM!</v>
      </c>
      <c r="AC310" s="21" t="e">
        <f t="array" ref="AC310">INDEX($D$2:$D$561, SMALL(IF($AA$2=$B$2:$B$561, ROW($B$2:$B$561)-ROW($B$2)+1), ROW(309:309)))</f>
        <v>#NUM!</v>
      </c>
      <c r="AE310" s="21" t="e">
        <f t="array" ref="AE310">INDEX($C$2:$C$561, SMALL(IF($AD$2=$B$2:$B$561, ROW($B$2:$B$561)-ROW($B$2)+1), ROW(309:309)))</f>
        <v>#NUM!</v>
      </c>
      <c r="AF310" s="21" t="e">
        <f t="array" ref="AF310">INDEX($D$2:$D$561, SMALL(IF($AD$2=$B$2:$B$561, ROW($B$2:$B$561)-ROW($B$2)+1), ROW(309:309)))</f>
        <v>#NUM!</v>
      </c>
      <c r="AH310" s="21" t="e">
        <f t="array" ref="AH310">INDEX($C$2:$C$561, SMALL(IF($AG$2=$B$2:$B$561, ROW($B$2:$B$561)-ROW($B$2)+1), ROW(309:309)))</f>
        <v>#NUM!</v>
      </c>
      <c r="AI310" s="21" t="e">
        <f t="array" ref="AI310">INDEX($D$2:$D$561, SMALL(IF($AG$2=$B$2:$B$561, ROW($B$2:$B$561)-ROW($B$2)+1), ROW(309:309)))</f>
        <v>#NUM!</v>
      </c>
    </row>
    <row r="311" spans="1:35" ht="15" x14ac:dyDescent="0.4">
      <c r="A311">
        <f>'Clk0.9'!P53</f>
        <v>13.561755405400334</v>
      </c>
      <c r="B311">
        <f t="shared" si="4"/>
        <v>14</v>
      </c>
      <c r="C311" s="1">
        <f>'Clk0.9'!S53</f>
        <v>9.5698111898393599</v>
      </c>
      <c r="D311" s="1">
        <f>'Clk0.9'!T53</f>
        <v>7.9711182427407712</v>
      </c>
      <c r="G311" s="21" t="e">
        <f t="array" ref="G311">INDEX($C$2:$C$561, SMALL(IF($F$2=$B$2:$B$561, ROW($B$2:$B$561)-ROW($B$2)+1), ROW(310:310)))</f>
        <v>#NUM!</v>
      </c>
      <c r="H311" s="21" t="e">
        <f t="array" ref="H311">INDEX($D$2:$D$561, SMALL(IF($F$2=$B$2:$B$561, ROW($B$2:$B$561)-ROW($B$2)+1), ROW(310:310)))</f>
        <v>#NUM!</v>
      </c>
      <c r="J311" s="21" t="e">
        <f t="array" ref="J311">INDEX($C$2:$C$561, SMALL(IF($I$2=$B$2:$B$561, ROW($B$2:$B$561)-ROW($B$2)+1), ROW(310:310)))</f>
        <v>#NUM!</v>
      </c>
      <c r="K311" s="21" t="e">
        <f t="array" ref="K311">INDEX($D$2:$D$561, SMALL(IF($I$2=$B$2:$B$561, ROW($B$2:$B$561)-ROW($B$2)+1), ROW(310:310)))</f>
        <v>#NUM!</v>
      </c>
      <c r="M311" s="21" t="e">
        <f t="array" ref="M311">INDEX($C$2:$C$561, SMALL(IF($L$2=$B$2:$B$561, ROW($B$2:$B$561)-ROW($B$2)+1), ROW(310:310)))</f>
        <v>#NUM!</v>
      </c>
      <c r="N311" s="21" t="e">
        <f t="array" ref="N311">INDEX($D$2:$D$561, SMALL(IF($L$2=$B$2:$B$561, ROW($B$2:$B$561)-ROW($B$2)+1), ROW(310:310)))</f>
        <v>#NUM!</v>
      </c>
      <c r="P311" s="21" t="e">
        <f t="array" ref="P311">INDEX($C$2:$C$561, SMALL(IF($O$2=$B$2:$B$561, ROW($B$2:$B$561)-ROW($B$2)+1), ROW(310:310)))</f>
        <v>#NUM!</v>
      </c>
      <c r="Q311" s="21" t="e">
        <f t="array" ref="Q311">INDEX($D$2:$D$561, SMALL(IF($O$2=$B$2:$B$561, ROW($B$2:$B$561)-ROW($B$2)+1), ROW(310:310)))</f>
        <v>#NUM!</v>
      </c>
      <c r="S311" s="21" t="e">
        <f t="array" ref="S311">INDEX($C$2:$C$561, SMALL(IF($R$2=$B$2:$B$561, ROW($B$2:$B$561)-ROW($B$2)+1), ROW(310:310)))</f>
        <v>#NUM!</v>
      </c>
      <c r="T311" s="21" t="e">
        <f t="array" ref="T311">INDEX($D$2:$D$561, SMALL(IF($R$2=$B$2:$B$561, ROW($B$2:$B$561)-ROW($B$2)+1), ROW(310:310)))</f>
        <v>#NUM!</v>
      </c>
      <c r="V311" s="21" t="e">
        <f t="array" ref="V311">INDEX($C$2:$C$561, SMALL(IF($U$2=$B$2:$B$561, ROW($B$2:$B$561)-ROW($B$2)+1), ROW(310:310)))</f>
        <v>#NUM!</v>
      </c>
      <c r="W311" s="21" t="e">
        <f t="array" ref="W311">INDEX($D$2:$D$561, SMALL(IF($U$2=$B$2:$B$561, ROW($B$2:$B$561)-ROW($B$2)+1), ROW(310:310)))</f>
        <v>#NUM!</v>
      </c>
      <c r="Y311" s="21" t="e">
        <f t="array" ref="Y311">INDEX($C$2:$C$561, SMALL(IF($X$2=$B$2:$B$561, ROW($B$2:$B$561)-ROW($B$2)+1), ROW(310:310)))</f>
        <v>#NUM!</v>
      </c>
      <c r="Z311" s="21" t="e">
        <f t="array" ref="Z311">INDEX($D$2:$D$561, SMALL(IF($X$2=$B$2:$B$561, ROW($B$2:$B$561)-ROW($B$2)+1), ROW(310:310)))</f>
        <v>#NUM!</v>
      </c>
      <c r="AB311" s="21" t="e">
        <f t="array" ref="AB311">INDEX($C$2:$C$561, SMALL(IF($AA$2=$B$2:$B$561, ROW($B$2:$B$561)-ROW($B$2)+1), ROW(310:310)))</f>
        <v>#NUM!</v>
      </c>
      <c r="AC311" s="21" t="e">
        <f t="array" ref="AC311">INDEX($D$2:$D$561, SMALL(IF($AA$2=$B$2:$B$561, ROW($B$2:$B$561)-ROW($B$2)+1), ROW(310:310)))</f>
        <v>#NUM!</v>
      </c>
      <c r="AE311" s="21" t="e">
        <f t="array" ref="AE311">INDEX($C$2:$C$561, SMALL(IF($AD$2=$B$2:$B$561, ROW($B$2:$B$561)-ROW($B$2)+1), ROW(310:310)))</f>
        <v>#NUM!</v>
      </c>
      <c r="AF311" s="21" t="e">
        <f t="array" ref="AF311">INDEX($D$2:$D$561, SMALL(IF($AD$2=$B$2:$B$561, ROW($B$2:$B$561)-ROW($B$2)+1), ROW(310:310)))</f>
        <v>#NUM!</v>
      </c>
      <c r="AH311" s="21" t="e">
        <f t="array" ref="AH311">INDEX($C$2:$C$561, SMALL(IF($AG$2=$B$2:$B$561, ROW($B$2:$B$561)-ROW($B$2)+1), ROW(310:310)))</f>
        <v>#NUM!</v>
      </c>
      <c r="AI311" s="21" t="e">
        <f t="array" ref="AI311">INDEX($D$2:$D$561, SMALL(IF($AG$2=$B$2:$B$561, ROW($B$2:$B$561)-ROW($B$2)+1), ROW(310:310)))</f>
        <v>#NUM!</v>
      </c>
    </row>
    <row r="312" spans="1:35" ht="15" x14ac:dyDescent="0.4">
      <c r="A312">
        <f>'Clk0.9'!P54</f>
        <v>13.54038367448652</v>
      </c>
      <c r="B312">
        <f t="shared" si="4"/>
        <v>14</v>
      </c>
      <c r="C312" s="1">
        <f>'Clk0.9'!S54</f>
        <v>9.3385327250989345</v>
      </c>
      <c r="D312" s="1">
        <f>'Clk0.9'!T54</f>
        <v>7.7695642382625776</v>
      </c>
      <c r="G312" s="21" t="e">
        <f t="array" ref="G312">INDEX($C$2:$C$561, SMALL(IF($F$2=$B$2:$B$561, ROW($B$2:$B$561)-ROW($B$2)+1), ROW(311:311)))</f>
        <v>#NUM!</v>
      </c>
      <c r="H312" s="21" t="e">
        <f t="array" ref="H312">INDEX($D$2:$D$561, SMALL(IF($F$2=$B$2:$B$561, ROW($B$2:$B$561)-ROW($B$2)+1), ROW(311:311)))</f>
        <v>#NUM!</v>
      </c>
      <c r="J312" s="21" t="e">
        <f t="array" ref="J312">INDEX($C$2:$C$561, SMALL(IF($I$2=$B$2:$B$561, ROW($B$2:$B$561)-ROW($B$2)+1), ROW(311:311)))</f>
        <v>#NUM!</v>
      </c>
      <c r="K312" s="21" t="e">
        <f t="array" ref="K312">INDEX($D$2:$D$561, SMALL(IF($I$2=$B$2:$B$561, ROW($B$2:$B$561)-ROW($B$2)+1), ROW(311:311)))</f>
        <v>#NUM!</v>
      </c>
      <c r="M312" s="21" t="e">
        <f t="array" ref="M312">INDEX($C$2:$C$561, SMALL(IF($L$2=$B$2:$B$561, ROW($B$2:$B$561)-ROW($B$2)+1), ROW(311:311)))</f>
        <v>#NUM!</v>
      </c>
      <c r="N312" s="21" t="e">
        <f t="array" ref="N312">INDEX($D$2:$D$561, SMALL(IF($L$2=$B$2:$B$561, ROW($B$2:$B$561)-ROW($B$2)+1), ROW(311:311)))</f>
        <v>#NUM!</v>
      </c>
      <c r="P312" s="21" t="e">
        <f t="array" ref="P312">INDEX($C$2:$C$561, SMALL(IF($O$2=$B$2:$B$561, ROW($B$2:$B$561)-ROW($B$2)+1), ROW(311:311)))</f>
        <v>#NUM!</v>
      </c>
      <c r="Q312" s="21" t="e">
        <f t="array" ref="Q312">INDEX($D$2:$D$561, SMALL(IF($O$2=$B$2:$B$561, ROW($B$2:$B$561)-ROW($B$2)+1), ROW(311:311)))</f>
        <v>#NUM!</v>
      </c>
      <c r="S312" s="21" t="e">
        <f t="array" ref="S312">INDEX($C$2:$C$561, SMALL(IF($R$2=$B$2:$B$561, ROW($B$2:$B$561)-ROW($B$2)+1), ROW(311:311)))</f>
        <v>#NUM!</v>
      </c>
      <c r="T312" s="21" t="e">
        <f t="array" ref="T312">INDEX($D$2:$D$561, SMALL(IF($R$2=$B$2:$B$561, ROW($B$2:$B$561)-ROW($B$2)+1), ROW(311:311)))</f>
        <v>#NUM!</v>
      </c>
      <c r="V312" s="21" t="e">
        <f t="array" ref="V312">INDEX($C$2:$C$561, SMALL(IF($U$2=$B$2:$B$561, ROW($B$2:$B$561)-ROW($B$2)+1), ROW(311:311)))</f>
        <v>#NUM!</v>
      </c>
      <c r="W312" s="21" t="e">
        <f t="array" ref="W312">INDEX($D$2:$D$561, SMALL(IF($U$2=$B$2:$B$561, ROW($B$2:$B$561)-ROW($B$2)+1), ROW(311:311)))</f>
        <v>#NUM!</v>
      </c>
      <c r="Y312" s="21" t="e">
        <f t="array" ref="Y312">INDEX($C$2:$C$561, SMALL(IF($X$2=$B$2:$B$561, ROW($B$2:$B$561)-ROW($B$2)+1), ROW(311:311)))</f>
        <v>#NUM!</v>
      </c>
      <c r="Z312" s="21" t="e">
        <f t="array" ref="Z312">INDEX($D$2:$D$561, SMALL(IF($X$2=$B$2:$B$561, ROW($B$2:$B$561)-ROW($B$2)+1), ROW(311:311)))</f>
        <v>#NUM!</v>
      </c>
      <c r="AB312" s="21" t="e">
        <f t="array" ref="AB312">INDEX($C$2:$C$561, SMALL(IF($AA$2=$B$2:$B$561, ROW($B$2:$B$561)-ROW($B$2)+1), ROW(311:311)))</f>
        <v>#NUM!</v>
      </c>
      <c r="AC312" s="21" t="e">
        <f t="array" ref="AC312">INDEX($D$2:$D$561, SMALL(IF($AA$2=$B$2:$B$561, ROW($B$2:$B$561)-ROW($B$2)+1), ROW(311:311)))</f>
        <v>#NUM!</v>
      </c>
      <c r="AE312" s="21" t="e">
        <f t="array" ref="AE312">INDEX($C$2:$C$561, SMALL(IF($AD$2=$B$2:$B$561, ROW($B$2:$B$561)-ROW($B$2)+1), ROW(311:311)))</f>
        <v>#NUM!</v>
      </c>
      <c r="AF312" s="21" t="e">
        <f t="array" ref="AF312">INDEX($D$2:$D$561, SMALL(IF($AD$2=$B$2:$B$561, ROW($B$2:$B$561)-ROW($B$2)+1), ROW(311:311)))</f>
        <v>#NUM!</v>
      </c>
      <c r="AH312" s="21" t="e">
        <f t="array" ref="AH312">INDEX($C$2:$C$561, SMALL(IF($AG$2=$B$2:$B$561, ROW($B$2:$B$561)-ROW($B$2)+1), ROW(311:311)))</f>
        <v>#NUM!</v>
      </c>
      <c r="AI312" s="21" t="e">
        <f t="array" ref="AI312">INDEX($D$2:$D$561, SMALL(IF($AG$2=$B$2:$B$561, ROW($B$2:$B$561)-ROW($B$2)+1), ROW(311:311)))</f>
        <v>#NUM!</v>
      </c>
    </row>
    <row r="313" spans="1:35" ht="15" x14ac:dyDescent="0.4">
      <c r="A313">
        <f>'Clk0.9'!P55</f>
        <v>13.528513715152448</v>
      </c>
      <c r="B313">
        <f t="shared" si="4"/>
        <v>14</v>
      </c>
      <c r="C313" s="1">
        <f>'Clk0.9'!S55</f>
        <v>9.115464831871261</v>
      </c>
      <c r="D313" s="1">
        <f>'Clk0.9'!T55</f>
        <v>7.5699396701968213</v>
      </c>
      <c r="G313" s="21" t="e">
        <f t="array" ref="G313">INDEX($C$2:$C$561, SMALL(IF($F$2=$B$2:$B$561, ROW($B$2:$B$561)-ROW($B$2)+1), ROW(312:312)))</f>
        <v>#NUM!</v>
      </c>
      <c r="H313" s="21" t="e">
        <f t="array" ref="H313">INDEX($D$2:$D$561, SMALL(IF($F$2=$B$2:$B$561, ROW($B$2:$B$561)-ROW($B$2)+1), ROW(312:312)))</f>
        <v>#NUM!</v>
      </c>
      <c r="J313" s="21" t="e">
        <f t="array" ref="J313">INDEX($C$2:$C$561, SMALL(IF($I$2=$B$2:$B$561, ROW($B$2:$B$561)-ROW($B$2)+1), ROW(312:312)))</f>
        <v>#NUM!</v>
      </c>
      <c r="K313" s="21" t="e">
        <f t="array" ref="K313">INDEX($D$2:$D$561, SMALL(IF($I$2=$B$2:$B$561, ROW($B$2:$B$561)-ROW($B$2)+1), ROW(312:312)))</f>
        <v>#NUM!</v>
      </c>
      <c r="M313" s="21" t="e">
        <f t="array" ref="M313">INDEX($C$2:$C$561, SMALL(IF($L$2=$B$2:$B$561, ROW($B$2:$B$561)-ROW($B$2)+1), ROW(312:312)))</f>
        <v>#NUM!</v>
      </c>
      <c r="N313" s="21" t="e">
        <f t="array" ref="N313">INDEX($D$2:$D$561, SMALL(IF($L$2=$B$2:$B$561, ROW($B$2:$B$561)-ROW($B$2)+1), ROW(312:312)))</f>
        <v>#NUM!</v>
      </c>
      <c r="P313" s="21" t="e">
        <f t="array" ref="P313">INDEX($C$2:$C$561, SMALL(IF($O$2=$B$2:$B$561, ROW($B$2:$B$561)-ROW($B$2)+1), ROW(312:312)))</f>
        <v>#NUM!</v>
      </c>
      <c r="Q313" s="21" t="e">
        <f t="array" ref="Q313">INDEX($D$2:$D$561, SMALL(IF($O$2=$B$2:$B$561, ROW($B$2:$B$561)-ROW($B$2)+1), ROW(312:312)))</f>
        <v>#NUM!</v>
      </c>
      <c r="S313" s="21" t="e">
        <f t="array" ref="S313">INDEX($C$2:$C$561, SMALL(IF($R$2=$B$2:$B$561, ROW($B$2:$B$561)-ROW($B$2)+1), ROW(312:312)))</f>
        <v>#NUM!</v>
      </c>
      <c r="T313" s="21" t="e">
        <f t="array" ref="T313">INDEX($D$2:$D$561, SMALL(IF($R$2=$B$2:$B$561, ROW($B$2:$B$561)-ROW($B$2)+1), ROW(312:312)))</f>
        <v>#NUM!</v>
      </c>
      <c r="V313" s="21" t="e">
        <f t="array" ref="V313">INDEX($C$2:$C$561, SMALL(IF($U$2=$B$2:$B$561, ROW($B$2:$B$561)-ROW($B$2)+1), ROW(312:312)))</f>
        <v>#NUM!</v>
      </c>
      <c r="W313" s="21" t="e">
        <f t="array" ref="W313">INDEX($D$2:$D$561, SMALL(IF($U$2=$B$2:$B$561, ROW($B$2:$B$561)-ROW($B$2)+1), ROW(312:312)))</f>
        <v>#NUM!</v>
      </c>
      <c r="Y313" s="21" t="e">
        <f t="array" ref="Y313">INDEX($C$2:$C$561, SMALL(IF($X$2=$B$2:$B$561, ROW($B$2:$B$561)-ROW($B$2)+1), ROW(312:312)))</f>
        <v>#NUM!</v>
      </c>
      <c r="Z313" s="21" t="e">
        <f t="array" ref="Z313">INDEX($D$2:$D$561, SMALL(IF($X$2=$B$2:$B$561, ROW($B$2:$B$561)-ROW($B$2)+1), ROW(312:312)))</f>
        <v>#NUM!</v>
      </c>
      <c r="AB313" s="21" t="e">
        <f t="array" ref="AB313">INDEX($C$2:$C$561, SMALL(IF($AA$2=$B$2:$B$561, ROW($B$2:$B$561)-ROW($B$2)+1), ROW(312:312)))</f>
        <v>#NUM!</v>
      </c>
      <c r="AC313" s="21" t="e">
        <f t="array" ref="AC313">INDEX($D$2:$D$561, SMALL(IF($AA$2=$B$2:$B$561, ROW($B$2:$B$561)-ROW($B$2)+1), ROW(312:312)))</f>
        <v>#NUM!</v>
      </c>
      <c r="AE313" s="21" t="e">
        <f t="array" ref="AE313">INDEX($C$2:$C$561, SMALL(IF($AD$2=$B$2:$B$561, ROW($B$2:$B$561)-ROW($B$2)+1), ROW(312:312)))</f>
        <v>#NUM!</v>
      </c>
      <c r="AF313" s="21" t="e">
        <f t="array" ref="AF313">INDEX($D$2:$D$561, SMALL(IF($AD$2=$B$2:$B$561, ROW($B$2:$B$561)-ROW($B$2)+1), ROW(312:312)))</f>
        <v>#NUM!</v>
      </c>
      <c r="AH313" s="21" t="e">
        <f t="array" ref="AH313">INDEX($C$2:$C$561, SMALL(IF($AG$2=$B$2:$B$561, ROW($B$2:$B$561)-ROW($B$2)+1), ROW(312:312)))</f>
        <v>#NUM!</v>
      </c>
      <c r="AI313" s="21" t="e">
        <f t="array" ref="AI313">INDEX($D$2:$D$561, SMALL(IF($AG$2=$B$2:$B$561, ROW($B$2:$B$561)-ROW($B$2)+1), ROW(312:312)))</f>
        <v>#NUM!</v>
      </c>
    </row>
    <row r="314" spans="1:35" ht="15" x14ac:dyDescent="0.4">
      <c r="A314">
        <f>'Clk0.9'!P56</f>
        <v>13.52589040284332</v>
      </c>
      <c r="B314">
        <f t="shared" si="4"/>
        <v>14</v>
      </c>
      <c r="C314" s="1">
        <f>'Clk0.9'!S56</f>
        <v>8.9000853892247438</v>
      </c>
      <c r="D314" s="1">
        <f>'Clk0.9'!T56</f>
        <v>7.371727626308199</v>
      </c>
      <c r="G314" s="21" t="e">
        <f t="array" ref="G314">INDEX($C$2:$C$561, SMALL(IF($F$2=$B$2:$B$561, ROW($B$2:$B$561)-ROW($B$2)+1), ROW(313:313)))</f>
        <v>#NUM!</v>
      </c>
      <c r="H314" s="21" t="e">
        <f t="array" ref="H314">INDEX($D$2:$D$561, SMALL(IF($F$2=$B$2:$B$561, ROW($B$2:$B$561)-ROW($B$2)+1), ROW(313:313)))</f>
        <v>#NUM!</v>
      </c>
      <c r="J314" s="21" t="e">
        <f t="array" ref="J314">INDEX($C$2:$C$561, SMALL(IF($I$2=$B$2:$B$561, ROW($B$2:$B$561)-ROW($B$2)+1), ROW(313:313)))</f>
        <v>#NUM!</v>
      </c>
      <c r="K314" s="21" t="e">
        <f t="array" ref="K314">INDEX($D$2:$D$561, SMALL(IF($I$2=$B$2:$B$561, ROW($B$2:$B$561)-ROW($B$2)+1), ROW(313:313)))</f>
        <v>#NUM!</v>
      </c>
      <c r="M314" s="21" t="e">
        <f t="array" ref="M314">INDEX($C$2:$C$561, SMALL(IF($L$2=$B$2:$B$561, ROW($B$2:$B$561)-ROW($B$2)+1), ROW(313:313)))</f>
        <v>#NUM!</v>
      </c>
      <c r="N314" s="21" t="e">
        <f t="array" ref="N314">INDEX($D$2:$D$561, SMALL(IF($L$2=$B$2:$B$561, ROW($B$2:$B$561)-ROW($B$2)+1), ROW(313:313)))</f>
        <v>#NUM!</v>
      </c>
      <c r="P314" s="21" t="e">
        <f t="array" ref="P314">INDEX($C$2:$C$561, SMALL(IF($O$2=$B$2:$B$561, ROW($B$2:$B$561)-ROW($B$2)+1), ROW(313:313)))</f>
        <v>#NUM!</v>
      </c>
      <c r="Q314" s="21" t="e">
        <f t="array" ref="Q314">INDEX($D$2:$D$561, SMALL(IF($O$2=$B$2:$B$561, ROW($B$2:$B$561)-ROW($B$2)+1), ROW(313:313)))</f>
        <v>#NUM!</v>
      </c>
      <c r="S314" s="21" t="e">
        <f t="array" ref="S314">INDEX($C$2:$C$561, SMALL(IF($R$2=$B$2:$B$561, ROW($B$2:$B$561)-ROW($B$2)+1), ROW(313:313)))</f>
        <v>#NUM!</v>
      </c>
      <c r="T314" s="21" t="e">
        <f t="array" ref="T314">INDEX($D$2:$D$561, SMALL(IF($R$2=$B$2:$B$561, ROW($B$2:$B$561)-ROW($B$2)+1), ROW(313:313)))</f>
        <v>#NUM!</v>
      </c>
      <c r="V314" s="21" t="e">
        <f t="array" ref="V314">INDEX($C$2:$C$561, SMALL(IF($U$2=$B$2:$B$561, ROW($B$2:$B$561)-ROW($B$2)+1), ROW(313:313)))</f>
        <v>#NUM!</v>
      </c>
      <c r="W314" s="21" t="e">
        <f t="array" ref="W314">INDEX($D$2:$D$561, SMALL(IF($U$2=$B$2:$B$561, ROW($B$2:$B$561)-ROW($B$2)+1), ROW(313:313)))</f>
        <v>#NUM!</v>
      </c>
      <c r="Y314" s="21" t="e">
        <f t="array" ref="Y314">INDEX($C$2:$C$561, SMALL(IF($X$2=$B$2:$B$561, ROW($B$2:$B$561)-ROW($B$2)+1), ROW(313:313)))</f>
        <v>#NUM!</v>
      </c>
      <c r="Z314" s="21" t="e">
        <f t="array" ref="Z314">INDEX($D$2:$D$561, SMALL(IF($X$2=$B$2:$B$561, ROW($B$2:$B$561)-ROW($B$2)+1), ROW(313:313)))</f>
        <v>#NUM!</v>
      </c>
      <c r="AB314" s="21" t="e">
        <f t="array" ref="AB314">INDEX($C$2:$C$561, SMALL(IF($AA$2=$B$2:$B$561, ROW($B$2:$B$561)-ROW($B$2)+1), ROW(313:313)))</f>
        <v>#NUM!</v>
      </c>
      <c r="AC314" s="21" t="e">
        <f t="array" ref="AC314">INDEX($D$2:$D$561, SMALL(IF($AA$2=$B$2:$B$561, ROW($B$2:$B$561)-ROW($B$2)+1), ROW(313:313)))</f>
        <v>#NUM!</v>
      </c>
      <c r="AE314" s="21" t="e">
        <f t="array" ref="AE314">INDEX($C$2:$C$561, SMALL(IF($AD$2=$B$2:$B$561, ROW($B$2:$B$561)-ROW($B$2)+1), ROW(313:313)))</f>
        <v>#NUM!</v>
      </c>
      <c r="AF314" s="21" t="e">
        <f t="array" ref="AF314">INDEX($D$2:$D$561, SMALL(IF($AD$2=$B$2:$B$561, ROW($B$2:$B$561)-ROW($B$2)+1), ROW(313:313)))</f>
        <v>#NUM!</v>
      </c>
      <c r="AH314" s="21" t="e">
        <f t="array" ref="AH314">INDEX($C$2:$C$561, SMALL(IF($AG$2=$B$2:$B$561, ROW($B$2:$B$561)-ROW($B$2)+1), ROW(313:313)))</f>
        <v>#NUM!</v>
      </c>
      <c r="AI314" s="21" t="e">
        <f t="array" ref="AI314">INDEX($D$2:$D$561, SMALL(IF($AG$2=$B$2:$B$561, ROW($B$2:$B$561)-ROW($B$2)+1), ROW(313:313)))</f>
        <v>#NUM!</v>
      </c>
    </row>
    <row r="315" spans="1:35" ht="15" x14ac:dyDescent="0.4">
      <c r="A315">
        <f>'Clk0.9'!P57</f>
        <v>13.532311367279124</v>
      </c>
      <c r="B315">
        <f t="shared" si="4"/>
        <v>14</v>
      </c>
      <c r="C315" s="1">
        <f>'Clk0.9'!S57</f>
        <v>8.6919140218390982</v>
      </c>
      <c r="D315" s="1">
        <f>'Clk0.9'!T57</f>
        <v>7.1744342957944056</v>
      </c>
      <c r="G315" s="21" t="e">
        <f t="array" ref="G315">INDEX($C$2:$C$561, SMALL(IF($F$2=$B$2:$B$561, ROW($B$2:$B$561)-ROW($B$2)+1), ROW(314:314)))</f>
        <v>#NUM!</v>
      </c>
      <c r="H315" s="21" t="e">
        <f t="array" ref="H315">INDEX($D$2:$D$561, SMALL(IF($F$2=$B$2:$B$561, ROW($B$2:$B$561)-ROW($B$2)+1), ROW(314:314)))</f>
        <v>#NUM!</v>
      </c>
      <c r="J315" s="21" t="e">
        <f t="array" ref="J315">INDEX($C$2:$C$561, SMALL(IF($I$2=$B$2:$B$561, ROW($B$2:$B$561)-ROW($B$2)+1), ROW(314:314)))</f>
        <v>#NUM!</v>
      </c>
      <c r="K315" s="21" t="e">
        <f t="array" ref="K315">INDEX($D$2:$D$561, SMALL(IF($I$2=$B$2:$B$561, ROW($B$2:$B$561)-ROW($B$2)+1), ROW(314:314)))</f>
        <v>#NUM!</v>
      </c>
      <c r="M315" s="21" t="e">
        <f t="array" ref="M315">INDEX($C$2:$C$561, SMALL(IF($L$2=$B$2:$B$561, ROW($B$2:$B$561)-ROW($B$2)+1), ROW(314:314)))</f>
        <v>#NUM!</v>
      </c>
      <c r="N315" s="21" t="e">
        <f t="array" ref="N315">INDEX($D$2:$D$561, SMALL(IF($L$2=$B$2:$B$561, ROW($B$2:$B$561)-ROW($B$2)+1), ROW(314:314)))</f>
        <v>#NUM!</v>
      </c>
      <c r="P315" s="21" t="e">
        <f t="array" ref="P315">INDEX($C$2:$C$561, SMALL(IF($O$2=$B$2:$B$561, ROW($B$2:$B$561)-ROW($B$2)+1), ROW(314:314)))</f>
        <v>#NUM!</v>
      </c>
      <c r="Q315" s="21" t="e">
        <f t="array" ref="Q315">INDEX($D$2:$D$561, SMALL(IF($O$2=$B$2:$B$561, ROW($B$2:$B$561)-ROW($B$2)+1), ROW(314:314)))</f>
        <v>#NUM!</v>
      </c>
      <c r="S315" s="21" t="e">
        <f t="array" ref="S315">INDEX($C$2:$C$561, SMALL(IF($R$2=$B$2:$B$561, ROW($B$2:$B$561)-ROW($B$2)+1), ROW(314:314)))</f>
        <v>#NUM!</v>
      </c>
      <c r="T315" s="21" t="e">
        <f t="array" ref="T315">INDEX($D$2:$D$561, SMALL(IF($R$2=$B$2:$B$561, ROW($B$2:$B$561)-ROW($B$2)+1), ROW(314:314)))</f>
        <v>#NUM!</v>
      </c>
      <c r="V315" s="21" t="e">
        <f t="array" ref="V315">INDEX($C$2:$C$561, SMALL(IF($U$2=$B$2:$B$561, ROW($B$2:$B$561)-ROW($B$2)+1), ROW(314:314)))</f>
        <v>#NUM!</v>
      </c>
      <c r="W315" s="21" t="e">
        <f t="array" ref="W315">INDEX($D$2:$D$561, SMALL(IF($U$2=$B$2:$B$561, ROW($B$2:$B$561)-ROW($B$2)+1), ROW(314:314)))</f>
        <v>#NUM!</v>
      </c>
      <c r="Y315" s="21" t="e">
        <f t="array" ref="Y315">INDEX($C$2:$C$561, SMALL(IF($X$2=$B$2:$B$561, ROW($B$2:$B$561)-ROW($B$2)+1), ROW(314:314)))</f>
        <v>#NUM!</v>
      </c>
      <c r="Z315" s="21" t="e">
        <f t="array" ref="Z315">INDEX($D$2:$D$561, SMALL(IF($X$2=$B$2:$B$561, ROW($B$2:$B$561)-ROW($B$2)+1), ROW(314:314)))</f>
        <v>#NUM!</v>
      </c>
      <c r="AB315" s="21" t="e">
        <f t="array" ref="AB315">INDEX($C$2:$C$561, SMALL(IF($AA$2=$B$2:$B$561, ROW($B$2:$B$561)-ROW($B$2)+1), ROW(314:314)))</f>
        <v>#NUM!</v>
      </c>
      <c r="AC315" s="21" t="e">
        <f t="array" ref="AC315">INDEX($D$2:$D$561, SMALL(IF($AA$2=$B$2:$B$561, ROW($B$2:$B$561)-ROW($B$2)+1), ROW(314:314)))</f>
        <v>#NUM!</v>
      </c>
      <c r="AE315" s="21" t="e">
        <f t="array" ref="AE315">INDEX($C$2:$C$561, SMALL(IF($AD$2=$B$2:$B$561, ROW($B$2:$B$561)-ROW($B$2)+1), ROW(314:314)))</f>
        <v>#NUM!</v>
      </c>
      <c r="AF315" s="21" t="e">
        <f t="array" ref="AF315">INDEX($D$2:$D$561, SMALL(IF($AD$2=$B$2:$B$561, ROW($B$2:$B$561)-ROW($B$2)+1), ROW(314:314)))</f>
        <v>#NUM!</v>
      </c>
      <c r="AH315" s="21" t="e">
        <f t="array" ref="AH315">INDEX($C$2:$C$561, SMALL(IF($AG$2=$B$2:$B$561, ROW($B$2:$B$561)-ROW($B$2)+1), ROW(314:314)))</f>
        <v>#NUM!</v>
      </c>
      <c r="AI315" s="21" t="e">
        <f t="array" ref="AI315">INDEX($D$2:$D$561, SMALL(IF($AG$2=$B$2:$B$561, ROW($B$2:$B$561)-ROW($B$2)+1), ROW(314:314)))</f>
        <v>#NUM!</v>
      </c>
    </row>
    <row r="316" spans="1:35" ht="15" x14ac:dyDescent="0.4">
      <c r="A316">
        <f>'Clk0.9'!P58</f>
        <v>13.547624139155506</v>
      </c>
      <c r="B316">
        <f t="shared" si="4"/>
        <v>14</v>
      </c>
      <c r="C316" s="1">
        <f>'Clk0.9'!S58</f>
        <v>8.4905055313613342</v>
      </c>
      <c r="D316" s="1">
        <f>'Clk0.9'!T58</f>
        <v>6.97758356816278</v>
      </c>
      <c r="G316" s="21" t="e">
        <f t="array" ref="G316">INDEX($C$2:$C$561, SMALL(IF($F$2=$B$2:$B$561, ROW($B$2:$B$561)-ROW($B$2)+1), ROW(315:315)))</f>
        <v>#NUM!</v>
      </c>
      <c r="H316" s="21" t="e">
        <f t="array" ref="H316">INDEX($D$2:$D$561, SMALL(IF($F$2=$B$2:$B$561, ROW($B$2:$B$561)-ROW($B$2)+1), ROW(315:315)))</f>
        <v>#NUM!</v>
      </c>
      <c r="J316" s="21" t="e">
        <f t="array" ref="J316">INDEX($C$2:$C$561, SMALL(IF($I$2=$B$2:$B$561, ROW($B$2:$B$561)-ROW($B$2)+1), ROW(315:315)))</f>
        <v>#NUM!</v>
      </c>
      <c r="K316" s="21" t="e">
        <f t="array" ref="K316">INDEX($D$2:$D$561, SMALL(IF($I$2=$B$2:$B$561, ROW($B$2:$B$561)-ROW($B$2)+1), ROW(315:315)))</f>
        <v>#NUM!</v>
      </c>
      <c r="M316" s="21" t="e">
        <f t="array" ref="M316">INDEX($C$2:$C$561, SMALL(IF($L$2=$B$2:$B$561, ROW($B$2:$B$561)-ROW($B$2)+1), ROW(315:315)))</f>
        <v>#NUM!</v>
      </c>
      <c r="N316" s="21" t="e">
        <f t="array" ref="N316">INDEX($D$2:$D$561, SMALL(IF($L$2=$B$2:$B$561, ROW($B$2:$B$561)-ROW($B$2)+1), ROW(315:315)))</f>
        <v>#NUM!</v>
      </c>
      <c r="P316" s="21" t="e">
        <f t="array" ref="P316">INDEX($C$2:$C$561, SMALL(IF($O$2=$B$2:$B$561, ROW($B$2:$B$561)-ROW($B$2)+1), ROW(315:315)))</f>
        <v>#NUM!</v>
      </c>
      <c r="Q316" s="21" t="e">
        <f t="array" ref="Q316">INDEX($D$2:$D$561, SMALL(IF($O$2=$B$2:$B$561, ROW($B$2:$B$561)-ROW($B$2)+1), ROW(315:315)))</f>
        <v>#NUM!</v>
      </c>
      <c r="S316" s="21" t="e">
        <f t="array" ref="S316">INDEX($C$2:$C$561, SMALL(IF($R$2=$B$2:$B$561, ROW($B$2:$B$561)-ROW($B$2)+1), ROW(315:315)))</f>
        <v>#NUM!</v>
      </c>
      <c r="T316" s="21" t="e">
        <f t="array" ref="T316">INDEX($D$2:$D$561, SMALL(IF($R$2=$B$2:$B$561, ROW($B$2:$B$561)-ROW($B$2)+1), ROW(315:315)))</f>
        <v>#NUM!</v>
      </c>
      <c r="V316" s="21" t="e">
        <f t="array" ref="V316">INDEX($C$2:$C$561, SMALL(IF($U$2=$B$2:$B$561, ROW($B$2:$B$561)-ROW($B$2)+1), ROW(315:315)))</f>
        <v>#NUM!</v>
      </c>
      <c r="W316" s="21" t="e">
        <f t="array" ref="W316">INDEX($D$2:$D$561, SMALL(IF($U$2=$B$2:$B$561, ROW($B$2:$B$561)-ROW($B$2)+1), ROW(315:315)))</f>
        <v>#NUM!</v>
      </c>
      <c r="Y316" s="21" t="e">
        <f t="array" ref="Y316">INDEX($C$2:$C$561, SMALL(IF($X$2=$B$2:$B$561, ROW($B$2:$B$561)-ROW($B$2)+1), ROW(315:315)))</f>
        <v>#NUM!</v>
      </c>
      <c r="Z316" s="21" t="e">
        <f t="array" ref="Z316">INDEX($D$2:$D$561, SMALL(IF($X$2=$B$2:$B$561, ROW($B$2:$B$561)-ROW($B$2)+1), ROW(315:315)))</f>
        <v>#NUM!</v>
      </c>
      <c r="AB316" s="21" t="e">
        <f t="array" ref="AB316">INDEX($C$2:$C$561, SMALL(IF($AA$2=$B$2:$B$561, ROW($B$2:$B$561)-ROW($B$2)+1), ROW(315:315)))</f>
        <v>#NUM!</v>
      </c>
      <c r="AC316" s="21" t="e">
        <f t="array" ref="AC316">INDEX($D$2:$D$561, SMALL(IF($AA$2=$B$2:$B$561, ROW($B$2:$B$561)-ROW($B$2)+1), ROW(315:315)))</f>
        <v>#NUM!</v>
      </c>
      <c r="AE316" s="21" t="e">
        <f t="array" ref="AE316">INDEX($C$2:$C$561, SMALL(IF($AD$2=$B$2:$B$561, ROW($B$2:$B$561)-ROW($B$2)+1), ROW(315:315)))</f>
        <v>#NUM!</v>
      </c>
      <c r="AF316" s="21" t="e">
        <f t="array" ref="AF316">INDEX($D$2:$D$561, SMALL(IF($AD$2=$B$2:$B$561, ROW($B$2:$B$561)-ROW($B$2)+1), ROW(315:315)))</f>
        <v>#NUM!</v>
      </c>
      <c r="AH316" s="21" t="e">
        <f t="array" ref="AH316">INDEX($C$2:$C$561, SMALL(IF($AG$2=$B$2:$B$561, ROW($B$2:$B$561)-ROW($B$2)+1), ROW(315:315)))</f>
        <v>#NUM!</v>
      </c>
      <c r="AI316" s="21" t="e">
        <f t="array" ref="AI316">INDEX($D$2:$D$561, SMALL(IF($AG$2=$B$2:$B$561, ROW($B$2:$B$561)-ROW($B$2)+1), ROW(315:315)))</f>
        <v>#NUM!</v>
      </c>
    </row>
    <row r="317" spans="1:35" ht="15" x14ac:dyDescent="0.4">
      <c r="A317">
        <f>'Clk0.9'!P59</f>
        <v>13.571724138235151</v>
      </c>
      <c r="B317">
        <f t="shared" si="4"/>
        <v>14</v>
      </c>
      <c r="C317" s="1">
        <f>'Clk0.9'!S59</f>
        <v>8.2954438592602067</v>
      </c>
      <c r="D317" s="1">
        <f>'Clk0.9'!T59</f>
        <v>6.7807120269276107</v>
      </c>
      <c r="G317" s="21" t="e">
        <f t="array" ref="G317">INDEX($C$2:$C$561, SMALL(IF($F$2=$B$2:$B$561, ROW($B$2:$B$561)-ROW($B$2)+1), ROW(316:316)))</f>
        <v>#NUM!</v>
      </c>
      <c r="H317" s="21" t="e">
        <f t="array" ref="H317">INDEX($D$2:$D$561, SMALL(IF($F$2=$B$2:$B$561, ROW($B$2:$B$561)-ROW($B$2)+1), ROW(316:316)))</f>
        <v>#NUM!</v>
      </c>
      <c r="J317" s="21" t="e">
        <f t="array" ref="J317">INDEX($C$2:$C$561, SMALL(IF($I$2=$B$2:$B$561, ROW($B$2:$B$561)-ROW($B$2)+1), ROW(316:316)))</f>
        <v>#NUM!</v>
      </c>
      <c r="K317" s="21" t="e">
        <f t="array" ref="K317">INDEX($D$2:$D$561, SMALL(IF($I$2=$B$2:$B$561, ROW($B$2:$B$561)-ROW($B$2)+1), ROW(316:316)))</f>
        <v>#NUM!</v>
      </c>
      <c r="M317" s="21" t="e">
        <f t="array" ref="M317">INDEX($C$2:$C$561, SMALL(IF($L$2=$B$2:$B$561, ROW($B$2:$B$561)-ROW($B$2)+1), ROW(316:316)))</f>
        <v>#NUM!</v>
      </c>
      <c r="N317" s="21" t="e">
        <f t="array" ref="N317">INDEX($D$2:$D$561, SMALL(IF($L$2=$B$2:$B$561, ROW($B$2:$B$561)-ROW($B$2)+1), ROW(316:316)))</f>
        <v>#NUM!</v>
      </c>
      <c r="P317" s="21" t="e">
        <f t="array" ref="P317">INDEX($C$2:$C$561, SMALL(IF($O$2=$B$2:$B$561, ROW($B$2:$B$561)-ROW($B$2)+1), ROW(316:316)))</f>
        <v>#NUM!</v>
      </c>
      <c r="Q317" s="21" t="e">
        <f t="array" ref="Q317">INDEX($D$2:$D$561, SMALL(IF($O$2=$B$2:$B$561, ROW($B$2:$B$561)-ROW($B$2)+1), ROW(316:316)))</f>
        <v>#NUM!</v>
      </c>
      <c r="S317" s="21" t="e">
        <f t="array" ref="S317">INDEX($C$2:$C$561, SMALL(IF($R$2=$B$2:$B$561, ROW($B$2:$B$561)-ROW($B$2)+1), ROW(316:316)))</f>
        <v>#NUM!</v>
      </c>
      <c r="T317" s="21" t="e">
        <f t="array" ref="T317">INDEX($D$2:$D$561, SMALL(IF($R$2=$B$2:$B$561, ROW($B$2:$B$561)-ROW($B$2)+1), ROW(316:316)))</f>
        <v>#NUM!</v>
      </c>
      <c r="V317" s="21" t="e">
        <f t="array" ref="V317">INDEX($C$2:$C$561, SMALL(IF($U$2=$B$2:$B$561, ROW($B$2:$B$561)-ROW($B$2)+1), ROW(316:316)))</f>
        <v>#NUM!</v>
      </c>
      <c r="W317" s="21" t="e">
        <f t="array" ref="W317">INDEX($D$2:$D$561, SMALL(IF($U$2=$B$2:$B$561, ROW($B$2:$B$561)-ROW($B$2)+1), ROW(316:316)))</f>
        <v>#NUM!</v>
      </c>
      <c r="Y317" s="21" t="e">
        <f t="array" ref="Y317">INDEX($C$2:$C$561, SMALL(IF($X$2=$B$2:$B$561, ROW($B$2:$B$561)-ROW($B$2)+1), ROW(316:316)))</f>
        <v>#NUM!</v>
      </c>
      <c r="Z317" s="21" t="e">
        <f t="array" ref="Z317">INDEX($D$2:$D$561, SMALL(IF($X$2=$B$2:$B$561, ROW($B$2:$B$561)-ROW($B$2)+1), ROW(316:316)))</f>
        <v>#NUM!</v>
      </c>
      <c r="AB317" s="21" t="e">
        <f t="array" ref="AB317">INDEX($C$2:$C$561, SMALL(IF($AA$2=$B$2:$B$561, ROW($B$2:$B$561)-ROW($B$2)+1), ROW(316:316)))</f>
        <v>#NUM!</v>
      </c>
      <c r="AC317" s="21" t="e">
        <f t="array" ref="AC317">INDEX($D$2:$D$561, SMALL(IF($AA$2=$B$2:$B$561, ROW($B$2:$B$561)-ROW($B$2)+1), ROW(316:316)))</f>
        <v>#NUM!</v>
      </c>
      <c r="AE317" s="21" t="e">
        <f t="array" ref="AE317">INDEX($C$2:$C$561, SMALL(IF($AD$2=$B$2:$B$561, ROW($B$2:$B$561)-ROW($B$2)+1), ROW(316:316)))</f>
        <v>#NUM!</v>
      </c>
      <c r="AF317" s="21" t="e">
        <f t="array" ref="AF317">INDEX($D$2:$D$561, SMALL(IF($AD$2=$B$2:$B$561, ROW($B$2:$B$561)-ROW($B$2)+1), ROW(316:316)))</f>
        <v>#NUM!</v>
      </c>
      <c r="AH317" s="21" t="e">
        <f t="array" ref="AH317">INDEX($C$2:$C$561, SMALL(IF($AG$2=$B$2:$B$561, ROW($B$2:$B$561)-ROW($B$2)+1), ROW(316:316)))</f>
        <v>#NUM!</v>
      </c>
      <c r="AI317" s="21" t="e">
        <f t="array" ref="AI317">INDEX($D$2:$D$561, SMALL(IF($AG$2=$B$2:$B$561, ROW($B$2:$B$561)-ROW($B$2)+1), ROW(316:316)))</f>
        <v>#NUM!</v>
      </c>
    </row>
    <row r="318" spans="1:35" ht="15" x14ac:dyDescent="0.4">
      <c r="A318">
        <f>'Clk0.9'!P60</f>
        <v>13.604553433856854</v>
      </c>
      <c r="B318">
        <f t="shared" si="4"/>
        <v>14</v>
      </c>
      <c r="C318" s="1">
        <f>'Clk0.9'!S60</f>
        <v>8.1063364000468354</v>
      </c>
      <c r="D318" s="1">
        <f>'Clk0.9'!T60</f>
        <v>6.5833642341901184</v>
      </c>
      <c r="G318" s="21" t="e">
        <f t="array" ref="G318">INDEX($C$2:$C$561, SMALL(IF($F$2=$B$2:$B$561, ROW($B$2:$B$561)-ROW($B$2)+1), ROW(317:317)))</f>
        <v>#NUM!</v>
      </c>
      <c r="H318" s="21" t="e">
        <f t="array" ref="H318">INDEX($D$2:$D$561, SMALL(IF($F$2=$B$2:$B$561, ROW($B$2:$B$561)-ROW($B$2)+1), ROW(317:317)))</f>
        <v>#NUM!</v>
      </c>
      <c r="J318" s="21" t="e">
        <f t="array" ref="J318">INDEX($C$2:$C$561, SMALL(IF($I$2=$B$2:$B$561, ROW($B$2:$B$561)-ROW($B$2)+1), ROW(317:317)))</f>
        <v>#NUM!</v>
      </c>
      <c r="K318" s="21" t="e">
        <f t="array" ref="K318">INDEX($D$2:$D$561, SMALL(IF($I$2=$B$2:$B$561, ROW($B$2:$B$561)-ROW($B$2)+1), ROW(317:317)))</f>
        <v>#NUM!</v>
      </c>
      <c r="M318" s="21" t="e">
        <f t="array" ref="M318">INDEX($C$2:$C$561, SMALL(IF($L$2=$B$2:$B$561, ROW($B$2:$B$561)-ROW($B$2)+1), ROW(317:317)))</f>
        <v>#NUM!</v>
      </c>
      <c r="N318" s="21" t="e">
        <f t="array" ref="N318">INDEX($D$2:$D$561, SMALL(IF($L$2=$B$2:$B$561, ROW($B$2:$B$561)-ROW($B$2)+1), ROW(317:317)))</f>
        <v>#NUM!</v>
      </c>
      <c r="P318" s="21" t="e">
        <f t="array" ref="P318">INDEX($C$2:$C$561, SMALL(IF($O$2=$B$2:$B$561, ROW($B$2:$B$561)-ROW($B$2)+1), ROW(317:317)))</f>
        <v>#NUM!</v>
      </c>
      <c r="Q318" s="21" t="e">
        <f t="array" ref="Q318">INDEX($D$2:$D$561, SMALL(IF($O$2=$B$2:$B$561, ROW($B$2:$B$561)-ROW($B$2)+1), ROW(317:317)))</f>
        <v>#NUM!</v>
      </c>
      <c r="S318" s="21" t="e">
        <f t="array" ref="S318">INDEX($C$2:$C$561, SMALL(IF($R$2=$B$2:$B$561, ROW($B$2:$B$561)-ROW($B$2)+1), ROW(317:317)))</f>
        <v>#NUM!</v>
      </c>
      <c r="T318" s="21" t="e">
        <f t="array" ref="T318">INDEX($D$2:$D$561, SMALL(IF($R$2=$B$2:$B$561, ROW($B$2:$B$561)-ROW($B$2)+1), ROW(317:317)))</f>
        <v>#NUM!</v>
      </c>
      <c r="V318" s="21" t="e">
        <f t="array" ref="V318">INDEX($C$2:$C$561, SMALL(IF($U$2=$B$2:$B$561, ROW($B$2:$B$561)-ROW($B$2)+1), ROW(317:317)))</f>
        <v>#NUM!</v>
      </c>
      <c r="W318" s="21" t="e">
        <f t="array" ref="W318">INDEX($D$2:$D$561, SMALL(IF($U$2=$B$2:$B$561, ROW($B$2:$B$561)-ROW($B$2)+1), ROW(317:317)))</f>
        <v>#NUM!</v>
      </c>
      <c r="Y318" s="21" t="e">
        <f t="array" ref="Y318">INDEX($C$2:$C$561, SMALL(IF($X$2=$B$2:$B$561, ROW($B$2:$B$561)-ROW($B$2)+1), ROW(317:317)))</f>
        <v>#NUM!</v>
      </c>
      <c r="Z318" s="21" t="e">
        <f t="array" ref="Z318">INDEX($D$2:$D$561, SMALL(IF($X$2=$B$2:$B$561, ROW($B$2:$B$561)-ROW($B$2)+1), ROW(317:317)))</f>
        <v>#NUM!</v>
      </c>
      <c r="AB318" s="21" t="e">
        <f t="array" ref="AB318">INDEX($C$2:$C$561, SMALL(IF($AA$2=$B$2:$B$561, ROW($B$2:$B$561)-ROW($B$2)+1), ROW(317:317)))</f>
        <v>#NUM!</v>
      </c>
      <c r="AC318" s="21" t="e">
        <f t="array" ref="AC318">INDEX($D$2:$D$561, SMALL(IF($AA$2=$B$2:$B$561, ROW($B$2:$B$561)-ROW($B$2)+1), ROW(317:317)))</f>
        <v>#NUM!</v>
      </c>
      <c r="AE318" s="21" t="e">
        <f t="array" ref="AE318">INDEX($C$2:$C$561, SMALL(IF($AD$2=$B$2:$B$561, ROW($B$2:$B$561)-ROW($B$2)+1), ROW(317:317)))</f>
        <v>#NUM!</v>
      </c>
      <c r="AF318" s="21" t="e">
        <f t="array" ref="AF318">INDEX($D$2:$D$561, SMALL(IF($AD$2=$B$2:$B$561, ROW($B$2:$B$561)-ROW($B$2)+1), ROW(317:317)))</f>
        <v>#NUM!</v>
      </c>
      <c r="AH318" s="21" t="e">
        <f t="array" ref="AH318">INDEX($C$2:$C$561, SMALL(IF($AG$2=$B$2:$B$561, ROW($B$2:$B$561)-ROW($B$2)+1), ROW(317:317)))</f>
        <v>#NUM!</v>
      </c>
      <c r="AI318" s="21" t="e">
        <f t="array" ref="AI318">INDEX($D$2:$D$561, SMALL(IF($AG$2=$B$2:$B$561, ROW($B$2:$B$561)-ROW($B$2)+1), ROW(317:317)))</f>
        <v>#NUM!</v>
      </c>
    </row>
    <row r="319" spans="1:35" ht="15" x14ac:dyDescent="0.4">
      <c r="A319">
        <f>'Clk0.9'!P61</f>
        <v>13.646100229552212</v>
      </c>
      <c r="B319">
        <f t="shared" si="4"/>
        <v>14</v>
      </c>
      <c r="C319" s="1">
        <f>'Clk0.9'!S61</f>
        <v>7.9228084892138879</v>
      </c>
      <c r="D319" s="1">
        <f>'Clk0.9'!T61</f>
        <v>6.3850882188227827</v>
      </c>
      <c r="G319" s="21" t="e">
        <f t="array" ref="G319">INDEX($C$2:$C$561, SMALL(IF($F$2=$B$2:$B$561, ROW($B$2:$B$561)-ROW($B$2)+1), ROW(318:318)))</f>
        <v>#NUM!</v>
      </c>
      <c r="H319" s="21" t="e">
        <f t="array" ref="H319">INDEX($D$2:$D$561, SMALL(IF($F$2=$B$2:$B$561, ROW($B$2:$B$561)-ROW($B$2)+1), ROW(318:318)))</f>
        <v>#NUM!</v>
      </c>
      <c r="J319" s="21" t="e">
        <f t="array" ref="J319">INDEX($C$2:$C$561, SMALL(IF($I$2=$B$2:$B$561, ROW($B$2:$B$561)-ROW($B$2)+1), ROW(318:318)))</f>
        <v>#NUM!</v>
      </c>
      <c r="K319" s="21" t="e">
        <f t="array" ref="K319">INDEX($D$2:$D$561, SMALL(IF($I$2=$B$2:$B$561, ROW($B$2:$B$561)-ROW($B$2)+1), ROW(318:318)))</f>
        <v>#NUM!</v>
      </c>
      <c r="M319" s="21" t="e">
        <f t="array" ref="M319">INDEX($C$2:$C$561, SMALL(IF($L$2=$B$2:$B$561, ROW($B$2:$B$561)-ROW($B$2)+1), ROW(318:318)))</f>
        <v>#NUM!</v>
      </c>
      <c r="N319" s="21" t="e">
        <f t="array" ref="N319">INDEX($D$2:$D$561, SMALL(IF($L$2=$B$2:$B$561, ROW($B$2:$B$561)-ROW($B$2)+1), ROW(318:318)))</f>
        <v>#NUM!</v>
      </c>
      <c r="P319" s="21" t="e">
        <f t="array" ref="P319">INDEX($C$2:$C$561, SMALL(IF($O$2=$B$2:$B$561, ROW($B$2:$B$561)-ROW($B$2)+1), ROW(318:318)))</f>
        <v>#NUM!</v>
      </c>
      <c r="Q319" s="21" t="e">
        <f t="array" ref="Q319">INDEX($D$2:$D$561, SMALL(IF($O$2=$B$2:$B$561, ROW($B$2:$B$561)-ROW($B$2)+1), ROW(318:318)))</f>
        <v>#NUM!</v>
      </c>
      <c r="S319" s="21" t="e">
        <f t="array" ref="S319">INDEX($C$2:$C$561, SMALL(IF($R$2=$B$2:$B$561, ROW($B$2:$B$561)-ROW($B$2)+1), ROW(318:318)))</f>
        <v>#NUM!</v>
      </c>
      <c r="T319" s="21" t="e">
        <f t="array" ref="T319">INDEX($D$2:$D$561, SMALL(IF($R$2=$B$2:$B$561, ROW($B$2:$B$561)-ROW($B$2)+1), ROW(318:318)))</f>
        <v>#NUM!</v>
      </c>
      <c r="V319" s="21" t="e">
        <f t="array" ref="V319">INDEX($C$2:$C$561, SMALL(IF($U$2=$B$2:$B$561, ROW($B$2:$B$561)-ROW($B$2)+1), ROW(318:318)))</f>
        <v>#NUM!</v>
      </c>
      <c r="W319" s="21" t="e">
        <f t="array" ref="W319">INDEX($D$2:$D$561, SMALL(IF($U$2=$B$2:$B$561, ROW($B$2:$B$561)-ROW($B$2)+1), ROW(318:318)))</f>
        <v>#NUM!</v>
      </c>
      <c r="Y319" s="21" t="e">
        <f t="array" ref="Y319">INDEX($C$2:$C$561, SMALL(IF($X$2=$B$2:$B$561, ROW($B$2:$B$561)-ROW($B$2)+1), ROW(318:318)))</f>
        <v>#NUM!</v>
      </c>
      <c r="Z319" s="21" t="e">
        <f t="array" ref="Z319">INDEX($D$2:$D$561, SMALL(IF($X$2=$B$2:$B$561, ROW($B$2:$B$561)-ROW($B$2)+1), ROW(318:318)))</f>
        <v>#NUM!</v>
      </c>
      <c r="AB319" s="21" t="e">
        <f t="array" ref="AB319">INDEX($C$2:$C$561, SMALL(IF($AA$2=$B$2:$B$561, ROW($B$2:$B$561)-ROW($B$2)+1), ROW(318:318)))</f>
        <v>#NUM!</v>
      </c>
      <c r="AC319" s="21" t="e">
        <f t="array" ref="AC319">INDEX($D$2:$D$561, SMALL(IF($AA$2=$B$2:$B$561, ROW($B$2:$B$561)-ROW($B$2)+1), ROW(318:318)))</f>
        <v>#NUM!</v>
      </c>
      <c r="AE319" s="21" t="e">
        <f t="array" ref="AE319">INDEX($C$2:$C$561, SMALL(IF($AD$2=$B$2:$B$561, ROW($B$2:$B$561)-ROW($B$2)+1), ROW(318:318)))</f>
        <v>#NUM!</v>
      </c>
      <c r="AF319" s="21" t="e">
        <f t="array" ref="AF319">INDEX($D$2:$D$561, SMALL(IF($AD$2=$B$2:$B$561, ROW($B$2:$B$561)-ROW($B$2)+1), ROW(318:318)))</f>
        <v>#NUM!</v>
      </c>
      <c r="AH319" s="21" t="e">
        <f t="array" ref="AH319">INDEX($C$2:$C$561, SMALL(IF($AG$2=$B$2:$B$561, ROW($B$2:$B$561)-ROW($B$2)+1), ROW(318:318)))</f>
        <v>#NUM!</v>
      </c>
      <c r="AI319" s="21" t="e">
        <f t="array" ref="AI319">INDEX($D$2:$D$561, SMALL(IF($AG$2=$B$2:$B$561, ROW($B$2:$B$561)-ROW($B$2)+1), ROW(318:318)))</f>
        <v>#NUM!</v>
      </c>
    </row>
    <row r="320" spans="1:35" ht="15" x14ac:dyDescent="0.4">
      <c r="A320">
        <f>'Clk0.9'!P62</f>
        <v>13.696399039844236</v>
      </c>
      <c r="B320">
        <f t="shared" si="4"/>
        <v>14</v>
      </c>
      <c r="C320" s="1">
        <f>'Clk0.9'!S62</f>
        <v>7.7444978864795422</v>
      </c>
      <c r="D320" s="1">
        <f>'Clk0.9'!T62</f>
        <v>6.1854310961735619</v>
      </c>
      <c r="G320" s="21" t="e">
        <f t="array" ref="G320">INDEX($C$2:$C$561, SMALL(IF($F$2=$B$2:$B$561, ROW($B$2:$B$561)-ROW($B$2)+1), ROW(319:319)))</f>
        <v>#NUM!</v>
      </c>
      <c r="H320" s="21" t="e">
        <f t="array" ref="H320">INDEX($D$2:$D$561, SMALL(IF($F$2=$B$2:$B$561, ROW($B$2:$B$561)-ROW($B$2)+1), ROW(319:319)))</f>
        <v>#NUM!</v>
      </c>
      <c r="J320" s="21" t="e">
        <f t="array" ref="J320">INDEX($C$2:$C$561, SMALL(IF($I$2=$B$2:$B$561, ROW($B$2:$B$561)-ROW($B$2)+1), ROW(319:319)))</f>
        <v>#NUM!</v>
      </c>
      <c r="K320" s="21" t="e">
        <f t="array" ref="K320">INDEX($D$2:$D$561, SMALL(IF($I$2=$B$2:$B$561, ROW($B$2:$B$561)-ROW($B$2)+1), ROW(319:319)))</f>
        <v>#NUM!</v>
      </c>
      <c r="M320" s="21" t="e">
        <f t="array" ref="M320">INDEX($C$2:$C$561, SMALL(IF($L$2=$B$2:$B$561, ROW($B$2:$B$561)-ROW($B$2)+1), ROW(319:319)))</f>
        <v>#NUM!</v>
      </c>
      <c r="N320" s="21" t="e">
        <f t="array" ref="N320">INDEX($D$2:$D$561, SMALL(IF($L$2=$B$2:$B$561, ROW($B$2:$B$561)-ROW($B$2)+1), ROW(319:319)))</f>
        <v>#NUM!</v>
      </c>
      <c r="P320" s="21" t="e">
        <f t="array" ref="P320">INDEX($C$2:$C$561, SMALL(IF($O$2=$B$2:$B$561, ROW($B$2:$B$561)-ROW($B$2)+1), ROW(319:319)))</f>
        <v>#NUM!</v>
      </c>
      <c r="Q320" s="21" t="e">
        <f t="array" ref="Q320">INDEX($D$2:$D$561, SMALL(IF($O$2=$B$2:$B$561, ROW($B$2:$B$561)-ROW($B$2)+1), ROW(319:319)))</f>
        <v>#NUM!</v>
      </c>
      <c r="S320" s="21" t="e">
        <f t="array" ref="S320">INDEX($C$2:$C$561, SMALL(IF($R$2=$B$2:$B$561, ROW($B$2:$B$561)-ROW($B$2)+1), ROW(319:319)))</f>
        <v>#NUM!</v>
      </c>
      <c r="T320" s="21" t="e">
        <f t="array" ref="T320">INDEX($D$2:$D$561, SMALL(IF($R$2=$B$2:$B$561, ROW($B$2:$B$561)-ROW($B$2)+1), ROW(319:319)))</f>
        <v>#NUM!</v>
      </c>
      <c r="V320" s="21" t="e">
        <f t="array" ref="V320">INDEX($C$2:$C$561, SMALL(IF($U$2=$B$2:$B$561, ROW($B$2:$B$561)-ROW($B$2)+1), ROW(319:319)))</f>
        <v>#NUM!</v>
      </c>
      <c r="W320" s="21" t="e">
        <f t="array" ref="W320">INDEX($D$2:$D$561, SMALL(IF($U$2=$B$2:$B$561, ROW($B$2:$B$561)-ROW($B$2)+1), ROW(319:319)))</f>
        <v>#NUM!</v>
      </c>
      <c r="Y320" s="21" t="e">
        <f t="array" ref="Y320">INDEX($C$2:$C$561, SMALL(IF($X$2=$B$2:$B$561, ROW($B$2:$B$561)-ROW($B$2)+1), ROW(319:319)))</f>
        <v>#NUM!</v>
      </c>
      <c r="Z320" s="21" t="e">
        <f t="array" ref="Z320">INDEX($D$2:$D$561, SMALL(IF($X$2=$B$2:$B$561, ROW($B$2:$B$561)-ROW($B$2)+1), ROW(319:319)))</f>
        <v>#NUM!</v>
      </c>
      <c r="AB320" s="21" t="e">
        <f t="array" ref="AB320">INDEX($C$2:$C$561, SMALL(IF($AA$2=$B$2:$B$561, ROW($B$2:$B$561)-ROW($B$2)+1), ROW(319:319)))</f>
        <v>#NUM!</v>
      </c>
      <c r="AC320" s="21" t="e">
        <f t="array" ref="AC320">INDEX($D$2:$D$561, SMALL(IF($AA$2=$B$2:$B$561, ROW($B$2:$B$561)-ROW($B$2)+1), ROW(319:319)))</f>
        <v>#NUM!</v>
      </c>
      <c r="AE320" s="21" t="e">
        <f t="array" ref="AE320">INDEX($C$2:$C$561, SMALL(IF($AD$2=$B$2:$B$561, ROW($B$2:$B$561)-ROW($B$2)+1), ROW(319:319)))</f>
        <v>#NUM!</v>
      </c>
      <c r="AF320" s="21" t="e">
        <f t="array" ref="AF320">INDEX($D$2:$D$561, SMALL(IF($AD$2=$B$2:$B$561, ROW($B$2:$B$561)-ROW($B$2)+1), ROW(319:319)))</f>
        <v>#NUM!</v>
      </c>
      <c r="AH320" s="21" t="e">
        <f t="array" ref="AH320">INDEX($C$2:$C$561, SMALL(IF($AG$2=$B$2:$B$561, ROW($B$2:$B$561)-ROW($B$2)+1), ROW(319:319)))</f>
        <v>#NUM!</v>
      </c>
      <c r="AI320" s="21" t="e">
        <f t="array" ref="AI320">INDEX($D$2:$D$561, SMALL(IF($AG$2=$B$2:$B$561, ROW($B$2:$B$561)-ROW($B$2)+1), ROW(319:319)))</f>
        <v>#NUM!</v>
      </c>
    </row>
    <row r="321" spans="1:35" ht="15" x14ac:dyDescent="0.4">
      <c r="A321">
        <f>'Clk0.9'!P63</f>
        <v>13.755531539377554</v>
      </c>
      <c r="B321">
        <f t="shared" si="4"/>
        <v>14</v>
      </c>
      <c r="C321" s="1">
        <f>'Clk0.9'!S63</f>
        <v>7.5710490612781181</v>
      </c>
      <c r="D321" s="1">
        <f>'Clk0.9'!T63</f>
        <v>5.9839347626666459</v>
      </c>
      <c r="G321" s="21" t="e">
        <f t="array" ref="G321">INDEX($C$2:$C$561, SMALL(IF($F$2=$B$2:$B$561, ROW($B$2:$B$561)-ROW($B$2)+1), ROW(320:320)))</f>
        <v>#NUM!</v>
      </c>
      <c r="H321" s="21" t="e">
        <f t="array" ref="H321">INDEX($D$2:$D$561, SMALL(IF($F$2=$B$2:$B$561, ROW($B$2:$B$561)-ROW($B$2)+1), ROW(320:320)))</f>
        <v>#NUM!</v>
      </c>
      <c r="J321" s="21" t="e">
        <f t="array" ref="J321">INDEX($C$2:$C$561, SMALL(IF($I$2=$B$2:$B$561, ROW($B$2:$B$561)-ROW($B$2)+1), ROW(320:320)))</f>
        <v>#NUM!</v>
      </c>
      <c r="K321" s="21" t="e">
        <f t="array" ref="K321">INDEX($D$2:$D$561, SMALL(IF($I$2=$B$2:$B$561, ROW($B$2:$B$561)-ROW($B$2)+1), ROW(320:320)))</f>
        <v>#NUM!</v>
      </c>
      <c r="M321" s="21" t="e">
        <f t="array" ref="M321">INDEX($C$2:$C$561, SMALL(IF($L$2=$B$2:$B$561, ROW($B$2:$B$561)-ROW($B$2)+1), ROW(320:320)))</f>
        <v>#NUM!</v>
      </c>
      <c r="N321" s="21" t="e">
        <f t="array" ref="N321">INDEX($D$2:$D$561, SMALL(IF($L$2=$B$2:$B$561, ROW($B$2:$B$561)-ROW($B$2)+1), ROW(320:320)))</f>
        <v>#NUM!</v>
      </c>
      <c r="P321" s="21" t="e">
        <f t="array" ref="P321">INDEX($C$2:$C$561, SMALL(IF($O$2=$B$2:$B$561, ROW($B$2:$B$561)-ROW($B$2)+1), ROW(320:320)))</f>
        <v>#NUM!</v>
      </c>
      <c r="Q321" s="21" t="e">
        <f t="array" ref="Q321">INDEX($D$2:$D$561, SMALL(IF($O$2=$B$2:$B$561, ROW($B$2:$B$561)-ROW($B$2)+1), ROW(320:320)))</f>
        <v>#NUM!</v>
      </c>
      <c r="S321" s="21" t="e">
        <f t="array" ref="S321">INDEX($C$2:$C$561, SMALL(IF($R$2=$B$2:$B$561, ROW($B$2:$B$561)-ROW($B$2)+1), ROW(320:320)))</f>
        <v>#NUM!</v>
      </c>
      <c r="T321" s="21" t="e">
        <f t="array" ref="T321">INDEX($D$2:$D$561, SMALL(IF($R$2=$B$2:$B$561, ROW($B$2:$B$561)-ROW($B$2)+1), ROW(320:320)))</f>
        <v>#NUM!</v>
      </c>
      <c r="V321" s="21" t="e">
        <f t="array" ref="V321">INDEX($C$2:$C$561, SMALL(IF($U$2=$B$2:$B$561, ROW($B$2:$B$561)-ROW($B$2)+1), ROW(320:320)))</f>
        <v>#NUM!</v>
      </c>
      <c r="W321" s="21" t="e">
        <f t="array" ref="W321">INDEX($D$2:$D$561, SMALL(IF($U$2=$B$2:$B$561, ROW($B$2:$B$561)-ROW($B$2)+1), ROW(320:320)))</f>
        <v>#NUM!</v>
      </c>
      <c r="Y321" s="21" t="e">
        <f t="array" ref="Y321">INDEX($C$2:$C$561, SMALL(IF($X$2=$B$2:$B$561, ROW($B$2:$B$561)-ROW($B$2)+1), ROW(320:320)))</f>
        <v>#NUM!</v>
      </c>
      <c r="Z321" s="21" t="e">
        <f t="array" ref="Z321">INDEX($D$2:$D$561, SMALL(IF($X$2=$B$2:$B$561, ROW($B$2:$B$561)-ROW($B$2)+1), ROW(320:320)))</f>
        <v>#NUM!</v>
      </c>
      <c r="AB321" s="21" t="e">
        <f t="array" ref="AB321">INDEX($C$2:$C$561, SMALL(IF($AA$2=$B$2:$B$561, ROW($B$2:$B$561)-ROW($B$2)+1), ROW(320:320)))</f>
        <v>#NUM!</v>
      </c>
      <c r="AC321" s="21" t="e">
        <f t="array" ref="AC321">INDEX($D$2:$D$561, SMALL(IF($AA$2=$B$2:$B$561, ROW($B$2:$B$561)-ROW($B$2)+1), ROW(320:320)))</f>
        <v>#NUM!</v>
      </c>
      <c r="AE321" s="21" t="e">
        <f t="array" ref="AE321">INDEX($C$2:$C$561, SMALL(IF($AD$2=$B$2:$B$561, ROW($B$2:$B$561)-ROW($B$2)+1), ROW(320:320)))</f>
        <v>#NUM!</v>
      </c>
      <c r="AF321" s="21" t="e">
        <f t="array" ref="AF321">INDEX($D$2:$D$561, SMALL(IF($AD$2=$B$2:$B$561, ROW($B$2:$B$561)-ROW($B$2)+1), ROW(320:320)))</f>
        <v>#NUM!</v>
      </c>
      <c r="AH321" s="21" t="e">
        <f t="array" ref="AH321">INDEX($C$2:$C$561, SMALL(IF($AG$2=$B$2:$B$561, ROW($B$2:$B$561)-ROW($B$2)+1), ROW(320:320)))</f>
        <v>#NUM!</v>
      </c>
      <c r="AI321" s="21" t="e">
        <f t="array" ref="AI321">INDEX($D$2:$D$561, SMALL(IF($AG$2=$B$2:$B$561, ROW($B$2:$B$561)-ROW($B$2)+1), ROW(320:320)))</f>
        <v>#NUM!</v>
      </c>
    </row>
    <row r="322" spans="1:35" ht="15" x14ac:dyDescent="0.4">
      <c r="A322">
        <f>'Clk0.9'!P64</f>
        <v>13.823628071569036</v>
      </c>
      <c r="B322">
        <f t="shared" si="4"/>
        <v>14</v>
      </c>
      <c r="C322" s="1">
        <f>'Clk0.9'!S64</f>
        <v>7.4021070625491694</v>
      </c>
      <c r="D322" s="1">
        <f>'Clk0.9'!T64</f>
        <v>5.7801316265430573</v>
      </c>
      <c r="G322" s="21" t="e">
        <f t="array" ref="G322">INDEX($C$2:$C$561, SMALL(IF($F$2=$B$2:$B$561, ROW($B$2:$B$561)-ROW($B$2)+1), ROW(321:321)))</f>
        <v>#NUM!</v>
      </c>
      <c r="H322" s="21" t="e">
        <f t="array" ref="H322">INDEX($D$2:$D$561, SMALL(IF($F$2=$B$2:$B$561, ROW($B$2:$B$561)-ROW($B$2)+1), ROW(321:321)))</f>
        <v>#NUM!</v>
      </c>
      <c r="J322" s="21" t="e">
        <f t="array" ref="J322">INDEX($C$2:$C$561, SMALL(IF($I$2=$B$2:$B$561, ROW($B$2:$B$561)-ROW($B$2)+1), ROW(321:321)))</f>
        <v>#NUM!</v>
      </c>
      <c r="K322" s="21" t="e">
        <f t="array" ref="K322">INDEX($D$2:$D$561, SMALL(IF($I$2=$B$2:$B$561, ROW($B$2:$B$561)-ROW($B$2)+1), ROW(321:321)))</f>
        <v>#NUM!</v>
      </c>
      <c r="M322" s="21" t="e">
        <f t="array" ref="M322">INDEX($C$2:$C$561, SMALL(IF($L$2=$B$2:$B$561, ROW($B$2:$B$561)-ROW($B$2)+1), ROW(321:321)))</f>
        <v>#NUM!</v>
      </c>
      <c r="N322" s="21" t="e">
        <f t="array" ref="N322">INDEX($D$2:$D$561, SMALL(IF($L$2=$B$2:$B$561, ROW($B$2:$B$561)-ROW($B$2)+1), ROW(321:321)))</f>
        <v>#NUM!</v>
      </c>
      <c r="P322" s="21" t="e">
        <f t="array" ref="P322">INDEX($C$2:$C$561, SMALL(IF($O$2=$B$2:$B$561, ROW($B$2:$B$561)-ROW($B$2)+1), ROW(321:321)))</f>
        <v>#NUM!</v>
      </c>
      <c r="Q322" s="21" t="e">
        <f t="array" ref="Q322">INDEX($D$2:$D$561, SMALL(IF($O$2=$B$2:$B$561, ROW($B$2:$B$561)-ROW($B$2)+1), ROW(321:321)))</f>
        <v>#NUM!</v>
      </c>
      <c r="S322" s="21" t="e">
        <f t="array" ref="S322">INDEX($C$2:$C$561, SMALL(IF($R$2=$B$2:$B$561, ROW($B$2:$B$561)-ROW($B$2)+1), ROW(321:321)))</f>
        <v>#NUM!</v>
      </c>
      <c r="T322" s="21" t="e">
        <f t="array" ref="T322">INDEX($D$2:$D$561, SMALL(IF($R$2=$B$2:$B$561, ROW($B$2:$B$561)-ROW($B$2)+1), ROW(321:321)))</f>
        <v>#NUM!</v>
      </c>
      <c r="V322" s="21" t="e">
        <f t="array" ref="V322">INDEX($C$2:$C$561, SMALL(IF($U$2=$B$2:$B$561, ROW($B$2:$B$561)-ROW($B$2)+1), ROW(321:321)))</f>
        <v>#NUM!</v>
      </c>
      <c r="W322" s="21" t="e">
        <f t="array" ref="W322">INDEX($D$2:$D$561, SMALL(IF($U$2=$B$2:$B$561, ROW($B$2:$B$561)-ROW($B$2)+1), ROW(321:321)))</f>
        <v>#NUM!</v>
      </c>
      <c r="Y322" s="21" t="e">
        <f t="array" ref="Y322">INDEX($C$2:$C$561, SMALL(IF($X$2=$B$2:$B$561, ROW($B$2:$B$561)-ROW($B$2)+1), ROW(321:321)))</f>
        <v>#NUM!</v>
      </c>
      <c r="Z322" s="21" t="e">
        <f t="array" ref="Z322">INDEX($D$2:$D$561, SMALL(IF($X$2=$B$2:$B$561, ROW($B$2:$B$561)-ROW($B$2)+1), ROW(321:321)))</f>
        <v>#NUM!</v>
      </c>
      <c r="AB322" s="21" t="e">
        <f t="array" ref="AB322">INDEX($C$2:$C$561, SMALL(IF($AA$2=$B$2:$B$561, ROW($B$2:$B$561)-ROW($B$2)+1), ROW(321:321)))</f>
        <v>#NUM!</v>
      </c>
      <c r="AC322" s="21" t="e">
        <f t="array" ref="AC322">INDEX($D$2:$D$561, SMALL(IF($AA$2=$B$2:$B$561, ROW($B$2:$B$561)-ROW($B$2)+1), ROW(321:321)))</f>
        <v>#NUM!</v>
      </c>
      <c r="AE322" s="21" t="e">
        <f t="array" ref="AE322">INDEX($C$2:$C$561, SMALL(IF($AD$2=$B$2:$B$561, ROW($B$2:$B$561)-ROW($B$2)+1), ROW(321:321)))</f>
        <v>#NUM!</v>
      </c>
      <c r="AF322" s="21" t="e">
        <f t="array" ref="AF322">INDEX($D$2:$D$561, SMALL(IF($AD$2=$B$2:$B$561, ROW($B$2:$B$561)-ROW($B$2)+1), ROW(321:321)))</f>
        <v>#NUM!</v>
      </c>
      <c r="AH322" s="21" t="e">
        <f t="array" ref="AH322">INDEX($C$2:$C$561, SMALL(IF($AG$2=$B$2:$B$561, ROW($B$2:$B$561)-ROW($B$2)+1), ROW(321:321)))</f>
        <v>#NUM!</v>
      </c>
      <c r="AI322" s="21" t="e">
        <f t="array" ref="AI322">INDEX($D$2:$D$561, SMALL(IF($AG$2=$B$2:$B$561, ROW($B$2:$B$561)-ROW($B$2)+1), ROW(321:321)))</f>
        <v>#NUM!</v>
      </c>
    </row>
    <row r="323" spans="1:35" ht="15" x14ac:dyDescent="0.4">
      <c r="A323">
        <f>'Clk0.9'!P65</f>
        <v>13.900869804287451</v>
      </c>
      <c r="B323">
        <f t="shared" ref="B323:B386" si="5">ROUND((A323/2),0)*2</f>
        <v>14</v>
      </c>
      <c r="C323" s="1">
        <f>'Clk0.9'!S65</f>
        <v>7.2373107165184161</v>
      </c>
      <c r="D323" s="1">
        <f>'Clk0.9'!T65</f>
        <v>5.5735403591418526</v>
      </c>
      <c r="G323" s="21" t="e">
        <f t="array" ref="G323">INDEX($C$2:$C$561, SMALL(IF($F$2=$B$2:$B$561, ROW($B$2:$B$561)-ROW($B$2)+1), ROW(322:322)))</f>
        <v>#NUM!</v>
      </c>
      <c r="H323" s="21" t="e">
        <f t="array" ref="H323">INDEX($D$2:$D$561, SMALL(IF($F$2=$B$2:$B$561, ROW($B$2:$B$561)-ROW($B$2)+1), ROW(322:322)))</f>
        <v>#NUM!</v>
      </c>
      <c r="J323" s="21" t="e">
        <f t="array" ref="J323">INDEX($C$2:$C$561, SMALL(IF($I$2=$B$2:$B$561, ROW($B$2:$B$561)-ROW($B$2)+1), ROW(322:322)))</f>
        <v>#NUM!</v>
      </c>
      <c r="K323" s="21" t="e">
        <f t="array" ref="K323">INDEX($D$2:$D$561, SMALL(IF($I$2=$B$2:$B$561, ROW($B$2:$B$561)-ROW($B$2)+1), ROW(322:322)))</f>
        <v>#NUM!</v>
      </c>
      <c r="M323" s="21" t="e">
        <f t="array" ref="M323">INDEX($C$2:$C$561, SMALL(IF($L$2=$B$2:$B$561, ROW($B$2:$B$561)-ROW($B$2)+1), ROW(322:322)))</f>
        <v>#NUM!</v>
      </c>
      <c r="N323" s="21" t="e">
        <f t="array" ref="N323">INDEX($D$2:$D$561, SMALL(IF($L$2=$B$2:$B$561, ROW($B$2:$B$561)-ROW($B$2)+1), ROW(322:322)))</f>
        <v>#NUM!</v>
      </c>
      <c r="P323" s="21" t="e">
        <f t="array" ref="P323">INDEX($C$2:$C$561, SMALL(IF($O$2=$B$2:$B$561, ROW($B$2:$B$561)-ROW($B$2)+1), ROW(322:322)))</f>
        <v>#NUM!</v>
      </c>
      <c r="Q323" s="21" t="e">
        <f t="array" ref="Q323">INDEX($D$2:$D$561, SMALL(IF($O$2=$B$2:$B$561, ROW($B$2:$B$561)-ROW($B$2)+1), ROW(322:322)))</f>
        <v>#NUM!</v>
      </c>
      <c r="S323" s="21" t="e">
        <f t="array" ref="S323">INDEX($C$2:$C$561, SMALL(IF($R$2=$B$2:$B$561, ROW($B$2:$B$561)-ROW($B$2)+1), ROW(322:322)))</f>
        <v>#NUM!</v>
      </c>
      <c r="T323" s="21" t="e">
        <f t="array" ref="T323">INDEX($D$2:$D$561, SMALL(IF($R$2=$B$2:$B$561, ROW($B$2:$B$561)-ROW($B$2)+1), ROW(322:322)))</f>
        <v>#NUM!</v>
      </c>
      <c r="V323" s="21" t="e">
        <f t="array" ref="V323">INDEX($C$2:$C$561, SMALL(IF($U$2=$B$2:$B$561, ROW($B$2:$B$561)-ROW($B$2)+1), ROW(322:322)))</f>
        <v>#NUM!</v>
      </c>
      <c r="W323" s="21" t="e">
        <f t="array" ref="W323">INDEX($D$2:$D$561, SMALL(IF($U$2=$B$2:$B$561, ROW($B$2:$B$561)-ROW($B$2)+1), ROW(322:322)))</f>
        <v>#NUM!</v>
      </c>
      <c r="Y323" s="21" t="e">
        <f t="array" ref="Y323">INDEX($C$2:$C$561, SMALL(IF($X$2=$B$2:$B$561, ROW($B$2:$B$561)-ROW($B$2)+1), ROW(322:322)))</f>
        <v>#NUM!</v>
      </c>
      <c r="Z323" s="21" t="e">
        <f t="array" ref="Z323">INDEX($D$2:$D$561, SMALL(IF($X$2=$B$2:$B$561, ROW($B$2:$B$561)-ROW($B$2)+1), ROW(322:322)))</f>
        <v>#NUM!</v>
      </c>
      <c r="AB323" s="21" t="e">
        <f t="array" ref="AB323">INDEX($C$2:$C$561, SMALL(IF($AA$2=$B$2:$B$561, ROW($B$2:$B$561)-ROW($B$2)+1), ROW(322:322)))</f>
        <v>#NUM!</v>
      </c>
      <c r="AC323" s="21" t="e">
        <f t="array" ref="AC323">INDEX($D$2:$D$561, SMALL(IF($AA$2=$B$2:$B$561, ROW($B$2:$B$561)-ROW($B$2)+1), ROW(322:322)))</f>
        <v>#NUM!</v>
      </c>
      <c r="AE323" s="21" t="e">
        <f t="array" ref="AE323">INDEX($C$2:$C$561, SMALL(IF($AD$2=$B$2:$B$561, ROW($B$2:$B$561)-ROW($B$2)+1), ROW(322:322)))</f>
        <v>#NUM!</v>
      </c>
      <c r="AF323" s="21" t="e">
        <f t="array" ref="AF323">INDEX($D$2:$D$561, SMALL(IF($AD$2=$B$2:$B$561, ROW($B$2:$B$561)-ROW($B$2)+1), ROW(322:322)))</f>
        <v>#NUM!</v>
      </c>
      <c r="AH323" s="21" t="e">
        <f t="array" ref="AH323">INDEX($C$2:$C$561, SMALL(IF($AG$2=$B$2:$B$561, ROW($B$2:$B$561)-ROW($B$2)+1), ROW(322:322)))</f>
        <v>#NUM!</v>
      </c>
      <c r="AI323" s="21" t="e">
        <f t="array" ref="AI323">INDEX($D$2:$D$561, SMALL(IF($AG$2=$B$2:$B$561, ROW($B$2:$B$561)-ROW($B$2)+1), ROW(322:322)))</f>
        <v>#NUM!</v>
      </c>
    </row>
    <row r="324" spans="1:35" ht="15" x14ac:dyDescent="0.4">
      <c r="A324">
        <f>'Clk0.9'!P66</f>
        <v>13.987491510583808</v>
      </c>
      <c r="B324">
        <f t="shared" si="5"/>
        <v>14</v>
      </c>
      <c r="C324" s="1">
        <f>'Clk0.9'!S66</f>
        <v>7.0762848410923249</v>
      </c>
      <c r="D324" s="1">
        <f>'Clk0.9'!T66</f>
        <v>5.363661683689771</v>
      </c>
      <c r="G324" s="21" t="e">
        <f t="array" ref="G324">INDEX($C$2:$C$561, SMALL(IF($F$2=$B$2:$B$561, ROW($B$2:$B$561)-ROW($B$2)+1), ROW(323:323)))</f>
        <v>#NUM!</v>
      </c>
      <c r="H324" s="21" t="e">
        <f t="array" ref="H324">INDEX($D$2:$D$561, SMALL(IF($F$2=$B$2:$B$561, ROW($B$2:$B$561)-ROW($B$2)+1), ROW(323:323)))</f>
        <v>#NUM!</v>
      </c>
      <c r="J324" s="21" t="e">
        <f t="array" ref="J324">INDEX($C$2:$C$561, SMALL(IF($I$2=$B$2:$B$561, ROW($B$2:$B$561)-ROW($B$2)+1), ROW(323:323)))</f>
        <v>#NUM!</v>
      </c>
      <c r="K324" s="21" t="e">
        <f t="array" ref="K324">INDEX($D$2:$D$561, SMALL(IF($I$2=$B$2:$B$561, ROW($B$2:$B$561)-ROW($B$2)+1), ROW(323:323)))</f>
        <v>#NUM!</v>
      </c>
      <c r="M324" s="21" t="e">
        <f t="array" ref="M324">INDEX($C$2:$C$561, SMALL(IF($L$2=$B$2:$B$561, ROW($B$2:$B$561)-ROW($B$2)+1), ROW(323:323)))</f>
        <v>#NUM!</v>
      </c>
      <c r="N324" s="21" t="e">
        <f t="array" ref="N324">INDEX($D$2:$D$561, SMALL(IF($L$2=$B$2:$B$561, ROW($B$2:$B$561)-ROW($B$2)+1), ROW(323:323)))</f>
        <v>#NUM!</v>
      </c>
      <c r="P324" s="21" t="e">
        <f t="array" ref="P324">INDEX($C$2:$C$561, SMALL(IF($O$2=$B$2:$B$561, ROW($B$2:$B$561)-ROW($B$2)+1), ROW(323:323)))</f>
        <v>#NUM!</v>
      </c>
      <c r="Q324" s="21" t="e">
        <f t="array" ref="Q324">INDEX($D$2:$D$561, SMALL(IF($O$2=$B$2:$B$561, ROW($B$2:$B$561)-ROW($B$2)+1), ROW(323:323)))</f>
        <v>#NUM!</v>
      </c>
      <c r="S324" s="21" t="e">
        <f t="array" ref="S324">INDEX($C$2:$C$561, SMALL(IF($R$2=$B$2:$B$561, ROW($B$2:$B$561)-ROW($B$2)+1), ROW(323:323)))</f>
        <v>#NUM!</v>
      </c>
      <c r="T324" s="21" t="e">
        <f t="array" ref="T324">INDEX($D$2:$D$561, SMALL(IF($R$2=$B$2:$B$561, ROW($B$2:$B$561)-ROW($B$2)+1), ROW(323:323)))</f>
        <v>#NUM!</v>
      </c>
      <c r="V324" s="21" t="e">
        <f t="array" ref="V324">INDEX($C$2:$C$561, SMALL(IF($U$2=$B$2:$B$561, ROW($B$2:$B$561)-ROW($B$2)+1), ROW(323:323)))</f>
        <v>#NUM!</v>
      </c>
      <c r="W324" s="21" t="e">
        <f t="array" ref="W324">INDEX($D$2:$D$561, SMALL(IF($U$2=$B$2:$B$561, ROW($B$2:$B$561)-ROW($B$2)+1), ROW(323:323)))</f>
        <v>#NUM!</v>
      </c>
      <c r="Y324" s="21" t="e">
        <f t="array" ref="Y324">INDEX($C$2:$C$561, SMALL(IF($X$2=$B$2:$B$561, ROW($B$2:$B$561)-ROW($B$2)+1), ROW(323:323)))</f>
        <v>#NUM!</v>
      </c>
      <c r="Z324" s="21" t="e">
        <f t="array" ref="Z324">INDEX($D$2:$D$561, SMALL(IF($X$2=$B$2:$B$561, ROW($B$2:$B$561)-ROW($B$2)+1), ROW(323:323)))</f>
        <v>#NUM!</v>
      </c>
      <c r="AB324" s="21" t="e">
        <f t="array" ref="AB324">INDEX($C$2:$C$561, SMALL(IF($AA$2=$B$2:$B$561, ROW($B$2:$B$561)-ROW($B$2)+1), ROW(323:323)))</f>
        <v>#NUM!</v>
      </c>
      <c r="AC324" s="21" t="e">
        <f t="array" ref="AC324">INDEX($D$2:$D$561, SMALL(IF($AA$2=$B$2:$B$561, ROW($B$2:$B$561)-ROW($B$2)+1), ROW(323:323)))</f>
        <v>#NUM!</v>
      </c>
      <c r="AE324" s="21" t="e">
        <f t="array" ref="AE324">INDEX($C$2:$C$561, SMALL(IF($AD$2=$B$2:$B$561, ROW($B$2:$B$561)-ROW($B$2)+1), ROW(323:323)))</f>
        <v>#NUM!</v>
      </c>
      <c r="AF324" s="21" t="e">
        <f t="array" ref="AF324">INDEX($D$2:$D$561, SMALL(IF($AD$2=$B$2:$B$561, ROW($B$2:$B$561)-ROW($B$2)+1), ROW(323:323)))</f>
        <v>#NUM!</v>
      </c>
      <c r="AH324" s="21" t="e">
        <f t="array" ref="AH324">INDEX($C$2:$C$561, SMALL(IF($AG$2=$B$2:$B$561, ROW($B$2:$B$561)-ROW($B$2)+1), ROW(323:323)))</f>
        <v>#NUM!</v>
      </c>
      <c r="AI324" s="21" t="e">
        <f t="array" ref="AI324">INDEX($D$2:$D$561, SMALL(IF($AG$2=$B$2:$B$561, ROW($B$2:$B$561)-ROW($B$2)+1), ROW(323:323)))</f>
        <v>#NUM!</v>
      </c>
    </row>
    <row r="325" spans="1:35" ht="15" x14ac:dyDescent="0.4">
      <c r="A325">
        <f>'Clk0.9'!P67</f>
        <v>14.083784927973523</v>
      </c>
      <c r="B325">
        <f t="shared" si="5"/>
        <v>14</v>
      </c>
      <c r="C325" s="1">
        <f>'Clk0.9'!S67</f>
        <v>6.918631089201206</v>
      </c>
      <c r="D325" s="1">
        <f>'Clk0.9'!T67</f>
        <v>5.1499742666349189</v>
      </c>
      <c r="G325" s="21" t="e">
        <f t="array" ref="G325">INDEX($C$2:$C$561, SMALL(IF($F$2=$B$2:$B$561, ROW($B$2:$B$561)-ROW($B$2)+1), ROW(324:324)))</f>
        <v>#NUM!</v>
      </c>
      <c r="H325" s="21" t="e">
        <f t="array" ref="H325">INDEX($D$2:$D$561, SMALL(IF($F$2=$B$2:$B$561, ROW($B$2:$B$561)-ROW($B$2)+1), ROW(324:324)))</f>
        <v>#NUM!</v>
      </c>
      <c r="J325" s="21" t="e">
        <f t="array" ref="J325">INDEX($C$2:$C$561, SMALL(IF($I$2=$B$2:$B$561, ROW($B$2:$B$561)-ROW($B$2)+1), ROW(324:324)))</f>
        <v>#NUM!</v>
      </c>
      <c r="K325" s="21" t="e">
        <f t="array" ref="K325">INDEX($D$2:$D$561, SMALL(IF($I$2=$B$2:$B$561, ROW($B$2:$B$561)-ROW($B$2)+1), ROW(324:324)))</f>
        <v>#NUM!</v>
      </c>
      <c r="M325" s="21" t="e">
        <f t="array" ref="M325">INDEX($C$2:$C$561, SMALL(IF($L$2=$B$2:$B$561, ROW($B$2:$B$561)-ROW($B$2)+1), ROW(324:324)))</f>
        <v>#NUM!</v>
      </c>
      <c r="N325" s="21" t="e">
        <f t="array" ref="N325">INDEX($D$2:$D$561, SMALL(IF($L$2=$B$2:$B$561, ROW($B$2:$B$561)-ROW($B$2)+1), ROW(324:324)))</f>
        <v>#NUM!</v>
      </c>
      <c r="P325" s="21" t="e">
        <f t="array" ref="P325">INDEX($C$2:$C$561, SMALL(IF($O$2=$B$2:$B$561, ROW($B$2:$B$561)-ROW($B$2)+1), ROW(324:324)))</f>
        <v>#NUM!</v>
      </c>
      <c r="Q325" s="21" t="e">
        <f t="array" ref="Q325">INDEX($D$2:$D$561, SMALL(IF($O$2=$B$2:$B$561, ROW($B$2:$B$561)-ROW($B$2)+1), ROW(324:324)))</f>
        <v>#NUM!</v>
      </c>
      <c r="S325" s="21" t="e">
        <f t="array" ref="S325">INDEX($C$2:$C$561, SMALL(IF($R$2=$B$2:$B$561, ROW($B$2:$B$561)-ROW($B$2)+1), ROW(324:324)))</f>
        <v>#NUM!</v>
      </c>
      <c r="T325" s="21" t="e">
        <f t="array" ref="T325">INDEX($D$2:$D$561, SMALL(IF($R$2=$B$2:$B$561, ROW($B$2:$B$561)-ROW($B$2)+1), ROW(324:324)))</f>
        <v>#NUM!</v>
      </c>
      <c r="V325" s="21" t="e">
        <f t="array" ref="V325">INDEX($C$2:$C$561, SMALL(IF($U$2=$B$2:$B$561, ROW($B$2:$B$561)-ROW($B$2)+1), ROW(324:324)))</f>
        <v>#NUM!</v>
      </c>
      <c r="W325" s="21" t="e">
        <f t="array" ref="W325">INDEX($D$2:$D$561, SMALL(IF($U$2=$B$2:$B$561, ROW($B$2:$B$561)-ROW($B$2)+1), ROW(324:324)))</f>
        <v>#NUM!</v>
      </c>
      <c r="Y325" s="21" t="e">
        <f t="array" ref="Y325">INDEX($C$2:$C$561, SMALL(IF($X$2=$B$2:$B$561, ROW($B$2:$B$561)-ROW($B$2)+1), ROW(324:324)))</f>
        <v>#NUM!</v>
      </c>
      <c r="Z325" s="21" t="e">
        <f t="array" ref="Z325">INDEX($D$2:$D$561, SMALL(IF($X$2=$B$2:$B$561, ROW($B$2:$B$561)-ROW($B$2)+1), ROW(324:324)))</f>
        <v>#NUM!</v>
      </c>
      <c r="AB325" s="21" t="e">
        <f t="array" ref="AB325">INDEX($C$2:$C$561, SMALL(IF($AA$2=$B$2:$B$561, ROW($B$2:$B$561)-ROW($B$2)+1), ROW(324:324)))</f>
        <v>#NUM!</v>
      </c>
      <c r="AC325" s="21" t="e">
        <f t="array" ref="AC325">INDEX($D$2:$D$561, SMALL(IF($AA$2=$B$2:$B$561, ROW($B$2:$B$561)-ROW($B$2)+1), ROW(324:324)))</f>
        <v>#NUM!</v>
      </c>
      <c r="AE325" s="21" t="e">
        <f t="array" ref="AE325">INDEX($C$2:$C$561, SMALL(IF($AD$2=$B$2:$B$561, ROW($B$2:$B$561)-ROW($B$2)+1), ROW(324:324)))</f>
        <v>#NUM!</v>
      </c>
      <c r="AF325" s="21" t="e">
        <f t="array" ref="AF325">INDEX($D$2:$D$561, SMALL(IF($AD$2=$B$2:$B$561, ROW($B$2:$B$561)-ROW($B$2)+1), ROW(324:324)))</f>
        <v>#NUM!</v>
      </c>
      <c r="AH325" s="21" t="e">
        <f t="array" ref="AH325">INDEX($C$2:$C$561, SMALL(IF($AG$2=$B$2:$B$561, ROW($B$2:$B$561)-ROW($B$2)+1), ROW(324:324)))</f>
        <v>#NUM!</v>
      </c>
      <c r="AI325" s="21" t="e">
        <f t="array" ref="AI325">INDEX($D$2:$D$561, SMALL(IF($AG$2=$B$2:$B$561, ROW($B$2:$B$561)-ROW($B$2)+1), ROW(324:324)))</f>
        <v>#NUM!</v>
      </c>
    </row>
    <row r="326" spans="1:35" ht="15" x14ac:dyDescent="0.4">
      <c r="A326">
        <f>'Clk0.9'!P68</f>
        <v>14.190102601661884</v>
      </c>
      <c r="B326">
        <f t="shared" si="5"/>
        <v>14</v>
      </c>
      <c r="C326" s="1">
        <f>'Clk0.9'!S68</f>
        <v>6.7639169299032993</v>
      </c>
      <c r="D326" s="1">
        <f>'Clk0.9'!T68</f>
        <v>4.9319308492901159</v>
      </c>
      <c r="G326" s="21" t="e">
        <f t="array" ref="G326">INDEX($C$2:$C$561, SMALL(IF($F$2=$B$2:$B$561, ROW($B$2:$B$561)-ROW($B$2)+1), ROW(325:325)))</f>
        <v>#NUM!</v>
      </c>
      <c r="H326" s="21" t="e">
        <f t="array" ref="H326">INDEX($D$2:$D$561, SMALL(IF($F$2=$B$2:$B$561, ROW($B$2:$B$561)-ROW($B$2)+1), ROW(325:325)))</f>
        <v>#NUM!</v>
      </c>
      <c r="J326" s="21" t="e">
        <f t="array" ref="J326">INDEX($C$2:$C$561, SMALL(IF($I$2=$B$2:$B$561, ROW($B$2:$B$561)-ROW($B$2)+1), ROW(325:325)))</f>
        <v>#NUM!</v>
      </c>
      <c r="K326" s="21" t="e">
        <f t="array" ref="K326">INDEX($D$2:$D$561, SMALL(IF($I$2=$B$2:$B$561, ROW($B$2:$B$561)-ROW($B$2)+1), ROW(325:325)))</f>
        <v>#NUM!</v>
      </c>
      <c r="M326" s="21" t="e">
        <f t="array" ref="M326">INDEX($C$2:$C$561, SMALL(IF($L$2=$B$2:$B$561, ROW($B$2:$B$561)-ROW($B$2)+1), ROW(325:325)))</f>
        <v>#NUM!</v>
      </c>
      <c r="N326" s="21" t="e">
        <f t="array" ref="N326">INDEX($D$2:$D$561, SMALL(IF($L$2=$B$2:$B$561, ROW($B$2:$B$561)-ROW($B$2)+1), ROW(325:325)))</f>
        <v>#NUM!</v>
      </c>
      <c r="P326" s="21" t="e">
        <f t="array" ref="P326">INDEX($C$2:$C$561, SMALL(IF($O$2=$B$2:$B$561, ROW($B$2:$B$561)-ROW($B$2)+1), ROW(325:325)))</f>
        <v>#NUM!</v>
      </c>
      <c r="Q326" s="21" t="e">
        <f t="array" ref="Q326">INDEX($D$2:$D$561, SMALL(IF($O$2=$B$2:$B$561, ROW($B$2:$B$561)-ROW($B$2)+1), ROW(325:325)))</f>
        <v>#NUM!</v>
      </c>
      <c r="S326" s="21" t="e">
        <f t="array" ref="S326">INDEX($C$2:$C$561, SMALL(IF($R$2=$B$2:$B$561, ROW($B$2:$B$561)-ROW($B$2)+1), ROW(325:325)))</f>
        <v>#NUM!</v>
      </c>
      <c r="T326" s="21" t="e">
        <f t="array" ref="T326">INDEX($D$2:$D$561, SMALL(IF($R$2=$B$2:$B$561, ROW($B$2:$B$561)-ROW($B$2)+1), ROW(325:325)))</f>
        <v>#NUM!</v>
      </c>
      <c r="V326" s="21" t="e">
        <f t="array" ref="V326">INDEX($C$2:$C$561, SMALL(IF($U$2=$B$2:$B$561, ROW($B$2:$B$561)-ROW($B$2)+1), ROW(325:325)))</f>
        <v>#NUM!</v>
      </c>
      <c r="W326" s="21" t="e">
        <f t="array" ref="W326">INDEX($D$2:$D$561, SMALL(IF($U$2=$B$2:$B$561, ROW($B$2:$B$561)-ROW($B$2)+1), ROW(325:325)))</f>
        <v>#NUM!</v>
      </c>
      <c r="Y326" s="21" t="e">
        <f t="array" ref="Y326">INDEX($C$2:$C$561, SMALL(IF($X$2=$B$2:$B$561, ROW($B$2:$B$561)-ROW($B$2)+1), ROW(325:325)))</f>
        <v>#NUM!</v>
      </c>
      <c r="Z326" s="21" t="e">
        <f t="array" ref="Z326">INDEX($D$2:$D$561, SMALL(IF($X$2=$B$2:$B$561, ROW($B$2:$B$561)-ROW($B$2)+1), ROW(325:325)))</f>
        <v>#NUM!</v>
      </c>
      <c r="AB326" s="21" t="e">
        <f t="array" ref="AB326">INDEX($C$2:$C$561, SMALL(IF($AA$2=$B$2:$B$561, ROW($B$2:$B$561)-ROW($B$2)+1), ROW(325:325)))</f>
        <v>#NUM!</v>
      </c>
      <c r="AC326" s="21" t="e">
        <f t="array" ref="AC326">INDEX($D$2:$D$561, SMALL(IF($AA$2=$B$2:$B$561, ROW($B$2:$B$561)-ROW($B$2)+1), ROW(325:325)))</f>
        <v>#NUM!</v>
      </c>
      <c r="AE326" s="21" t="e">
        <f t="array" ref="AE326">INDEX($C$2:$C$561, SMALL(IF($AD$2=$B$2:$B$561, ROW($B$2:$B$561)-ROW($B$2)+1), ROW(325:325)))</f>
        <v>#NUM!</v>
      </c>
      <c r="AF326" s="21" t="e">
        <f t="array" ref="AF326">INDEX($D$2:$D$561, SMALL(IF($AD$2=$B$2:$B$561, ROW($B$2:$B$561)-ROW($B$2)+1), ROW(325:325)))</f>
        <v>#NUM!</v>
      </c>
      <c r="AH326" s="21" t="e">
        <f t="array" ref="AH326">INDEX($C$2:$C$561, SMALL(IF($AG$2=$B$2:$B$561, ROW($B$2:$B$561)-ROW($B$2)+1), ROW(325:325)))</f>
        <v>#NUM!</v>
      </c>
      <c r="AI326" s="21" t="e">
        <f t="array" ref="AI326">INDEX($D$2:$D$561, SMALL(IF($AG$2=$B$2:$B$561, ROW($B$2:$B$561)-ROW($B$2)+1), ROW(325:325)))</f>
        <v>#NUM!</v>
      </c>
    </row>
    <row r="327" spans="1:35" ht="15" x14ac:dyDescent="0.4">
      <c r="A327">
        <f>'Clk0.9'!P69</f>
        <v>14.306862031632463</v>
      </c>
      <c r="B327">
        <f t="shared" si="5"/>
        <v>14</v>
      </c>
      <c r="C327" s="1">
        <f>'Clk0.9'!S69</f>
        <v>6.6116621374978628</v>
      </c>
      <c r="D327" s="1">
        <f>'Clk0.9'!T69</f>
        <v>4.7089548688689282</v>
      </c>
      <c r="G327" s="21" t="e">
        <f t="array" ref="G327">INDEX($C$2:$C$561, SMALL(IF($F$2=$B$2:$B$561, ROW($B$2:$B$561)-ROW($B$2)+1), ROW(326:326)))</f>
        <v>#NUM!</v>
      </c>
      <c r="H327" s="21" t="e">
        <f t="array" ref="H327">INDEX($D$2:$D$561, SMALL(IF($F$2=$B$2:$B$561, ROW($B$2:$B$561)-ROW($B$2)+1), ROW(326:326)))</f>
        <v>#NUM!</v>
      </c>
      <c r="J327" s="21" t="e">
        <f t="array" ref="J327">INDEX($C$2:$C$561, SMALL(IF($I$2=$B$2:$B$561, ROW($B$2:$B$561)-ROW($B$2)+1), ROW(326:326)))</f>
        <v>#NUM!</v>
      </c>
      <c r="K327" s="21" t="e">
        <f t="array" ref="K327">INDEX($D$2:$D$561, SMALL(IF($I$2=$B$2:$B$561, ROW($B$2:$B$561)-ROW($B$2)+1), ROW(326:326)))</f>
        <v>#NUM!</v>
      </c>
      <c r="M327" s="21" t="e">
        <f t="array" ref="M327">INDEX($C$2:$C$561, SMALL(IF($L$2=$B$2:$B$561, ROW($B$2:$B$561)-ROW($B$2)+1), ROW(326:326)))</f>
        <v>#NUM!</v>
      </c>
      <c r="N327" s="21" t="e">
        <f t="array" ref="N327">INDEX($D$2:$D$561, SMALL(IF($L$2=$B$2:$B$561, ROW($B$2:$B$561)-ROW($B$2)+1), ROW(326:326)))</f>
        <v>#NUM!</v>
      </c>
      <c r="P327" s="21" t="e">
        <f t="array" ref="P327">INDEX($C$2:$C$561, SMALL(IF($O$2=$B$2:$B$561, ROW($B$2:$B$561)-ROW($B$2)+1), ROW(326:326)))</f>
        <v>#NUM!</v>
      </c>
      <c r="Q327" s="21" t="e">
        <f t="array" ref="Q327">INDEX($D$2:$D$561, SMALL(IF($O$2=$B$2:$B$561, ROW($B$2:$B$561)-ROW($B$2)+1), ROW(326:326)))</f>
        <v>#NUM!</v>
      </c>
      <c r="S327" s="21" t="e">
        <f t="array" ref="S327">INDEX($C$2:$C$561, SMALL(IF($R$2=$B$2:$B$561, ROW($B$2:$B$561)-ROW($B$2)+1), ROW(326:326)))</f>
        <v>#NUM!</v>
      </c>
      <c r="T327" s="21" t="e">
        <f t="array" ref="T327">INDEX($D$2:$D$561, SMALL(IF($R$2=$B$2:$B$561, ROW($B$2:$B$561)-ROW($B$2)+1), ROW(326:326)))</f>
        <v>#NUM!</v>
      </c>
      <c r="V327" s="21" t="e">
        <f t="array" ref="V327">INDEX($C$2:$C$561, SMALL(IF($U$2=$B$2:$B$561, ROW($B$2:$B$561)-ROW($B$2)+1), ROW(326:326)))</f>
        <v>#NUM!</v>
      </c>
      <c r="W327" s="21" t="e">
        <f t="array" ref="W327">INDEX($D$2:$D$561, SMALL(IF($U$2=$B$2:$B$561, ROW($B$2:$B$561)-ROW($B$2)+1), ROW(326:326)))</f>
        <v>#NUM!</v>
      </c>
      <c r="Y327" s="21" t="e">
        <f t="array" ref="Y327">INDEX($C$2:$C$561, SMALL(IF($X$2=$B$2:$B$561, ROW($B$2:$B$561)-ROW($B$2)+1), ROW(326:326)))</f>
        <v>#NUM!</v>
      </c>
      <c r="Z327" s="21" t="e">
        <f t="array" ref="Z327">INDEX($D$2:$D$561, SMALL(IF($X$2=$B$2:$B$561, ROW($B$2:$B$561)-ROW($B$2)+1), ROW(326:326)))</f>
        <v>#NUM!</v>
      </c>
      <c r="AB327" s="21" t="e">
        <f t="array" ref="AB327">INDEX($C$2:$C$561, SMALL(IF($AA$2=$B$2:$B$561, ROW($B$2:$B$561)-ROW($B$2)+1), ROW(326:326)))</f>
        <v>#NUM!</v>
      </c>
      <c r="AC327" s="21" t="e">
        <f t="array" ref="AC327">INDEX($D$2:$D$561, SMALL(IF($AA$2=$B$2:$B$561, ROW($B$2:$B$561)-ROW($B$2)+1), ROW(326:326)))</f>
        <v>#NUM!</v>
      </c>
      <c r="AE327" s="21" t="e">
        <f t="array" ref="AE327">INDEX($C$2:$C$561, SMALL(IF($AD$2=$B$2:$B$561, ROW($B$2:$B$561)-ROW($B$2)+1), ROW(326:326)))</f>
        <v>#NUM!</v>
      </c>
      <c r="AF327" s="21" t="e">
        <f t="array" ref="AF327">INDEX($D$2:$D$561, SMALL(IF($AD$2=$B$2:$B$561, ROW($B$2:$B$561)-ROW($B$2)+1), ROW(326:326)))</f>
        <v>#NUM!</v>
      </c>
      <c r="AH327" s="21" t="e">
        <f t="array" ref="AH327">INDEX($C$2:$C$561, SMALL(IF($AG$2=$B$2:$B$561, ROW($B$2:$B$561)-ROW($B$2)+1), ROW(326:326)))</f>
        <v>#NUM!</v>
      </c>
      <c r="AI327" s="21" t="e">
        <f t="array" ref="AI327">INDEX($D$2:$D$561, SMALL(IF($AG$2=$B$2:$B$561, ROW($B$2:$B$561)-ROW($B$2)+1), ROW(326:326)))</f>
        <v>#NUM!</v>
      </c>
    </row>
    <row r="328" spans="1:35" ht="15" x14ac:dyDescent="0.4">
      <c r="A328">
        <f>'Clk0.9'!P70</f>
        <v>14.434549798698797</v>
      </c>
      <c r="B328">
        <f t="shared" si="5"/>
        <v>14</v>
      </c>
      <c r="C328" s="1">
        <f>'Clk0.9'!S70</f>
        <v>6.4613219755588727</v>
      </c>
      <c r="D328" s="1">
        <f>'Clk0.9'!T70</f>
        <v>4.4804379891523558</v>
      </c>
      <c r="G328" s="21" t="e">
        <f t="array" ref="G328">INDEX($C$2:$C$561, SMALL(IF($F$2=$B$2:$B$561, ROW($B$2:$B$561)-ROW($B$2)+1), ROW(327:327)))</f>
        <v>#NUM!</v>
      </c>
      <c r="H328" s="21" t="e">
        <f t="array" ref="H328">INDEX($D$2:$D$561, SMALL(IF($F$2=$B$2:$B$561, ROW($B$2:$B$561)-ROW($B$2)+1), ROW(327:327)))</f>
        <v>#NUM!</v>
      </c>
      <c r="J328" s="21" t="e">
        <f t="array" ref="J328">INDEX($C$2:$C$561, SMALL(IF($I$2=$B$2:$B$561, ROW($B$2:$B$561)-ROW($B$2)+1), ROW(327:327)))</f>
        <v>#NUM!</v>
      </c>
      <c r="K328" s="21" t="e">
        <f t="array" ref="K328">INDEX($D$2:$D$561, SMALL(IF($I$2=$B$2:$B$561, ROW($B$2:$B$561)-ROW($B$2)+1), ROW(327:327)))</f>
        <v>#NUM!</v>
      </c>
      <c r="M328" s="21" t="e">
        <f t="array" ref="M328">INDEX($C$2:$C$561, SMALL(IF($L$2=$B$2:$B$561, ROW($B$2:$B$561)-ROW($B$2)+1), ROW(327:327)))</f>
        <v>#NUM!</v>
      </c>
      <c r="N328" s="21" t="e">
        <f t="array" ref="N328">INDEX($D$2:$D$561, SMALL(IF($L$2=$B$2:$B$561, ROW($B$2:$B$561)-ROW($B$2)+1), ROW(327:327)))</f>
        <v>#NUM!</v>
      </c>
      <c r="P328" s="21" t="e">
        <f t="array" ref="P328">INDEX($C$2:$C$561, SMALL(IF($O$2=$B$2:$B$561, ROW($B$2:$B$561)-ROW($B$2)+1), ROW(327:327)))</f>
        <v>#NUM!</v>
      </c>
      <c r="Q328" s="21" t="e">
        <f t="array" ref="Q328">INDEX($D$2:$D$561, SMALL(IF($O$2=$B$2:$B$561, ROW($B$2:$B$561)-ROW($B$2)+1), ROW(327:327)))</f>
        <v>#NUM!</v>
      </c>
      <c r="S328" s="21" t="e">
        <f t="array" ref="S328">INDEX($C$2:$C$561, SMALL(IF($R$2=$B$2:$B$561, ROW($B$2:$B$561)-ROW($B$2)+1), ROW(327:327)))</f>
        <v>#NUM!</v>
      </c>
      <c r="T328" s="21" t="e">
        <f t="array" ref="T328">INDEX($D$2:$D$561, SMALL(IF($R$2=$B$2:$B$561, ROW($B$2:$B$561)-ROW($B$2)+1), ROW(327:327)))</f>
        <v>#NUM!</v>
      </c>
      <c r="V328" s="21" t="e">
        <f t="array" ref="V328">INDEX($C$2:$C$561, SMALL(IF($U$2=$B$2:$B$561, ROW($B$2:$B$561)-ROW($B$2)+1), ROW(327:327)))</f>
        <v>#NUM!</v>
      </c>
      <c r="W328" s="21" t="e">
        <f t="array" ref="W328">INDEX($D$2:$D$561, SMALL(IF($U$2=$B$2:$B$561, ROW($B$2:$B$561)-ROW($B$2)+1), ROW(327:327)))</f>
        <v>#NUM!</v>
      </c>
      <c r="Y328" s="21" t="e">
        <f t="array" ref="Y328">INDEX($C$2:$C$561, SMALL(IF($X$2=$B$2:$B$561, ROW($B$2:$B$561)-ROW($B$2)+1), ROW(327:327)))</f>
        <v>#NUM!</v>
      </c>
      <c r="Z328" s="21" t="e">
        <f t="array" ref="Z328">INDEX($D$2:$D$561, SMALL(IF($X$2=$B$2:$B$561, ROW($B$2:$B$561)-ROW($B$2)+1), ROW(327:327)))</f>
        <v>#NUM!</v>
      </c>
      <c r="AB328" s="21" t="e">
        <f t="array" ref="AB328">INDEX($C$2:$C$561, SMALL(IF($AA$2=$B$2:$B$561, ROW($B$2:$B$561)-ROW($B$2)+1), ROW(327:327)))</f>
        <v>#NUM!</v>
      </c>
      <c r="AC328" s="21" t="e">
        <f t="array" ref="AC328">INDEX($D$2:$D$561, SMALL(IF($AA$2=$B$2:$B$561, ROW($B$2:$B$561)-ROW($B$2)+1), ROW(327:327)))</f>
        <v>#NUM!</v>
      </c>
      <c r="AE328" s="21" t="e">
        <f t="array" ref="AE328">INDEX($C$2:$C$561, SMALL(IF($AD$2=$B$2:$B$561, ROW($B$2:$B$561)-ROW($B$2)+1), ROW(327:327)))</f>
        <v>#NUM!</v>
      </c>
      <c r="AF328" s="21" t="e">
        <f t="array" ref="AF328">INDEX($D$2:$D$561, SMALL(IF($AD$2=$B$2:$B$561, ROW($B$2:$B$561)-ROW($B$2)+1), ROW(327:327)))</f>
        <v>#NUM!</v>
      </c>
      <c r="AH328" s="21" t="e">
        <f t="array" ref="AH328">INDEX($C$2:$C$561, SMALL(IF($AG$2=$B$2:$B$561, ROW($B$2:$B$561)-ROW($B$2)+1), ROW(327:327)))</f>
        <v>#NUM!</v>
      </c>
      <c r="AI328" s="21" t="e">
        <f t="array" ref="AI328">INDEX($D$2:$D$561, SMALL(IF($AG$2=$B$2:$B$561, ROW($B$2:$B$561)-ROW($B$2)+1), ROW(327:327)))</f>
        <v>#NUM!</v>
      </c>
    </row>
    <row r="329" spans="1:35" ht="15" x14ac:dyDescent="0.4">
      <c r="A329">
        <f>'Clk0.9'!P71</f>
        <v>14.573725105565078</v>
      </c>
      <c r="B329">
        <f t="shared" si="5"/>
        <v>14</v>
      </c>
      <c r="C329" s="1">
        <f>'Clk0.9'!S71</f>
        <v>6.3122660232648631</v>
      </c>
      <c r="D329" s="1">
        <f>'Clk0.9'!T71</f>
        <v>4.2457392244697933</v>
      </c>
      <c r="G329" s="21" t="e">
        <f t="array" ref="G329">INDEX($C$2:$C$561, SMALL(IF($F$2=$B$2:$B$561, ROW($B$2:$B$561)-ROW($B$2)+1), ROW(328:328)))</f>
        <v>#NUM!</v>
      </c>
      <c r="H329" s="21" t="e">
        <f t="array" ref="H329">INDEX($D$2:$D$561, SMALL(IF($F$2=$B$2:$B$561, ROW($B$2:$B$561)-ROW($B$2)+1), ROW(328:328)))</f>
        <v>#NUM!</v>
      </c>
      <c r="J329" s="21" t="e">
        <f t="array" ref="J329">INDEX($C$2:$C$561, SMALL(IF($I$2=$B$2:$B$561, ROW($B$2:$B$561)-ROW($B$2)+1), ROW(328:328)))</f>
        <v>#NUM!</v>
      </c>
      <c r="K329" s="21" t="e">
        <f t="array" ref="K329">INDEX($D$2:$D$561, SMALL(IF($I$2=$B$2:$B$561, ROW($B$2:$B$561)-ROW($B$2)+1), ROW(328:328)))</f>
        <v>#NUM!</v>
      </c>
      <c r="M329" s="21" t="e">
        <f t="array" ref="M329">INDEX($C$2:$C$561, SMALL(IF($L$2=$B$2:$B$561, ROW($B$2:$B$561)-ROW($B$2)+1), ROW(328:328)))</f>
        <v>#NUM!</v>
      </c>
      <c r="N329" s="21" t="e">
        <f t="array" ref="N329">INDEX($D$2:$D$561, SMALL(IF($L$2=$B$2:$B$561, ROW($B$2:$B$561)-ROW($B$2)+1), ROW(328:328)))</f>
        <v>#NUM!</v>
      </c>
      <c r="P329" s="21" t="e">
        <f t="array" ref="P329">INDEX($C$2:$C$561, SMALL(IF($O$2=$B$2:$B$561, ROW($B$2:$B$561)-ROW($B$2)+1), ROW(328:328)))</f>
        <v>#NUM!</v>
      </c>
      <c r="Q329" s="21" t="e">
        <f t="array" ref="Q329">INDEX($D$2:$D$561, SMALL(IF($O$2=$B$2:$B$561, ROW($B$2:$B$561)-ROW($B$2)+1), ROW(328:328)))</f>
        <v>#NUM!</v>
      </c>
      <c r="S329" s="21" t="e">
        <f t="array" ref="S329">INDEX($C$2:$C$561, SMALL(IF($R$2=$B$2:$B$561, ROW($B$2:$B$561)-ROW($B$2)+1), ROW(328:328)))</f>
        <v>#NUM!</v>
      </c>
      <c r="T329" s="21" t="e">
        <f t="array" ref="T329">INDEX($D$2:$D$561, SMALL(IF($R$2=$B$2:$B$561, ROW($B$2:$B$561)-ROW($B$2)+1), ROW(328:328)))</f>
        <v>#NUM!</v>
      </c>
      <c r="V329" s="21" t="e">
        <f t="array" ref="V329">INDEX($C$2:$C$561, SMALL(IF($U$2=$B$2:$B$561, ROW($B$2:$B$561)-ROW($B$2)+1), ROW(328:328)))</f>
        <v>#NUM!</v>
      </c>
      <c r="W329" s="21" t="e">
        <f t="array" ref="W329">INDEX($D$2:$D$561, SMALL(IF($U$2=$B$2:$B$561, ROW($B$2:$B$561)-ROW($B$2)+1), ROW(328:328)))</f>
        <v>#NUM!</v>
      </c>
      <c r="Y329" s="21" t="e">
        <f t="array" ref="Y329">INDEX($C$2:$C$561, SMALL(IF($X$2=$B$2:$B$561, ROW($B$2:$B$561)-ROW($B$2)+1), ROW(328:328)))</f>
        <v>#NUM!</v>
      </c>
      <c r="Z329" s="21" t="e">
        <f t="array" ref="Z329">INDEX($D$2:$D$561, SMALL(IF($X$2=$B$2:$B$561, ROW($B$2:$B$561)-ROW($B$2)+1), ROW(328:328)))</f>
        <v>#NUM!</v>
      </c>
      <c r="AB329" s="21" t="e">
        <f t="array" ref="AB329">INDEX($C$2:$C$561, SMALL(IF($AA$2=$B$2:$B$561, ROW($B$2:$B$561)-ROW($B$2)+1), ROW(328:328)))</f>
        <v>#NUM!</v>
      </c>
      <c r="AC329" s="21" t="e">
        <f t="array" ref="AC329">INDEX($D$2:$D$561, SMALL(IF($AA$2=$B$2:$B$561, ROW($B$2:$B$561)-ROW($B$2)+1), ROW(328:328)))</f>
        <v>#NUM!</v>
      </c>
      <c r="AE329" s="21" t="e">
        <f t="array" ref="AE329">INDEX($C$2:$C$561, SMALL(IF($AD$2=$B$2:$B$561, ROW($B$2:$B$561)-ROW($B$2)+1), ROW(328:328)))</f>
        <v>#NUM!</v>
      </c>
      <c r="AF329" s="21" t="e">
        <f t="array" ref="AF329">INDEX($D$2:$D$561, SMALL(IF($AD$2=$B$2:$B$561, ROW($B$2:$B$561)-ROW($B$2)+1), ROW(328:328)))</f>
        <v>#NUM!</v>
      </c>
      <c r="AH329" s="21" t="e">
        <f t="array" ref="AH329">INDEX($C$2:$C$561, SMALL(IF($AG$2=$B$2:$B$561, ROW($B$2:$B$561)-ROW($B$2)+1), ROW(328:328)))</f>
        <v>#NUM!</v>
      </c>
      <c r="AI329" s="21" t="e">
        <f t="array" ref="AI329">INDEX($D$2:$D$561, SMALL(IF($AG$2=$B$2:$B$561, ROW($B$2:$B$561)-ROW($B$2)+1), ROW(328:328)))</f>
        <v>#NUM!</v>
      </c>
    </row>
    <row r="330" spans="1:35" ht="15" x14ac:dyDescent="0.4">
      <c r="A330">
        <f>'Clk0.9'!P72</f>
        <v>14.725021780589653</v>
      </c>
      <c r="B330">
        <f t="shared" si="5"/>
        <v>14</v>
      </c>
      <c r="C330" s="1">
        <f>'Clk0.9'!S72</f>
        <v>6.1637512836389678</v>
      </c>
      <c r="D330" s="1">
        <f>'Clk0.9'!T72</f>
        <v>4.0041867458410447</v>
      </c>
      <c r="G330" s="21" t="e">
        <f t="array" ref="G330">INDEX($C$2:$C$561, SMALL(IF($F$2=$B$2:$B$561, ROW($B$2:$B$561)-ROW($B$2)+1), ROW(329:329)))</f>
        <v>#NUM!</v>
      </c>
      <c r="H330" s="21" t="e">
        <f t="array" ref="H330">INDEX($D$2:$D$561, SMALL(IF($F$2=$B$2:$B$561, ROW($B$2:$B$561)-ROW($B$2)+1), ROW(329:329)))</f>
        <v>#NUM!</v>
      </c>
      <c r="J330" s="21" t="e">
        <f t="array" ref="J330">INDEX($C$2:$C$561, SMALL(IF($I$2=$B$2:$B$561, ROW($B$2:$B$561)-ROW($B$2)+1), ROW(329:329)))</f>
        <v>#NUM!</v>
      </c>
      <c r="K330" s="21" t="e">
        <f t="array" ref="K330">INDEX($D$2:$D$561, SMALL(IF($I$2=$B$2:$B$561, ROW($B$2:$B$561)-ROW($B$2)+1), ROW(329:329)))</f>
        <v>#NUM!</v>
      </c>
      <c r="M330" s="21" t="e">
        <f t="array" ref="M330">INDEX($C$2:$C$561, SMALL(IF($L$2=$B$2:$B$561, ROW($B$2:$B$561)-ROW($B$2)+1), ROW(329:329)))</f>
        <v>#NUM!</v>
      </c>
      <c r="N330" s="21" t="e">
        <f t="array" ref="N330">INDEX($D$2:$D$561, SMALL(IF($L$2=$B$2:$B$561, ROW($B$2:$B$561)-ROW($B$2)+1), ROW(329:329)))</f>
        <v>#NUM!</v>
      </c>
      <c r="P330" s="21" t="e">
        <f t="array" ref="P330">INDEX($C$2:$C$561, SMALL(IF($O$2=$B$2:$B$561, ROW($B$2:$B$561)-ROW($B$2)+1), ROW(329:329)))</f>
        <v>#NUM!</v>
      </c>
      <c r="Q330" s="21" t="e">
        <f t="array" ref="Q330">INDEX($D$2:$D$561, SMALL(IF($O$2=$B$2:$B$561, ROW($B$2:$B$561)-ROW($B$2)+1), ROW(329:329)))</f>
        <v>#NUM!</v>
      </c>
      <c r="S330" s="21" t="e">
        <f t="array" ref="S330">INDEX($C$2:$C$561, SMALL(IF($R$2=$B$2:$B$561, ROW($B$2:$B$561)-ROW($B$2)+1), ROW(329:329)))</f>
        <v>#NUM!</v>
      </c>
      <c r="T330" s="21" t="e">
        <f t="array" ref="T330">INDEX($D$2:$D$561, SMALL(IF($R$2=$B$2:$B$561, ROW($B$2:$B$561)-ROW($B$2)+1), ROW(329:329)))</f>
        <v>#NUM!</v>
      </c>
      <c r="V330" s="21" t="e">
        <f t="array" ref="V330">INDEX($C$2:$C$561, SMALL(IF($U$2=$B$2:$B$561, ROW($B$2:$B$561)-ROW($B$2)+1), ROW(329:329)))</f>
        <v>#NUM!</v>
      </c>
      <c r="W330" s="21" t="e">
        <f t="array" ref="W330">INDEX($D$2:$D$561, SMALL(IF($U$2=$B$2:$B$561, ROW($B$2:$B$561)-ROW($B$2)+1), ROW(329:329)))</f>
        <v>#NUM!</v>
      </c>
      <c r="Y330" s="21" t="e">
        <f t="array" ref="Y330">INDEX($C$2:$C$561, SMALL(IF($X$2=$B$2:$B$561, ROW($B$2:$B$561)-ROW($B$2)+1), ROW(329:329)))</f>
        <v>#NUM!</v>
      </c>
      <c r="Z330" s="21" t="e">
        <f t="array" ref="Z330">INDEX($D$2:$D$561, SMALL(IF($X$2=$B$2:$B$561, ROW($B$2:$B$561)-ROW($B$2)+1), ROW(329:329)))</f>
        <v>#NUM!</v>
      </c>
      <c r="AB330" s="21" t="e">
        <f t="array" ref="AB330">INDEX($C$2:$C$561, SMALL(IF($AA$2=$B$2:$B$561, ROW($B$2:$B$561)-ROW($B$2)+1), ROW(329:329)))</f>
        <v>#NUM!</v>
      </c>
      <c r="AC330" s="21" t="e">
        <f t="array" ref="AC330">INDEX($D$2:$D$561, SMALL(IF($AA$2=$B$2:$B$561, ROW($B$2:$B$561)-ROW($B$2)+1), ROW(329:329)))</f>
        <v>#NUM!</v>
      </c>
      <c r="AE330" s="21" t="e">
        <f t="array" ref="AE330">INDEX($C$2:$C$561, SMALL(IF($AD$2=$B$2:$B$561, ROW($B$2:$B$561)-ROW($B$2)+1), ROW(329:329)))</f>
        <v>#NUM!</v>
      </c>
      <c r="AF330" s="21" t="e">
        <f t="array" ref="AF330">INDEX($D$2:$D$561, SMALL(IF($AD$2=$B$2:$B$561, ROW($B$2:$B$561)-ROW($B$2)+1), ROW(329:329)))</f>
        <v>#NUM!</v>
      </c>
      <c r="AH330" s="21" t="e">
        <f t="array" ref="AH330">INDEX($C$2:$C$561, SMALL(IF($AG$2=$B$2:$B$561, ROW($B$2:$B$561)-ROW($B$2)+1), ROW(329:329)))</f>
        <v>#NUM!</v>
      </c>
      <c r="AI330" s="21" t="e">
        <f t="array" ref="AI330">INDEX($D$2:$D$561, SMALL(IF($AG$2=$B$2:$B$561, ROW($B$2:$B$561)-ROW($B$2)+1), ROW(329:329)))</f>
        <v>#NUM!</v>
      </c>
    </row>
    <row r="331" spans="1:35" ht="15" x14ac:dyDescent="0.4">
      <c r="A331">
        <f>'Clk0.9'!P73</f>
        <v>14.889147168025758</v>
      </c>
      <c r="B331">
        <f t="shared" si="5"/>
        <v>14</v>
      </c>
      <c r="C331" s="1">
        <f>'Clk0.9'!S73</f>
        <v>6.0148878276575344</v>
      </c>
      <c r="D331" s="1">
        <f>'Clk0.9'!T73</f>
        <v>3.7550840797730927</v>
      </c>
      <c r="G331" s="21" t="e">
        <f t="array" ref="G331">INDEX($C$2:$C$561, SMALL(IF($F$2=$B$2:$B$561, ROW($B$2:$B$561)-ROW($B$2)+1), ROW(330:330)))</f>
        <v>#NUM!</v>
      </c>
      <c r="H331" s="21" t="e">
        <f t="array" ref="H331">INDEX($D$2:$D$561, SMALL(IF($F$2=$B$2:$B$561, ROW($B$2:$B$561)-ROW($B$2)+1), ROW(330:330)))</f>
        <v>#NUM!</v>
      </c>
      <c r="J331" s="21" t="e">
        <f t="array" ref="J331">INDEX($C$2:$C$561, SMALL(IF($I$2=$B$2:$B$561, ROW($B$2:$B$561)-ROW($B$2)+1), ROW(330:330)))</f>
        <v>#NUM!</v>
      </c>
      <c r="K331" s="21" t="e">
        <f t="array" ref="K331">INDEX($D$2:$D$561, SMALL(IF($I$2=$B$2:$B$561, ROW($B$2:$B$561)-ROW($B$2)+1), ROW(330:330)))</f>
        <v>#NUM!</v>
      </c>
      <c r="M331" s="21" t="e">
        <f t="array" ref="M331">INDEX($C$2:$C$561, SMALL(IF($L$2=$B$2:$B$561, ROW($B$2:$B$561)-ROW($B$2)+1), ROW(330:330)))</f>
        <v>#NUM!</v>
      </c>
      <c r="N331" s="21" t="e">
        <f t="array" ref="N331">INDEX($D$2:$D$561, SMALL(IF($L$2=$B$2:$B$561, ROW($B$2:$B$561)-ROW($B$2)+1), ROW(330:330)))</f>
        <v>#NUM!</v>
      </c>
      <c r="P331" s="21" t="e">
        <f t="array" ref="P331">INDEX($C$2:$C$561, SMALL(IF($O$2=$B$2:$B$561, ROW($B$2:$B$561)-ROW($B$2)+1), ROW(330:330)))</f>
        <v>#NUM!</v>
      </c>
      <c r="Q331" s="21" t="e">
        <f t="array" ref="Q331">INDEX($D$2:$D$561, SMALL(IF($O$2=$B$2:$B$561, ROW($B$2:$B$561)-ROW($B$2)+1), ROW(330:330)))</f>
        <v>#NUM!</v>
      </c>
      <c r="S331" s="21" t="e">
        <f t="array" ref="S331">INDEX($C$2:$C$561, SMALL(IF($R$2=$B$2:$B$561, ROW($B$2:$B$561)-ROW($B$2)+1), ROW(330:330)))</f>
        <v>#NUM!</v>
      </c>
      <c r="T331" s="21" t="e">
        <f t="array" ref="T331">INDEX($D$2:$D$561, SMALL(IF($R$2=$B$2:$B$561, ROW($B$2:$B$561)-ROW($B$2)+1), ROW(330:330)))</f>
        <v>#NUM!</v>
      </c>
      <c r="V331" s="21" t="e">
        <f t="array" ref="V331">INDEX($C$2:$C$561, SMALL(IF($U$2=$B$2:$B$561, ROW($B$2:$B$561)-ROW($B$2)+1), ROW(330:330)))</f>
        <v>#NUM!</v>
      </c>
      <c r="W331" s="21" t="e">
        <f t="array" ref="W331">INDEX($D$2:$D$561, SMALL(IF($U$2=$B$2:$B$561, ROW($B$2:$B$561)-ROW($B$2)+1), ROW(330:330)))</f>
        <v>#NUM!</v>
      </c>
      <c r="Y331" s="21" t="e">
        <f t="array" ref="Y331">INDEX($C$2:$C$561, SMALL(IF($X$2=$B$2:$B$561, ROW($B$2:$B$561)-ROW($B$2)+1), ROW(330:330)))</f>
        <v>#NUM!</v>
      </c>
      <c r="Z331" s="21" t="e">
        <f t="array" ref="Z331">INDEX($D$2:$D$561, SMALL(IF($X$2=$B$2:$B$561, ROW($B$2:$B$561)-ROW($B$2)+1), ROW(330:330)))</f>
        <v>#NUM!</v>
      </c>
      <c r="AB331" s="21" t="e">
        <f t="array" ref="AB331">INDEX($C$2:$C$561, SMALL(IF($AA$2=$B$2:$B$561, ROW($B$2:$B$561)-ROW($B$2)+1), ROW(330:330)))</f>
        <v>#NUM!</v>
      </c>
      <c r="AC331" s="21" t="e">
        <f t="array" ref="AC331">INDEX($D$2:$D$561, SMALL(IF($AA$2=$B$2:$B$561, ROW($B$2:$B$561)-ROW($B$2)+1), ROW(330:330)))</f>
        <v>#NUM!</v>
      </c>
      <c r="AE331" s="21" t="e">
        <f t="array" ref="AE331">INDEX($C$2:$C$561, SMALL(IF($AD$2=$B$2:$B$561, ROW($B$2:$B$561)-ROW($B$2)+1), ROW(330:330)))</f>
        <v>#NUM!</v>
      </c>
      <c r="AF331" s="21" t="e">
        <f t="array" ref="AF331">INDEX($D$2:$D$561, SMALL(IF($AD$2=$B$2:$B$561, ROW($B$2:$B$561)-ROW($B$2)+1), ROW(330:330)))</f>
        <v>#NUM!</v>
      </c>
      <c r="AH331" s="21" t="e">
        <f t="array" ref="AH331">INDEX($C$2:$C$561, SMALL(IF($AG$2=$B$2:$B$561, ROW($B$2:$B$561)-ROW($B$2)+1), ROW(330:330)))</f>
        <v>#NUM!</v>
      </c>
      <c r="AI331" s="21" t="e">
        <f t="array" ref="AI331">INDEX($D$2:$D$561, SMALL(IF($AG$2=$B$2:$B$561, ROW($B$2:$B$561)-ROW($B$2)+1), ROW(330:330)))</f>
        <v>#NUM!</v>
      </c>
    </row>
    <row r="332" spans="1:35" ht="15" x14ac:dyDescent="0.4">
      <c r="A332">
        <f>'Clk0.9'!P74</f>
        <v>15.066875335356853</v>
      </c>
      <c r="B332">
        <f t="shared" si="5"/>
        <v>16</v>
      </c>
      <c r="C332" s="1">
        <f>'Clk0.9'!S74</f>
        <v>5.8645947639380056</v>
      </c>
      <c r="D332" s="1">
        <f>'Clk0.9'!T74</f>
        <v>3.4977233600116571</v>
      </c>
      <c r="G332" s="21" t="e">
        <f t="array" ref="G332">INDEX($C$2:$C$561, SMALL(IF($F$2=$B$2:$B$561, ROW($B$2:$B$561)-ROW($B$2)+1), ROW(331:331)))</f>
        <v>#NUM!</v>
      </c>
      <c r="H332" s="21" t="e">
        <f t="array" ref="H332">INDEX($D$2:$D$561, SMALL(IF($F$2=$B$2:$B$561, ROW($B$2:$B$561)-ROW($B$2)+1), ROW(331:331)))</f>
        <v>#NUM!</v>
      </c>
      <c r="J332" s="21" t="e">
        <f t="array" ref="J332">INDEX($C$2:$C$561, SMALL(IF($I$2=$B$2:$B$561, ROW($B$2:$B$561)-ROW($B$2)+1), ROW(331:331)))</f>
        <v>#NUM!</v>
      </c>
      <c r="K332" s="21" t="e">
        <f t="array" ref="K332">INDEX($D$2:$D$561, SMALL(IF($I$2=$B$2:$B$561, ROW($B$2:$B$561)-ROW($B$2)+1), ROW(331:331)))</f>
        <v>#NUM!</v>
      </c>
      <c r="M332" s="21" t="e">
        <f t="array" ref="M332">INDEX($C$2:$C$561, SMALL(IF($L$2=$B$2:$B$561, ROW($B$2:$B$561)-ROW($B$2)+1), ROW(331:331)))</f>
        <v>#NUM!</v>
      </c>
      <c r="N332" s="21" t="e">
        <f t="array" ref="N332">INDEX($D$2:$D$561, SMALL(IF($L$2=$B$2:$B$561, ROW($B$2:$B$561)-ROW($B$2)+1), ROW(331:331)))</f>
        <v>#NUM!</v>
      </c>
      <c r="P332" s="21" t="e">
        <f t="array" ref="P332">INDEX($C$2:$C$561, SMALL(IF($O$2=$B$2:$B$561, ROW($B$2:$B$561)-ROW($B$2)+1), ROW(331:331)))</f>
        <v>#NUM!</v>
      </c>
      <c r="Q332" s="21" t="e">
        <f t="array" ref="Q332">INDEX($D$2:$D$561, SMALL(IF($O$2=$B$2:$B$561, ROW($B$2:$B$561)-ROW($B$2)+1), ROW(331:331)))</f>
        <v>#NUM!</v>
      </c>
      <c r="S332" s="21" t="e">
        <f t="array" ref="S332">INDEX($C$2:$C$561, SMALL(IF($R$2=$B$2:$B$561, ROW($B$2:$B$561)-ROW($B$2)+1), ROW(331:331)))</f>
        <v>#NUM!</v>
      </c>
      <c r="T332" s="21" t="e">
        <f t="array" ref="T332">INDEX($D$2:$D$561, SMALL(IF($R$2=$B$2:$B$561, ROW($B$2:$B$561)-ROW($B$2)+1), ROW(331:331)))</f>
        <v>#NUM!</v>
      </c>
      <c r="V332" s="21" t="e">
        <f t="array" ref="V332">INDEX($C$2:$C$561, SMALL(IF($U$2=$B$2:$B$561, ROW($B$2:$B$561)-ROW($B$2)+1), ROW(331:331)))</f>
        <v>#NUM!</v>
      </c>
      <c r="W332" s="21" t="e">
        <f t="array" ref="W332">INDEX($D$2:$D$561, SMALL(IF($U$2=$B$2:$B$561, ROW($B$2:$B$561)-ROW($B$2)+1), ROW(331:331)))</f>
        <v>#NUM!</v>
      </c>
      <c r="Y332" s="21" t="e">
        <f t="array" ref="Y332">INDEX($C$2:$C$561, SMALL(IF($X$2=$B$2:$B$561, ROW($B$2:$B$561)-ROW($B$2)+1), ROW(331:331)))</f>
        <v>#NUM!</v>
      </c>
      <c r="Z332" s="21" t="e">
        <f t="array" ref="Z332">INDEX($D$2:$D$561, SMALL(IF($X$2=$B$2:$B$561, ROW($B$2:$B$561)-ROW($B$2)+1), ROW(331:331)))</f>
        <v>#NUM!</v>
      </c>
      <c r="AB332" s="21" t="e">
        <f t="array" ref="AB332">INDEX($C$2:$C$561, SMALL(IF($AA$2=$B$2:$B$561, ROW($B$2:$B$561)-ROW($B$2)+1), ROW(331:331)))</f>
        <v>#NUM!</v>
      </c>
      <c r="AC332" s="21" t="e">
        <f t="array" ref="AC332">INDEX($D$2:$D$561, SMALL(IF($AA$2=$B$2:$B$561, ROW($B$2:$B$561)-ROW($B$2)+1), ROW(331:331)))</f>
        <v>#NUM!</v>
      </c>
      <c r="AE332" s="21" t="e">
        <f t="array" ref="AE332">INDEX($C$2:$C$561, SMALL(IF($AD$2=$B$2:$B$561, ROW($B$2:$B$561)-ROW($B$2)+1), ROW(331:331)))</f>
        <v>#NUM!</v>
      </c>
      <c r="AF332" s="21" t="e">
        <f t="array" ref="AF332">INDEX($D$2:$D$561, SMALL(IF($AD$2=$B$2:$B$561, ROW($B$2:$B$561)-ROW($B$2)+1), ROW(331:331)))</f>
        <v>#NUM!</v>
      </c>
      <c r="AH332" s="21" t="e">
        <f t="array" ref="AH332">INDEX($C$2:$C$561, SMALL(IF($AG$2=$B$2:$B$561, ROW($B$2:$B$561)-ROW($B$2)+1), ROW(331:331)))</f>
        <v>#NUM!</v>
      </c>
      <c r="AI332" s="21" t="e">
        <f t="array" ref="AI332">INDEX($D$2:$D$561, SMALL(IF($AG$2=$B$2:$B$561, ROW($B$2:$B$561)-ROW($B$2)+1), ROW(331:331)))</f>
        <v>#NUM!</v>
      </c>
    </row>
    <row r="333" spans="1:35" ht="15" x14ac:dyDescent="0.4">
      <c r="A333">
        <f>'Clk0.9'!P75</f>
        <v>15.259030462533758</v>
      </c>
      <c r="B333">
        <f t="shared" si="5"/>
        <v>16</v>
      </c>
      <c r="C333" s="1">
        <f>'Clk0.9'!S75</f>
        <v>5.7115438025683183</v>
      </c>
      <c r="D333" s="1">
        <f>'Clk0.9'!T75</f>
        <v>3.2314097337374124</v>
      </c>
      <c r="G333" s="21" t="e">
        <f t="array" ref="G333">INDEX($C$2:$C$561, SMALL(IF($F$2=$B$2:$B$561, ROW($B$2:$B$561)-ROW($B$2)+1), ROW(332:332)))</f>
        <v>#NUM!</v>
      </c>
      <c r="H333" s="21" t="e">
        <f t="array" ref="H333">INDEX($D$2:$D$561, SMALL(IF($F$2=$B$2:$B$561, ROW($B$2:$B$561)-ROW($B$2)+1), ROW(332:332)))</f>
        <v>#NUM!</v>
      </c>
      <c r="J333" s="21" t="e">
        <f t="array" ref="J333">INDEX($C$2:$C$561, SMALL(IF($I$2=$B$2:$B$561, ROW($B$2:$B$561)-ROW($B$2)+1), ROW(332:332)))</f>
        <v>#NUM!</v>
      </c>
      <c r="K333" s="21" t="e">
        <f t="array" ref="K333">INDEX($D$2:$D$561, SMALL(IF($I$2=$B$2:$B$561, ROW($B$2:$B$561)-ROW($B$2)+1), ROW(332:332)))</f>
        <v>#NUM!</v>
      </c>
      <c r="M333" s="21" t="e">
        <f t="array" ref="M333">INDEX($C$2:$C$561, SMALL(IF($L$2=$B$2:$B$561, ROW($B$2:$B$561)-ROW($B$2)+1), ROW(332:332)))</f>
        <v>#NUM!</v>
      </c>
      <c r="N333" s="21" t="e">
        <f t="array" ref="N333">INDEX($D$2:$D$561, SMALL(IF($L$2=$B$2:$B$561, ROW($B$2:$B$561)-ROW($B$2)+1), ROW(332:332)))</f>
        <v>#NUM!</v>
      </c>
      <c r="P333" s="21" t="e">
        <f t="array" ref="P333">INDEX($C$2:$C$561, SMALL(IF($O$2=$B$2:$B$561, ROW($B$2:$B$561)-ROW($B$2)+1), ROW(332:332)))</f>
        <v>#NUM!</v>
      </c>
      <c r="Q333" s="21" t="e">
        <f t="array" ref="Q333">INDEX($D$2:$D$561, SMALL(IF($O$2=$B$2:$B$561, ROW($B$2:$B$561)-ROW($B$2)+1), ROW(332:332)))</f>
        <v>#NUM!</v>
      </c>
      <c r="S333" s="21" t="e">
        <f t="array" ref="S333">INDEX($C$2:$C$561, SMALL(IF($R$2=$B$2:$B$561, ROW($B$2:$B$561)-ROW($B$2)+1), ROW(332:332)))</f>
        <v>#NUM!</v>
      </c>
      <c r="T333" s="21" t="e">
        <f t="array" ref="T333">INDEX($D$2:$D$561, SMALL(IF($R$2=$B$2:$B$561, ROW($B$2:$B$561)-ROW($B$2)+1), ROW(332:332)))</f>
        <v>#NUM!</v>
      </c>
      <c r="V333" s="21" t="e">
        <f t="array" ref="V333">INDEX($C$2:$C$561, SMALL(IF($U$2=$B$2:$B$561, ROW($B$2:$B$561)-ROW($B$2)+1), ROW(332:332)))</f>
        <v>#NUM!</v>
      </c>
      <c r="W333" s="21" t="e">
        <f t="array" ref="W333">INDEX($D$2:$D$561, SMALL(IF($U$2=$B$2:$B$561, ROW($B$2:$B$561)-ROW($B$2)+1), ROW(332:332)))</f>
        <v>#NUM!</v>
      </c>
      <c r="Y333" s="21" t="e">
        <f t="array" ref="Y333">INDEX($C$2:$C$561, SMALL(IF($X$2=$B$2:$B$561, ROW($B$2:$B$561)-ROW($B$2)+1), ROW(332:332)))</f>
        <v>#NUM!</v>
      </c>
      <c r="Z333" s="21" t="e">
        <f t="array" ref="Z333">INDEX($D$2:$D$561, SMALL(IF($X$2=$B$2:$B$561, ROW($B$2:$B$561)-ROW($B$2)+1), ROW(332:332)))</f>
        <v>#NUM!</v>
      </c>
      <c r="AB333" s="21" t="e">
        <f t="array" ref="AB333">INDEX($C$2:$C$561, SMALL(IF($AA$2=$B$2:$B$561, ROW($B$2:$B$561)-ROW($B$2)+1), ROW(332:332)))</f>
        <v>#NUM!</v>
      </c>
      <c r="AC333" s="21" t="e">
        <f t="array" ref="AC333">INDEX($D$2:$D$561, SMALL(IF($AA$2=$B$2:$B$561, ROW($B$2:$B$561)-ROW($B$2)+1), ROW(332:332)))</f>
        <v>#NUM!</v>
      </c>
      <c r="AE333" s="21" t="e">
        <f t="array" ref="AE333">INDEX($C$2:$C$561, SMALL(IF($AD$2=$B$2:$B$561, ROW($B$2:$B$561)-ROW($B$2)+1), ROW(332:332)))</f>
        <v>#NUM!</v>
      </c>
      <c r="AF333" s="21" t="e">
        <f t="array" ref="AF333">INDEX($D$2:$D$561, SMALL(IF($AD$2=$B$2:$B$561, ROW($B$2:$B$561)-ROW($B$2)+1), ROW(332:332)))</f>
        <v>#NUM!</v>
      </c>
      <c r="AH333" s="21" t="e">
        <f t="array" ref="AH333">INDEX($C$2:$C$561, SMALL(IF($AG$2=$B$2:$B$561, ROW($B$2:$B$561)-ROW($B$2)+1), ROW(332:332)))</f>
        <v>#NUM!</v>
      </c>
      <c r="AI333" s="21" t="e">
        <f t="array" ref="AI333">INDEX($D$2:$D$561, SMALL(IF($AG$2=$B$2:$B$561, ROW($B$2:$B$561)-ROW($B$2)+1), ROW(332:332)))</f>
        <v>#NUM!</v>
      </c>
    </row>
    <row r="334" spans="1:35" ht="15" x14ac:dyDescent="0.4">
      <c r="A334">
        <f>'Clk0.9'!P76</f>
        <v>15.466453838975776</v>
      </c>
      <c r="B334">
        <f t="shared" si="5"/>
        <v>16</v>
      </c>
      <c r="C334" s="1">
        <f>'Clk0.9'!S76</f>
        <v>5.5540871728257732</v>
      </c>
      <c r="D334" s="1">
        <f>'Clk0.9'!T76</f>
        <v>2.955503186186518</v>
      </c>
      <c r="G334" s="21" t="e">
        <f t="array" ref="G334">INDEX($C$2:$C$561, SMALL(IF($F$2=$B$2:$B$561, ROW($B$2:$B$561)-ROW($B$2)+1), ROW(333:333)))</f>
        <v>#NUM!</v>
      </c>
      <c r="H334" s="21" t="e">
        <f t="array" ref="H334">INDEX($D$2:$D$561, SMALL(IF($F$2=$B$2:$B$561, ROW($B$2:$B$561)-ROW($B$2)+1), ROW(333:333)))</f>
        <v>#NUM!</v>
      </c>
      <c r="J334" s="21" t="e">
        <f t="array" ref="J334">INDEX($C$2:$C$561, SMALL(IF($I$2=$B$2:$B$561, ROW($B$2:$B$561)-ROW($B$2)+1), ROW(333:333)))</f>
        <v>#NUM!</v>
      </c>
      <c r="K334" s="21" t="e">
        <f t="array" ref="K334">INDEX($D$2:$D$561, SMALL(IF($I$2=$B$2:$B$561, ROW($B$2:$B$561)-ROW($B$2)+1), ROW(333:333)))</f>
        <v>#NUM!</v>
      </c>
      <c r="M334" s="21" t="e">
        <f t="array" ref="M334">INDEX($C$2:$C$561, SMALL(IF($L$2=$B$2:$B$561, ROW($B$2:$B$561)-ROW($B$2)+1), ROW(333:333)))</f>
        <v>#NUM!</v>
      </c>
      <c r="N334" s="21" t="e">
        <f t="array" ref="N334">INDEX($D$2:$D$561, SMALL(IF($L$2=$B$2:$B$561, ROW($B$2:$B$561)-ROW($B$2)+1), ROW(333:333)))</f>
        <v>#NUM!</v>
      </c>
      <c r="P334" s="21" t="e">
        <f t="array" ref="P334">INDEX($C$2:$C$561, SMALL(IF($O$2=$B$2:$B$561, ROW($B$2:$B$561)-ROW($B$2)+1), ROW(333:333)))</f>
        <v>#NUM!</v>
      </c>
      <c r="Q334" s="21" t="e">
        <f t="array" ref="Q334">INDEX($D$2:$D$561, SMALL(IF($O$2=$B$2:$B$561, ROW($B$2:$B$561)-ROW($B$2)+1), ROW(333:333)))</f>
        <v>#NUM!</v>
      </c>
      <c r="S334" s="21" t="e">
        <f t="array" ref="S334">INDEX($C$2:$C$561, SMALL(IF($R$2=$B$2:$B$561, ROW($B$2:$B$561)-ROW($B$2)+1), ROW(333:333)))</f>
        <v>#NUM!</v>
      </c>
      <c r="T334" s="21" t="e">
        <f t="array" ref="T334">INDEX($D$2:$D$561, SMALL(IF($R$2=$B$2:$B$561, ROW($B$2:$B$561)-ROW($B$2)+1), ROW(333:333)))</f>
        <v>#NUM!</v>
      </c>
      <c r="V334" s="21" t="e">
        <f t="array" ref="V334">INDEX($C$2:$C$561, SMALL(IF($U$2=$B$2:$B$561, ROW($B$2:$B$561)-ROW($B$2)+1), ROW(333:333)))</f>
        <v>#NUM!</v>
      </c>
      <c r="W334" s="21" t="e">
        <f t="array" ref="W334">INDEX($D$2:$D$561, SMALL(IF($U$2=$B$2:$B$561, ROW($B$2:$B$561)-ROW($B$2)+1), ROW(333:333)))</f>
        <v>#NUM!</v>
      </c>
      <c r="Y334" s="21" t="e">
        <f t="array" ref="Y334">INDEX($C$2:$C$561, SMALL(IF($X$2=$B$2:$B$561, ROW($B$2:$B$561)-ROW($B$2)+1), ROW(333:333)))</f>
        <v>#NUM!</v>
      </c>
      <c r="Z334" s="21" t="e">
        <f t="array" ref="Z334">INDEX($D$2:$D$561, SMALL(IF($X$2=$B$2:$B$561, ROW($B$2:$B$561)-ROW($B$2)+1), ROW(333:333)))</f>
        <v>#NUM!</v>
      </c>
      <c r="AB334" s="21" t="e">
        <f t="array" ref="AB334">INDEX($C$2:$C$561, SMALL(IF($AA$2=$B$2:$B$561, ROW($B$2:$B$561)-ROW($B$2)+1), ROW(333:333)))</f>
        <v>#NUM!</v>
      </c>
      <c r="AC334" s="21" t="e">
        <f t="array" ref="AC334">INDEX($D$2:$D$561, SMALL(IF($AA$2=$B$2:$B$561, ROW($B$2:$B$561)-ROW($B$2)+1), ROW(333:333)))</f>
        <v>#NUM!</v>
      </c>
      <c r="AE334" s="21" t="e">
        <f t="array" ref="AE334">INDEX($C$2:$C$561, SMALL(IF($AD$2=$B$2:$B$561, ROW($B$2:$B$561)-ROW($B$2)+1), ROW(333:333)))</f>
        <v>#NUM!</v>
      </c>
      <c r="AF334" s="21" t="e">
        <f t="array" ref="AF334">INDEX($D$2:$D$561, SMALL(IF($AD$2=$B$2:$B$561, ROW($B$2:$B$561)-ROW($B$2)+1), ROW(333:333)))</f>
        <v>#NUM!</v>
      </c>
      <c r="AH334" s="21" t="e">
        <f t="array" ref="AH334">INDEX($C$2:$C$561, SMALL(IF($AG$2=$B$2:$B$561, ROW($B$2:$B$561)-ROW($B$2)+1), ROW(333:333)))</f>
        <v>#NUM!</v>
      </c>
      <c r="AI334" s="21" t="e">
        <f t="array" ref="AI334">INDEX($D$2:$D$561, SMALL(IF($AG$2=$B$2:$B$561, ROW($B$2:$B$561)-ROW($B$2)+1), ROW(333:333)))</f>
        <v>#NUM!</v>
      </c>
    </row>
    <row r="335" spans="1:35" ht="15" x14ac:dyDescent="0.4">
      <c r="A335">
        <f>'Clk0.9'!P77</f>
        <v>15.689944160313756</v>
      </c>
      <c r="B335">
        <f t="shared" si="5"/>
        <v>16</v>
      </c>
      <c r="C335" s="1">
        <f>'Clk0.9'!S77</f>
        <v>5.3901663180573713</v>
      </c>
      <c r="D335" s="1">
        <f>'Clk0.9'!T77</f>
        <v>2.669487234800501</v>
      </c>
      <c r="G335" s="21" t="e">
        <f t="array" ref="G335">INDEX($C$2:$C$561, SMALL(IF($F$2=$B$2:$B$561, ROW($B$2:$B$561)-ROW($B$2)+1), ROW(334:334)))</f>
        <v>#NUM!</v>
      </c>
      <c r="H335" s="21" t="e">
        <f t="array" ref="H335">INDEX($D$2:$D$561, SMALL(IF($F$2=$B$2:$B$561, ROW($B$2:$B$561)-ROW($B$2)+1), ROW(334:334)))</f>
        <v>#NUM!</v>
      </c>
      <c r="J335" s="21" t="e">
        <f t="array" ref="J335">INDEX($C$2:$C$561, SMALL(IF($I$2=$B$2:$B$561, ROW($B$2:$B$561)-ROW($B$2)+1), ROW(334:334)))</f>
        <v>#NUM!</v>
      </c>
      <c r="K335" s="21" t="e">
        <f t="array" ref="K335">INDEX($D$2:$D$561, SMALL(IF($I$2=$B$2:$B$561, ROW($B$2:$B$561)-ROW($B$2)+1), ROW(334:334)))</f>
        <v>#NUM!</v>
      </c>
      <c r="M335" s="21" t="e">
        <f t="array" ref="M335">INDEX($C$2:$C$561, SMALL(IF($L$2=$B$2:$B$561, ROW($B$2:$B$561)-ROW($B$2)+1), ROW(334:334)))</f>
        <v>#NUM!</v>
      </c>
      <c r="N335" s="21" t="e">
        <f t="array" ref="N335">INDEX($D$2:$D$561, SMALL(IF($L$2=$B$2:$B$561, ROW($B$2:$B$561)-ROW($B$2)+1), ROW(334:334)))</f>
        <v>#NUM!</v>
      </c>
      <c r="P335" s="21" t="e">
        <f t="array" ref="P335">INDEX($C$2:$C$561, SMALL(IF($O$2=$B$2:$B$561, ROW($B$2:$B$561)-ROW($B$2)+1), ROW(334:334)))</f>
        <v>#NUM!</v>
      </c>
      <c r="Q335" s="21" t="e">
        <f t="array" ref="Q335">INDEX($D$2:$D$561, SMALL(IF($O$2=$B$2:$B$561, ROW($B$2:$B$561)-ROW($B$2)+1), ROW(334:334)))</f>
        <v>#NUM!</v>
      </c>
      <c r="S335" s="21" t="e">
        <f t="array" ref="S335">INDEX($C$2:$C$561, SMALL(IF($R$2=$B$2:$B$561, ROW($B$2:$B$561)-ROW($B$2)+1), ROW(334:334)))</f>
        <v>#NUM!</v>
      </c>
      <c r="T335" s="21" t="e">
        <f t="array" ref="T335">INDEX($D$2:$D$561, SMALL(IF($R$2=$B$2:$B$561, ROW($B$2:$B$561)-ROW($B$2)+1), ROW(334:334)))</f>
        <v>#NUM!</v>
      </c>
      <c r="V335" s="21" t="e">
        <f t="array" ref="V335">INDEX($C$2:$C$561, SMALL(IF($U$2=$B$2:$B$561, ROW($B$2:$B$561)-ROW($B$2)+1), ROW(334:334)))</f>
        <v>#NUM!</v>
      </c>
      <c r="W335" s="21" t="e">
        <f t="array" ref="W335">INDEX($D$2:$D$561, SMALL(IF($U$2=$B$2:$B$561, ROW($B$2:$B$561)-ROW($B$2)+1), ROW(334:334)))</f>
        <v>#NUM!</v>
      </c>
      <c r="Y335" s="21" t="e">
        <f t="array" ref="Y335">INDEX($C$2:$C$561, SMALL(IF($X$2=$B$2:$B$561, ROW($B$2:$B$561)-ROW($B$2)+1), ROW(334:334)))</f>
        <v>#NUM!</v>
      </c>
      <c r="Z335" s="21" t="e">
        <f t="array" ref="Z335">INDEX($D$2:$D$561, SMALL(IF($X$2=$B$2:$B$561, ROW($B$2:$B$561)-ROW($B$2)+1), ROW(334:334)))</f>
        <v>#NUM!</v>
      </c>
      <c r="AB335" s="21" t="e">
        <f t="array" ref="AB335">INDEX($C$2:$C$561, SMALL(IF($AA$2=$B$2:$B$561, ROW($B$2:$B$561)-ROW($B$2)+1), ROW(334:334)))</f>
        <v>#NUM!</v>
      </c>
      <c r="AC335" s="21" t="e">
        <f t="array" ref="AC335">INDEX($D$2:$D$561, SMALL(IF($AA$2=$B$2:$B$561, ROW($B$2:$B$561)-ROW($B$2)+1), ROW(334:334)))</f>
        <v>#NUM!</v>
      </c>
      <c r="AE335" s="21" t="e">
        <f t="array" ref="AE335">INDEX($C$2:$C$561, SMALL(IF($AD$2=$B$2:$B$561, ROW($B$2:$B$561)-ROW($B$2)+1), ROW(334:334)))</f>
        <v>#NUM!</v>
      </c>
      <c r="AF335" s="21" t="e">
        <f t="array" ref="AF335">INDEX($D$2:$D$561, SMALL(IF($AD$2=$B$2:$B$561, ROW($B$2:$B$561)-ROW($B$2)+1), ROW(334:334)))</f>
        <v>#NUM!</v>
      </c>
      <c r="AH335" s="21" t="e">
        <f t="array" ref="AH335">INDEX($C$2:$C$561, SMALL(IF($AG$2=$B$2:$B$561, ROW($B$2:$B$561)-ROW($B$2)+1), ROW(334:334)))</f>
        <v>#NUM!</v>
      </c>
      <c r="AI335" s="21" t="e">
        <f t="array" ref="AI335">INDEX($D$2:$D$561, SMALL(IF($AG$2=$B$2:$B$561, ROW($B$2:$B$561)-ROW($B$2)+1), ROW(334:334)))</f>
        <v>#NUM!</v>
      </c>
    </row>
    <row r="336" spans="1:35" ht="15" x14ac:dyDescent="0.4">
      <c r="A336">
        <f>'Clk0.9'!P78</f>
        <v>15.930155249257242</v>
      </c>
      <c r="B336">
        <f t="shared" si="5"/>
        <v>16</v>
      </c>
      <c r="C336" s="1">
        <f>'Clk0.9'!S78</f>
        <v>5.2171979424472203</v>
      </c>
      <c r="D336" s="1">
        <f>'Clk0.9'!T78</f>
        <v>2.3730785075059466</v>
      </c>
      <c r="G336" s="21" t="e">
        <f t="array" ref="G336">INDEX($C$2:$C$561, SMALL(IF($F$2=$B$2:$B$561, ROW($B$2:$B$561)-ROW($B$2)+1), ROW(335:335)))</f>
        <v>#NUM!</v>
      </c>
      <c r="H336" s="21" t="e">
        <f t="array" ref="H336">INDEX($D$2:$D$561, SMALL(IF($F$2=$B$2:$B$561, ROW($B$2:$B$561)-ROW($B$2)+1), ROW(335:335)))</f>
        <v>#NUM!</v>
      </c>
      <c r="J336" s="21" t="e">
        <f t="array" ref="J336">INDEX($C$2:$C$561, SMALL(IF($I$2=$B$2:$B$561, ROW($B$2:$B$561)-ROW($B$2)+1), ROW(335:335)))</f>
        <v>#NUM!</v>
      </c>
      <c r="K336" s="21" t="e">
        <f t="array" ref="K336">INDEX($D$2:$D$561, SMALL(IF($I$2=$B$2:$B$561, ROW($B$2:$B$561)-ROW($B$2)+1), ROW(335:335)))</f>
        <v>#NUM!</v>
      </c>
      <c r="M336" s="21" t="e">
        <f t="array" ref="M336">INDEX($C$2:$C$561, SMALL(IF($L$2=$B$2:$B$561, ROW($B$2:$B$561)-ROW($B$2)+1), ROW(335:335)))</f>
        <v>#NUM!</v>
      </c>
      <c r="N336" s="21" t="e">
        <f t="array" ref="N336">INDEX($D$2:$D$561, SMALL(IF($L$2=$B$2:$B$561, ROW($B$2:$B$561)-ROW($B$2)+1), ROW(335:335)))</f>
        <v>#NUM!</v>
      </c>
      <c r="P336" s="21" t="e">
        <f t="array" ref="P336">INDEX($C$2:$C$561, SMALL(IF($O$2=$B$2:$B$561, ROW($B$2:$B$561)-ROW($B$2)+1), ROW(335:335)))</f>
        <v>#NUM!</v>
      </c>
      <c r="Q336" s="21" t="e">
        <f t="array" ref="Q336">INDEX($D$2:$D$561, SMALL(IF($O$2=$B$2:$B$561, ROW($B$2:$B$561)-ROW($B$2)+1), ROW(335:335)))</f>
        <v>#NUM!</v>
      </c>
      <c r="S336" s="21" t="e">
        <f t="array" ref="S336">INDEX($C$2:$C$561, SMALL(IF($R$2=$B$2:$B$561, ROW($B$2:$B$561)-ROW($B$2)+1), ROW(335:335)))</f>
        <v>#NUM!</v>
      </c>
      <c r="T336" s="21" t="e">
        <f t="array" ref="T336">INDEX($D$2:$D$561, SMALL(IF($R$2=$B$2:$B$561, ROW($B$2:$B$561)-ROW($B$2)+1), ROW(335:335)))</f>
        <v>#NUM!</v>
      </c>
      <c r="V336" s="21" t="e">
        <f t="array" ref="V336">INDEX($C$2:$C$561, SMALL(IF($U$2=$B$2:$B$561, ROW($B$2:$B$561)-ROW($B$2)+1), ROW(335:335)))</f>
        <v>#NUM!</v>
      </c>
      <c r="W336" s="21" t="e">
        <f t="array" ref="W336">INDEX($D$2:$D$561, SMALL(IF($U$2=$B$2:$B$561, ROW($B$2:$B$561)-ROW($B$2)+1), ROW(335:335)))</f>
        <v>#NUM!</v>
      </c>
      <c r="Y336" s="21" t="e">
        <f t="array" ref="Y336">INDEX($C$2:$C$561, SMALL(IF($X$2=$B$2:$B$561, ROW($B$2:$B$561)-ROW($B$2)+1), ROW(335:335)))</f>
        <v>#NUM!</v>
      </c>
      <c r="Z336" s="21" t="e">
        <f t="array" ref="Z336">INDEX($D$2:$D$561, SMALL(IF($X$2=$B$2:$B$561, ROW($B$2:$B$561)-ROW($B$2)+1), ROW(335:335)))</f>
        <v>#NUM!</v>
      </c>
      <c r="AB336" s="21" t="e">
        <f t="array" ref="AB336">INDEX($C$2:$C$561, SMALL(IF($AA$2=$B$2:$B$561, ROW($B$2:$B$561)-ROW($B$2)+1), ROW(335:335)))</f>
        <v>#NUM!</v>
      </c>
      <c r="AC336" s="21" t="e">
        <f t="array" ref="AC336">INDEX($D$2:$D$561, SMALL(IF($AA$2=$B$2:$B$561, ROW($B$2:$B$561)-ROW($B$2)+1), ROW(335:335)))</f>
        <v>#NUM!</v>
      </c>
      <c r="AE336" s="21" t="e">
        <f t="array" ref="AE336">INDEX($C$2:$C$561, SMALL(IF($AD$2=$B$2:$B$561, ROW($B$2:$B$561)-ROW($B$2)+1), ROW(335:335)))</f>
        <v>#NUM!</v>
      </c>
      <c r="AF336" s="21" t="e">
        <f t="array" ref="AF336">INDEX($D$2:$D$561, SMALL(IF($AD$2=$B$2:$B$561, ROW($B$2:$B$561)-ROW($B$2)+1), ROW(335:335)))</f>
        <v>#NUM!</v>
      </c>
      <c r="AH336" s="21" t="e">
        <f t="array" ref="AH336">INDEX($C$2:$C$561, SMALL(IF($AG$2=$B$2:$B$561, ROW($B$2:$B$561)-ROW($B$2)+1), ROW(335:335)))</f>
        <v>#NUM!</v>
      </c>
      <c r="AI336" s="21" t="e">
        <f t="array" ref="AI336">INDEX($D$2:$D$561, SMALL(IF($AG$2=$B$2:$B$561, ROW($B$2:$B$561)-ROW($B$2)+1), ROW(335:335)))</f>
        <v>#NUM!</v>
      </c>
    </row>
    <row r="337" spans="1:35" s="23" customFormat="1" ht="15" x14ac:dyDescent="0.4">
      <c r="A337" s="23">
        <f>'Clk0.9'!P79</f>
        <v>16.187427365359547</v>
      </c>
      <c r="B337" s="23">
        <f t="shared" si="5"/>
        <v>16</v>
      </c>
      <c r="C337" s="24">
        <f>'Clk0.9'!S79</f>
        <v>5.0319351654540787</v>
      </c>
      <c r="D337" s="24">
        <f>'Clk0.9'!T79</f>
        <v>2.0663974507766083</v>
      </c>
      <c r="G337" s="21" t="e">
        <f t="array" ref="G337">INDEX($C$2:$C$561, SMALL(IF($F$2=$B$2:$B$561, ROW($B$2:$B$561)-ROW($B$2)+1), ROW(336:336)))</f>
        <v>#NUM!</v>
      </c>
      <c r="H337" s="21" t="e">
        <f t="array" ref="H337">INDEX($D$2:$D$561, SMALL(IF($F$2=$B$2:$B$561, ROW($B$2:$B$561)-ROW($B$2)+1), ROW(336:336)))</f>
        <v>#NUM!</v>
      </c>
      <c r="J337" s="21" t="e">
        <f t="array" ref="J337">INDEX($C$2:$C$561, SMALL(IF($I$2=$B$2:$B$561, ROW($B$2:$B$561)-ROW($B$2)+1), ROW(336:336)))</f>
        <v>#NUM!</v>
      </c>
      <c r="K337" s="21" t="e">
        <f t="array" ref="K337">INDEX($D$2:$D$561, SMALL(IF($I$2=$B$2:$B$561, ROW($B$2:$B$561)-ROW($B$2)+1), ROW(336:336)))</f>
        <v>#NUM!</v>
      </c>
      <c r="M337" s="21" t="e">
        <f t="array" ref="M337">INDEX($C$2:$C$561, SMALL(IF($L$2=$B$2:$B$561, ROW($B$2:$B$561)-ROW($B$2)+1), ROW(336:336)))</f>
        <v>#NUM!</v>
      </c>
      <c r="N337" s="21" t="e">
        <f t="array" ref="N337">INDEX($D$2:$D$561, SMALL(IF($L$2=$B$2:$B$561, ROW($B$2:$B$561)-ROW($B$2)+1), ROW(336:336)))</f>
        <v>#NUM!</v>
      </c>
      <c r="P337" s="21" t="e">
        <f t="array" ref="P337">INDEX($C$2:$C$561, SMALL(IF($O$2=$B$2:$B$561, ROW($B$2:$B$561)-ROW($B$2)+1), ROW(336:336)))</f>
        <v>#NUM!</v>
      </c>
      <c r="Q337" s="21" t="e">
        <f t="array" ref="Q337">INDEX($D$2:$D$561, SMALL(IF($O$2=$B$2:$B$561, ROW($B$2:$B$561)-ROW($B$2)+1), ROW(336:336)))</f>
        <v>#NUM!</v>
      </c>
      <c r="S337" s="21" t="e">
        <f t="array" ref="S337">INDEX($C$2:$C$561, SMALL(IF($R$2=$B$2:$B$561, ROW($B$2:$B$561)-ROW($B$2)+1), ROW(336:336)))</f>
        <v>#NUM!</v>
      </c>
      <c r="T337" s="21" t="e">
        <f t="array" ref="T337">INDEX($D$2:$D$561, SMALL(IF($R$2=$B$2:$B$561, ROW($B$2:$B$561)-ROW($B$2)+1), ROW(336:336)))</f>
        <v>#NUM!</v>
      </c>
      <c r="V337" s="21" t="e">
        <f t="array" ref="V337">INDEX($C$2:$C$561, SMALL(IF($U$2=$B$2:$B$561, ROW($B$2:$B$561)-ROW($B$2)+1), ROW(336:336)))</f>
        <v>#NUM!</v>
      </c>
      <c r="W337" s="21" t="e">
        <f t="array" ref="W337">INDEX($D$2:$D$561, SMALL(IF($U$2=$B$2:$B$561, ROW($B$2:$B$561)-ROW($B$2)+1), ROW(336:336)))</f>
        <v>#NUM!</v>
      </c>
      <c r="Y337" s="21" t="e">
        <f t="array" ref="Y337">INDEX($C$2:$C$561, SMALL(IF($X$2=$B$2:$B$561, ROW($B$2:$B$561)-ROW($B$2)+1), ROW(336:336)))</f>
        <v>#NUM!</v>
      </c>
      <c r="Z337" s="21" t="e">
        <f t="array" ref="Z337">INDEX($D$2:$D$561, SMALL(IF($X$2=$B$2:$B$561, ROW($B$2:$B$561)-ROW($B$2)+1), ROW(336:336)))</f>
        <v>#NUM!</v>
      </c>
      <c r="AB337" s="21" t="e">
        <f t="array" ref="AB337">INDEX($C$2:$C$561, SMALL(IF($AA$2=$B$2:$B$561, ROW($B$2:$B$561)-ROW($B$2)+1), ROW(336:336)))</f>
        <v>#NUM!</v>
      </c>
      <c r="AC337" s="21" t="e">
        <f t="array" ref="AC337">INDEX($D$2:$D$561, SMALL(IF($AA$2=$B$2:$B$561, ROW($B$2:$B$561)-ROW($B$2)+1), ROW(336:336)))</f>
        <v>#NUM!</v>
      </c>
      <c r="AE337" s="21" t="e">
        <f t="array" ref="AE337">INDEX($C$2:$C$561, SMALL(IF($AD$2=$B$2:$B$561, ROW($B$2:$B$561)-ROW($B$2)+1), ROW(336:336)))</f>
        <v>#NUM!</v>
      </c>
      <c r="AF337" s="21" t="e">
        <f t="array" ref="AF337">INDEX($D$2:$D$561, SMALL(IF($AD$2=$B$2:$B$561, ROW($B$2:$B$561)-ROW($B$2)+1), ROW(336:336)))</f>
        <v>#NUM!</v>
      </c>
      <c r="AH337" s="21" t="e">
        <f t="array" ref="AH337">INDEX($C$2:$C$561, SMALL(IF($AG$2=$B$2:$B$561, ROW($B$2:$B$561)-ROW($B$2)+1), ROW(336:336)))</f>
        <v>#NUM!</v>
      </c>
      <c r="AI337" s="21" t="e">
        <f t="array" ref="AI337">INDEX($D$2:$D$561, SMALL(IF($AG$2=$B$2:$B$561, ROW($B$2:$B$561)-ROW($B$2)+1), ROW(336:336)))</f>
        <v>#NUM!</v>
      </c>
    </row>
    <row r="338" spans="1:35" ht="15" x14ac:dyDescent="0.4">
      <c r="A338">
        <f>'Clk1'!P24</f>
        <v>24.68308907297142</v>
      </c>
      <c r="B338">
        <f t="shared" si="5"/>
        <v>24</v>
      </c>
      <c r="C338" s="1">
        <f>'Clk1'!S24</f>
        <v>32.720816687288234</v>
      </c>
      <c r="D338" s="1">
        <f>'Clk1'!T24</f>
        <v>21.539070724922979</v>
      </c>
      <c r="G338" s="21" t="e">
        <f t="array" ref="G338">INDEX($C$2:$C$561, SMALL(IF($F$2=$B$2:$B$561, ROW($B$2:$B$561)-ROW($B$2)+1), ROW(337:337)))</f>
        <v>#NUM!</v>
      </c>
      <c r="H338" s="21" t="e">
        <f t="array" ref="H338">INDEX($D$2:$D$561, SMALL(IF($F$2=$B$2:$B$561, ROW($B$2:$B$561)-ROW($B$2)+1), ROW(337:337)))</f>
        <v>#NUM!</v>
      </c>
      <c r="J338" s="21" t="e">
        <f t="array" ref="J338">INDEX($C$2:$C$561, SMALL(IF($I$2=$B$2:$B$561, ROW($B$2:$B$561)-ROW($B$2)+1), ROW(337:337)))</f>
        <v>#NUM!</v>
      </c>
      <c r="K338" s="21" t="e">
        <f t="array" ref="K338">INDEX($D$2:$D$561, SMALL(IF($I$2=$B$2:$B$561, ROW($B$2:$B$561)-ROW($B$2)+1), ROW(337:337)))</f>
        <v>#NUM!</v>
      </c>
      <c r="M338" s="21" t="e">
        <f t="array" ref="M338">INDEX($C$2:$C$561, SMALL(IF($L$2=$B$2:$B$561, ROW($B$2:$B$561)-ROW($B$2)+1), ROW(337:337)))</f>
        <v>#NUM!</v>
      </c>
      <c r="N338" s="21" t="e">
        <f t="array" ref="N338">INDEX($D$2:$D$561, SMALL(IF($L$2=$B$2:$B$561, ROW($B$2:$B$561)-ROW($B$2)+1), ROW(337:337)))</f>
        <v>#NUM!</v>
      </c>
      <c r="P338" s="21" t="e">
        <f t="array" ref="P338">INDEX($C$2:$C$561, SMALL(IF($O$2=$B$2:$B$561, ROW($B$2:$B$561)-ROW($B$2)+1), ROW(337:337)))</f>
        <v>#NUM!</v>
      </c>
      <c r="Q338" s="21" t="e">
        <f t="array" ref="Q338">INDEX($D$2:$D$561, SMALL(IF($O$2=$B$2:$B$561, ROW($B$2:$B$561)-ROW($B$2)+1), ROW(337:337)))</f>
        <v>#NUM!</v>
      </c>
      <c r="S338" s="21" t="e">
        <f t="array" ref="S338">INDEX($C$2:$C$561, SMALL(IF($R$2=$B$2:$B$561, ROW($B$2:$B$561)-ROW($B$2)+1), ROW(337:337)))</f>
        <v>#NUM!</v>
      </c>
      <c r="T338" s="21" t="e">
        <f t="array" ref="T338">INDEX($D$2:$D$561, SMALL(IF($R$2=$B$2:$B$561, ROW($B$2:$B$561)-ROW($B$2)+1), ROW(337:337)))</f>
        <v>#NUM!</v>
      </c>
      <c r="V338" s="21" t="e">
        <f t="array" ref="V338">INDEX($C$2:$C$561, SMALL(IF($U$2=$B$2:$B$561, ROW($B$2:$B$561)-ROW($B$2)+1), ROW(337:337)))</f>
        <v>#NUM!</v>
      </c>
      <c r="W338" s="21" t="e">
        <f t="array" ref="W338">INDEX($D$2:$D$561, SMALL(IF($U$2=$B$2:$B$561, ROW($B$2:$B$561)-ROW($B$2)+1), ROW(337:337)))</f>
        <v>#NUM!</v>
      </c>
      <c r="Y338" s="21" t="e">
        <f t="array" ref="Y338">INDEX($C$2:$C$561, SMALL(IF($X$2=$B$2:$B$561, ROW($B$2:$B$561)-ROW($B$2)+1), ROW(337:337)))</f>
        <v>#NUM!</v>
      </c>
      <c r="Z338" s="21" t="e">
        <f t="array" ref="Z338">INDEX($D$2:$D$561, SMALL(IF($X$2=$B$2:$B$561, ROW($B$2:$B$561)-ROW($B$2)+1), ROW(337:337)))</f>
        <v>#NUM!</v>
      </c>
      <c r="AB338" s="21" t="e">
        <f t="array" ref="AB338">INDEX($C$2:$C$561, SMALL(IF($AA$2=$B$2:$B$561, ROW($B$2:$B$561)-ROW($B$2)+1), ROW(337:337)))</f>
        <v>#NUM!</v>
      </c>
      <c r="AC338" s="21" t="e">
        <f t="array" ref="AC338">INDEX($D$2:$D$561, SMALL(IF($AA$2=$B$2:$B$561, ROW($B$2:$B$561)-ROW($B$2)+1), ROW(337:337)))</f>
        <v>#NUM!</v>
      </c>
      <c r="AE338" s="21" t="e">
        <f t="array" ref="AE338">INDEX($C$2:$C$561, SMALL(IF($AD$2=$B$2:$B$561, ROW($B$2:$B$561)-ROW($B$2)+1), ROW(337:337)))</f>
        <v>#NUM!</v>
      </c>
      <c r="AF338" s="21" t="e">
        <f t="array" ref="AF338">INDEX($D$2:$D$561, SMALL(IF($AD$2=$B$2:$B$561, ROW($B$2:$B$561)-ROW($B$2)+1), ROW(337:337)))</f>
        <v>#NUM!</v>
      </c>
      <c r="AH338" s="21" t="e">
        <f t="array" ref="AH338">INDEX($C$2:$C$561, SMALL(IF($AG$2=$B$2:$B$561, ROW($B$2:$B$561)-ROW($B$2)+1), ROW(337:337)))</f>
        <v>#NUM!</v>
      </c>
      <c r="AI338" s="21" t="e">
        <f t="array" ref="AI338">INDEX($D$2:$D$561, SMALL(IF($AG$2=$B$2:$B$561, ROW($B$2:$B$561)-ROW($B$2)+1), ROW(337:337)))</f>
        <v>#NUM!</v>
      </c>
    </row>
    <row r="339" spans="1:35" ht="15" x14ac:dyDescent="0.4">
      <c r="A339">
        <f>'Clk1'!P25</f>
        <v>22.65900817248454</v>
      </c>
      <c r="B339">
        <f t="shared" si="5"/>
        <v>22</v>
      </c>
      <c r="C339" s="1">
        <f>'Clk1'!S25</f>
        <v>29.693689785891916</v>
      </c>
      <c r="D339" s="1">
        <f>'Clk1'!T25</f>
        <v>19.677681321774806</v>
      </c>
      <c r="G339" s="21" t="e">
        <f t="array" ref="G339">INDEX($C$2:$C$561, SMALL(IF($F$2=$B$2:$B$561, ROW($B$2:$B$561)-ROW($B$2)+1), ROW(338:338)))</f>
        <v>#NUM!</v>
      </c>
      <c r="H339" s="21" t="e">
        <f t="array" ref="H339">INDEX($D$2:$D$561, SMALL(IF($F$2=$B$2:$B$561, ROW($B$2:$B$561)-ROW($B$2)+1), ROW(338:338)))</f>
        <v>#NUM!</v>
      </c>
      <c r="J339" s="21" t="e">
        <f t="array" ref="J339">INDEX($C$2:$C$561, SMALL(IF($I$2=$B$2:$B$561, ROW($B$2:$B$561)-ROW($B$2)+1), ROW(338:338)))</f>
        <v>#NUM!</v>
      </c>
      <c r="K339" s="21" t="e">
        <f t="array" ref="K339">INDEX($D$2:$D$561, SMALL(IF($I$2=$B$2:$B$561, ROW($B$2:$B$561)-ROW($B$2)+1), ROW(338:338)))</f>
        <v>#NUM!</v>
      </c>
      <c r="M339" s="21" t="e">
        <f t="array" ref="M339">INDEX($C$2:$C$561, SMALL(IF($L$2=$B$2:$B$561, ROW($B$2:$B$561)-ROW($B$2)+1), ROW(338:338)))</f>
        <v>#NUM!</v>
      </c>
      <c r="N339" s="21" t="e">
        <f t="array" ref="N339">INDEX($D$2:$D$561, SMALL(IF($L$2=$B$2:$B$561, ROW($B$2:$B$561)-ROW($B$2)+1), ROW(338:338)))</f>
        <v>#NUM!</v>
      </c>
      <c r="P339" s="21" t="e">
        <f t="array" ref="P339">INDEX($C$2:$C$561, SMALL(IF($O$2=$B$2:$B$561, ROW($B$2:$B$561)-ROW($B$2)+1), ROW(338:338)))</f>
        <v>#NUM!</v>
      </c>
      <c r="Q339" s="21" t="e">
        <f t="array" ref="Q339">INDEX($D$2:$D$561, SMALL(IF($O$2=$B$2:$B$561, ROW($B$2:$B$561)-ROW($B$2)+1), ROW(338:338)))</f>
        <v>#NUM!</v>
      </c>
      <c r="S339" s="21" t="e">
        <f t="array" ref="S339">INDEX($C$2:$C$561, SMALL(IF($R$2=$B$2:$B$561, ROW($B$2:$B$561)-ROW($B$2)+1), ROW(338:338)))</f>
        <v>#NUM!</v>
      </c>
      <c r="T339" s="21" t="e">
        <f t="array" ref="T339">INDEX($D$2:$D$561, SMALL(IF($R$2=$B$2:$B$561, ROW($B$2:$B$561)-ROW($B$2)+1), ROW(338:338)))</f>
        <v>#NUM!</v>
      </c>
      <c r="V339" s="21" t="e">
        <f t="array" ref="V339">INDEX($C$2:$C$561, SMALL(IF($U$2=$B$2:$B$561, ROW($B$2:$B$561)-ROW($B$2)+1), ROW(338:338)))</f>
        <v>#NUM!</v>
      </c>
      <c r="W339" s="21" t="e">
        <f t="array" ref="W339">INDEX($D$2:$D$561, SMALL(IF($U$2=$B$2:$B$561, ROW($B$2:$B$561)-ROW($B$2)+1), ROW(338:338)))</f>
        <v>#NUM!</v>
      </c>
      <c r="Y339" s="21" t="e">
        <f t="array" ref="Y339">INDEX($C$2:$C$561, SMALL(IF($X$2=$B$2:$B$561, ROW($B$2:$B$561)-ROW($B$2)+1), ROW(338:338)))</f>
        <v>#NUM!</v>
      </c>
      <c r="Z339" s="21" t="e">
        <f t="array" ref="Z339">INDEX($D$2:$D$561, SMALL(IF($X$2=$B$2:$B$561, ROW($B$2:$B$561)-ROW($B$2)+1), ROW(338:338)))</f>
        <v>#NUM!</v>
      </c>
      <c r="AB339" s="21" t="e">
        <f t="array" ref="AB339">INDEX($C$2:$C$561, SMALL(IF($AA$2=$B$2:$B$561, ROW($B$2:$B$561)-ROW($B$2)+1), ROW(338:338)))</f>
        <v>#NUM!</v>
      </c>
      <c r="AC339" s="21" t="e">
        <f t="array" ref="AC339">INDEX($D$2:$D$561, SMALL(IF($AA$2=$B$2:$B$561, ROW($B$2:$B$561)-ROW($B$2)+1), ROW(338:338)))</f>
        <v>#NUM!</v>
      </c>
      <c r="AE339" s="21" t="e">
        <f t="array" ref="AE339">INDEX($C$2:$C$561, SMALL(IF($AD$2=$B$2:$B$561, ROW($B$2:$B$561)-ROW($B$2)+1), ROW(338:338)))</f>
        <v>#NUM!</v>
      </c>
      <c r="AF339" s="21" t="e">
        <f t="array" ref="AF339">INDEX($D$2:$D$561, SMALL(IF($AD$2=$B$2:$B$561, ROW($B$2:$B$561)-ROW($B$2)+1), ROW(338:338)))</f>
        <v>#NUM!</v>
      </c>
      <c r="AH339" s="21" t="e">
        <f t="array" ref="AH339">INDEX($C$2:$C$561, SMALL(IF($AG$2=$B$2:$B$561, ROW($B$2:$B$561)-ROW($B$2)+1), ROW(338:338)))</f>
        <v>#NUM!</v>
      </c>
      <c r="AI339" s="21" t="e">
        <f t="array" ref="AI339">INDEX($D$2:$D$561, SMALL(IF($AG$2=$B$2:$B$561, ROW($B$2:$B$561)-ROW($B$2)+1), ROW(338:338)))</f>
        <v>#NUM!</v>
      </c>
    </row>
    <row r="340" spans="1:35" ht="15" x14ac:dyDescent="0.4">
      <c r="A340">
        <f>'Clk1'!P26</f>
        <v>21.101594397963645</v>
      </c>
      <c r="B340">
        <f t="shared" si="5"/>
        <v>22</v>
      </c>
      <c r="C340" s="1">
        <f>'Clk1'!S26</f>
        <v>27.323663967351624</v>
      </c>
      <c r="D340" s="1">
        <f>'Clk1'!T26</f>
        <v>18.230665816605846</v>
      </c>
      <c r="G340" s="21" t="e">
        <f t="array" ref="G340">INDEX($C$2:$C$561, SMALL(IF($F$2=$B$2:$B$561, ROW($B$2:$B$561)-ROW($B$2)+1), ROW(339:339)))</f>
        <v>#NUM!</v>
      </c>
      <c r="H340" s="21" t="e">
        <f t="array" ref="H340">INDEX($D$2:$D$561, SMALL(IF($F$2=$B$2:$B$561, ROW($B$2:$B$561)-ROW($B$2)+1), ROW(339:339)))</f>
        <v>#NUM!</v>
      </c>
      <c r="J340" s="21" t="e">
        <f t="array" ref="J340">INDEX($C$2:$C$561, SMALL(IF($I$2=$B$2:$B$561, ROW($B$2:$B$561)-ROW($B$2)+1), ROW(339:339)))</f>
        <v>#NUM!</v>
      </c>
      <c r="K340" s="21" t="e">
        <f t="array" ref="K340">INDEX($D$2:$D$561, SMALL(IF($I$2=$B$2:$B$561, ROW($B$2:$B$561)-ROW($B$2)+1), ROW(339:339)))</f>
        <v>#NUM!</v>
      </c>
      <c r="M340" s="21" t="e">
        <f t="array" ref="M340">INDEX($C$2:$C$561, SMALL(IF($L$2=$B$2:$B$561, ROW($B$2:$B$561)-ROW($B$2)+1), ROW(339:339)))</f>
        <v>#NUM!</v>
      </c>
      <c r="N340" s="21" t="e">
        <f t="array" ref="N340">INDEX($D$2:$D$561, SMALL(IF($L$2=$B$2:$B$561, ROW($B$2:$B$561)-ROW($B$2)+1), ROW(339:339)))</f>
        <v>#NUM!</v>
      </c>
      <c r="P340" s="21" t="e">
        <f t="array" ref="P340">INDEX($C$2:$C$561, SMALL(IF($O$2=$B$2:$B$561, ROW($B$2:$B$561)-ROW($B$2)+1), ROW(339:339)))</f>
        <v>#NUM!</v>
      </c>
      <c r="Q340" s="21" t="e">
        <f t="array" ref="Q340">INDEX($D$2:$D$561, SMALL(IF($O$2=$B$2:$B$561, ROW($B$2:$B$561)-ROW($B$2)+1), ROW(339:339)))</f>
        <v>#NUM!</v>
      </c>
      <c r="S340" s="21" t="e">
        <f t="array" ref="S340">INDEX($C$2:$C$561, SMALL(IF($R$2=$B$2:$B$561, ROW($B$2:$B$561)-ROW($B$2)+1), ROW(339:339)))</f>
        <v>#NUM!</v>
      </c>
      <c r="T340" s="21" t="e">
        <f t="array" ref="T340">INDEX($D$2:$D$561, SMALL(IF($R$2=$B$2:$B$561, ROW($B$2:$B$561)-ROW($B$2)+1), ROW(339:339)))</f>
        <v>#NUM!</v>
      </c>
      <c r="V340" s="21" t="e">
        <f t="array" ref="V340">INDEX($C$2:$C$561, SMALL(IF($U$2=$B$2:$B$561, ROW($B$2:$B$561)-ROW($B$2)+1), ROW(339:339)))</f>
        <v>#NUM!</v>
      </c>
      <c r="W340" s="21" t="e">
        <f t="array" ref="W340">INDEX($D$2:$D$561, SMALL(IF($U$2=$B$2:$B$561, ROW($B$2:$B$561)-ROW($B$2)+1), ROW(339:339)))</f>
        <v>#NUM!</v>
      </c>
      <c r="Y340" s="21" t="e">
        <f t="array" ref="Y340">INDEX($C$2:$C$561, SMALL(IF($X$2=$B$2:$B$561, ROW($B$2:$B$561)-ROW($B$2)+1), ROW(339:339)))</f>
        <v>#NUM!</v>
      </c>
      <c r="Z340" s="21" t="e">
        <f t="array" ref="Z340">INDEX($D$2:$D$561, SMALL(IF($X$2=$B$2:$B$561, ROW($B$2:$B$561)-ROW($B$2)+1), ROW(339:339)))</f>
        <v>#NUM!</v>
      </c>
      <c r="AB340" s="21" t="e">
        <f t="array" ref="AB340">INDEX($C$2:$C$561, SMALL(IF($AA$2=$B$2:$B$561, ROW($B$2:$B$561)-ROW($B$2)+1), ROW(339:339)))</f>
        <v>#NUM!</v>
      </c>
      <c r="AC340" s="21" t="e">
        <f t="array" ref="AC340">INDEX($D$2:$D$561, SMALL(IF($AA$2=$B$2:$B$561, ROW($B$2:$B$561)-ROW($B$2)+1), ROW(339:339)))</f>
        <v>#NUM!</v>
      </c>
      <c r="AE340" s="21" t="e">
        <f t="array" ref="AE340">INDEX($C$2:$C$561, SMALL(IF($AD$2=$B$2:$B$561, ROW($B$2:$B$561)-ROW($B$2)+1), ROW(339:339)))</f>
        <v>#NUM!</v>
      </c>
      <c r="AF340" s="21" t="e">
        <f t="array" ref="AF340">INDEX($D$2:$D$561, SMALL(IF($AD$2=$B$2:$B$561, ROW($B$2:$B$561)-ROW($B$2)+1), ROW(339:339)))</f>
        <v>#NUM!</v>
      </c>
      <c r="AH340" s="21" t="e">
        <f t="array" ref="AH340">INDEX($C$2:$C$561, SMALL(IF($AG$2=$B$2:$B$561, ROW($B$2:$B$561)-ROW($B$2)+1), ROW(339:339)))</f>
        <v>#NUM!</v>
      </c>
      <c r="AI340" s="21" t="e">
        <f t="array" ref="AI340">INDEX($D$2:$D$561, SMALL(IF($AG$2=$B$2:$B$561, ROW($B$2:$B$561)-ROW($B$2)+1), ROW(339:339)))</f>
        <v>#NUM!</v>
      </c>
    </row>
    <row r="341" spans="1:35" ht="15" x14ac:dyDescent="0.4">
      <c r="A341">
        <f>'Clk1'!P27</f>
        <v>19.860175359545032</v>
      </c>
      <c r="B341">
        <f t="shared" si="5"/>
        <v>20</v>
      </c>
      <c r="C341" s="1">
        <f>'Clk1'!S27</f>
        <v>25.398551401749256</v>
      </c>
      <c r="D341" s="1">
        <f>'Clk1'!T27</f>
        <v>17.063427085323134</v>
      </c>
      <c r="G341" s="21" t="e">
        <f t="array" ref="G341">INDEX($C$2:$C$561, SMALL(IF($F$2=$B$2:$B$561, ROW($B$2:$B$561)-ROW($B$2)+1), ROW(340:340)))</f>
        <v>#NUM!</v>
      </c>
      <c r="H341" s="21" t="e">
        <f t="array" ref="H341">INDEX($D$2:$D$561, SMALL(IF($F$2=$B$2:$B$561, ROW($B$2:$B$561)-ROW($B$2)+1), ROW(340:340)))</f>
        <v>#NUM!</v>
      </c>
      <c r="J341" s="21" t="e">
        <f t="array" ref="J341">INDEX($C$2:$C$561, SMALL(IF($I$2=$B$2:$B$561, ROW($B$2:$B$561)-ROW($B$2)+1), ROW(340:340)))</f>
        <v>#NUM!</v>
      </c>
      <c r="K341" s="21" t="e">
        <f t="array" ref="K341">INDEX($D$2:$D$561, SMALL(IF($I$2=$B$2:$B$561, ROW($B$2:$B$561)-ROW($B$2)+1), ROW(340:340)))</f>
        <v>#NUM!</v>
      </c>
      <c r="M341" s="21" t="e">
        <f t="array" ref="M341">INDEX($C$2:$C$561, SMALL(IF($L$2=$B$2:$B$561, ROW($B$2:$B$561)-ROW($B$2)+1), ROW(340:340)))</f>
        <v>#NUM!</v>
      </c>
      <c r="N341" s="21" t="e">
        <f t="array" ref="N341">INDEX($D$2:$D$561, SMALL(IF($L$2=$B$2:$B$561, ROW($B$2:$B$561)-ROW($B$2)+1), ROW(340:340)))</f>
        <v>#NUM!</v>
      </c>
      <c r="P341" s="21" t="e">
        <f t="array" ref="P341">INDEX($C$2:$C$561, SMALL(IF($O$2=$B$2:$B$561, ROW($B$2:$B$561)-ROW($B$2)+1), ROW(340:340)))</f>
        <v>#NUM!</v>
      </c>
      <c r="Q341" s="21" t="e">
        <f t="array" ref="Q341">INDEX($D$2:$D$561, SMALL(IF($O$2=$B$2:$B$561, ROW($B$2:$B$561)-ROW($B$2)+1), ROW(340:340)))</f>
        <v>#NUM!</v>
      </c>
      <c r="S341" s="21" t="e">
        <f t="array" ref="S341">INDEX($C$2:$C$561, SMALL(IF($R$2=$B$2:$B$561, ROW($B$2:$B$561)-ROW($B$2)+1), ROW(340:340)))</f>
        <v>#NUM!</v>
      </c>
      <c r="T341" s="21" t="e">
        <f t="array" ref="T341">INDEX($D$2:$D$561, SMALL(IF($R$2=$B$2:$B$561, ROW($B$2:$B$561)-ROW($B$2)+1), ROW(340:340)))</f>
        <v>#NUM!</v>
      </c>
      <c r="V341" s="21" t="e">
        <f t="array" ref="V341">INDEX($C$2:$C$561, SMALL(IF($U$2=$B$2:$B$561, ROW($B$2:$B$561)-ROW($B$2)+1), ROW(340:340)))</f>
        <v>#NUM!</v>
      </c>
      <c r="W341" s="21" t="e">
        <f t="array" ref="W341">INDEX($D$2:$D$561, SMALL(IF($U$2=$B$2:$B$561, ROW($B$2:$B$561)-ROW($B$2)+1), ROW(340:340)))</f>
        <v>#NUM!</v>
      </c>
      <c r="Y341" s="21" t="e">
        <f t="array" ref="Y341">INDEX($C$2:$C$561, SMALL(IF($X$2=$B$2:$B$561, ROW($B$2:$B$561)-ROW($B$2)+1), ROW(340:340)))</f>
        <v>#NUM!</v>
      </c>
      <c r="Z341" s="21" t="e">
        <f t="array" ref="Z341">INDEX($D$2:$D$561, SMALL(IF($X$2=$B$2:$B$561, ROW($B$2:$B$561)-ROW($B$2)+1), ROW(340:340)))</f>
        <v>#NUM!</v>
      </c>
      <c r="AB341" s="21" t="e">
        <f t="array" ref="AB341">INDEX($C$2:$C$561, SMALL(IF($AA$2=$B$2:$B$561, ROW($B$2:$B$561)-ROW($B$2)+1), ROW(340:340)))</f>
        <v>#NUM!</v>
      </c>
      <c r="AC341" s="21" t="e">
        <f t="array" ref="AC341">INDEX($D$2:$D$561, SMALL(IF($AA$2=$B$2:$B$561, ROW($B$2:$B$561)-ROW($B$2)+1), ROW(340:340)))</f>
        <v>#NUM!</v>
      </c>
      <c r="AE341" s="21" t="e">
        <f t="array" ref="AE341">INDEX($C$2:$C$561, SMALL(IF($AD$2=$B$2:$B$561, ROW($B$2:$B$561)-ROW($B$2)+1), ROW(340:340)))</f>
        <v>#NUM!</v>
      </c>
      <c r="AF341" s="21" t="e">
        <f t="array" ref="AF341">INDEX($D$2:$D$561, SMALL(IF($AD$2=$B$2:$B$561, ROW($B$2:$B$561)-ROW($B$2)+1), ROW(340:340)))</f>
        <v>#NUM!</v>
      </c>
      <c r="AH341" s="21" t="e">
        <f t="array" ref="AH341">INDEX($C$2:$C$561, SMALL(IF($AG$2=$B$2:$B$561, ROW($B$2:$B$561)-ROW($B$2)+1), ROW(340:340)))</f>
        <v>#NUM!</v>
      </c>
      <c r="AI341" s="21" t="e">
        <f t="array" ref="AI341">INDEX($D$2:$D$561, SMALL(IF($AG$2=$B$2:$B$561, ROW($B$2:$B$561)-ROW($B$2)+1), ROW(340:340)))</f>
        <v>#NUM!</v>
      </c>
    </row>
    <row r="342" spans="1:35" ht="15" x14ac:dyDescent="0.4">
      <c r="A342">
        <f>'Clk1'!P28</f>
        <v>18.844597134035887</v>
      </c>
      <c r="B342">
        <f t="shared" si="5"/>
        <v>18</v>
      </c>
      <c r="C342" s="1">
        <f>'Clk1'!S28</f>
        <v>23.791227541505769</v>
      </c>
      <c r="D342" s="1">
        <f>'Clk1'!T28</f>
        <v>16.095354735805504</v>
      </c>
      <c r="G342" s="21" t="e">
        <f t="array" ref="G342">INDEX($C$2:$C$561, SMALL(IF($F$2=$B$2:$B$561, ROW($B$2:$B$561)-ROW($B$2)+1), ROW(341:341)))</f>
        <v>#NUM!</v>
      </c>
      <c r="H342" s="21" t="e">
        <f t="array" ref="H342">INDEX($D$2:$D$561, SMALL(IF($F$2=$B$2:$B$561, ROW($B$2:$B$561)-ROW($B$2)+1), ROW(341:341)))</f>
        <v>#NUM!</v>
      </c>
      <c r="J342" s="21" t="e">
        <f t="array" ref="J342">INDEX($C$2:$C$561, SMALL(IF($I$2=$B$2:$B$561, ROW($B$2:$B$561)-ROW($B$2)+1), ROW(341:341)))</f>
        <v>#NUM!</v>
      </c>
      <c r="K342" s="21" t="e">
        <f t="array" ref="K342">INDEX($D$2:$D$561, SMALL(IF($I$2=$B$2:$B$561, ROW($B$2:$B$561)-ROW($B$2)+1), ROW(341:341)))</f>
        <v>#NUM!</v>
      </c>
      <c r="M342" s="21" t="e">
        <f t="array" ref="M342">INDEX($C$2:$C$561, SMALL(IF($L$2=$B$2:$B$561, ROW($B$2:$B$561)-ROW($B$2)+1), ROW(341:341)))</f>
        <v>#NUM!</v>
      </c>
      <c r="N342" s="21" t="e">
        <f t="array" ref="N342">INDEX($D$2:$D$561, SMALL(IF($L$2=$B$2:$B$561, ROW($B$2:$B$561)-ROW($B$2)+1), ROW(341:341)))</f>
        <v>#NUM!</v>
      </c>
      <c r="P342" s="21" t="e">
        <f t="array" ref="P342">INDEX($C$2:$C$561, SMALL(IF($O$2=$B$2:$B$561, ROW($B$2:$B$561)-ROW($B$2)+1), ROW(341:341)))</f>
        <v>#NUM!</v>
      </c>
      <c r="Q342" s="21" t="e">
        <f t="array" ref="Q342">INDEX($D$2:$D$561, SMALL(IF($O$2=$B$2:$B$561, ROW($B$2:$B$561)-ROW($B$2)+1), ROW(341:341)))</f>
        <v>#NUM!</v>
      </c>
      <c r="S342" s="21" t="e">
        <f t="array" ref="S342">INDEX($C$2:$C$561, SMALL(IF($R$2=$B$2:$B$561, ROW($B$2:$B$561)-ROW($B$2)+1), ROW(341:341)))</f>
        <v>#NUM!</v>
      </c>
      <c r="T342" s="21" t="e">
        <f t="array" ref="T342">INDEX($D$2:$D$561, SMALL(IF($R$2=$B$2:$B$561, ROW($B$2:$B$561)-ROW($B$2)+1), ROW(341:341)))</f>
        <v>#NUM!</v>
      </c>
      <c r="V342" s="21" t="e">
        <f t="array" ref="V342">INDEX($C$2:$C$561, SMALL(IF($U$2=$B$2:$B$561, ROW($B$2:$B$561)-ROW($B$2)+1), ROW(341:341)))</f>
        <v>#NUM!</v>
      </c>
      <c r="W342" s="21" t="e">
        <f t="array" ref="W342">INDEX($D$2:$D$561, SMALL(IF($U$2=$B$2:$B$561, ROW($B$2:$B$561)-ROW($B$2)+1), ROW(341:341)))</f>
        <v>#NUM!</v>
      </c>
      <c r="Y342" s="21" t="e">
        <f t="array" ref="Y342">INDEX($C$2:$C$561, SMALL(IF($X$2=$B$2:$B$561, ROW($B$2:$B$561)-ROW($B$2)+1), ROW(341:341)))</f>
        <v>#NUM!</v>
      </c>
      <c r="Z342" s="21" t="e">
        <f t="array" ref="Z342">INDEX($D$2:$D$561, SMALL(IF($X$2=$B$2:$B$561, ROW($B$2:$B$561)-ROW($B$2)+1), ROW(341:341)))</f>
        <v>#NUM!</v>
      </c>
      <c r="AB342" s="21" t="e">
        <f t="array" ref="AB342">INDEX($C$2:$C$561, SMALL(IF($AA$2=$B$2:$B$561, ROW($B$2:$B$561)-ROW($B$2)+1), ROW(341:341)))</f>
        <v>#NUM!</v>
      </c>
      <c r="AC342" s="21" t="e">
        <f t="array" ref="AC342">INDEX($D$2:$D$561, SMALL(IF($AA$2=$B$2:$B$561, ROW($B$2:$B$561)-ROW($B$2)+1), ROW(341:341)))</f>
        <v>#NUM!</v>
      </c>
      <c r="AE342" s="21" t="e">
        <f t="array" ref="AE342">INDEX($C$2:$C$561, SMALL(IF($AD$2=$B$2:$B$561, ROW($B$2:$B$561)-ROW($B$2)+1), ROW(341:341)))</f>
        <v>#NUM!</v>
      </c>
      <c r="AF342" s="21" t="e">
        <f t="array" ref="AF342">INDEX($D$2:$D$561, SMALL(IF($AD$2=$B$2:$B$561, ROW($B$2:$B$561)-ROW($B$2)+1), ROW(341:341)))</f>
        <v>#NUM!</v>
      </c>
      <c r="AH342" s="21" t="e">
        <f t="array" ref="AH342">INDEX($C$2:$C$561, SMALL(IF($AG$2=$B$2:$B$561, ROW($B$2:$B$561)-ROW($B$2)+1), ROW(341:341)))</f>
        <v>#NUM!</v>
      </c>
      <c r="AI342" s="21" t="e">
        <f t="array" ref="AI342">INDEX($D$2:$D$561, SMALL(IF($AG$2=$B$2:$B$561, ROW($B$2:$B$561)-ROW($B$2)+1), ROW(341:341)))</f>
        <v>#NUM!</v>
      </c>
    </row>
    <row r="343" spans="1:35" ht="15" x14ac:dyDescent="0.4">
      <c r="A343">
        <f>'Clk1'!P29</f>
        <v>17.997188023121168</v>
      </c>
      <c r="B343">
        <f t="shared" si="5"/>
        <v>18</v>
      </c>
      <c r="C343" s="1">
        <f>'Clk1'!S29</f>
        <v>22.420270645823273</v>
      </c>
      <c r="D343" s="1">
        <f>'Clk1'!T29</f>
        <v>15.27482411021796</v>
      </c>
      <c r="G343" s="21" t="e">
        <f t="array" ref="G343">INDEX($C$2:$C$561, SMALL(IF($F$2=$B$2:$B$561, ROW($B$2:$B$561)-ROW($B$2)+1), ROW(342:342)))</f>
        <v>#NUM!</v>
      </c>
      <c r="H343" s="21" t="e">
        <f t="array" ref="H343">INDEX($D$2:$D$561, SMALL(IF($F$2=$B$2:$B$561, ROW($B$2:$B$561)-ROW($B$2)+1), ROW(342:342)))</f>
        <v>#NUM!</v>
      </c>
      <c r="J343" s="21" t="e">
        <f t="array" ref="J343">INDEX($C$2:$C$561, SMALL(IF($I$2=$B$2:$B$561, ROW($B$2:$B$561)-ROW($B$2)+1), ROW(342:342)))</f>
        <v>#NUM!</v>
      </c>
      <c r="K343" s="21" t="e">
        <f t="array" ref="K343">INDEX($D$2:$D$561, SMALL(IF($I$2=$B$2:$B$561, ROW($B$2:$B$561)-ROW($B$2)+1), ROW(342:342)))</f>
        <v>#NUM!</v>
      </c>
      <c r="M343" s="21" t="e">
        <f t="array" ref="M343">INDEX($C$2:$C$561, SMALL(IF($L$2=$B$2:$B$561, ROW($B$2:$B$561)-ROW($B$2)+1), ROW(342:342)))</f>
        <v>#NUM!</v>
      </c>
      <c r="N343" s="21" t="e">
        <f t="array" ref="N343">INDEX($D$2:$D$561, SMALL(IF($L$2=$B$2:$B$561, ROW($B$2:$B$561)-ROW($B$2)+1), ROW(342:342)))</f>
        <v>#NUM!</v>
      </c>
      <c r="P343" s="21" t="e">
        <f t="array" ref="P343">INDEX($C$2:$C$561, SMALL(IF($O$2=$B$2:$B$561, ROW($B$2:$B$561)-ROW($B$2)+1), ROW(342:342)))</f>
        <v>#NUM!</v>
      </c>
      <c r="Q343" s="21" t="e">
        <f t="array" ref="Q343">INDEX($D$2:$D$561, SMALL(IF($O$2=$B$2:$B$561, ROW($B$2:$B$561)-ROW($B$2)+1), ROW(342:342)))</f>
        <v>#NUM!</v>
      </c>
      <c r="S343" s="21" t="e">
        <f t="array" ref="S343">INDEX($C$2:$C$561, SMALL(IF($R$2=$B$2:$B$561, ROW($B$2:$B$561)-ROW($B$2)+1), ROW(342:342)))</f>
        <v>#NUM!</v>
      </c>
      <c r="T343" s="21" t="e">
        <f t="array" ref="T343">INDEX($D$2:$D$561, SMALL(IF($R$2=$B$2:$B$561, ROW($B$2:$B$561)-ROW($B$2)+1), ROW(342:342)))</f>
        <v>#NUM!</v>
      </c>
      <c r="V343" s="21" t="e">
        <f t="array" ref="V343">INDEX($C$2:$C$561, SMALL(IF($U$2=$B$2:$B$561, ROW($B$2:$B$561)-ROW($B$2)+1), ROW(342:342)))</f>
        <v>#NUM!</v>
      </c>
      <c r="W343" s="21" t="e">
        <f t="array" ref="W343">INDEX($D$2:$D$561, SMALL(IF($U$2=$B$2:$B$561, ROW($B$2:$B$561)-ROW($B$2)+1), ROW(342:342)))</f>
        <v>#NUM!</v>
      </c>
      <c r="Y343" s="21" t="e">
        <f t="array" ref="Y343">INDEX($C$2:$C$561, SMALL(IF($X$2=$B$2:$B$561, ROW($B$2:$B$561)-ROW($B$2)+1), ROW(342:342)))</f>
        <v>#NUM!</v>
      </c>
      <c r="Z343" s="21" t="e">
        <f t="array" ref="Z343">INDEX($D$2:$D$561, SMALL(IF($X$2=$B$2:$B$561, ROW($B$2:$B$561)-ROW($B$2)+1), ROW(342:342)))</f>
        <v>#NUM!</v>
      </c>
      <c r="AB343" s="21" t="e">
        <f t="array" ref="AB343">INDEX($C$2:$C$561, SMALL(IF($AA$2=$B$2:$B$561, ROW($B$2:$B$561)-ROW($B$2)+1), ROW(342:342)))</f>
        <v>#NUM!</v>
      </c>
      <c r="AC343" s="21" t="e">
        <f t="array" ref="AC343">INDEX($D$2:$D$561, SMALL(IF($AA$2=$B$2:$B$561, ROW($B$2:$B$561)-ROW($B$2)+1), ROW(342:342)))</f>
        <v>#NUM!</v>
      </c>
      <c r="AE343" s="21" t="e">
        <f t="array" ref="AE343">INDEX($C$2:$C$561, SMALL(IF($AD$2=$B$2:$B$561, ROW($B$2:$B$561)-ROW($B$2)+1), ROW(342:342)))</f>
        <v>#NUM!</v>
      </c>
      <c r="AF343" s="21" t="e">
        <f t="array" ref="AF343">INDEX($D$2:$D$561, SMALL(IF($AD$2=$B$2:$B$561, ROW($B$2:$B$561)-ROW($B$2)+1), ROW(342:342)))</f>
        <v>#NUM!</v>
      </c>
      <c r="AH343" s="21" t="e">
        <f t="array" ref="AH343">INDEX($C$2:$C$561, SMALL(IF($AG$2=$B$2:$B$561, ROW($B$2:$B$561)-ROW($B$2)+1), ROW(342:342)))</f>
        <v>#NUM!</v>
      </c>
      <c r="AI343" s="21" t="e">
        <f t="array" ref="AI343">INDEX($D$2:$D$561, SMALL(IF($AG$2=$B$2:$B$561, ROW($B$2:$B$561)-ROW($B$2)+1), ROW(342:342)))</f>
        <v>#NUM!</v>
      </c>
    </row>
    <row r="344" spans="1:35" ht="15" x14ac:dyDescent="0.4">
      <c r="A344">
        <f>'Clk1'!P30</f>
        <v>17.279119016801815</v>
      </c>
      <c r="B344">
        <f t="shared" si="5"/>
        <v>18</v>
      </c>
      <c r="C344" s="1">
        <f>'Clk1'!S30</f>
        <v>21.230796296788291</v>
      </c>
      <c r="D344" s="1">
        <f>'Clk1'!T30</f>
        <v>14.56702991463899</v>
      </c>
      <c r="G344" s="21" t="e">
        <f t="array" ref="G344">INDEX($C$2:$C$561, SMALL(IF($F$2=$B$2:$B$561, ROW($B$2:$B$561)-ROW($B$2)+1), ROW(343:343)))</f>
        <v>#NUM!</v>
      </c>
      <c r="H344" s="21" t="e">
        <f t="array" ref="H344">INDEX($D$2:$D$561, SMALL(IF($F$2=$B$2:$B$561, ROW($B$2:$B$561)-ROW($B$2)+1), ROW(343:343)))</f>
        <v>#NUM!</v>
      </c>
      <c r="J344" s="21" t="e">
        <f t="array" ref="J344">INDEX($C$2:$C$561, SMALL(IF($I$2=$B$2:$B$561, ROW($B$2:$B$561)-ROW($B$2)+1), ROW(343:343)))</f>
        <v>#NUM!</v>
      </c>
      <c r="K344" s="21" t="e">
        <f t="array" ref="K344">INDEX($D$2:$D$561, SMALL(IF($I$2=$B$2:$B$561, ROW($B$2:$B$561)-ROW($B$2)+1), ROW(343:343)))</f>
        <v>#NUM!</v>
      </c>
      <c r="M344" s="21" t="e">
        <f t="array" ref="M344">INDEX($C$2:$C$561, SMALL(IF($L$2=$B$2:$B$561, ROW($B$2:$B$561)-ROW($B$2)+1), ROW(343:343)))</f>
        <v>#NUM!</v>
      </c>
      <c r="N344" s="21" t="e">
        <f t="array" ref="N344">INDEX($D$2:$D$561, SMALL(IF($L$2=$B$2:$B$561, ROW($B$2:$B$561)-ROW($B$2)+1), ROW(343:343)))</f>
        <v>#NUM!</v>
      </c>
      <c r="P344" s="21" t="e">
        <f t="array" ref="P344">INDEX($C$2:$C$561, SMALL(IF($O$2=$B$2:$B$561, ROW($B$2:$B$561)-ROW($B$2)+1), ROW(343:343)))</f>
        <v>#NUM!</v>
      </c>
      <c r="Q344" s="21" t="e">
        <f t="array" ref="Q344">INDEX($D$2:$D$561, SMALL(IF($O$2=$B$2:$B$561, ROW($B$2:$B$561)-ROW($B$2)+1), ROW(343:343)))</f>
        <v>#NUM!</v>
      </c>
      <c r="S344" s="21" t="e">
        <f t="array" ref="S344">INDEX($C$2:$C$561, SMALL(IF($R$2=$B$2:$B$561, ROW($B$2:$B$561)-ROW($B$2)+1), ROW(343:343)))</f>
        <v>#NUM!</v>
      </c>
      <c r="T344" s="21" t="e">
        <f t="array" ref="T344">INDEX($D$2:$D$561, SMALL(IF($R$2=$B$2:$B$561, ROW($B$2:$B$561)-ROW($B$2)+1), ROW(343:343)))</f>
        <v>#NUM!</v>
      </c>
      <c r="V344" s="21" t="e">
        <f t="array" ref="V344">INDEX($C$2:$C$561, SMALL(IF($U$2=$B$2:$B$561, ROW($B$2:$B$561)-ROW($B$2)+1), ROW(343:343)))</f>
        <v>#NUM!</v>
      </c>
      <c r="W344" s="21" t="e">
        <f t="array" ref="W344">INDEX($D$2:$D$561, SMALL(IF($U$2=$B$2:$B$561, ROW($B$2:$B$561)-ROW($B$2)+1), ROW(343:343)))</f>
        <v>#NUM!</v>
      </c>
      <c r="Y344" s="21" t="e">
        <f t="array" ref="Y344">INDEX($C$2:$C$561, SMALL(IF($X$2=$B$2:$B$561, ROW($B$2:$B$561)-ROW($B$2)+1), ROW(343:343)))</f>
        <v>#NUM!</v>
      </c>
      <c r="Z344" s="21" t="e">
        <f t="array" ref="Z344">INDEX($D$2:$D$561, SMALL(IF($X$2=$B$2:$B$561, ROW($B$2:$B$561)-ROW($B$2)+1), ROW(343:343)))</f>
        <v>#NUM!</v>
      </c>
      <c r="AB344" s="21" t="e">
        <f t="array" ref="AB344">INDEX($C$2:$C$561, SMALL(IF($AA$2=$B$2:$B$561, ROW($B$2:$B$561)-ROW($B$2)+1), ROW(343:343)))</f>
        <v>#NUM!</v>
      </c>
      <c r="AC344" s="21" t="e">
        <f t="array" ref="AC344">INDEX($D$2:$D$561, SMALL(IF($AA$2=$B$2:$B$561, ROW($B$2:$B$561)-ROW($B$2)+1), ROW(343:343)))</f>
        <v>#NUM!</v>
      </c>
      <c r="AE344" s="21" t="e">
        <f t="array" ref="AE344">INDEX($C$2:$C$561, SMALL(IF($AD$2=$B$2:$B$561, ROW($B$2:$B$561)-ROW($B$2)+1), ROW(343:343)))</f>
        <v>#NUM!</v>
      </c>
      <c r="AF344" s="21" t="e">
        <f t="array" ref="AF344">INDEX($D$2:$D$561, SMALL(IF($AD$2=$B$2:$B$561, ROW($B$2:$B$561)-ROW($B$2)+1), ROW(343:343)))</f>
        <v>#NUM!</v>
      </c>
      <c r="AH344" s="21" t="e">
        <f t="array" ref="AH344">INDEX($C$2:$C$561, SMALL(IF($AG$2=$B$2:$B$561, ROW($B$2:$B$561)-ROW($B$2)+1), ROW(343:343)))</f>
        <v>#NUM!</v>
      </c>
      <c r="AI344" s="21" t="e">
        <f t="array" ref="AI344">INDEX($D$2:$D$561, SMALL(IF($AG$2=$B$2:$B$561, ROW($B$2:$B$561)-ROW($B$2)+1), ROW(343:343)))</f>
        <v>#NUM!</v>
      </c>
    </row>
    <row r="345" spans="1:35" ht="15" x14ac:dyDescent="0.4">
      <c r="A345">
        <f>'Clk1'!P31</f>
        <v>16.663168349313704</v>
      </c>
      <c r="B345">
        <f t="shared" si="5"/>
        <v>16</v>
      </c>
      <c r="C345" s="1">
        <f>'Clk1'!S31</f>
        <v>20.184281944091786</v>
      </c>
      <c r="D345" s="1">
        <f>'Clk1'!T31</f>
        <v>13.947530461739069</v>
      </c>
      <c r="G345" s="21" t="e">
        <f t="array" ref="G345">INDEX($C$2:$C$561, SMALL(IF($F$2=$B$2:$B$561, ROW($B$2:$B$561)-ROW($B$2)+1), ROW(344:344)))</f>
        <v>#NUM!</v>
      </c>
      <c r="H345" s="21" t="e">
        <f t="array" ref="H345">INDEX($D$2:$D$561, SMALL(IF($F$2=$B$2:$B$561, ROW($B$2:$B$561)-ROW($B$2)+1), ROW(344:344)))</f>
        <v>#NUM!</v>
      </c>
      <c r="J345" s="21" t="e">
        <f t="array" ref="J345">INDEX($C$2:$C$561, SMALL(IF($I$2=$B$2:$B$561, ROW($B$2:$B$561)-ROW($B$2)+1), ROW(344:344)))</f>
        <v>#NUM!</v>
      </c>
      <c r="K345" s="21" t="e">
        <f t="array" ref="K345">INDEX($D$2:$D$561, SMALL(IF($I$2=$B$2:$B$561, ROW($B$2:$B$561)-ROW($B$2)+1), ROW(344:344)))</f>
        <v>#NUM!</v>
      </c>
      <c r="M345" s="21" t="e">
        <f t="array" ref="M345">INDEX($C$2:$C$561, SMALL(IF($L$2=$B$2:$B$561, ROW($B$2:$B$561)-ROW($B$2)+1), ROW(344:344)))</f>
        <v>#NUM!</v>
      </c>
      <c r="N345" s="21" t="e">
        <f t="array" ref="N345">INDEX($D$2:$D$561, SMALL(IF($L$2=$B$2:$B$561, ROW($B$2:$B$561)-ROW($B$2)+1), ROW(344:344)))</f>
        <v>#NUM!</v>
      </c>
      <c r="P345" s="21" t="e">
        <f t="array" ref="P345">INDEX($C$2:$C$561, SMALL(IF($O$2=$B$2:$B$561, ROW($B$2:$B$561)-ROW($B$2)+1), ROW(344:344)))</f>
        <v>#NUM!</v>
      </c>
      <c r="Q345" s="21" t="e">
        <f t="array" ref="Q345">INDEX($D$2:$D$561, SMALL(IF($O$2=$B$2:$B$561, ROW($B$2:$B$561)-ROW($B$2)+1), ROW(344:344)))</f>
        <v>#NUM!</v>
      </c>
      <c r="S345" s="21" t="e">
        <f t="array" ref="S345">INDEX($C$2:$C$561, SMALL(IF($R$2=$B$2:$B$561, ROW($B$2:$B$561)-ROW($B$2)+1), ROW(344:344)))</f>
        <v>#NUM!</v>
      </c>
      <c r="T345" s="21" t="e">
        <f t="array" ref="T345">INDEX($D$2:$D$561, SMALL(IF($R$2=$B$2:$B$561, ROW($B$2:$B$561)-ROW($B$2)+1), ROW(344:344)))</f>
        <v>#NUM!</v>
      </c>
      <c r="V345" s="21" t="e">
        <f t="array" ref="V345">INDEX($C$2:$C$561, SMALL(IF($U$2=$B$2:$B$561, ROW($B$2:$B$561)-ROW($B$2)+1), ROW(344:344)))</f>
        <v>#NUM!</v>
      </c>
      <c r="W345" s="21" t="e">
        <f t="array" ref="W345">INDEX($D$2:$D$561, SMALL(IF($U$2=$B$2:$B$561, ROW($B$2:$B$561)-ROW($B$2)+1), ROW(344:344)))</f>
        <v>#NUM!</v>
      </c>
      <c r="Y345" s="21" t="e">
        <f t="array" ref="Y345">INDEX($C$2:$C$561, SMALL(IF($X$2=$B$2:$B$561, ROW($B$2:$B$561)-ROW($B$2)+1), ROW(344:344)))</f>
        <v>#NUM!</v>
      </c>
      <c r="Z345" s="21" t="e">
        <f t="array" ref="Z345">INDEX($D$2:$D$561, SMALL(IF($X$2=$B$2:$B$561, ROW($B$2:$B$561)-ROW($B$2)+1), ROW(344:344)))</f>
        <v>#NUM!</v>
      </c>
      <c r="AB345" s="21" t="e">
        <f t="array" ref="AB345">INDEX($C$2:$C$561, SMALL(IF($AA$2=$B$2:$B$561, ROW($B$2:$B$561)-ROW($B$2)+1), ROW(344:344)))</f>
        <v>#NUM!</v>
      </c>
      <c r="AC345" s="21" t="e">
        <f t="array" ref="AC345">INDEX($D$2:$D$561, SMALL(IF($AA$2=$B$2:$B$561, ROW($B$2:$B$561)-ROW($B$2)+1), ROW(344:344)))</f>
        <v>#NUM!</v>
      </c>
      <c r="AE345" s="21" t="e">
        <f t="array" ref="AE345">INDEX($C$2:$C$561, SMALL(IF($AD$2=$B$2:$B$561, ROW($B$2:$B$561)-ROW($B$2)+1), ROW(344:344)))</f>
        <v>#NUM!</v>
      </c>
      <c r="AF345" s="21" t="e">
        <f t="array" ref="AF345">INDEX($D$2:$D$561, SMALL(IF($AD$2=$B$2:$B$561, ROW($B$2:$B$561)-ROW($B$2)+1), ROW(344:344)))</f>
        <v>#NUM!</v>
      </c>
      <c r="AH345" s="21" t="e">
        <f t="array" ref="AH345">INDEX($C$2:$C$561, SMALL(IF($AG$2=$B$2:$B$561, ROW($B$2:$B$561)-ROW($B$2)+1), ROW(344:344)))</f>
        <v>#NUM!</v>
      </c>
      <c r="AI345" s="21" t="e">
        <f t="array" ref="AI345">INDEX($D$2:$D$561, SMALL(IF($AG$2=$B$2:$B$561, ROW($B$2:$B$561)-ROW($B$2)+1), ROW(344:344)))</f>
        <v>#NUM!</v>
      </c>
    </row>
    <row r="346" spans="1:35" ht="15" x14ac:dyDescent="0.4">
      <c r="A346">
        <f>'Clk1'!P32</f>
        <v>16.129615523179222</v>
      </c>
      <c r="B346">
        <f t="shared" si="5"/>
        <v>16</v>
      </c>
      <c r="C346" s="1">
        <f>'Clk1'!S32</f>
        <v>19.25278774205459</v>
      </c>
      <c r="D346" s="1">
        <f>'Clk1'!T32</f>
        <v>13.398583143728331</v>
      </c>
      <c r="G346" s="21" t="e">
        <f t="array" ref="G346">INDEX($C$2:$C$561, SMALL(IF($F$2=$B$2:$B$561, ROW($B$2:$B$561)-ROW($B$2)+1), ROW(345:345)))</f>
        <v>#NUM!</v>
      </c>
      <c r="H346" s="21" t="e">
        <f t="array" ref="H346">INDEX($D$2:$D$561, SMALL(IF($F$2=$B$2:$B$561, ROW($B$2:$B$561)-ROW($B$2)+1), ROW(345:345)))</f>
        <v>#NUM!</v>
      </c>
      <c r="J346" s="21" t="e">
        <f t="array" ref="J346">INDEX($C$2:$C$561, SMALL(IF($I$2=$B$2:$B$561, ROW($B$2:$B$561)-ROW($B$2)+1), ROW(345:345)))</f>
        <v>#NUM!</v>
      </c>
      <c r="K346" s="21" t="e">
        <f t="array" ref="K346">INDEX($D$2:$D$561, SMALL(IF($I$2=$B$2:$B$561, ROW($B$2:$B$561)-ROW($B$2)+1), ROW(345:345)))</f>
        <v>#NUM!</v>
      </c>
      <c r="M346" s="21" t="e">
        <f t="array" ref="M346">INDEX($C$2:$C$561, SMALL(IF($L$2=$B$2:$B$561, ROW($B$2:$B$561)-ROW($B$2)+1), ROW(345:345)))</f>
        <v>#NUM!</v>
      </c>
      <c r="N346" s="21" t="e">
        <f t="array" ref="N346">INDEX($D$2:$D$561, SMALL(IF($L$2=$B$2:$B$561, ROW($B$2:$B$561)-ROW($B$2)+1), ROW(345:345)))</f>
        <v>#NUM!</v>
      </c>
      <c r="P346" s="21" t="e">
        <f t="array" ref="P346">INDEX($C$2:$C$561, SMALL(IF($O$2=$B$2:$B$561, ROW($B$2:$B$561)-ROW($B$2)+1), ROW(345:345)))</f>
        <v>#NUM!</v>
      </c>
      <c r="Q346" s="21" t="e">
        <f t="array" ref="Q346">INDEX($D$2:$D$561, SMALL(IF($O$2=$B$2:$B$561, ROW($B$2:$B$561)-ROW($B$2)+1), ROW(345:345)))</f>
        <v>#NUM!</v>
      </c>
      <c r="S346" s="21" t="e">
        <f t="array" ref="S346">INDEX($C$2:$C$561, SMALL(IF($R$2=$B$2:$B$561, ROW($B$2:$B$561)-ROW($B$2)+1), ROW(345:345)))</f>
        <v>#NUM!</v>
      </c>
      <c r="T346" s="21" t="e">
        <f t="array" ref="T346">INDEX($D$2:$D$561, SMALL(IF($R$2=$B$2:$B$561, ROW($B$2:$B$561)-ROW($B$2)+1), ROW(345:345)))</f>
        <v>#NUM!</v>
      </c>
      <c r="V346" s="21" t="e">
        <f t="array" ref="V346">INDEX($C$2:$C$561, SMALL(IF($U$2=$B$2:$B$561, ROW($B$2:$B$561)-ROW($B$2)+1), ROW(345:345)))</f>
        <v>#NUM!</v>
      </c>
      <c r="W346" s="21" t="e">
        <f t="array" ref="W346">INDEX($D$2:$D$561, SMALL(IF($U$2=$B$2:$B$561, ROW($B$2:$B$561)-ROW($B$2)+1), ROW(345:345)))</f>
        <v>#NUM!</v>
      </c>
      <c r="Y346" s="21" t="e">
        <f t="array" ref="Y346">INDEX($C$2:$C$561, SMALL(IF($X$2=$B$2:$B$561, ROW($B$2:$B$561)-ROW($B$2)+1), ROW(345:345)))</f>
        <v>#NUM!</v>
      </c>
      <c r="Z346" s="21" t="e">
        <f t="array" ref="Z346">INDEX($D$2:$D$561, SMALL(IF($X$2=$B$2:$B$561, ROW($B$2:$B$561)-ROW($B$2)+1), ROW(345:345)))</f>
        <v>#NUM!</v>
      </c>
      <c r="AB346" s="21" t="e">
        <f t="array" ref="AB346">INDEX($C$2:$C$561, SMALL(IF($AA$2=$B$2:$B$561, ROW($B$2:$B$561)-ROW($B$2)+1), ROW(345:345)))</f>
        <v>#NUM!</v>
      </c>
      <c r="AC346" s="21" t="e">
        <f t="array" ref="AC346">INDEX($D$2:$D$561, SMALL(IF($AA$2=$B$2:$B$561, ROW($B$2:$B$561)-ROW($B$2)+1), ROW(345:345)))</f>
        <v>#NUM!</v>
      </c>
      <c r="AE346" s="21" t="e">
        <f t="array" ref="AE346">INDEX($C$2:$C$561, SMALL(IF($AD$2=$B$2:$B$561, ROW($B$2:$B$561)-ROW($B$2)+1), ROW(345:345)))</f>
        <v>#NUM!</v>
      </c>
      <c r="AF346" s="21" t="e">
        <f t="array" ref="AF346">INDEX($D$2:$D$561, SMALL(IF($AD$2=$B$2:$B$561, ROW($B$2:$B$561)-ROW($B$2)+1), ROW(345:345)))</f>
        <v>#NUM!</v>
      </c>
      <c r="AH346" s="21" t="e">
        <f t="array" ref="AH346">INDEX($C$2:$C$561, SMALL(IF($AG$2=$B$2:$B$561, ROW($B$2:$B$561)-ROW($B$2)+1), ROW(345:345)))</f>
        <v>#NUM!</v>
      </c>
      <c r="AI346" s="21" t="e">
        <f t="array" ref="AI346">INDEX($D$2:$D$561, SMALL(IF($AG$2=$B$2:$B$561, ROW($B$2:$B$561)-ROW($B$2)+1), ROW(345:345)))</f>
        <v>#NUM!</v>
      </c>
    </row>
    <row r="347" spans="1:35" ht="15" x14ac:dyDescent="0.4">
      <c r="A347">
        <f>'Clk1'!P33</f>
        <v>15.663781599772364</v>
      </c>
      <c r="B347">
        <f t="shared" si="5"/>
        <v>16</v>
      </c>
      <c r="C347" s="1">
        <f>'Clk1'!S33</f>
        <v>18.415491684071597</v>
      </c>
      <c r="D347" s="1">
        <f>'Clk1'!T33</f>
        <v>12.906948560790505</v>
      </c>
      <c r="G347" s="21" t="e">
        <f t="array" ref="G347">INDEX($C$2:$C$561, SMALL(IF($F$2=$B$2:$B$561, ROW($B$2:$B$561)-ROW($B$2)+1), ROW(346:346)))</f>
        <v>#NUM!</v>
      </c>
      <c r="H347" s="21" t="e">
        <f t="array" ref="H347">INDEX($D$2:$D$561, SMALL(IF($F$2=$B$2:$B$561, ROW($B$2:$B$561)-ROW($B$2)+1), ROW(346:346)))</f>
        <v>#NUM!</v>
      </c>
      <c r="J347" s="21" t="e">
        <f t="array" ref="J347">INDEX($C$2:$C$561, SMALL(IF($I$2=$B$2:$B$561, ROW($B$2:$B$561)-ROW($B$2)+1), ROW(346:346)))</f>
        <v>#NUM!</v>
      </c>
      <c r="K347" s="21" t="e">
        <f t="array" ref="K347">INDEX($D$2:$D$561, SMALL(IF($I$2=$B$2:$B$561, ROW($B$2:$B$561)-ROW($B$2)+1), ROW(346:346)))</f>
        <v>#NUM!</v>
      </c>
      <c r="M347" s="21" t="e">
        <f t="array" ref="M347">INDEX($C$2:$C$561, SMALL(IF($L$2=$B$2:$B$561, ROW($B$2:$B$561)-ROW($B$2)+1), ROW(346:346)))</f>
        <v>#NUM!</v>
      </c>
      <c r="N347" s="21" t="e">
        <f t="array" ref="N347">INDEX($D$2:$D$561, SMALL(IF($L$2=$B$2:$B$561, ROW($B$2:$B$561)-ROW($B$2)+1), ROW(346:346)))</f>
        <v>#NUM!</v>
      </c>
      <c r="P347" s="21" t="e">
        <f t="array" ref="P347">INDEX($C$2:$C$561, SMALL(IF($O$2=$B$2:$B$561, ROW($B$2:$B$561)-ROW($B$2)+1), ROW(346:346)))</f>
        <v>#NUM!</v>
      </c>
      <c r="Q347" s="21" t="e">
        <f t="array" ref="Q347">INDEX($D$2:$D$561, SMALL(IF($O$2=$B$2:$B$561, ROW($B$2:$B$561)-ROW($B$2)+1), ROW(346:346)))</f>
        <v>#NUM!</v>
      </c>
      <c r="S347" s="21" t="e">
        <f t="array" ref="S347">INDEX($C$2:$C$561, SMALL(IF($R$2=$B$2:$B$561, ROW($B$2:$B$561)-ROW($B$2)+1), ROW(346:346)))</f>
        <v>#NUM!</v>
      </c>
      <c r="T347" s="21" t="e">
        <f t="array" ref="T347">INDEX($D$2:$D$561, SMALL(IF($R$2=$B$2:$B$561, ROW($B$2:$B$561)-ROW($B$2)+1), ROW(346:346)))</f>
        <v>#NUM!</v>
      </c>
      <c r="V347" s="21" t="e">
        <f t="array" ref="V347">INDEX($C$2:$C$561, SMALL(IF($U$2=$B$2:$B$561, ROW($B$2:$B$561)-ROW($B$2)+1), ROW(346:346)))</f>
        <v>#NUM!</v>
      </c>
      <c r="W347" s="21" t="e">
        <f t="array" ref="W347">INDEX($D$2:$D$561, SMALL(IF($U$2=$B$2:$B$561, ROW($B$2:$B$561)-ROW($B$2)+1), ROW(346:346)))</f>
        <v>#NUM!</v>
      </c>
      <c r="Y347" s="21" t="e">
        <f t="array" ref="Y347">INDEX($C$2:$C$561, SMALL(IF($X$2=$B$2:$B$561, ROW($B$2:$B$561)-ROW($B$2)+1), ROW(346:346)))</f>
        <v>#NUM!</v>
      </c>
      <c r="Z347" s="21" t="e">
        <f t="array" ref="Z347">INDEX($D$2:$D$561, SMALL(IF($X$2=$B$2:$B$561, ROW($B$2:$B$561)-ROW($B$2)+1), ROW(346:346)))</f>
        <v>#NUM!</v>
      </c>
      <c r="AB347" s="21" t="e">
        <f t="array" ref="AB347">INDEX($C$2:$C$561, SMALL(IF($AA$2=$B$2:$B$561, ROW($B$2:$B$561)-ROW($B$2)+1), ROW(346:346)))</f>
        <v>#NUM!</v>
      </c>
      <c r="AC347" s="21" t="e">
        <f t="array" ref="AC347">INDEX($D$2:$D$561, SMALL(IF($AA$2=$B$2:$B$561, ROW($B$2:$B$561)-ROW($B$2)+1), ROW(346:346)))</f>
        <v>#NUM!</v>
      </c>
      <c r="AE347" s="21" t="e">
        <f t="array" ref="AE347">INDEX($C$2:$C$561, SMALL(IF($AD$2=$B$2:$B$561, ROW($B$2:$B$561)-ROW($B$2)+1), ROW(346:346)))</f>
        <v>#NUM!</v>
      </c>
      <c r="AF347" s="21" t="e">
        <f t="array" ref="AF347">INDEX($D$2:$D$561, SMALL(IF($AD$2=$B$2:$B$561, ROW($B$2:$B$561)-ROW($B$2)+1), ROW(346:346)))</f>
        <v>#NUM!</v>
      </c>
      <c r="AH347" s="21" t="e">
        <f t="array" ref="AH347">INDEX($C$2:$C$561, SMALL(IF($AG$2=$B$2:$B$561, ROW($B$2:$B$561)-ROW($B$2)+1), ROW(346:346)))</f>
        <v>#NUM!</v>
      </c>
      <c r="AI347" s="21" t="e">
        <f t="array" ref="AI347">INDEX($D$2:$D$561, SMALL(IF($AG$2=$B$2:$B$561, ROW($B$2:$B$561)-ROW($B$2)+1), ROW(346:346)))</f>
        <v>#NUM!</v>
      </c>
    </row>
    <row r="348" spans="1:35" ht="15" x14ac:dyDescent="0.4">
      <c r="A348">
        <f>'Clk1'!P34</f>
        <v>15.254488640764164</v>
      </c>
      <c r="B348">
        <f t="shared" si="5"/>
        <v>16</v>
      </c>
      <c r="C348" s="1">
        <f>'Clk1'!S34</f>
        <v>17.656517739708047</v>
      </c>
      <c r="D348" s="1">
        <f>'Clk1'!T34</f>
        <v>12.462514802559504</v>
      </c>
      <c r="G348" s="21" t="e">
        <f t="array" ref="G348">INDEX($C$2:$C$561, SMALL(IF($F$2=$B$2:$B$561, ROW($B$2:$B$561)-ROW($B$2)+1), ROW(347:347)))</f>
        <v>#NUM!</v>
      </c>
      <c r="H348" s="21" t="e">
        <f t="array" ref="H348">INDEX($D$2:$D$561, SMALL(IF($F$2=$B$2:$B$561, ROW($B$2:$B$561)-ROW($B$2)+1), ROW(347:347)))</f>
        <v>#NUM!</v>
      </c>
      <c r="J348" s="21" t="e">
        <f t="array" ref="J348">INDEX($C$2:$C$561, SMALL(IF($I$2=$B$2:$B$561, ROW($B$2:$B$561)-ROW($B$2)+1), ROW(347:347)))</f>
        <v>#NUM!</v>
      </c>
      <c r="K348" s="21" t="e">
        <f t="array" ref="K348">INDEX($D$2:$D$561, SMALL(IF($I$2=$B$2:$B$561, ROW($B$2:$B$561)-ROW($B$2)+1), ROW(347:347)))</f>
        <v>#NUM!</v>
      </c>
      <c r="M348" s="21" t="e">
        <f t="array" ref="M348">INDEX($C$2:$C$561, SMALL(IF($L$2=$B$2:$B$561, ROW($B$2:$B$561)-ROW($B$2)+1), ROW(347:347)))</f>
        <v>#NUM!</v>
      </c>
      <c r="N348" s="21" t="e">
        <f t="array" ref="N348">INDEX($D$2:$D$561, SMALL(IF($L$2=$B$2:$B$561, ROW($B$2:$B$561)-ROW($B$2)+1), ROW(347:347)))</f>
        <v>#NUM!</v>
      </c>
      <c r="P348" s="21" t="e">
        <f t="array" ref="P348">INDEX($C$2:$C$561, SMALL(IF($O$2=$B$2:$B$561, ROW($B$2:$B$561)-ROW($B$2)+1), ROW(347:347)))</f>
        <v>#NUM!</v>
      </c>
      <c r="Q348" s="21" t="e">
        <f t="array" ref="Q348">INDEX($D$2:$D$561, SMALL(IF($O$2=$B$2:$B$561, ROW($B$2:$B$561)-ROW($B$2)+1), ROW(347:347)))</f>
        <v>#NUM!</v>
      </c>
      <c r="S348" s="21" t="e">
        <f t="array" ref="S348">INDEX($C$2:$C$561, SMALL(IF($R$2=$B$2:$B$561, ROW($B$2:$B$561)-ROW($B$2)+1), ROW(347:347)))</f>
        <v>#NUM!</v>
      </c>
      <c r="T348" s="21" t="e">
        <f t="array" ref="T348">INDEX($D$2:$D$561, SMALL(IF($R$2=$B$2:$B$561, ROW($B$2:$B$561)-ROW($B$2)+1), ROW(347:347)))</f>
        <v>#NUM!</v>
      </c>
      <c r="V348" s="21" t="e">
        <f t="array" ref="V348">INDEX($C$2:$C$561, SMALL(IF($U$2=$B$2:$B$561, ROW($B$2:$B$561)-ROW($B$2)+1), ROW(347:347)))</f>
        <v>#NUM!</v>
      </c>
      <c r="W348" s="21" t="e">
        <f t="array" ref="W348">INDEX($D$2:$D$561, SMALL(IF($U$2=$B$2:$B$561, ROW($B$2:$B$561)-ROW($B$2)+1), ROW(347:347)))</f>
        <v>#NUM!</v>
      </c>
      <c r="Y348" s="21" t="e">
        <f t="array" ref="Y348">INDEX($C$2:$C$561, SMALL(IF($X$2=$B$2:$B$561, ROW($B$2:$B$561)-ROW($B$2)+1), ROW(347:347)))</f>
        <v>#NUM!</v>
      </c>
      <c r="Z348" s="21" t="e">
        <f t="array" ref="Z348">INDEX($D$2:$D$561, SMALL(IF($X$2=$B$2:$B$561, ROW($B$2:$B$561)-ROW($B$2)+1), ROW(347:347)))</f>
        <v>#NUM!</v>
      </c>
      <c r="AB348" s="21" t="e">
        <f t="array" ref="AB348">INDEX($C$2:$C$561, SMALL(IF($AA$2=$B$2:$B$561, ROW($B$2:$B$561)-ROW($B$2)+1), ROW(347:347)))</f>
        <v>#NUM!</v>
      </c>
      <c r="AC348" s="21" t="e">
        <f t="array" ref="AC348">INDEX($D$2:$D$561, SMALL(IF($AA$2=$B$2:$B$561, ROW($B$2:$B$561)-ROW($B$2)+1), ROW(347:347)))</f>
        <v>#NUM!</v>
      </c>
      <c r="AE348" s="21" t="e">
        <f t="array" ref="AE348">INDEX($C$2:$C$561, SMALL(IF($AD$2=$B$2:$B$561, ROW($B$2:$B$561)-ROW($B$2)+1), ROW(347:347)))</f>
        <v>#NUM!</v>
      </c>
      <c r="AF348" s="21" t="e">
        <f t="array" ref="AF348">INDEX($D$2:$D$561, SMALL(IF($AD$2=$B$2:$B$561, ROW($B$2:$B$561)-ROW($B$2)+1), ROW(347:347)))</f>
        <v>#NUM!</v>
      </c>
      <c r="AH348" s="21" t="e">
        <f t="array" ref="AH348">INDEX($C$2:$C$561, SMALL(IF($AG$2=$B$2:$B$561, ROW($B$2:$B$561)-ROW($B$2)+1), ROW(347:347)))</f>
        <v>#NUM!</v>
      </c>
      <c r="AI348" s="21" t="e">
        <f t="array" ref="AI348">INDEX($D$2:$D$561, SMALL(IF($AG$2=$B$2:$B$561, ROW($B$2:$B$561)-ROW($B$2)+1), ROW(347:347)))</f>
        <v>#NUM!</v>
      </c>
    </row>
    <row r="349" spans="1:35" ht="15" x14ac:dyDescent="0.4">
      <c r="A349">
        <f>'Clk1'!P35</f>
        <v>14.893058203193073</v>
      </c>
      <c r="B349">
        <f t="shared" si="5"/>
        <v>14</v>
      </c>
      <c r="C349" s="1">
        <f>'Clk1'!S35</f>
        <v>16.963522793430524</v>
      </c>
      <c r="D349" s="1">
        <f>'Clk1'!T35</f>
        <v>12.057402812775958</v>
      </c>
      <c r="G349" s="21" t="e">
        <f t="array" ref="G349">INDEX($C$2:$C$561, SMALL(IF($F$2=$B$2:$B$561, ROW($B$2:$B$561)-ROW($B$2)+1), ROW(348:348)))</f>
        <v>#NUM!</v>
      </c>
      <c r="H349" s="21" t="e">
        <f t="array" ref="H349">INDEX($D$2:$D$561, SMALL(IF($F$2=$B$2:$B$561, ROW($B$2:$B$561)-ROW($B$2)+1), ROW(348:348)))</f>
        <v>#NUM!</v>
      </c>
      <c r="J349" s="21" t="e">
        <f t="array" ref="J349">INDEX($C$2:$C$561, SMALL(IF($I$2=$B$2:$B$561, ROW($B$2:$B$561)-ROW($B$2)+1), ROW(348:348)))</f>
        <v>#NUM!</v>
      </c>
      <c r="K349" s="21" t="e">
        <f t="array" ref="K349">INDEX($D$2:$D$561, SMALL(IF($I$2=$B$2:$B$561, ROW($B$2:$B$561)-ROW($B$2)+1), ROW(348:348)))</f>
        <v>#NUM!</v>
      </c>
      <c r="M349" s="21" t="e">
        <f t="array" ref="M349">INDEX($C$2:$C$561, SMALL(IF($L$2=$B$2:$B$561, ROW($B$2:$B$561)-ROW($B$2)+1), ROW(348:348)))</f>
        <v>#NUM!</v>
      </c>
      <c r="N349" s="21" t="e">
        <f t="array" ref="N349">INDEX($D$2:$D$561, SMALL(IF($L$2=$B$2:$B$561, ROW($B$2:$B$561)-ROW($B$2)+1), ROW(348:348)))</f>
        <v>#NUM!</v>
      </c>
      <c r="P349" s="21" t="e">
        <f t="array" ref="P349">INDEX($C$2:$C$561, SMALL(IF($O$2=$B$2:$B$561, ROW($B$2:$B$561)-ROW($B$2)+1), ROW(348:348)))</f>
        <v>#NUM!</v>
      </c>
      <c r="Q349" s="21" t="e">
        <f t="array" ref="Q349">INDEX($D$2:$D$561, SMALL(IF($O$2=$B$2:$B$561, ROW($B$2:$B$561)-ROW($B$2)+1), ROW(348:348)))</f>
        <v>#NUM!</v>
      </c>
      <c r="S349" s="21" t="e">
        <f t="array" ref="S349">INDEX($C$2:$C$561, SMALL(IF($R$2=$B$2:$B$561, ROW($B$2:$B$561)-ROW($B$2)+1), ROW(348:348)))</f>
        <v>#NUM!</v>
      </c>
      <c r="T349" s="21" t="e">
        <f t="array" ref="T349">INDEX($D$2:$D$561, SMALL(IF($R$2=$B$2:$B$561, ROW($B$2:$B$561)-ROW($B$2)+1), ROW(348:348)))</f>
        <v>#NUM!</v>
      </c>
      <c r="V349" s="21" t="e">
        <f t="array" ref="V349">INDEX($C$2:$C$561, SMALL(IF($U$2=$B$2:$B$561, ROW($B$2:$B$561)-ROW($B$2)+1), ROW(348:348)))</f>
        <v>#NUM!</v>
      </c>
      <c r="W349" s="21" t="e">
        <f t="array" ref="W349">INDEX($D$2:$D$561, SMALL(IF($U$2=$B$2:$B$561, ROW($B$2:$B$561)-ROW($B$2)+1), ROW(348:348)))</f>
        <v>#NUM!</v>
      </c>
      <c r="Y349" s="21" t="e">
        <f t="array" ref="Y349">INDEX($C$2:$C$561, SMALL(IF($X$2=$B$2:$B$561, ROW($B$2:$B$561)-ROW($B$2)+1), ROW(348:348)))</f>
        <v>#NUM!</v>
      </c>
      <c r="Z349" s="21" t="e">
        <f t="array" ref="Z349">INDEX($D$2:$D$561, SMALL(IF($X$2=$B$2:$B$561, ROW($B$2:$B$561)-ROW($B$2)+1), ROW(348:348)))</f>
        <v>#NUM!</v>
      </c>
      <c r="AB349" s="21" t="e">
        <f t="array" ref="AB349">INDEX($C$2:$C$561, SMALL(IF($AA$2=$B$2:$B$561, ROW($B$2:$B$561)-ROW($B$2)+1), ROW(348:348)))</f>
        <v>#NUM!</v>
      </c>
      <c r="AC349" s="21" t="e">
        <f t="array" ref="AC349">INDEX($D$2:$D$561, SMALL(IF($AA$2=$B$2:$B$561, ROW($B$2:$B$561)-ROW($B$2)+1), ROW(348:348)))</f>
        <v>#NUM!</v>
      </c>
      <c r="AE349" s="21" t="e">
        <f t="array" ref="AE349">INDEX($C$2:$C$561, SMALL(IF($AD$2=$B$2:$B$561, ROW($B$2:$B$561)-ROW($B$2)+1), ROW(348:348)))</f>
        <v>#NUM!</v>
      </c>
      <c r="AF349" s="21" t="e">
        <f t="array" ref="AF349">INDEX($D$2:$D$561, SMALL(IF($AD$2=$B$2:$B$561, ROW($B$2:$B$561)-ROW($B$2)+1), ROW(348:348)))</f>
        <v>#NUM!</v>
      </c>
      <c r="AH349" s="21" t="e">
        <f t="array" ref="AH349">INDEX($C$2:$C$561, SMALL(IF($AG$2=$B$2:$B$561, ROW($B$2:$B$561)-ROW($B$2)+1), ROW(348:348)))</f>
        <v>#NUM!</v>
      </c>
      <c r="AI349" s="21" t="e">
        <f t="array" ref="AI349">INDEX($D$2:$D$561, SMALL(IF($AG$2=$B$2:$B$561, ROW($B$2:$B$561)-ROW($B$2)+1), ROW(348:348)))</f>
        <v>#NUM!</v>
      </c>
    </row>
    <row r="350" spans="1:35" ht="15" x14ac:dyDescent="0.4">
      <c r="A350">
        <f>'Clk1'!P36</f>
        <v>14.572639323163649</v>
      </c>
      <c r="B350">
        <f t="shared" si="5"/>
        <v>14</v>
      </c>
      <c r="C350" s="1">
        <f>'Clk1'!S36</f>
        <v>16.326747680922285</v>
      </c>
      <c r="D350" s="1">
        <f>'Clk1'!T36</f>
        <v>11.685365855664346</v>
      </c>
      <c r="G350" s="21" t="e">
        <f t="array" ref="G350">INDEX($C$2:$C$561, SMALL(IF($F$2=$B$2:$B$561, ROW($B$2:$B$561)-ROW($B$2)+1), ROW(349:349)))</f>
        <v>#NUM!</v>
      </c>
      <c r="H350" s="21" t="e">
        <f t="array" ref="H350">INDEX($D$2:$D$561, SMALL(IF($F$2=$B$2:$B$561, ROW($B$2:$B$561)-ROW($B$2)+1), ROW(349:349)))</f>
        <v>#NUM!</v>
      </c>
      <c r="J350" s="21" t="e">
        <f t="array" ref="J350">INDEX($C$2:$C$561, SMALL(IF($I$2=$B$2:$B$561, ROW($B$2:$B$561)-ROW($B$2)+1), ROW(349:349)))</f>
        <v>#NUM!</v>
      </c>
      <c r="K350" s="21" t="e">
        <f t="array" ref="K350">INDEX($D$2:$D$561, SMALL(IF($I$2=$B$2:$B$561, ROW($B$2:$B$561)-ROW($B$2)+1), ROW(349:349)))</f>
        <v>#NUM!</v>
      </c>
      <c r="M350" s="21" t="e">
        <f t="array" ref="M350">INDEX($C$2:$C$561, SMALL(IF($L$2=$B$2:$B$561, ROW($B$2:$B$561)-ROW($B$2)+1), ROW(349:349)))</f>
        <v>#NUM!</v>
      </c>
      <c r="N350" s="21" t="e">
        <f t="array" ref="N350">INDEX($D$2:$D$561, SMALL(IF($L$2=$B$2:$B$561, ROW($B$2:$B$561)-ROW($B$2)+1), ROW(349:349)))</f>
        <v>#NUM!</v>
      </c>
      <c r="P350" s="21" t="e">
        <f t="array" ref="P350">INDEX($C$2:$C$561, SMALL(IF($O$2=$B$2:$B$561, ROW($B$2:$B$561)-ROW($B$2)+1), ROW(349:349)))</f>
        <v>#NUM!</v>
      </c>
      <c r="Q350" s="21" t="e">
        <f t="array" ref="Q350">INDEX($D$2:$D$561, SMALL(IF($O$2=$B$2:$B$561, ROW($B$2:$B$561)-ROW($B$2)+1), ROW(349:349)))</f>
        <v>#NUM!</v>
      </c>
      <c r="S350" s="21" t="e">
        <f t="array" ref="S350">INDEX($C$2:$C$561, SMALL(IF($R$2=$B$2:$B$561, ROW($B$2:$B$561)-ROW($B$2)+1), ROW(349:349)))</f>
        <v>#NUM!</v>
      </c>
      <c r="T350" s="21" t="e">
        <f t="array" ref="T350">INDEX($D$2:$D$561, SMALL(IF($R$2=$B$2:$B$561, ROW($B$2:$B$561)-ROW($B$2)+1), ROW(349:349)))</f>
        <v>#NUM!</v>
      </c>
      <c r="V350" s="21" t="e">
        <f t="array" ref="V350">INDEX($C$2:$C$561, SMALL(IF($U$2=$B$2:$B$561, ROW($B$2:$B$561)-ROW($B$2)+1), ROW(349:349)))</f>
        <v>#NUM!</v>
      </c>
      <c r="W350" s="21" t="e">
        <f t="array" ref="W350">INDEX($D$2:$D$561, SMALL(IF($U$2=$B$2:$B$561, ROW($B$2:$B$561)-ROW($B$2)+1), ROW(349:349)))</f>
        <v>#NUM!</v>
      </c>
      <c r="Y350" s="21" t="e">
        <f t="array" ref="Y350">INDEX($C$2:$C$561, SMALL(IF($X$2=$B$2:$B$561, ROW($B$2:$B$561)-ROW($B$2)+1), ROW(349:349)))</f>
        <v>#NUM!</v>
      </c>
      <c r="Z350" s="21" t="e">
        <f t="array" ref="Z350">INDEX($D$2:$D$561, SMALL(IF($X$2=$B$2:$B$561, ROW($B$2:$B$561)-ROW($B$2)+1), ROW(349:349)))</f>
        <v>#NUM!</v>
      </c>
      <c r="AB350" s="21" t="e">
        <f t="array" ref="AB350">INDEX($C$2:$C$561, SMALL(IF($AA$2=$B$2:$B$561, ROW($B$2:$B$561)-ROW($B$2)+1), ROW(349:349)))</f>
        <v>#NUM!</v>
      </c>
      <c r="AC350" s="21" t="e">
        <f t="array" ref="AC350">INDEX($D$2:$D$561, SMALL(IF($AA$2=$B$2:$B$561, ROW($B$2:$B$561)-ROW($B$2)+1), ROW(349:349)))</f>
        <v>#NUM!</v>
      </c>
      <c r="AE350" s="21" t="e">
        <f t="array" ref="AE350">INDEX($C$2:$C$561, SMALL(IF($AD$2=$B$2:$B$561, ROW($B$2:$B$561)-ROW($B$2)+1), ROW(349:349)))</f>
        <v>#NUM!</v>
      </c>
      <c r="AF350" s="21" t="e">
        <f t="array" ref="AF350">INDEX($D$2:$D$561, SMALL(IF($AD$2=$B$2:$B$561, ROW($B$2:$B$561)-ROW($B$2)+1), ROW(349:349)))</f>
        <v>#NUM!</v>
      </c>
      <c r="AH350" s="21" t="e">
        <f t="array" ref="AH350">INDEX($C$2:$C$561, SMALL(IF($AG$2=$B$2:$B$561, ROW($B$2:$B$561)-ROW($B$2)+1), ROW(349:349)))</f>
        <v>#NUM!</v>
      </c>
      <c r="AI350" s="21" t="e">
        <f t="array" ref="AI350">INDEX($D$2:$D$561, SMALL(IF($AG$2=$B$2:$B$561, ROW($B$2:$B$561)-ROW($B$2)+1), ROW(349:349)))</f>
        <v>#NUM!</v>
      </c>
    </row>
    <row r="351" spans="1:35" ht="15" x14ac:dyDescent="0.4">
      <c r="A351">
        <f>'Clk1'!P37</f>
        <v>14.287745132001875</v>
      </c>
      <c r="B351">
        <f t="shared" si="5"/>
        <v>14</v>
      </c>
      <c r="C351" s="1">
        <f>'Clk1'!S37</f>
        <v>15.738362267925886</v>
      </c>
      <c r="D351" s="1">
        <f>'Clk1'!T37</f>
        <v>11.341375230564946</v>
      </c>
      <c r="G351" s="21" t="e">
        <f t="array" ref="G351">INDEX($C$2:$C$561, SMALL(IF($F$2=$B$2:$B$561, ROW($B$2:$B$561)-ROW($B$2)+1), ROW(350:350)))</f>
        <v>#NUM!</v>
      </c>
      <c r="H351" s="21" t="e">
        <f t="array" ref="H351">INDEX($D$2:$D$561, SMALL(IF($F$2=$B$2:$B$561, ROW($B$2:$B$561)-ROW($B$2)+1), ROW(350:350)))</f>
        <v>#NUM!</v>
      </c>
      <c r="J351" s="21" t="e">
        <f t="array" ref="J351">INDEX($C$2:$C$561, SMALL(IF($I$2=$B$2:$B$561, ROW($B$2:$B$561)-ROW($B$2)+1), ROW(350:350)))</f>
        <v>#NUM!</v>
      </c>
      <c r="K351" s="21" t="e">
        <f t="array" ref="K351">INDEX($D$2:$D$561, SMALL(IF($I$2=$B$2:$B$561, ROW($B$2:$B$561)-ROW($B$2)+1), ROW(350:350)))</f>
        <v>#NUM!</v>
      </c>
      <c r="M351" s="21" t="e">
        <f t="array" ref="M351">INDEX($C$2:$C$561, SMALL(IF($L$2=$B$2:$B$561, ROW($B$2:$B$561)-ROW($B$2)+1), ROW(350:350)))</f>
        <v>#NUM!</v>
      </c>
      <c r="N351" s="21" t="e">
        <f t="array" ref="N351">INDEX($D$2:$D$561, SMALL(IF($L$2=$B$2:$B$561, ROW($B$2:$B$561)-ROW($B$2)+1), ROW(350:350)))</f>
        <v>#NUM!</v>
      </c>
      <c r="P351" s="21" t="e">
        <f t="array" ref="P351">INDEX($C$2:$C$561, SMALL(IF($O$2=$B$2:$B$561, ROW($B$2:$B$561)-ROW($B$2)+1), ROW(350:350)))</f>
        <v>#NUM!</v>
      </c>
      <c r="Q351" s="21" t="e">
        <f t="array" ref="Q351">INDEX($D$2:$D$561, SMALL(IF($O$2=$B$2:$B$561, ROW($B$2:$B$561)-ROW($B$2)+1), ROW(350:350)))</f>
        <v>#NUM!</v>
      </c>
      <c r="S351" s="21" t="e">
        <f t="array" ref="S351">INDEX($C$2:$C$561, SMALL(IF($R$2=$B$2:$B$561, ROW($B$2:$B$561)-ROW($B$2)+1), ROW(350:350)))</f>
        <v>#NUM!</v>
      </c>
      <c r="T351" s="21" t="e">
        <f t="array" ref="T351">INDEX($D$2:$D$561, SMALL(IF($R$2=$B$2:$B$561, ROW($B$2:$B$561)-ROW($B$2)+1), ROW(350:350)))</f>
        <v>#NUM!</v>
      </c>
      <c r="V351" s="21" t="e">
        <f t="array" ref="V351">INDEX($C$2:$C$561, SMALL(IF($U$2=$B$2:$B$561, ROW($B$2:$B$561)-ROW($B$2)+1), ROW(350:350)))</f>
        <v>#NUM!</v>
      </c>
      <c r="W351" s="21" t="e">
        <f t="array" ref="W351">INDEX($D$2:$D$561, SMALL(IF($U$2=$B$2:$B$561, ROW($B$2:$B$561)-ROW($B$2)+1), ROW(350:350)))</f>
        <v>#NUM!</v>
      </c>
      <c r="Y351" s="21" t="e">
        <f t="array" ref="Y351">INDEX($C$2:$C$561, SMALL(IF($X$2=$B$2:$B$561, ROW($B$2:$B$561)-ROW($B$2)+1), ROW(350:350)))</f>
        <v>#NUM!</v>
      </c>
      <c r="Z351" s="21" t="e">
        <f t="array" ref="Z351">INDEX($D$2:$D$561, SMALL(IF($X$2=$B$2:$B$561, ROW($B$2:$B$561)-ROW($B$2)+1), ROW(350:350)))</f>
        <v>#NUM!</v>
      </c>
      <c r="AB351" s="21" t="e">
        <f t="array" ref="AB351">INDEX($C$2:$C$561, SMALL(IF($AA$2=$B$2:$B$561, ROW($B$2:$B$561)-ROW($B$2)+1), ROW(350:350)))</f>
        <v>#NUM!</v>
      </c>
      <c r="AC351" s="21" t="e">
        <f t="array" ref="AC351">INDEX($D$2:$D$561, SMALL(IF($AA$2=$B$2:$B$561, ROW($B$2:$B$561)-ROW($B$2)+1), ROW(350:350)))</f>
        <v>#NUM!</v>
      </c>
      <c r="AE351" s="21" t="e">
        <f t="array" ref="AE351">INDEX($C$2:$C$561, SMALL(IF($AD$2=$B$2:$B$561, ROW($B$2:$B$561)-ROW($B$2)+1), ROW(350:350)))</f>
        <v>#NUM!</v>
      </c>
      <c r="AF351" s="21" t="e">
        <f t="array" ref="AF351">INDEX($D$2:$D$561, SMALL(IF($AD$2=$B$2:$B$561, ROW($B$2:$B$561)-ROW($B$2)+1), ROW(350:350)))</f>
        <v>#NUM!</v>
      </c>
      <c r="AH351" s="21" t="e">
        <f t="array" ref="AH351">INDEX($C$2:$C$561, SMALL(IF($AG$2=$B$2:$B$561, ROW($B$2:$B$561)-ROW($B$2)+1), ROW(350:350)))</f>
        <v>#NUM!</v>
      </c>
      <c r="AI351" s="21" t="e">
        <f t="array" ref="AI351">INDEX($D$2:$D$561, SMALL(IF($AG$2=$B$2:$B$561, ROW($B$2:$B$561)-ROW($B$2)+1), ROW(350:350)))</f>
        <v>#NUM!</v>
      </c>
    </row>
    <row r="352" spans="1:35" ht="15" x14ac:dyDescent="0.4">
      <c r="A352">
        <f>'Clk1'!P38</f>
        <v>14.033925671696705</v>
      </c>
      <c r="B352">
        <f t="shared" si="5"/>
        <v>14</v>
      </c>
      <c r="C352" s="1">
        <f>'Clk1'!S38</f>
        <v>15.192002593062551</v>
      </c>
      <c r="D352" s="1">
        <f>'Clk1'!T38</f>
        <v>11.021327581611491</v>
      </c>
      <c r="G352" s="21" t="e">
        <f t="array" ref="G352">INDEX($C$2:$C$561, SMALL(IF($F$2=$B$2:$B$561, ROW($B$2:$B$561)-ROW($B$2)+1), ROW(351:351)))</f>
        <v>#NUM!</v>
      </c>
      <c r="H352" s="21" t="e">
        <f t="array" ref="H352">INDEX($D$2:$D$561, SMALL(IF($F$2=$B$2:$B$561, ROW($B$2:$B$561)-ROW($B$2)+1), ROW(351:351)))</f>
        <v>#NUM!</v>
      </c>
      <c r="J352" s="21" t="e">
        <f t="array" ref="J352">INDEX($C$2:$C$561, SMALL(IF($I$2=$B$2:$B$561, ROW($B$2:$B$561)-ROW($B$2)+1), ROW(351:351)))</f>
        <v>#NUM!</v>
      </c>
      <c r="K352" s="21" t="e">
        <f t="array" ref="K352">INDEX($D$2:$D$561, SMALL(IF($I$2=$B$2:$B$561, ROW($B$2:$B$561)-ROW($B$2)+1), ROW(351:351)))</f>
        <v>#NUM!</v>
      </c>
      <c r="M352" s="21" t="e">
        <f t="array" ref="M352">INDEX($C$2:$C$561, SMALL(IF($L$2=$B$2:$B$561, ROW($B$2:$B$561)-ROW($B$2)+1), ROW(351:351)))</f>
        <v>#NUM!</v>
      </c>
      <c r="N352" s="21" t="e">
        <f t="array" ref="N352">INDEX($D$2:$D$561, SMALL(IF($L$2=$B$2:$B$561, ROW($B$2:$B$561)-ROW($B$2)+1), ROW(351:351)))</f>
        <v>#NUM!</v>
      </c>
      <c r="P352" s="21" t="e">
        <f t="array" ref="P352">INDEX($C$2:$C$561, SMALL(IF($O$2=$B$2:$B$561, ROW($B$2:$B$561)-ROW($B$2)+1), ROW(351:351)))</f>
        <v>#NUM!</v>
      </c>
      <c r="Q352" s="21" t="e">
        <f t="array" ref="Q352">INDEX($D$2:$D$561, SMALL(IF($O$2=$B$2:$B$561, ROW($B$2:$B$561)-ROW($B$2)+1), ROW(351:351)))</f>
        <v>#NUM!</v>
      </c>
      <c r="S352" s="21" t="e">
        <f t="array" ref="S352">INDEX($C$2:$C$561, SMALL(IF($R$2=$B$2:$B$561, ROW($B$2:$B$561)-ROW($B$2)+1), ROW(351:351)))</f>
        <v>#NUM!</v>
      </c>
      <c r="T352" s="21" t="e">
        <f t="array" ref="T352">INDEX($D$2:$D$561, SMALL(IF($R$2=$B$2:$B$561, ROW($B$2:$B$561)-ROW($B$2)+1), ROW(351:351)))</f>
        <v>#NUM!</v>
      </c>
      <c r="V352" s="21" t="e">
        <f t="array" ref="V352">INDEX($C$2:$C$561, SMALL(IF($U$2=$B$2:$B$561, ROW($B$2:$B$561)-ROW($B$2)+1), ROW(351:351)))</f>
        <v>#NUM!</v>
      </c>
      <c r="W352" s="21" t="e">
        <f t="array" ref="W352">INDEX($D$2:$D$561, SMALL(IF($U$2=$B$2:$B$561, ROW($B$2:$B$561)-ROW($B$2)+1), ROW(351:351)))</f>
        <v>#NUM!</v>
      </c>
      <c r="Y352" s="21" t="e">
        <f t="array" ref="Y352">INDEX($C$2:$C$561, SMALL(IF($X$2=$B$2:$B$561, ROW($B$2:$B$561)-ROW($B$2)+1), ROW(351:351)))</f>
        <v>#NUM!</v>
      </c>
      <c r="Z352" s="21" t="e">
        <f t="array" ref="Z352">INDEX($D$2:$D$561, SMALL(IF($X$2=$B$2:$B$561, ROW($B$2:$B$561)-ROW($B$2)+1), ROW(351:351)))</f>
        <v>#NUM!</v>
      </c>
      <c r="AB352" s="21" t="e">
        <f t="array" ref="AB352">INDEX($C$2:$C$561, SMALL(IF($AA$2=$B$2:$B$561, ROW($B$2:$B$561)-ROW($B$2)+1), ROW(351:351)))</f>
        <v>#NUM!</v>
      </c>
      <c r="AC352" s="21" t="e">
        <f t="array" ref="AC352">INDEX($D$2:$D$561, SMALL(IF($AA$2=$B$2:$B$561, ROW($B$2:$B$561)-ROW($B$2)+1), ROW(351:351)))</f>
        <v>#NUM!</v>
      </c>
      <c r="AE352" s="21" t="e">
        <f t="array" ref="AE352">INDEX($C$2:$C$561, SMALL(IF($AD$2=$B$2:$B$561, ROW($B$2:$B$561)-ROW($B$2)+1), ROW(351:351)))</f>
        <v>#NUM!</v>
      </c>
      <c r="AF352" s="21" t="e">
        <f t="array" ref="AF352">INDEX($D$2:$D$561, SMALL(IF($AD$2=$B$2:$B$561, ROW($B$2:$B$561)-ROW($B$2)+1), ROW(351:351)))</f>
        <v>#NUM!</v>
      </c>
      <c r="AH352" s="21" t="e">
        <f t="array" ref="AH352">INDEX($C$2:$C$561, SMALL(IF($AG$2=$B$2:$B$561, ROW($B$2:$B$561)-ROW($B$2)+1), ROW(351:351)))</f>
        <v>#NUM!</v>
      </c>
      <c r="AI352" s="21" t="e">
        <f t="array" ref="AI352">INDEX($D$2:$D$561, SMALL(IF($AG$2=$B$2:$B$561, ROW($B$2:$B$561)-ROW($B$2)+1), ROW(351:351)))</f>
        <v>#NUM!</v>
      </c>
    </row>
    <row r="353" spans="1:35" ht="15" x14ac:dyDescent="0.4">
      <c r="A353">
        <f>'Clk1'!P39</f>
        <v>13.807532025557405</v>
      </c>
      <c r="B353">
        <f t="shared" si="5"/>
        <v>14</v>
      </c>
      <c r="C353" s="1">
        <f>'Clk1'!S39</f>
        <v>14.682436846046821</v>
      </c>
      <c r="D353" s="1">
        <f>'Clk1'!T39</f>
        <v>10.721833730860411</v>
      </c>
      <c r="G353" s="21" t="e">
        <f t="array" ref="G353">INDEX($C$2:$C$561, SMALL(IF($F$2=$B$2:$B$561, ROW($B$2:$B$561)-ROW($B$2)+1), ROW(352:352)))</f>
        <v>#NUM!</v>
      </c>
      <c r="H353" s="21" t="e">
        <f t="array" ref="H353">INDEX($D$2:$D$561, SMALL(IF($F$2=$B$2:$B$561, ROW($B$2:$B$561)-ROW($B$2)+1), ROW(352:352)))</f>
        <v>#NUM!</v>
      </c>
      <c r="J353" s="21" t="e">
        <f t="array" ref="J353">INDEX($C$2:$C$561, SMALL(IF($I$2=$B$2:$B$561, ROW($B$2:$B$561)-ROW($B$2)+1), ROW(352:352)))</f>
        <v>#NUM!</v>
      </c>
      <c r="K353" s="21" t="e">
        <f t="array" ref="K353">INDEX($D$2:$D$561, SMALL(IF($I$2=$B$2:$B$561, ROW($B$2:$B$561)-ROW($B$2)+1), ROW(352:352)))</f>
        <v>#NUM!</v>
      </c>
      <c r="M353" s="21" t="e">
        <f t="array" ref="M353">INDEX($C$2:$C$561, SMALL(IF($L$2=$B$2:$B$561, ROW($B$2:$B$561)-ROW($B$2)+1), ROW(352:352)))</f>
        <v>#NUM!</v>
      </c>
      <c r="N353" s="21" t="e">
        <f t="array" ref="N353">INDEX($D$2:$D$561, SMALL(IF($L$2=$B$2:$B$561, ROW($B$2:$B$561)-ROW($B$2)+1), ROW(352:352)))</f>
        <v>#NUM!</v>
      </c>
      <c r="P353" s="21" t="e">
        <f t="array" ref="P353">INDEX($C$2:$C$561, SMALL(IF($O$2=$B$2:$B$561, ROW($B$2:$B$561)-ROW($B$2)+1), ROW(352:352)))</f>
        <v>#NUM!</v>
      </c>
      <c r="Q353" s="21" t="e">
        <f t="array" ref="Q353">INDEX($D$2:$D$561, SMALL(IF($O$2=$B$2:$B$561, ROW($B$2:$B$561)-ROW($B$2)+1), ROW(352:352)))</f>
        <v>#NUM!</v>
      </c>
      <c r="S353" s="21" t="e">
        <f t="array" ref="S353">INDEX($C$2:$C$561, SMALL(IF($R$2=$B$2:$B$561, ROW($B$2:$B$561)-ROW($B$2)+1), ROW(352:352)))</f>
        <v>#NUM!</v>
      </c>
      <c r="T353" s="21" t="e">
        <f t="array" ref="T353">INDEX($D$2:$D$561, SMALL(IF($R$2=$B$2:$B$561, ROW($B$2:$B$561)-ROW($B$2)+1), ROW(352:352)))</f>
        <v>#NUM!</v>
      </c>
      <c r="V353" s="21" t="e">
        <f t="array" ref="V353">INDEX($C$2:$C$561, SMALL(IF($U$2=$B$2:$B$561, ROW($B$2:$B$561)-ROW($B$2)+1), ROW(352:352)))</f>
        <v>#NUM!</v>
      </c>
      <c r="W353" s="21" t="e">
        <f t="array" ref="W353">INDEX($D$2:$D$561, SMALL(IF($U$2=$B$2:$B$561, ROW($B$2:$B$561)-ROW($B$2)+1), ROW(352:352)))</f>
        <v>#NUM!</v>
      </c>
      <c r="Y353" s="21" t="e">
        <f t="array" ref="Y353">INDEX($C$2:$C$561, SMALL(IF($X$2=$B$2:$B$561, ROW($B$2:$B$561)-ROW($B$2)+1), ROW(352:352)))</f>
        <v>#NUM!</v>
      </c>
      <c r="Z353" s="21" t="e">
        <f t="array" ref="Z353">INDEX($D$2:$D$561, SMALL(IF($X$2=$B$2:$B$561, ROW($B$2:$B$561)-ROW($B$2)+1), ROW(352:352)))</f>
        <v>#NUM!</v>
      </c>
      <c r="AB353" s="21" t="e">
        <f t="array" ref="AB353">INDEX($C$2:$C$561, SMALL(IF($AA$2=$B$2:$B$561, ROW($B$2:$B$561)-ROW($B$2)+1), ROW(352:352)))</f>
        <v>#NUM!</v>
      </c>
      <c r="AC353" s="21" t="e">
        <f t="array" ref="AC353">INDEX($D$2:$D$561, SMALL(IF($AA$2=$B$2:$B$561, ROW($B$2:$B$561)-ROW($B$2)+1), ROW(352:352)))</f>
        <v>#NUM!</v>
      </c>
      <c r="AE353" s="21" t="e">
        <f t="array" ref="AE353">INDEX($C$2:$C$561, SMALL(IF($AD$2=$B$2:$B$561, ROW($B$2:$B$561)-ROW($B$2)+1), ROW(352:352)))</f>
        <v>#NUM!</v>
      </c>
      <c r="AF353" s="21" t="e">
        <f t="array" ref="AF353">INDEX($D$2:$D$561, SMALL(IF($AD$2=$B$2:$B$561, ROW($B$2:$B$561)-ROW($B$2)+1), ROW(352:352)))</f>
        <v>#NUM!</v>
      </c>
      <c r="AH353" s="21" t="e">
        <f t="array" ref="AH353">INDEX($C$2:$C$561, SMALL(IF($AG$2=$B$2:$B$561, ROW($B$2:$B$561)-ROW($B$2)+1), ROW(352:352)))</f>
        <v>#NUM!</v>
      </c>
      <c r="AI353" s="21" t="e">
        <f t="array" ref="AI353">INDEX($D$2:$D$561, SMALL(IF($AG$2=$B$2:$B$561, ROW($B$2:$B$561)-ROW($B$2)+1), ROW(352:352)))</f>
        <v>#NUM!</v>
      </c>
    </row>
    <row r="354" spans="1:35" ht="15" x14ac:dyDescent="0.4">
      <c r="A354">
        <f>'Clk1'!P40</f>
        <v>13.60554312721384</v>
      </c>
      <c r="B354">
        <f t="shared" si="5"/>
        <v>14</v>
      </c>
      <c r="C354" s="1">
        <f>'Clk1'!S40</f>
        <v>14.205319816848725</v>
      </c>
      <c r="D354" s="1">
        <f>'Clk1'!T40</f>
        <v>10.440063462531084</v>
      </c>
      <c r="G354" s="21" t="e">
        <f t="array" ref="G354">INDEX($C$2:$C$561, SMALL(IF($F$2=$B$2:$B$561, ROW($B$2:$B$561)-ROW($B$2)+1), ROW(353:353)))</f>
        <v>#NUM!</v>
      </c>
      <c r="H354" s="21" t="e">
        <f t="array" ref="H354">INDEX($D$2:$D$561, SMALL(IF($F$2=$B$2:$B$561, ROW($B$2:$B$561)-ROW($B$2)+1), ROW(353:353)))</f>
        <v>#NUM!</v>
      </c>
      <c r="J354" s="21" t="e">
        <f t="array" ref="J354">INDEX($C$2:$C$561, SMALL(IF($I$2=$B$2:$B$561, ROW($B$2:$B$561)-ROW($B$2)+1), ROW(353:353)))</f>
        <v>#NUM!</v>
      </c>
      <c r="K354" s="21" t="e">
        <f t="array" ref="K354">INDEX($D$2:$D$561, SMALL(IF($I$2=$B$2:$B$561, ROW($B$2:$B$561)-ROW($B$2)+1), ROW(353:353)))</f>
        <v>#NUM!</v>
      </c>
      <c r="M354" s="21" t="e">
        <f t="array" ref="M354">INDEX($C$2:$C$561, SMALL(IF($L$2=$B$2:$B$561, ROW($B$2:$B$561)-ROW($B$2)+1), ROW(353:353)))</f>
        <v>#NUM!</v>
      </c>
      <c r="N354" s="21" t="e">
        <f t="array" ref="N354">INDEX($D$2:$D$561, SMALL(IF($L$2=$B$2:$B$561, ROW($B$2:$B$561)-ROW($B$2)+1), ROW(353:353)))</f>
        <v>#NUM!</v>
      </c>
      <c r="P354" s="21" t="e">
        <f t="array" ref="P354">INDEX($C$2:$C$561, SMALL(IF($O$2=$B$2:$B$561, ROW($B$2:$B$561)-ROW($B$2)+1), ROW(353:353)))</f>
        <v>#NUM!</v>
      </c>
      <c r="Q354" s="21" t="e">
        <f t="array" ref="Q354">INDEX($D$2:$D$561, SMALL(IF($O$2=$B$2:$B$561, ROW($B$2:$B$561)-ROW($B$2)+1), ROW(353:353)))</f>
        <v>#NUM!</v>
      </c>
      <c r="S354" s="21" t="e">
        <f t="array" ref="S354">INDEX($C$2:$C$561, SMALL(IF($R$2=$B$2:$B$561, ROW($B$2:$B$561)-ROW($B$2)+1), ROW(353:353)))</f>
        <v>#NUM!</v>
      </c>
      <c r="T354" s="21" t="e">
        <f t="array" ref="T354">INDEX($D$2:$D$561, SMALL(IF($R$2=$B$2:$B$561, ROW($B$2:$B$561)-ROW($B$2)+1), ROW(353:353)))</f>
        <v>#NUM!</v>
      </c>
      <c r="V354" s="21" t="e">
        <f t="array" ref="V354">INDEX($C$2:$C$561, SMALL(IF($U$2=$B$2:$B$561, ROW($B$2:$B$561)-ROW($B$2)+1), ROW(353:353)))</f>
        <v>#NUM!</v>
      </c>
      <c r="W354" s="21" t="e">
        <f t="array" ref="W354">INDEX($D$2:$D$561, SMALL(IF($U$2=$B$2:$B$561, ROW($B$2:$B$561)-ROW($B$2)+1), ROW(353:353)))</f>
        <v>#NUM!</v>
      </c>
      <c r="Y354" s="21" t="e">
        <f t="array" ref="Y354">INDEX($C$2:$C$561, SMALL(IF($X$2=$B$2:$B$561, ROW($B$2:$B$561)-ROW($B$2)+1), ROW(353:353)))</f>
        <v>#NUM!</v>
      </c>
      <c r="Z354" s="21" t="e">
        <f t="array" ref="Z354">INDEX($D$2:$D$561, SMALL(IF($X$2=$B$2:$B$561, ROW($B$2:$B$561)-ROW($B$2)+1), ROW(353:353)))</f>
        <v>#NUM!</v>
      </c>
      <c r="AB354" s="21" t="e">
        <f t="array" ref="AB354">INDEX($C$2:$C$561, SMALL(IF($AA$2=$B$2:$B$561, ROW($B$2:$B$561)-ROW($B$2)+1), ROW(353:353)))</f>
        <v>#NUM!</v>
      </c>
      <c r="AC354" s="21" t="e">
        <f t="array" ref="AC354">INDEX($D$2:$D$561, SMALL(IF($AA$2=$B$2:$B$561, ROW($B$2:$B$561)-ROW($B$2)+1), ROW(353:353)))</f>
        <v>#NUM!</v>
      </c>
      <c r="AE354" s="21" t="e">
        <f t="array" ref="AE354">INDEX($C$2:$C$561, SMALL(IF($AD$2=$B$2:$B$561, ROW($B$2:$B$561)-ROW($B$2)+1), ROW(353:353)))</f>
        <v>#NUM!</v>
      </c>
      <c r="AF354" s="21" t="e">
        <f t="array" ref="AF354">INDEX($D$2:$D$561, SMALL(IF($AD$2=$B$2:$B$561, ROW($B$2:$B$561)-ROW($B$2)+1), ROW(353:353)))</f>
        <v>#NUM!</v>
      </c>
      <c r="AH354" s="21" t="e">
        <f t="array" ref="AH354">INDEX($C$2:$C$561, SMALL(IF($AG$2=$B$2:$B$561, ROW($B$2:$B$561)-ROW($B$2)+1), ROW(353:353)))</f>
        <v>#NUM!</v>
      </c>
      <c r="AI354" s="21" t="e">
        <f t="array" ref="AI354">INDEX($D$2:$D$561, SMALL(IF($AG$2=$B$2:$B$561, ROW($B$2:$B$561)-ROW($B$2)+1), ROW(353:353)))</f>
        <v>#NUM!</v>
      </c>
    </row>
    <row r="355" spans="1:35" ht="15" x14ac:dyDescent="0.4">
      <c r="A355">
        <f>'Clk1'!P41</f>
        <v>13.425436500116351</v>
      </c>
      <c r="B355">
        <f t="shared" si="5"/>
        <v>14</v>
      </c>
      <c r="C355" s="1">
        <f>'Clk1'!S41</f>
        <v>13.757009374410199</v>
      </c>
      <c r="D355" s="1">
        <f>'Clk1'!T41</f>
        <v>10.173629512325828</v>
      </c>
      <c r="G355" s="21" t="e">
        <f t="array" ref="G355">INDEX($C$2:$C$561, SMALL(IF($F$2=$B$2:$B$561, ROW($B$2:$B$561)-ROW($B$2)+1), ROW(354:354)))</f>
        <v>#NUM!</v>
      </c>
      <c r="H355" s="21" t="e">
        <f t="array" ref="H355">INDEX($D$2:$D$561, SMALL(IF($F$2=$B$2:$B$561, ROW($B$2:$B$561)-ROW($B$2)+1), ROW(354:354)))</f>
        <v>#NUM!</v>
      </c>
      <c r="J355" s="21" t="e">
        <f t="array" ref="J355">INDEX($C$2:$C$561, SMALL(IF($I$2=$B$2:$B$561, ROW($B$2:$B$561)-ROW($B$2)+1), ROW(354:354)))</f>
        <v>#NUM!</v>
      </c>
      <c r="K355" s="21" t="e">
        <f t="array" ref="K355">INDEX($D$2:$D$561, SMALL(IF($I$2=$B$2:$B$561, ROW($B$2:$B$561)-ROW($B$2)+1), ROW(354:354)))</f>
        <v>#NUM!</v>
      </c>
      <c r="M355" s="21" t="e">
        <f t="array" ref="M355">INDEX($C$2:$C$561, SMALL(IF($L$2=$B$2:$B$561, ROW($B$2:$B$561)-ROW($B$2)+1), ROW(354:354)))</f>
        <v>#NUM!</v>
      </c>
      <c r="N355" s="21" t="e">
        <f t="array" ref="N355">INDEX($D$2:$D$561, SMALL(IF($L$2=$B$2:$B$561, ROW($B$2:$B$561)-ROW($B$2)+1), ROW(354:354)))</f>
        <v>#NUM!</v>
      </c>
      <c r="P355" s="21" t="e">
        <f t="array" ref="P355">INDEX($C$2:$C$561, SMALL(IF($O$2=$B$2:$B$561, ROW($B$2:$B$561)-ROW($B$2)+1), ROW(354:354)))</f>
        <v>#NUM!</v>
      </c>
      <c r="Q355" s="21" t="e">
        <f t="array" ref="Q355">INDEX($D$2:$D$561, SMALL(IF($O$2=$B$2:$B$561, ROW($B$2:$B$561)-ROW($B$2)+1), ROW(354:354)))</f>
        <v>#NUM!</v>
      </c>
      <c r="S355" s="21" t="e">
        <f t="array" ref="S355">INDEX($C$2:$C$561, SMALL(IF($R$2=$B$2:$B$561, ROW($B$2:$B$561)-ROW($B$2)+1), ROW(354:354)))</f>
        <v>#NUM!</v>
      </c>
      <c r="T355" s="21" t="e">
        <f t="array" ref="T355">INDEX($D$2:$D$561, SMALL(IF($R$2=$B$2:$B$561, ROW($B$2:$B$561)-ROW($B$2)+1), ROW(354:354)))</f>
        <v>#NUM!</v>
      </c>
      <c r="V355" s="21" t="e">
        <f t="array" ref="V355">INDEX($C$2:$C$561, SMALL(IF($U$2=$B$2:$B$561, ROW($B$2:$B$561)-ROW($B$2)+1), ROW(354:354)))</f>
        <v>#NUM!</v>
      </c>
      <c r="W355" s="21" t="e">
        <f t="array" ref="W355">INDEX($D$2:$D$561, SMALL(IF($U$2=$B$2:$B$561, ROW($B$2:$B$561)-ROW($B$2)+1), ROW(354:354)))</f>
        <v>#NUM!</v>
      </c>
      <c r="Y355" s="21" t="e">
        <f t="array" ref="Y355">INDEX($C$2:$C$561, SMALL(IF($X$2=$B$2:$B$561, ROW($B$2:$B$561)-ROW($B$2)+1), ROW(354:354)))</f>
        <v>#NUM!</v>
      </c>
      <c r="Z355" s="21" t="e">
        <f t="array" ref="Z355">INDEX($D$2:$D$561, SMALL(IF($X$2=$B$2:$B$561, ROW($B$2:$B$561)-ROW($B$2)+1), ROW(354:354)))</f>
        <v>#NUM!</v>
      </c>
      <c r="AB355" s="21" t="e">
        <f t="array" ref="AB355">INDEX($C$2:$C$561, SMALL(IF($AA$2=$B$2:$B$561, ROW($B$2:$B$561)-ROW($B$2)+1), ROW(354:354)))</f>
        <v>#NUM!</v>
      </c>
      <c r="AC355" s="21" t="e">
        <f t="array" ref="AC355">INDEX($D$2:$D$561, SMALL(IF($AA$2=$B$2:$B$561, ROW($B$2:$B$561)-ROW($B$2)+1), ROW(354:354)))</f>
        <v>#NUM!</v>
      </c>
      <c r="AE355" s="21" t="e">
        <f t="array" ref="AE355">INDEX($C$2:$C$561, SMALL(IF($AD$2=$B$2:$B$561, ROW($B$2:$B$561)-ROW($B$2)+1), ROW(354:354)))</f>
        <v>#NUM!</v>
      </c>
      <c r="AF355" s="21" t="e">
        <f t="array" ref="AF355">INDEX($D$2:$D$561, SMALL(IF($AD$2=$B$2:$B$561, ROW($B$2:$B$561)-ROW($B$2)+1), ROW(354:354)))</f>
        <v>#NUM!</v>
      </c>
      <c r="AH355" s="21" t="e">
        <f t="array" ref="AH355">INDEX($C$2:$C$561, SMALL(IF($AG$2=$B$2:$B$561, ROW($B$2:$B$561)-ROW($B$2)+1), ROW(354:354)))</f>
        <v>#NUM!</v>
      </c>
      <c r="AI355" s="21" t="e">
        <f t="array" ref="AI355">INDEX($D$2:$D$561, SMALL(IF($AG$2=$B$2:$B$561, ROW($B$2:$B$561)-ROW($B$2)+1), ROW(354:354)))</f>
        <v>#NUM!</v>
      </c>
    </row>
    <row r="356" spans="1:35" ht="15" x14ac:dyDescent="0.4">
      <c r="A356">
        <f>'Clk1'!P42</f>
        <v>13.265090369253654</v>
      </c>
      <c r="B356">
        <f t="shared" si="5"/>
        <v>14</v>
      </c>
      <c r="C356" s="1">
        <f>'Clk1'!S42</f>
        <v>13.334427251877653</v>
      </c>
      <c r="D356" s="1">
        <f>'Clk1'!T42</f>
        <v>9.9204995408211154</v>
      </c>
      <c r="G356" s="21" t="e">
        <f t="array" ref="G356">INDEX($C$2:$C$561, SMALL(IF($F$2=$B$2:$B$561, ROW($B$2:$B$561)-ROW($B$2)+1), ROW(355:355)))</f>
        <v>#NUM!</v>
      </c>
      <c r="H356" s="21" t="e">
        <f t="array" ref="H356">INDEX($D$2:$D$561, SMALL(IF($F$2=$B$2:$B$561, ROW($B$2:$B$561)-ROW($B$2)+1), ROW(355:355)))</f>
        <v>#NUM!</v>
      </c>
      <c r="J356" s="21" t="e">
        <f t="array" ref="J356">INDEX($C$2:$C$561, SMALL(IF($I$2=$B$2:$B$561, ROW($B$2:$B$561)-ROW($B$2)+1), ROW(355:355)))</f>
        <v>#NUM!</v>
      </c>
      <c r="K356" s="21" t="e">
        <f t="array" ref="K356">INDEX($D$2:$D$561, SMALL(IF($I$2=$B$2:$B$561, ROW($B$2:$B$561)-ROW($B$2)+1), ROW(355:355)))</f>
        <v>#NUM!</v>
      </c>
      <c r="M356" s="21" t="e">
        <f t="array" ref="M356">INDEX($C$2:$C$561, SMALL(IF($L$2=$B$2:$B$561, ROW($B$2:$B$561)-ROW($B$2)+1), ROW(355:355)))</f>
        <v>#NUM!</v>
      </c>
      <c r="N356" s="21" t="e">
        <f t="array" ref="N356">INDEX($D$2:$D$561, SMALL(IF($L$2=$B$2:$B$561, ROW($B$2:$B$561)-ROW($B$2)+1), ROW(355:355)))</f>
        <v>#NUM!</v>
      </c>
      <c r="P356" s="21" t="e">
        <f t="array" ref="P356">INDEX($C$2:$C$561, SMALL(IF($O$2=$B$2:$B$561, ROW($B$2:$B$561)-ROW($B$2)+1), ROW(355:355)))</f>
        <v>#NUM!</v>
      </c>
      <c r="Q356" s="21" t="e">
        <f t="array" ref="Q356">INDEX($D$2:$D$561, SMALL(IF($O$2=$B$2:$B$561, ROW($B$2:$B$561)-ROW($B$2)+1), ROW(355:355)))</f>
        <v>#NUM!</v>
      </c>
      <c r="S356" s="21" t="e">
        <f t="array" ref="S356">INDEX($C$2:$C$561, SMALL(IF($R$2=$B$2:$B$561, ROW($B$2:$B$561)-ROW($B$2)+1), ROW(355:355)))</f>
        <v>#NUM!</v>
      </c>
      <c r="T356" s="21" t="e">
        <f t="array" ref="T356">INDEX($D$2:$D$561, SMALL(IF($R$2=$B$2:$B$561, ROW($B$2:$B$561)-ROW($B$2)+1), ROW(355:355)))</f>
        <v>#NUM!</v>
      </c>
      <c r="V356" s="21" t="e">
        <f t="array" ref="V356">INDEX($C$2:$C$561, SMALL(IF($U$2=$B$2:$B$561, ROW($B$2:$B$561)-ROW($B$2)+1), ROW(355:355)))</f>
        <v>#NUM!</v>
      </c>
      <c r="W356" s="21" t="e">
        <f t="array" ref="W356">INDEX($D$2:$D$561, SMALL(IF($U$2=$B$2:$B$561, ROW($B$2:$B$561)-ROW($B$2)+1), ROW(355:355)))</f>
        <v>#NUM!</v>
      </c>
      <c r="Y356" s="21" t="e">
        <f t="array" ref="Y356">INDEX($C$2:$C$561, SMALL(IF($X$2=$B$2:$B$561, ROW($B$2:$B$561)-ROW($B$2)+1), ROW(355:355)))</f>
        <v>#NUM!</v>
      </c>
      <c r="Z356" s="21" t="e">
        <f t="array" ref="Z356">INDEX($D$2:$D$561, SMALL(IF($X$2=$B$2:$B$561, ROW($B$2:$B$561)-ROW($B$2)+1), ROW(355:355)))</f>
        <v>#NUM!</v>
      </c>
      <c r="AB356" s="21" t="e">
        <f t="array" ref="AB356">INDEX($C$2:$C$561, SMALL(IF($AA$2=$B$2:$B$561, ROW($B$2:$B$561)-ROW($B$2)+1), ROW(355:355)))</f>
        <v>#NUM!</v>
      </c>
      <c r="AC356" s="21" t="e">
        <f t="array" ref="AC356">INDEX($D$2:$D$561, SMALL(IF($AA$2=$B$2:$B$561, ROW($B$2:$B$561)-ROW($B$2)+1), ROW(355:355)))</f>
        <v>#NUM!</v>
      </c>
      <c r="AE356" s="21" t="e">
        <f t="array" ref="AE356">INDEX($C$2:$C$561, SMALL(IF($AD$2=$B$2:$B$561, ROW($B$2:$B$561)-ROW($B$2)+1), ROW(355:355)))</f>
        <v>#NUM!</v>
      </c>
      <c r="AF356" s="21" t="e">
        <f t="array" ref="AF356">INDEX($D$2:$D$561, SMALL(IF($AD$2=$B$2:$B$561, ROW($B$2:$B$561)-ROW($B$2)+1), ROW(355:355)))</f>
        <v>#NUM!</v>
      </c>
      <c r="AH356" s="21" t="e">
        <f t="array" ref="AH356">INDEX($C$2:$C$561, SMALL(IF($AG$2=$B$2:$B$561, ROW($B$2:$B$561)-ROW($B$2)+1), ROW(355:355)))</f>
        <v>#NUM!</v>
      </c>
      <c r="AI356" s="21" t="e">
        <f t="array" ref="AI356">INDEX($D$2:$D$561, SMALL(IF($AG$2=$B$2:$B$561, ROW($B$2:$B$561)-ROW($B$2)+1), ROW(355:355)))</f>
        <v>#NUM!</v>
      </c>
    </row>
    <row r="357" spans="1:35" ht="15" x14ac:dyDescent="0.4">
      <c r="A357">
        <f>'Clk1'!P43</f>
        <v>13.122708558599525</v>
      </c>
      <c r="B357">
        <f t="shared" si="5"/>
        <v>14</v>
      </c>
      <c r="C357" s="1">
        <f>'Clk1'!S43</f>
        <v>12.934952012099442</v>
      </c>
      <c r="D357" s="1">
        <f>'Clk1'!T43</f>
        <v>9.6789284155588593</v>
      </c>
      <c r="G357" s="21" t="e">
        <f t="array" ref="G357">INDEX($C$2:$C$561, SMALL(IF($F$2=$B$2:$B$561, ROW($B$2:$B$561)-ROW($B$2)+1), ROW(356:356)))</f>
        <v>#NUM!</v>
      </c>
      <c r="H357" s="21" t="e">
        <f t="array" ref="H357">INDEX($D$2:$D$561, SMALL(IF($F$2=$B$2:$B$561, ROW($B$2:$B$561)-ROW($B$2)+1), ROW(356:356)))</f>
        <v>#NUM!</v>
      </c>
      <c r="J357" s="21" t="e">
        <f t="array" ref="J357">INDEX($C$2:$C$561, SMALL(IF($I$2=$B$2:$B$561, ROW($B$2:$B$561)-ROW($B$2)+1), ROW(356:356)))</f>
        <v>#NUM!</v>
      </c>
      <c r="K357" s="21" t="e">
        <f t="array" ref="K357">INDEX($D$2:$D$561, SMALL(IF($I$2=$B$2:$B$561, ROW($B$2:$B$561)-ROW($B$2)+1), ROW(356:356)))</f>
        <v>#NUM!</v>
      </c>
      <c r="M357" s="21" t="e">
        <f t="array" ref="M357">INDEX($C$2:$C$561, SMALL(IF($L$2=$B$2:$B$561, ROW($B$2:$B$561)-ROW($B$2)+1), ROW(356:356)))</f>
        <v>#NUM!</v>
      </c>
      <c r="N357" s="21" t="e">
        <f t="array" ref="N357">INDEX($D$2:$D$561, SMALL(IF($L$2=$B$2:$B$561, ROW($B$2:$B$561)-ROW($B$2)+1), ROW(356:356)))</f>
        <v>#NUM!</v>
      </c>
      <c r="P357" s="21" t="e">
        <f t="array" ref="P357">INDEX($C$2:$C$561, SMALL(IF($O$2=$B$2:$B$561, ROW($B$2:$B$561)-ROW($B$2)+1), ROW(356:356)))</f>
        <v>#NUM!</v>
      </c>
      <c r="Q357" s="21" t="e">
        <f t="array" ref="Q357">INDEX($D$2:$D$561, SMALL(IF($O$2=$B$2:$B$561, ROW($B$2:$B$561)-ROW($B$2)+1), ROW(356:356)))</f>
        <v>#NUM!</v>
      </c>
      <c r="S357" s="21" t="e">
        <f t="array" ref="S357">INDEX($C$2:$C$561, SMALL(IF($R$2=$B$2:$B$561, ROW($B$2:$B$561)-ROW($B$2)+1), ROW(356:356)))</f>
        <v>#NUM!</v>
      </c>
      <c r="T357" s="21" t="e">
        <f t="array" ref="T357">INDEX($D$2:$D$561, SMALL(IF($R$2=$B$2:$B$561, ROW($B$2:$B$561)-ROW($B$2)+1), ROW(356:356)))</f>
        <v>#NUM!</v>
      </c>
      <c r="V357" s="21" t="e">
        <f t="array" ref="V357">INDEX($C$2:$C$561, SMALL(IF($U$2=$B$2:$B$561, ROW($B$2:$B$561)-ROW($B$2)+1), ROW(356:356)))</f>
        <v>#NUM!</v>
      </c>
      <c r="W357" s="21" t="e">
        <f t="array" ref="W357">INDEX($D$2:$D$561, SMALL(IF($U$2=$B$2:$B$561, ROW($B$2:$B$561)-ROW($B$2)+1), ROW(356:356)))</f>
        <v>#NUM!</v>
      </c>
      <c r="Y357" s="21" t="e">
        <f t="array" ref="Y357">INDEX($C$2:$C$561, SMALL(IF($X$2=$B$2:$B$561, ROW($B$2:$B$561)-ROW($B$2)+1), ROW(356:356)))</f>
        <v>#NUM!</v>
      </c>
      <c r="Z357" s="21" t="e">
        <f t="array" ref="Z357">INDEX($D$2:$D$561, SMALL(IF($X$2=$B$2:$B$561, ROW($B$2:$B$561)-ROW($B$2)+1), ROW(356:356)))</f>
        <v>#NUM!</v>
      </c>
      <c r="AB357" s="21" t="e">
        <f t="array" ref="AB357">INDEX($C$2:$C$561, SMALL(IF($AA$2=$B$2:$B$561, ROW($B$2:$B$561)-ROW($B$2)+1), ROW(356:356)))</f>
        <v>#NUM!</v>
      </c>
      <c r="AC357" s="21" t="e">
        <f t="array" ref="AC357">INDEX($D$2:$D$561, SMALL(IF($AA$2=$B$2:$B$561, ROW($B$2:$B$561)-ROW($B$2)+1), ROW(356:356)))</f>
        <v>#NUM!</v>
      </c>
      <c r="AE357" s="21" t="e">
        <f t="array" ref="AE357">INDEX($C$2:$C$561, SMALL(IF($AD$2=$B$2:$B$561, ROW($B$2:$B$561)-ROW($B$2)+1), ROW(356:356)))</f>
        <v>#NUM!</v>
      </c>
      <c r="AF357" s="21" t="e">
        <f t="array" ref="AF357">INDEX($D$2:$D$561, SMALL(IF($AD$2=$B$2:$B$561, ROW($B$2:$B$561)-ROW($B$2)+1), ROW(356:356)))</f>
        <v>#NUM!</v>
      </c>
      <c r="AH357" s="21" t="e">
        <f t="array" ref="AH357">INDEX($C$2:$C$561, SMALL(IF($AG$2=$B$2:$B$561, ROW($B$2:$B$561)-ROW($B$2)+1), ROW(356:356)))</f>
        <v>#NUM!</v>
      </c>
      <c r="AI357" s="21" t="e">
        <f t="array" ref="AI357">INDEX($D$2:$D$561, SMALL(IF($AG$2=$B$2:$B$561, ROW($B$2:$B$561)-ROW($B$2)+1), ROW(356:356)))</f>
        <v>#NUM!</v>
      </c>
    </row>
    <row r="358" spans="1:35" ht="15" x14ac:dyDescent="0.4">
      <c r="A358">
        <f>'Clk1'!P44</f>
        <v>12.996762194134444</v>
      </c>
      <c r="B358">
        <f t="shared" si="5"/>
        <v>12</v>
      </c>
      <c r="C358" s="1">
        <f>'Clk1'!S44</f>
        <v>12.556335741106045</v>
      </c>
      <c r="D358" s="1">
        <f>'Clk1'!T44</f>
        <v>9.447405453202828</v>
      </c>
      <c r="G358" s="21" t="e">
        <f t="array" ref="G358">INDEX($C$2:$C$561, SMALL(IF($F$2=$B$2:$B$561, ROW($B$2:$B$561)-ROW($B$2)+1), ROW(357:357)))</f>
        <v>#NUM!</v>
      </c>
      <c r="H358" s="21" t="e">
        <f t="array" ref="H358">INDEX($D$2:$D$561, SMALL(IF($F$2=$B$2:$B$561, ROW($B$2:$B$561)-ROW($B$2)+1), ROW(357:357)))</f>
        <v>#NUM!</v>
      </c>
      <c r="J358" s="21" t="e">
        <f t="array" ref="J358">INDEX($C$2:$C$561, SMALL(IF($I$2=$B$2:$B$561, ROW($B$2:$B$561)-ROW($B$2)+1), ROW(357:357)))</f>
        <v>#NUM!</v>
      </c>
      <c r="K358" s="21" t="e">
        <f t="array" ref="K358">INDEX($D$2:$D$561, SMALL(IF($I$2=$B$2:$B$561, ROW($B$2:$B$561)-ROW($B$2)+1), ROW(357:357)))</f>
        <v>#NUM!</v>
      </c>
      <c r="M358" s="21" t="e">
        <f t="array" ref="M358">INDEX($C$2:$C$561, SMALL(IF($L$2=$B$2:$B$561, ROW($B$2:$B$561)-ROW($B$2)+1), ROW(357:357)))</f>
        <v>#NUM!</v>
      </c>
      <c r="N358" s="21" t="e">
        <f t="array" ref="N358">INDEX($D$2:$D$561, SMALL(IF($L$2=$B$2:$B$561, ROW($B$2:$B$561)-ROW($B$2)+1), ROW(357:357)))</f>
        <v>#NUM!</v>
      </c>
      <c r="P358" s="21" t="e">
        <f t="array" ref="P358">INDEX($C$2:$C$561, SMALL(IF($O$2=$B$2:$B$561, ROW($B$2:$B$561)-ROW($B$2)+1), ROW(357:357)))</f>
        <v>#NUM!</v>
      </c>
      <c r="Q358" s="21" t="e">
        <f t="array" ref="Q358">INDEX($D$2:$D$561, SMALL(IF($O$2=$B$2:$B$561, ROW($B$2:$B$561)-ROW($B$2)+1), ROW(357:357)))</f>
        <v>#NUM!</v>
      </c>
      <c r="S358" s="21" t="e">
        <f t="array" ref="S358">INDEX($C$2:$C$561, SMALL(IF($R$2=$B$2:$B$561, ROW($B$2:$B$561)-ROW($B$2)+1), ROW(357:357)))</f>
        <v>#NUM!</v>
      </c>
      <c r="T358" s="21" t="e">
        <f t="array" ref="T358">INDEX($D$2:$D$561, SMALL(IF($R$2=$B$2:$B$561, ROW($B$2:$B$561)-ROW($B$2)+1), ROW(357:357)))</f>
        <v>#NUM!</v>
      </c>
      <c r="V358" s="21" t="e">
        <f t="array" ref="V358">INDEX($C$2:$C$561, SMALL(IF($U$2=$B$2:$B$561, ROW($B$2:$B$561)-ROW($B$2)+1), ROW(357:357)))</f>
        <v>#NUM!</v>
      </c>
      <c r="W358" s="21" t="e">
        <f t="array" ref="W358">INDEX($D$2:$D$561, SMALL(IF($U$2=$B$2:$B$561, ROW($B$2:$B$561)-ROW($B$2)+1), ROW(357:357)))</f>
        <v>#NUM!</v>
      </c>
      <c r="Y358" s="21" t="e">
        <f t="array" ref="Y358">INDEX($C$2:$C$561, SMALL(IF($X$2=$B$2:$B$561, ROW($B$2:$B$561)-ROW($B$2)+1), ROW(357:357)))</f>
        <v>#NUM!</v>
      </c>
      <c r="Z358" s="21" t="e">
        <f t="array" ref="Z358">INDEX($D$2:$D$561, SMALL(IF($X$2=$B$2:$B$561, ROW($B$2:$B$561)-ROW($B$2)+1), ROW(357:357)))</f>
        <v>#NUM!</v>
      </c>
      <c r="AB358" s="21" t="e">
        <f t="array" ref="AB358">INDEX($C$2:$C$561, SMALL(IF($AA$2=$B$2:$B$561, ROW($B$2:$B$561)-ROW($B$2)+1), ROW(357:357)))</f>
        <v>#NUM!</v>
      </c>
      <c r="AC358" s="21" t="e">
        <f t="array" ref="AC358">INDEX($D$2:$D$561, SMALL(IF($AA$2=$B$2:$B$561, ROW($B$2:$B$561)-ROW($B$2)+1), ROW(357:357)))</f>
        <v>#NUM!</v>
      </c>
      <c r="AE358" s="21" t="e">
        <f t="array" ref="AE358">INDEX($C$2:$C$561, SMALL(IF($AD$2=$B$2:$B$561, ROW($B$2:$B$561)-ROW($B$2)+1), ROW(357:357)))</f>
        <v>#NUM!</v>
      </c>
      <c r="AF358" s="21" t="e">
        <f t="array" ref="AF358">INDEX($D$2:$D$561, SMALL(IF($AD$2=$B$2:$B$561, ROW($B$2:$B$561)-ROW($B$2)+1), ROW(357:357)))</f>
        <v>#NUM!</v>
      </c>
      <c r="AH358" s="21" t="e">
        <f t="array" ref="AH358">INDEX($C$2:$C$561, SMALL(IF($AG$2=$B$2:$B$561, ROW($B$2:$B$561)-ROW($B$2)+1), ROW(357:357)))</f>
        <v>#NUM!</v>
      </c>
      <c r="AI358" s="21" t="e">
        <f t="array" ref="AI358">INDEX($D$2:$D$561, SMALL(IF($AG$2=$B$2:$B$561, ROW($B$2:$B$561)-ROW($B$2)+1), ROW(357:357)))</f>
        <v>#NUM!</v>
      </c>
    </row>
    <row r="359" spans="1:35" ht="15" x14ac:dyDescent="0.4">
      <c r="A359">
        <f>'Clk1'!P45</f>
        <v>12.885943977531472</v>
      </c>
      <c r="B359">
        <f t="shared" si="5"/>
        <v>12</v>
      </c>
      <c r="C359" s="1">
        <f>'Clk1'!S45</f>
        <v>12.196638478078095</v>
      </c>
      <c r="D359" s="1">
        <f>'Clk1'!T45</f>
        <v>9.2246128310359286</v>
      </c>
      <c r="G359" s="21" t="e">
        <f t="array" ref="G359">INDEX($C$2:$C$561, SMALL(IF($F$2=$B$2:$B$561, ROW($B$2:$B$561)-ROW($B$2)+1), ROW(358:358)))</f>
        <v>#NUM!</v>
      </c>
      <c r="H359" s="21" t="e">
        <f t="array" ref="H359">INDEX($D$2:$D$561, SMALL(IF($F$2=$B$2:$B$561, ROW($B$2:$B$561)-ROW($B$2)+1), ROW(358:358)))</f>
        <v>#NUM!</v>
      </c>
      <c r="J359" s="21" t="e">
        <f t="array" ref="J359">INDEX($C$2:$C$561, SMALL(IF($I$2=$B$2:$B$561, ROW($B$2:$B$561)-ROW($B$2)+1), ROW(358:358)))</f>
        <v>#NUM!</v>
      </c>
      <c r="K359" s="21" t="e">
        <f t="array" ref="K359">INDEX($D$2:$D$561, SMALL(IF($I$2=$B$2:$B$561, ROW($B$2:$B$561)-ROW($B$2)+1), ROW(358:358)))</f>
        <v>#NUM!</v>
      </c>
      <c r="M359" s="21" t="e">
        <f t="array" ref="M359">INDEX($C$2:$C$561, SMALL(IF($L$2=$B$2:$B$561, ROW($B$2:$B$561)-ROW($B$2)+1), ROW(358:358)))</f>
        <v>#NUM!</v>
      </c>
      <c r="N359" s="21" t="e">
        <f t="array" ref="N359">INDEX($D$2:$D$561, SMALL(IF($L$2=$B$2:$B$561, ROW($B$2:$B$561)-ROW($B$2)+1), ROW(358:358)))</f>
        <v>#NUM!</v>
      </c>
      <c r="P359" s="21" t="e">
        <f t="array" ref="P359">INDEX($C$2:$C$561, SMALL(IF($O$2=$B$2:$B$561, ROW($B$2:$B$561)-ROW($B$2)+1), ROW(358:358)))</f>
        <v>#NUM!</v>
      </c>
      <c r="Q359" s="21" t="e">
        <f t="array" ref="Q359">INDEX($D$2:$D$561, SMALL(IF($O$2=$B$2:$B$561, ROW($B$2:$B$561)-ROW($B$2)+1), ROW(358:358)))</f>
        <v>#NUM!</v>
      </c>
      <c r="S359" s="21" t="e">
        <f t="array" ref="S359">INDEX($C$2:$C$561, SMALL(IF($R$2=$B$2:$B$561, ROW($B$2:$B$561)-ROW($B$2)+1), ROW(358:358)))</f>
        <v>#NUM!</v>
      </c>
      <c r="T359" s="21" t="e">
        <f t="array" ref="T359">INDEX($D$2:$D$561, SMALL(IF($R$2=$B$2:$B$561, ROW($B$2:$B$561)-ROW($B$2)+1), ROW(358:358)))</f>
        <v>#NUM!</v>
      </c>
      <c r="V359" s="21" t="e">
        <f t="array" ref="V359">INDEX($C$2:$C$561, SMALL(IF($U$2=$B$2:$B$561, ROW($B$2:$B$561)-ROW($B$2)+1), ROW(358:358)))</f>
        <v>#NUM!</v>
      </c>
      <c r="W359" s="21" t="e">
        <f t="array" ref="W359">INDEX($D$2:$D$561, SMALL(IF($U$2=$B$2:$B$561, ROW($B$2:$B$561)-ROW($B$2)+1), ROW(358:358)))</f>
        <v>#NUM!</v>
      </c>
      <c r="Y359" s="21" t="e">
        <f t="array" ref="Y359">INDEX($C$2:$C$561, SMALL(IF($X$2=$B$2:$B$561, ROW($B$2:$B$561)-ROW($B$2)+1), ROW(358:358)))</f>
        <v>#NUM!</v>
      </c>
      <c r="Z359" s="21" t="e">
        <f t="array" ref="Z359">INDEX($D$2:$D$561, SMALL(IF($X$2=$B$2:$B$561, ROW($B$2:$B$561)-ROW($B$2)+1), ROW(358:358)))</f>
        <v>#NUM!</v>
      </c>
      <c r="AB359" s="21" t="e">
        <f t="array" ref="AB359">INDEX($C$2:$C$561, SMALL(IF($AA$2=$B$2:$B$561, ROW($B$2:$B$561)-ROW($B$2)+1), ROW(358:358)))</f>
        <v>#NUM!</v>
      </c>
      <c r="AC359" s="21" t="e">
        <f t="array" ref="AC359">INDEX($D$2:$D$561, SMALL(IF($AA$2=$B$2:$B$561, ROW($B$2:$B$561)-ROW($B$2)+1), ROW(358:358)))</f>
        <v>#NUM!</v>
      </c>
      <c r="AE359" s="21" t="e">
        <f t="array" ref="AE359">INDEX($C$2:$C$561, SMALL(IF($AD$2=$B$2:$B$561, ROW($B$2:$B$561)-ROW($B$2)+1), ROW(358:358)))</f>
        <v>#NUM!</v>
      </c>
      <c r="AF359" s="21" t="e">
        <f t="array" ref="AF359">INDEX($D$2:$D$561, SMALL(IF($AD$2=$B$2:$B$561, ROW($B$2:$B$561)-ROW($B$2)+1), ROW(358:358)))</f>
        <v>#NUM!</v>
      </c>
      <c r="AH359" s="21" t="e">
        <f t="array" ref="AH359">INDEX($C$2:$C$561, SMALL(IF($AG$2=$B$2:$B$561, ROW($B$2:$B$561)-ROW($B$2)+1), ROW(358:358)))</f>
        <v>#NUM!</v>
      </c>
      <c r="AI359" s="21" t="e">
        <f t="array" ref="AI359">INDEX($D$2:$D$561, SMALL(IF($AG$2=$B$2:$B$561, ROW($B$2:$B$561)-ROW($B$2)+1), ROW(358:358)))</f>
        <v>#NUM!</v>
      </c>
    </row>
    <row r="360" spans="1:35" ht="15" x14ac:dyDescent="0.4">
      <c r="A360">
        <f>'Clk1'!P46</f>
        <v>12.78913198592063</v>
      </c>
      <c r="B360">
        <f t="shared" si="5"/>
        <v>12</v>
      </c>
      <c r="C360" s="1">
        <f>'Clk1'!S46</f>
        <v>11.854176068855221</v>
      </c>
      <c r="D360" s="1">
        <f>'Clk1'!T46</f>
        <v>9.0093924394025073</v>
      </c>
      <c r="G360" s="21" t="e">
        <f t="array" ref="G360">INDEX($C$2:$C$561, SMALL(IF($F$2=$B$2:$B$561, ROW($B$2:$B$561)-ROW($B$2)+1), ROW(359:359)))</f>
        <v>#NUM!</v>
      </c>
      <c r="H360" s="21" t="e">
        <f t="array" ref="H360">INDEX($D$2:$D$561, SMALL(IF($F$2=$B$2:$B$561, ROW($B$2:$B$561)-ROW($B$2)+1), ROW(359:359)))</f>
        <v>#NUM!</v>
      </c>
      <c r="J360" s="21" t="e">
        <f t="array" ref="J360">INDEX($C$2:$C$561, SMALL(IF($I$2=$B$2:$B$561, ROW($B$2:$B$561)-ROW($B$2)+1), ROW(359:359)))</f>
        <v>#NUM!</v>
      </c>
      <c r="K360" s="21" t="e">
        <f t="array" ref="K360">INDEX($D$2:$D$561, SMALL(IF($I$2=$B$2:$B$561, ROW($B$2:$B$561)-ROW($B$2)+1), ROW(359:359)))</f>
        <v>#NUM!</v>
      </c>
      <c r="M360" s="21" t="e">
        <f t="array" ref="M360">INDEX($C$2:$C$561, SMALL(IF($L$2=$B$2:$B$561, ROW($B$2:$B$561)-ROW($B$2)+1), ROW(359:359)))</f>
        <v>#NUM!</v>
      </c>
      <c r="N360" s="21" t="e">
        <f t="array" ref="N360">INDEX($D$2:$D$561, SMALL(IF($L$2=$B$2:$B$561, ROW($B$2:$B$561)-ROW($B$2)+1), ROW(359:359)))</f>
        <v>#NUM!</v>
      </c>
      <c r="P360" s="21" t="e">
        <f t="array" ref="P360">INDEX($C$2:$C$561, SMALL(IF($O$2=$B$2:$B$561, ROW($B$2:$B$561)-ROW($B$2)+1), ROW(359:359)))</f>
        <v>#NUM!</v>
      </c>
      <c r="Q360" s="21" t="e">
        <f t="array" ref="Q360">INDEX($D$2:$D$561, SMALL(IF($O$2=$B$2:$B$561, ROW($B$2:$B$561)-ROW($B$2)+1), ROW(359:359)))</f>
        <v>#NUM!</v>
      </c>
      <c r="S360" s="21" t="e">
        <f t="array" ref="S360">INDEX($C$2:$C$561, SMALL(IF($R$2=$B$2:$B$561, ROW($B$2:$B$561)-ROW($B$2)+1), ROW(359:359)))</f>
        <v>#NUM!</v>
      </c>
      <c r="T360" s="21" t="e">
        <f t="array" ref="T360">INDEX($D$2:$D$561, SMALL(IF($R$2=$B$2:$B$561, ROW($B$2:$B$561)-ROW($B$2)+1), ROW(359:359)))</f>
        <v>#NUM!</v>
      </c>
      <c r="V360" s="21" t="e">
        <f t="array" ref="V360">INDEX($C$2:$C$561, SMALL(IF($U$2=$B$2:$B$561, ROW($B$2:$B$561)-ROW($B$2)+1), ROW(359:359)))</f>
        <v>#NUM!</v>
      </c>
      <c r="W360" s="21" t="e">
        <f t="array" ref="W360">INDEX($D$2:$D$561, SMALL(IF($U$2=$B$2:$B$561, ROW($B$2:$B$561)-ROW($B$2)+1), ROW(359:359)))</f>
        <v>#NUM!</v>
      </c>
      <c r="Y360" s="21" t="e">
        <f t="array" ref="Y360">INDEX($C$2:$C$561, SMALL(IF($X$2=$B$2:$B$561, ROW($B$2:$B$561)-ROW($B$2)+1), ROW(359:359)))</f>
        <v>#NUM!</v>
      </c>
      <c r="Z360" s="21" t="e">
        <f t="array" ref="Z360">INDEX($D$2:$D$561, SMALL(IF($X$2=$B$2:$B$561, ROW($B$2:$B$561)-ROW($B$2)+1), ROW(359:359)))</f>
        <v>#NUM!</v>
      </c>
      <c r="AB360" s="21" t="e">
        <f t="array" ref="AB360">INDEX($C$2:$C$561, SMALL(IF($AA$2=$B$2:$B$561, ROW($B$2:$B$561)-ROW($B$2)+1), ROW(359:359)))</f>
        <v>#NUM!</v>
      </c>
      <c r="AC360" s="21" t="e">
        <f t="array" ref="AC360">INDEX($D$2:$D$561, SMALL(IF($AA$2=$B$2:$B$561, ROW($B$2:$B$561)-ROW($B$2)+1), ROW(359:359)))</f>
        <v>#NUM!</v>
      </c>
      <c r="AE360" s="21" t="e">
        <f t="array" ref="AE360">INDEX($C$2:$C$561, SMALL(IF($AD$2=$B$2:$B$561, ROW($B$2:$B$561)-ROW($B$2)+1), ROW(359:359)))</f>
        <v>#NUM!</v>
      </c>
      <c r="AF360" s="21" t="e">
        <f t="array" ref="AF360">INDEX($D$2:$D$561, SMALL(IF($AD$2=$B$2:$B$561, ROW($B$2:$B$561)-ROW($B$2)+1), ROW(359:359)))</f>
        <v>#NUM!</v>
      </c>
      <c r="AH360" s="21" t="e">
        <f t="array" ref="AH360">INDEX($C$2:$C$561, SMALL(IF($AG$2=$B$2:$B$561, ROW($B$2:$B$561)-ROW($B$2)+1), ROW(359:359)))</f>
        <v>#NUM!</v>
      </c>
      <c r="AI360" s="21" t="e">
        <f t="array" ref="AI360">INDEX($D$2:$D$561, SMALL(IF($AG$2=$B$2:$B$561, ROW($B$2:$B$561)-ROW($B$2)+1), ROW(359:359)))</f>
        <v>#NUM!</v>
      </c>
    </row>
    <row r="361" spans="1:35" ht="15" x14ac:dyDescent="0.4">
      <c r="A361">
        <f>'Clk1'!P47</f>
        <v>12.705360778761605</v>
      </c>
      <c r="B361">
        <f t="shared" si="5"/>
        <v>12</v>
      </c>
      <c r="C361" s="1">
        <f>'Clk1'!S47</f>
        <v>11.527478294148537</v>
      </c>
      <c r="D361" s="1">
        <f>'Clk1'!T47</f>
        <v>8.8007191832094218</v>
      </c>
      <c r="G361" s="21" t="e">
        <f t="array" ref="G361">INDEX($C$2:$C$561, SMALL(IF($F$2=$B$2:$B$561, ROW($B$2:$B$561)-ROW($B$2)+1), ROW(360:360)))</f>
        <v>#NUM!</v>
      </c>
      <c r="H361" s="21" t="e">
        <f t="array" ref="H361">INDEX($D$2:$D$561, SMALL(IF($F$2=$B$2:$B$561, ROW($B$2:$B$561)-ROW($B$2)+1), ROW(360:360)))</f>
        <v>#NUM!</v>
      </c>
      <c r="J361" s="21" t="e">
        <f t="array" ref="J361">INDEX($C$2:$C$561, SMALL(IF($I$2=$B$2:$B$561, ROW($B$2:$B$561)-ROW($B$2)+1), ROW(360:360)))</f>
        <v>#NUM!</v>
      </c>
      <c r="K361" s="21" t="e">
        <f t="array" ref="K361">INDEX($D$2:$D$561, SMALL(IF($I$2=$B$2:$B$561, ROW($B$2:$B$561)-ROW($B$2)+1), ROW(360:360)))</f>
        <v>#NUM!</v>
      </c>
      <c r="M361" s="21" t="e">
        <f t="array" ref="M361">INDEX($C$2:$C$561, SMALL(IF($L$2=$B$2:$B$561, ROW($B$2:$B$561)-ROW($B$2)+1), ROW(360:360)))</f>
        <v>#NUM!</v>
      </c>
      <c r="N361" s="21" t="e">
        <f t="array" ref="N361">INDEX($D$2:$D$561, SMALL(IF($L$2=$B$2:$B$561, ROW($B$2:$B$561)-ROW($B$2)+1), ROW(360:360)))</f>
        <v>#NUM!</v>
      </c>
      <c r="P361" s="21" t="e">
        <f t="array" ref="P361">INDEX($C$2:$C$561, SMALL(IF($O$2=$B$2:$B$561, ROW($B$2:$B$561)-ROW($B$2)+1), ROW(360:360)))</f>
        <v>#NUM!</v>
      </c>
      <c r="Q361" s="21" t="e">
        <f t="array" ref="Q361">INDEX($D$2:$D$561, SMALL(IF($O$2=$B$2:$B$561, ROW($B$2:$B$561)-ROW($B$2)+1), ROW(360:360)))</f>
        <v>#NUM!</v>
      </c>
      <c r="S361" s="21" t="e">
        <f t="array" ref="S361">INDEX($C$2:$C$561, SMALL(IF($R$2=$B$2:$B$561, ROW($B$2:$B$561)-ROW($B$2)+1), ROW(360:360)))</f>
        <v>#NUM!</v>
      </c>
      <c r="T361" s="21" t="e">
        <f t="array" ref="T361">INDEX($D$2:$D$561, SMALL(IF($R$2=$B$2:$B$561, ROW($B$2:$B$561)-ROW($B$2)+1), ROW(360:360)))</f>
        <v>#NUM!</v>
      </c>
      <c r="V361" s="21" t="e">
        <f t="array" ref="V361">INDEX($C$2:$C$561, SMALL(IF($U$2=$B$2:$B$561, ROW($B$2:$B$561)-ROW($B$2)+1), ROW(360:360)))</f>
        <v>#NUM!</v>
      </c>
      <c r="W361" s="21" t="e">
        <f t="array" ref="W361">INDEX($D$2:$D$561, SMALL(IF($U$2=$B$2:$B$561, ROW($B$2:$B$561)-ROW($B$2)+1), ROW(360:360)))</f>
        <v>#NUM!</v>
      </c>
      <c r="Y361" s="21" t="e">
        <f t="array" ref="Y361">INDEX($C$2:$C$561, SMALL(IF($X$2=$B$2:$B$561, ROW($B$2:$B$561)-ROW($B$2)+1), ROW(360:360)))</f>
        <v>#NUM!</v>
      </c>
      <c r="Z361" s="21" t="e">
        <f t="array" ref="Z361">INDEX($D$2:$D$561, SMALL(IF($X$2=$B$2:$B$561, ROW($B$2:$B$561)-ROW($B$2)+1), ROW(360:360)))</f>
        <v>#NUM!</v>
      </c>
      <c r="AB361" s="21" t="e">
        <f t="array" ref="AB361">INDEX($C$2:$C$561, SMALL(IF($AA$2=$B$2:$B$561, ROW($B$2:$B$561)-ROW($B$2)+1), ROW(360:360)))</f>
        <v>#NUM!</v>
      </c>
      <c r="AC361" s="21" t="e">
        <f t="array" ref="AC361">INDEX($D$2:$D$561, SMALL(IF($AA$2=$B$2:$B$561, ROW($B$2:$B$561)-ROW($B$2)+1), ROW(360:360)))</f>
        <v>#NUM!</v>
      </c>
      <c r="AE361" s="21" t="e">
        <f t="array" ref="AE361">INDEX($C$2:$C$561, SMALL(IF($AD$2=$B$2:$B$561, ROW($B$2:$B$561)-ROW($B$2)+1), ROW(360:360)))</f>
        <v>#NUM!</v>
      </c>
      <c r="AF361" s="21" t="e">
        <f t="array" ref="AF361">INDEX($D$2:$D$561, SMALL(IF($AD$2=$B$2:$B$561, ROW($B$2:$B$561)-ROW($B$2)+1), ROW(360:360)))</f>
        <v>#NUM!</v>
      </c>
      <c r="AH361" s="21" t="e">
        <f t="array" ref="AH361">INDEX($C$2:$C$561, SMALL(IF($AG$2=$B$2:$B$561, ROW($B$2:$B$561)-ROW($B$2)+1), ROW(360:360)))</f>
        <v>#NUM!</v>
      </c>
      <c r="AI361" s="21" t="e">
        <f t="array" ref="AI361">INDEX($D$2:$D$561, SMALL(IF($AG$2=$B$2:$B$561, ROW($B$2:$B$561)-ROW($B$2)+1), ROW(360:360)))</f>
        <v>#NUM!</v>
      </c>
    </row>
    <row r="362" spans="1:35" ht="15" x14ac:dyDescent="0.4">
      <c r="A362">
        <f>'Clk1'!P48</f>
        <v>12.633798174438722</v>
      </c>
      <c r="B362">
        <f t="shared" si="5"/>
        <v>12</v>
      </c>
      <c r="C362" s="1">
        <f>'Clk1'!S48</f>
        <v>11.215254943240142</v>
      </c>
      <c r="D362" s="1">
        <f>'Clk1'!T48</f>
        <v>8.5976792590018665</v>
      </c>
      <c r="G362" s="21" t="e">
        <f t="array" ref="G362">INDEX($C$2:$C$561, SMALL(IF($F$2=$B$2:$B$561, ROW($B$2:$B$561)-ROW($B$2)+1), ROW(361:361)))</f>
        <v>#NUM!</v>
      </c>
      <c r="H362" s="21" t="e">
        <f t="array" ref="H362">INDEX($D$2:$D$561, SMALL(IF($F$2=$B$2:$B$561, ROW($B$2:$B$561)-ROW($B$2)+1), ROW(361:361)))</f>
        <v>#NUM!</v>
      </c>
      <c r="J362" s="21" t="e">
        <f t="array" ref="J362">INDEX($C$2:$C$561, SMALL(IF($I$2=$B$2:$B$561, ROW($B$2:$B$561)-ROW($B$2)+1), ROW(361:361)))</f>
        <v>#NUM!</v>
      </c>
      <c r="K362" s="21" t="e">
        <f t="array" ref="K362">INDEX($D$2:$D$561, SMALL(IF($I$2=$B$2:$B$561, ROW($B$2:$B$561)-ROW($B$2)+1), ROW(361:361)))</f>
        <v>#NUM!</v>
      </c>
      <c r="M362" s="21" t="e">
        <f t="array" ref="M362">INDEX($C$2:$C$561, SMALL(IF($L$2=$B$2:$B$561, ROW($B$2:$B$561)-ROW($B$2)+1), ROW(361:361)))</f>
        <v>#NUM!</v>
      </c>
      <c r="N362" s="21" t="e">
        <f t="array" ref="N362">INDEX($D$2:$D$561, SMALL(IF($L$2=$B$2:$B$561, ROW($B$2:$B$561)-ROW($B$2)+1), ROW(361:361)))</f>
        <v>#NUM!</v>
      </c>
      <c r="P362" s="21" t="e">
        <f t="array" ref="P362">INDEX($C$2:$C$561, SMALL(IF($O$2=$B$2:$B$561, ROW($B$2:$B$561)-ROW($B$2)+1), ROW(361:361)))</f>
        <v>#NUM!</v>
      </c>
      <c r="Q362" s="21" t="e">
        <f t="array" ref="Q362">INDEX($D$2:$D$561, SMALL(IF($O$2=$B$2:$B$561, ROW($B$2:$B$561)-ROW($B$2)+1), ROW(361:361)))</f>
        <v>#NUM!</v>
      </c>
      <c r="S362" s="21" t="e">
        <f t="array" ref="S362">INDEX($C$2:$C$561, SMALL(IF($R$2=$B$2:$B$561, ROW($B$2:$B$561)-ROW($B$2)+1), ROW(361:361)))</f>
        <v>#NUM!</v>
      </c>
      <c r="T362" s="21" t="e">
        <f t="array" ref="T362">INDEX($D$2:$D$561, SMALL(IF($R$2=$B$2:$B$561, ROW($B$2:$B$561)-ROW($B$2)+1), ROW(361:361)))</f>
        <v>#NUM!</v>
      </c>
      <c r="V362" s="21" t="e">
        <f t="array" ref="V362">INDEX($C$2:$C$561, SMALL(IF($U$2=$B$2:$B$561, ROW($B$2:$B$561)-ROW($B$2)+1), ROW(361:361)))</f>
        <v>#NUM!</v>
      </c>
      <c r="W362" s="21" t="e">
        <f t="array" ref="W362">INDEX($D$2:$D$561, SMALL(IF($U$2=$B$2:$B$561, ROW($B$2:$B$561)-ROW($B$2)+1), ROW(361:361)))</f>
        <v>#NUM!</v>
      </c>
      <c r="Y362" s="21" t="e">
        <f t="array" ref="Y362">INDEX($C$2:$C$561, SMALL(IF($X$2=$B$2:$B$561, ROW($B$2:$B$561)-ROW($B$2)+1), ROW(361:361)))</f>
        <v>#NUM!</v>
      </c>
      <c r="Z362" s="21" t="e">
        <f t="array" ref="Z362">INDEX($D$2:$D$561, SMALL(IF($X$2=$B$2:$B$561, ROW($B$2:$B$561)-ROW($B$2)+1), ROW(361:361)))</f>
        <v>#NUM!</v>
      </c>
      <c r="AB362" s="21" t="e">
        <f t="array" ref="AB362">INDEX($C$2:$C$561, SMALL(IF($AA$2=$B$2:$B$561, ROW($B$2:$B$561)-ROW($B$2)+1), ROW(361:361)))</f>
        <v>#NUM!</v>
      </c>
      <c r="AC362" s="21" t="e">
        <f t="array" ref="AC362">INDEX($D$2:$D$561, SMALL(IF($AA$2=$B$2:$B$561, ROW($B$2:$B$561)-ROW($B$2)+1), ROW(361:361)))</f>
        <v>#NUM!</v>
      </c>
      <c r="AE362" s="21" t="e">
        <f t="array" ref="AE362">INDEX($C$2:$C$561, SMALL(IF($AD$2=$B$2:$B$561, ROW($B$2:$B$561)-ROW($B$2)+1), ROW(361:361)))</f>
        <v>#NUM!</v>
      </c>
      <c r="AF362" s="21" t="e">
        <f t="array" ref="AF362">INDEX($D$2:$D$561, SMALL(IF($AD$2=$B$2:$B$561, ROW($B$2:$B$561)-ROW($B$2)+1), ROW(361:361)))</f>
        <v>#NUM!</v>
      </c>
      <c r="AH362" s="21" t="e">
        <f t="array" ref="AH362">INDEX($C$2:$C$561, SMALL(IF($AG$2=$B$2:$B$561, ROW($B$2:$B$561)-ROW($B$2)+1), ROW(361:361)))</f>
        <v>#NUM!</v>
      </c>
      <c r="AI362" s="21" t="e">
        <f t="array" ref="AI362">INDEX($D$2:$D$561, SMALL(IF($AG$2=$B$2:$B$561, ROW($B$2:$B$561)-ROW($B$2)+1), ROW(361:361)))</f>
        <v>#NUM!</v>
      </c>
    </row>
    <row r="363" spans="1:35" ht="15" x14ac:dyDescent="0.4">
      <c r="A363">
        <f>'Clk1'!P49</f>
        <v>12.573726474797358</v>
      </c>
      <c r="B363">
        <f t="shared" si="5"/>
        <v>12</v>
      </c>
      <c r="C363" s="1">
        <f>'Clk1'!S49</f>
        <v>10.916368089019263</v>
      </c>
      <c r="D363" s="1">
        <f>'Clk1'!T49</f>
        <v>8.3994523040864042</v>
      </c>
      <c r="G363" s="21" t="e">
        <f t="array" ref="G363">INDEX($C$2:$C$561, SMALL(IF($F$2=$B$2:$B$561, ROW($B$2:$B$561)-ROW($B$2)+1), ROW(362:362)))</f>
        <v>#NUM!</v>
      </c>
      <c r="H363" s="21" t="e">
        <f t="array" ref="H363">INDEX($D$2:$D$561, SMALL(IF($F$2=$B$2:$B$561, ROW($B$2:$B$561)-ROW($B$2)+1), ROW(362:362)))</f>
        <v>#NUM!</v>
      </c>
      <c r="J363" s="21" t="e">
        <f t="array" ref="J363">INDEX($C$2:$C$561, SMALL(IF($I$2=$B$2:$B$561, ROW($B$2:$B$561)-ROW($B$2)+1), ROW(362:362)))</f>
        <v>#NUM!</v>
      </c>
      <c r="K363" s="21" t="e">
        <f t="array" ref="K363">INDEX($D$2:$D$561, SMALL(IF($I$2=$B$2:$B$561, ROW($B$2:$B$561)-ROW($B$2)+1), ROW(362:362)))</f>
        <v>#NUM!</v>
      </c>
      <c r="M363" s="21" t="e">
        <f t="array" ref="M363">INDEX($C$2:$C$561, SMALL(IF($L$2=$B$2:$B$561, ROW($B$2:$B$561)-ROW($B$2)+1), ROW(362:362)))</f>
        <v>#NUM!</v>
      </c>
      <c r="N363" s="21" t="e">
        <f t="array" ref="N363">INDEX($D$2:$D$561, SMALL(IF($L$2=$B$2:$B$561, ROW($B$2:$B$561)-ROW($B$2)+1), ROW(362:362)))</f>
        <v>#NUM!</v>
      </c>
      <c r="P363" s="21" t="e">
        <f t="array" ref="P363">INDEX($C$2:$C$561, SMALL(IF($O$2=$B$2:$B$561, ROW($B$2:$B$561)-ROW($B$2)+1), ROW(362:362)))</f>
        <v>#NUM!</v>
      </c>
      <c r="Q363" s="21" t="e">
        <f t="array" ref="Q363">INDEX($D$2:$D$561, SMALL(IF($O$2=$B$2:$B$561, ROW($B$2:$B$561)-ROW($B$2)+1), ROW(362:362)))</f>
        <v>#NUM!</v>
      </c>
      <c r="S363" s="21" t="e">
        <f t="array" ref="S363">INDEX($C$2:$C$561, SMALL(IF($R$2=$B$2:$B$561, ROW($B$2:$B$561)-ROW($B$2)+1), ROW(362:362)))</f>
        <v>#NUM!</v>
      </c>
      <c r="T363" s="21" t="e">
        <f t="array" ref="T363">INDEX($D$2:$D$561, SMALL(IF($R$2=$B$2:$B$561, ROW($B$2:$B$561)-ROW($B$2)+1), ROW(362:362)))</f>
        <v>#NUM!</v>
      </c>
      <c r="V363" s="21" t="e">
        <f t="array" ref="V363">INDEX($C$2:$C$561, SMALL(IF($U$2=$B$2:$B$561, ROW($B$2:$B$561)-ROW($B$2)+1), ROW(362:362)))</f>
        <v>#NUM!</v>
      </c>
      <c r="W363" s="21" t="e">
        <f t="array" ref="W363">INDEX($D$2:$D$561, SMALL(IF($U$2=$B$2:$B$561, ROW($B$2:$B$561)-ROW($B$2)+1), ROW(362:362)))</f>
        <v>#NUM!</v>
      </c>
      <c r="Y363" s="21" t="e">
        <f t="array" ref="Y363">INDEX($C$2:$C$561, SMALL(IF($X$2=$B$2:$B$561, ROW($B$2:$B$561)-ROW($B$2)+1), ROW(362:362)))</f>
        <v>#NUM!</v>
      </c>
      <c r="Z363" s="21" t="e">
        <f t="array" ref="Z363">INDEX($D$2:$D$561, SMALL(IF($X$2=$B$2:$B$561, ROW($B$2:$B$561)-ROW($B$2)+1), ROW(362:362)))</f>
        <v>#NUM!</v>
      </c>
      <c r="AB363" s="21" t="e">
        <f t="array" ref="AB363">INDEX($C$2:$C$561, SMALL(IF($AA$2=$B$2:$B$561, ROW($B$2:$B$561)-ROW($B$2)+1), ROW(362:362)))</f>
        <v>#NUM!</v>
      </c>
      <c r="AC363" s="21" t="e">
        <f t="array" ref="AC363">INDEX($D$2:$D$561, SMALL(IF($AA$2=$B$2:$B$561, ROW($B$2:$B$561)-ROW($B$2)+1), ROW(362:362)))</f>
        <v>#NUM!</v>
      </c>
      <c r="AE363" s="21" t="e">
        <f t="array" ref="AE363">INDEX($C$2:$C$561, SMALL(IF($AD$2=$B$2:$B$561, ROW($B$2:$B$561)-ROW($B$2)+1), ROW(362:362)))</f>
        <v>#NUM!</v>
      </c>
      <c r="AF363" s="21" t="e">
        <f t="array" ref="AF363">INDEX($D$2:$D$561, SMALL(IF($AD$2=$B$2:$B$561, ROW($B$2:$B$561)-ROW($B$2)+1), ROW(362:362)))</f>
        <v>#NUM!</v>
      </c>
      <c r="AH363" s="21" t="e">
        <f t="array" ref="AH363">INDEX($C$2:$C$561, SMALL(IF($AG$2=$B$2:$B$561, ROW($B$2:$B$561)-ROW($B$2)+1), ROW(362:362)))</f>
        <v>#NUM!</v>
      </c>
      <c r="AI363" s="21" t="e">
        <f t="array" ref="AI363">INDEX($D$2:$D$561, SMALL(IF($AG$2=$B$2:$B$561, ROW($B$2:$B$561)-ROW($B$2)+1), ROW(362:362)))</f>
        <v>#NUM!</v>
      </c>
    </row>
    <row r="364" spans="1:35" ht="15" x14ac:dyDescent="0.4">
      <c r="A364">
        <f>'Clk1'!P50</f>
        <v>12.524527216851546</v>
      </c>
      <c r="B364">
        <f t="shared" si="5"/>
        <v>12</v>
      </c>
      <c r="C364" s="1">
        <f>'Clk1'!S50</f>
        <v>10.629809243081002</v>
      </c>
      <c r="D364" s="1">
        <f>'Clk1'!T50</f>
        <v>8.205296581542548</v>
      </c>
      <c r="G364" s="21" t="e">
        <f t="array" ref="G364">INDEX($C$2:$C$561, SMALL(IF($F$2=$B$2:$B$561, ROW($B$2:$B$561)-ROW($B$2)+1), ROW(363:363)))</f>
        <v>#NUM!</v>
      </c>
      <c r="H364" s="21" t="e">
        <f t="array" ref="H364">INDEX($D$2:$D$561, SMALL(IF($F$2=$B$2:$B$561, ROW($B$2:$B$561)-ROW($B$2)+1), ROW(363:363)))</f>
        <v>#NUM!</v>
      </c>
      <c r="J364" s="21" t="e">
        <f t="array" ref="J364">INDEX($C$2:$C$561, SMALL(IF($I$2=$B$2:$B$561, ROW($B$2:$B$561)-ROW($B$2)+1), ROW(363:363)))</f>
        <v>#NUM!</v>
      </c>
      <c r="K364" s="21" t="e">
        <f t="array" ref="K364">INDEX($D$2:$D$561, SMALL(IF($I$2=$B$2:$B$561, ROW($B$2:$B$561)-ROW($B$2)+1), ROW(363:363)))</f>
        <v>#NUM!</v>
      </c>
      <c r="M364" s="21" t="e">
        <f t="array" ref="M364">INDEX($C$2:$C$561, SMALL(IF($L$2=$B$2:$B$561, ROW($B$2:$B$561)-ROW($B$2)+1), ROW(363:363)))</f>
        <v>#NUM!</v>
      </c>
      <c r="N364" s="21" t="e">
        <f t="array" ref="N364">INDEX($D$2:$D$561, SMALL(IF($L$2=$B$2:$B$561, ROW($B$2:$B$561)-ROW($B$2)+1), ROW(363:363)))</f>
        <v>#NUM!</v>
      </c>
      <c r="P364" s="21" t="e">
        <f t="array" ref="P364">INDEX($C$2:$C$561, SMALL(IF($O$2=$B$2:$B$561, ROW($B$2:$B$561)-ROW($B$2)+1), ROW(363:363)))</f>
        <v>#NUM!</v>
      </c>
      <c r="Q364" s="21" t="e">
        <f t="array" ref="Q364">INDEX($D$2:$D$561, SMALL(IF($O$2=$B$2:$B$561, ROW($B$2:$B$561)-ROW($B$2)+1), ROW(363:363)))</f>
        <v>#NUM!</v>
      </c>
      <c r="S364" s="21" t="e">
        <f t="array" ref="S364">INDEX($C$2:$C$561, SMALL(IF($R$2=$B$2:$B$561, ROW($B$2:$B$561)-ROW($B$2)+1), ROW(363:363)))</f>
        <v>#NUM!</v>
      </c>
      <c r="T364" s="21" t="e">
        <f t="array" ref="T364">INDEX($D$2:$D$561, SMALL(IF($R$2=$B$2:$B$561, ROW($B$2:$B$561)-ROW($B$2)+1), ROW(363:363)))</f>
        <v>#NUM!</v>
      </c>
      <c r="V364" s="21" t="e">
        <f t="array" ref="V364">INDEX($C$2:$C$561, SMALL(IF($U$2=$B$2:$B$561, ROW($B$2:$B$561)-ROW($B$2)+1), ROW(363:363)))</f>
        <v>#NUM!</v>
      </c>
      <c r="W364" s="21" t="e">
        <f t="array" ref="W364">INDEX($D$2:$D$561, SMALL(IF($U$2=$B$2:$B$561, ROW($B$2:$B$561)-ROW($B$2)+1), ROW(363:363)))</f>
        <v>#NUM!</v>
      </c>
      <c r="Y364" s="21" t="e">
        <f t="array" ref="Y364">INDEX($C$2:$C$561, SMALL(IF($X$2=$B$2:$B$561, ROW($B$2:$B$561)-ROW($B$2)+1), ROW(363:363)))</f>
        <v>#NUM!</v>
      </c>
      <c r="Z364" s="21" t="e">
        <f t="array" ref="Z364">INDEX($D$2:$D$561, SMALL(IF($X$2=$B$2:$B$561, ROW($B$2:$B$561)-ROW($B$2)+1), ROW(363:363)))</f>
        <v>#NUM!</v>
      </c>
      <c r="AB364" s="21" t="e">
        <f t="array" ref="AB364">INDEX($C$2:$C$561, SMALL(IF($AA$2=$B$2:$B$561, ROW($B$2:$B$561)-ROW($B$2)+1), ROW(363:363)))</f>
        <v>#NUM!</v>
      </c>
      <c r="AC364" s="21" t="e">
        <f t="array" ref="AC364">INDEX($D$2:$D$561, SMALL(IF($AA$2=$B$2:$B$561, ROW($B$2:$B$561)-ROW($B$2)+1), ROW(363:363)))</f>
        <v>#NUM!</v>
      </c>
      <c r="AE364" s="21" t="e">
        <f t="array" ref="AE364">INDEX($C$2:$C$561, SMALL(IF($AD$2=$B$2:$B$561, ROW($B$2:$B$561)-ROW($B$2)+1), ROW(363:363)))</f>
        <v>#NUM!</v>
      </c>
      <c r="AF364" s="21" t="e">
        <f t="array" ref="AF364">INDEX($D$2:$D$561, SMALL(IF($AD$2=$B$2:$B$561, ROW($B$2:$B$561)-ROW($B$2)+1), ROW(363:363)))</f>
        <v>#NUM!</v>
      </c>
      <c r="AH364" s="21" t="e">
        <f t="array" ref="AH364">INDEX($C$2:$C$561, SMALL(IF($AG$2=$B$2:$B$561, ROW($B$2:$B$561)-ROW($B$2)+1), ROW(363:363)))</f>
        <v>#NUM!</v>
      </c>
      <c r="AI364" s="21" t="e">
        <f t="array" ref="AI364">INDEX($D$2:$D$561, SMALL(IF($AG$2=$B$2:$B$561, ROW($B$2:$B$561)-ROW($B$2)+1), ROW(363:363)))</f>
        <v>#NUM!</v>
      </c>
    </row>
    <row r="365" spans="1:35" ht="15" x14ac:dyDescent="0.4">
      <c r="A365">
        <f>'Clk1'!P51</f>
        <v>12.485668751693218</v>
      </c>
      <c r="B365">
        <f t="shared" si="5"/>
        <v>12</v>
      </c>
      <c r="C365" s="1">
        <f>'Clk1'!S51</f>
        <v>10.354680378702973</v>
      </c>
      <c r="D365" s="1">
        <f>'Clk1'!T51</f>
        <v>8.0145365604237266</v>
      </c>
      <c r="G365" s="21" t="e">
        <f t="array" ref="G365">INDEX($C$2:$C$561, SMALL(IF($F$2=$B$2:$B$561, ROW($B$2:$B$561)-ROW($B$2)+1), ROW(364:364)))</f>
        <v>#NUM!</v>
      </c>
      <c r="H365" s="21" t="e">
        <f t="array" ref="H365">INDEX($D$2:$D$561, SMALL(IF($F$2=$B$2:$B$561, ROW($B$2:$B$561)-ROW($B$2)+1), ROW(364:364)))</f>
        <v>#NUM!</v>
      </c>
      <c r="J365" s="21" t="e">
        <f t="array" ref="J365">INDEX($C$2:$C$561, SMALL(IF($I$2=$B$2:$B$561, ROW($B$2:$B$561)-ROW($B$2)+1), ROW(364:364)))</f>
        <v>#NUM!</v>
      </c>
      <c r="K365" s="21" t="e">
        <f t="array" ref="K365">INDEX($D$2:$D$561, SMALL(IF($I$2=$B$2:$B$561, ROW($B$2:$B$561)-ROW($B$2)+1), ROW(364:364)))</f>
        <v>#NUM!</v>
      </c>
      <c r="M365" s="21" t="e">
        <f t="array" ref="M365">INDEX($C$2:$C$561, SMALL(IF($L$2=$B$2:$B$561, ROW($B$2:$B$561)-ROW($B$2)+1), ROW(364:364)))</f>
        <v>#NUM!</v>
      </c>
      <c r="N365" s="21" t="e">
        <f t="array" ref="N365">INDEX($D$2:$D$561, SMALL(IF($L$2=$B$2:$B$561, ROW($B$2:$B$561)-ROW($B$2)+1), ROW(364:364)))</f>
        <v>#NUM!</v>
      </c>
      <c r="P365" s="21" t="e">
        <f t="array" ref="P365">INDEX($C$2:$C$561, SMALL(IF($O$2=$B$2:$B$561, ROW($B$2:$B$561)-ROW($B$2)+1), ROW(364:364)))</f>
        <v>#NUM!</v>
      </c>
      <c r="Q365" s="21" t="e">
        <f t="array" ref="Q365">INDEX($D$2:$D$561, SMALL(IF($O$2=$B$2:$B$561, ROW($B$2:$B$561)-ROW($B$2)+1), ROW(364:364)))</f>
        <v>#NUM!</v>
      </c>
      <c r="S365" s="21" t="e">
        <f t="array" ref="S365">INDEX($C$2:$C$561, SMALL(IF($R$2=$B$2:$B$561, ROW($B$2:$B$561)-ROW($B$2)+1), ROW(364:364)))</f>
        <v>#NUM!</v>
      </c>
      <c r="T365" s="21" t="e">
        <f t="array" ref="T365">INDEX($D$2:$D$561, SMALL(IF($R$2=$B$2:$B$561, ROW($B$2:$B$561)-ROW($B$2)+1), ROW(364:364)))</f>
        <v>#NUM!</v>
      </c>
      <c r="V365" s="21" t="e">
        <f t="array" ref="V365">INDEX($C$2:$C$561, SMALL(IF($U$2=$B$2:$B$561, ROW($B$2:$B$561)-ROW($B$2)+1), ROW(364:364)))</f>
        <v>#NUM!</v>
      </c>
      <c r="W365" s="21" t="e">
        <f t="array" ref="W365">INDEX($D$2:$D$561, SMALL(IF($U$2=$B$2:$B$561, ROW($B$2:$B$561)-ROW($B$2)+1), ROW(364:364)))</f>
        <v>#NUM!</v>
      </c>
      <c r="Y365" s="21" t="e">
        <f t="array" ref="Y365">INDEX($C$2:$C$561, SMALL(IF($X$2=$B$2:$B$561, ROW($B$2:$B$561)-ROW($B$2)+1), ROW(364:364)))</f>
        <v>#NUM!</v>
      </c>
      <c r="Z365" s="21" t="e">
        <f t="array" ref="Z365">INDEX($D$2:$D$561, SMALL(IF($X$2=$B$2:$B$561, ROW($B$2:$B$561)-ROW($B$2)+1), ROW(364:364)))</f>
        <v>#NUM!</v>
      </c>
      <c r="AB365" s="21" t="e">
        <f t="array" ref="AB365">INDEX($C$2:$C$561, SMALL(IF($AA$2=$B$2:$B$561, ROW($B$2:$B$561)-ROW($B$2)+1), ROW(364:364)))</f>
        <v>#NUM!</v>
      </c>
      <c r="AC365" s="21" t="e">
        <f t="array" ref="AC365">INDEX($D$2:$D$561, SMALL(IF($AA$2=$B$2:$B$561, ROW($B$2:$B$561)-ROW($B$2)+1), ROW(364:364)))</f>
        <v>#NUM!</v>
      </c>
      <c r="AE365" s="21" t="e">
        <f t="array" ref="AE365">INDEX($C$2:$C$561, SMALL(IF($AD$2=$B$2:$B$561, ROW($B$2:$B$561)-ROW($B$2)+1), ROW(364:364)))</f>
        <v>#NUM!</v>
      </c>
      <c r="AF365" s="21" t="e">
        <f t="array" ref="AF365">INDEX($D$2:$D$561, SMALL(IF($AD$2=$B$2:$B$561, ROW($B$2:$B$561)-ROW($B$2)+1), ROW(364:364)))</f>
        <v>#NUM!</v>
      </c>
      <c r="AH365" s="21" t="e">
        <f t="array" ref="AH365">INDEX($C$2:$C$561, SMALL(IF($AG$2=$B$2:$B$561, ROW($B$2:$B$561)-ROW($B$2)+1), ROW(364:364)))</f>
        <v>#NUM!</v>
      </c>
      <c r="AI365" s="21" t="e">
        <f t="array" ref="AI365">INDEX($D$2:$D$561, SMALL(IF($AG$2=$B$2:$B$561, ROW($B$2:$B$561)-ROW($B$2)+1), ROW(364:364)))</f>
        <v>#NUM!</v>
      </c>
    </row>
    <row r="366" spans="1:35" ht="15" x14ac:dyDescent="0.4">
      <c r="A366">
        <f>'Clk1'!P52</f>
        <v>12.456696114584702</v>
      </c>
      <c r="B366">
        <f t="shared" si="5"/>
        <v>12</v>
      </c>
      <c r="C366" s="1">
        <f>'Clk1'!S52</f>
        <v>10.090178037663492</v>
      </c>
      <c r="D366" s="1">
        <f>'Clk1'!T52</f>
        <v>7.826552394835832</v>
      </c>
      <c r="G366" s="21" t="e">
        <f t="array" ref="G366">INDEX($C$2:$C$561, SMALL(IF($F$2=$B$2:$B$561, ROW($B$2:$B$561)-ROW($B$2)+1), ROW(365:365)))</f>
        <v>#NUM!</v>
      </c>
      <c r="H366" s="21" t="e">
        <f t="array" ref="H366">INDEX($D$2:$D$561, SMALL(IF($F$2=$B$2:$B$561, ROW($B$2:$B$561)-ROW($B$2)+1), ROW(365:365)))</f>
        <v>#NUM!</v>
      </c>
      <c r="J366" s="21" t="e">
        <f t="array" ref="J366">INDEX($C$2:$C$561, SMALL(IF($I$2=$B$2:$B$561, ROW($B$2:$B$561)-ROW($B$2)+1), ROW(365:365)))</f>
        <v>#NUM!</v>
      </c>
      <c r="K366" s="21" t="e">
        <f t="array" ref="K366">INDEX($D$2:$D$561, SMALL(IF($I$2=$B$2:$B$561, ROW($B$2:$B$561)-ROW($B$2)+1), ROW(365:365)))</f>
        <v>#NUM!</v>
      </c>
      <c r="M366" s="21" t="e">
        <f t="array" ref="M366">INDEX($C$2:$C$561, SMALL(IF($L$2=$B$2:$B$561, ROW($B$2:$B$561)-ROW($B$2)+1), ROW(365:365)))</f>
        <v>#NUM!</v>
      </c>
      <c r="N366" s="21" t="e">
        <f t="array" ref="N366">INDEX($D$2:$D$561, SMALL(IF($L$2=$B$2:$B$561, ROW($B$2:$B$561)-ROW($B$2)+1), ROW(365:365)))</f>
        <v>#NUM!</v>
      </c>
      <c r="P366" s="21" t="e">
        <f t="array" ref="P366">INDEX($C$2:$C$561, SMALL(IF($O$2=$B$2:$B$561, ROW($B$2:$B$561)-ROW($B$2)+1), ROW(365:365)))</f>
        <v>#NUM!</v>
      </c>
      <c r="Q366" s="21" t="e">
        <f t="array" ref="Q366">INDEX($D$2:$D$561, SMALL(IF($O$2=$B$2:$B$561, ROW($B$2:$B$561)-ROW($B$2)+1), ROW(365:365)))</f>
        <v>#NUM!</v>
      </c>
      <c r="S366" s="21" t="e">
        <f t="array" ref="S366">INDEX($C$2:$C$561, SMALL(IF($R$2=$B$2:$B$561, ROW($B$2:$B$561)-ROW($B$2)+1), ROW(365:365)))</f>
        <v>#NUM!</v>
      </c>
      <c r="T366" s="21" t="e">
        <f t="array" ref="T366">INDEX($D$2:$D$561, SMALL(IF($R$2=$B$2:$B$561, ROW($B$2:$B$561)-ROW($B$2)+1), ROW(365:365)))</f>
        <v>#NUM!</v>
      </c>
      <c r="V366" s="21" t="e">
        <f t="array" ref="V366">INDEX($C$2:$C$561, SMALL(IF($U$2=$B$2:$B$561, ROW($B$2:$B$561)-ROW($B$2)+1), ROW(365:365)))</f>
        <v>#NUM!</v>
      </c>
      <c r="W366" s="21" t="e">
        <f t="array" ref="W366">INDEX($D$2:$D$561, SMALL(IF($U$2=$B$2:$B$561, ROW($B$2:$B$561)-ROW($B$2)+1), ROW(365:365)))</f>
        <v>#NUM!</v>
      </c>
      <c r="Y366" s="21" t="e">
        <f t="array" ref="Y366">INDEX($C$2:$C$561, SMALL(IF($X$2=$B$2:$B$561, ROW($B$2:$B$561)-ROW($B$2)+1), ROW(365:365)))</f>
        <v>#NUM!</v>
      </c>
      <c r="Z366" s="21" t="e">
        <f t="array" ref="Z366">INDEX($D$2:$D$561, SMALL(IF($X$2=$B$2:$B$561, ROW($B$2:$B$561)-ROW($B$2)+1), ROW(365:365)))</f>
        <v>#NUM!</v>
      </c>
      <c r="AB366" s="21" t="e">
        <f t="array" ref="AB366">INDEX($C$2:$C$561, SMALL(IF($AA$2=$B$2:$B$561, ROW($B$2:$B$561)-ROW($B$2)+1), ROW(365:365)))</f>
        <v>#NUM!</v>
      </c>
      <c r="AC366" s="21" t="e">
        <f t="array" ref="AC366">INDEX($D$2:$D$561, SMALL(IF($AA$2=$B$2:$B$561, ROW($B$2:$B$561)-ROW($B$2)+1), ROW(365:365)))</f>
        <v>#NUM!</v>
      </c>
      <c r="AE366" s="21" t="e">
        <f t="array" ref="AE366">INDEX($C$2:$C$561, SMALL(IF($AD$2=$B$2:$B$561, ROW($B$2:$B$561)-ROW($B$2)+1), ROW(365:365)))</f>
        <v>#NUM!</v>
      </c>
      <c r="AF366" s="21" t="e">
        <f t="array" ref="AF366">INDEX($D$2:$D$561, SMALL(IF($AD$2=$B$2:$B$561, ROW($B$2:$B$561)-ROW($B$2)+1), ROW(365:365)))</f>
        <v>#NUM!</v>
      </c>
      <c r="AH366" s="21" t="e">
        <f t="array" ref="AH366">INDEX($C$2:$C$561, SMALL(IF($AG$2=$B$2:$B$561, ROW($B$2:$B$561)-ROW($B$2)+1), ROW(365:365)))</f>
        <v>#NUM!</v>
      </c>
      <c r="AI366" s="21" t="e">
        <f t="array" ref="AI366">INDEX($D$2:$D$561, SMALL(IF($AG$2=$B$2:$B$561, ROW($B$2:$B$561)-ROW($B$2)+1), ROW(365:365)))</f>
        <v>#NUM!</v>
      </c>
    </row>
    <row r="367" spans="1:35" ht="15" x14ac:dyDescent="0.4">
      <c r="A367">
        <f>'Clk1'!P53</f>
        <v>12.437222773414256</v>
      </c>
      <c r="B367">
        <f t="shared" si="5"/>
        <v>12</v>
      </c>
      <c r="C367" s="1">
        <f>'Clk1'!S53</f>
        <v>9.835579906654619</v>
      </c>
      <c r="D367" s="1">
        <f>'Clk1'!T53</f>
        <v>7.6407709132483008</v>
      </c>
      <c r="G367" s="21" t="e">
        <f t="array" ref="G367">INDEX($C$2:$C$561, SMALL(IF($F$2=$B$2:$B$561, ROW($B$2:$B$561)-ROW($B$2)+1), ROW(366:366)))</f>
        <v>#NUM!</v>
      </c>
      <c r="H367" s="21" t="e">
        <f t="array" ref="H367">INDEX($D$2:$D$561, SMALL(IF($F$2=$B$2:$B$561, ROW($B$2:$B$561)-ROW($B$2)+1), ROW(366:366)))</f>
        <v>#NUM!</v>
      </c>
      <c r="J367" s="21" t="e">
        <f t="array" ref="J367">INDEX($C$2:$C$561, SMALL(IF($I$2=$B$2:$B$561, ROW($B$2:$B$561)-ROW($B$2)+1), ROW(366:366)))</f>
        <v>#NUM!</v>
      </c>
      <c r="K367" s="21" t="e">
        <f t="array" ref="K367">INDEX($D$2:$D$561, SMALL(IF($I$2=$B$2:$B$561, ROW($B$2:$B$561)-ROW($B$2)+1), ROW(366:366)))</f>
        <v>#NUM!</v>
      </c>
      <c r="M367" s="21" t="e">
        <f t="array" ref="M367">INDEX($C$2:$C$561, SMALL(IF($L$2=$B$2:$B$561, ROW($B$2:$B$561)-ROW($B$2)+1), ROW(366:366)))</f>
        <v>#NUM!</v>
      </c>
      <c r="N367" s="21" t="e">
        <f t="array" ref="N367">INDEX($D$2:$D$561, SMALL(IF($L$2=$B$2:$B$561, ROW($B$2:$B$561)-ROW($B$2)+1), ROW(366:366)))</f>
        <v>#NUM!</v>
      </c>
      <c r="P367" s="21" t="e">
        <f t="array" ref="P367">INDEX($C$2:$C$561, SMALL(IF($O$2=$B$2:$B$561, ROW($B$2:$B$561)-ROW($B$2)+1), ROW(366:366)))</f>
        <v>#NUM!</v>
      </c>
      <c r="Q367" s="21" t="e">
        <f t="array" ref="Q367">INDEX($D$2:$D$561, SMALL(IF($O$2=$B$2:$B$561, ROW($B$2:$B$561)-ROW($B$2)+1), ROW(366:366)))</f>
        <v>#NUM!</v>
      </c>
      <c r="S367" s="21" t="e">
        <f t="array" ref="S367">INDEX($C$2:$C$561, SMALL(IF($R$2=$B$2:$B$561, ROW($B$2:$B$561)-ROW($B$2)+1), ROW(366:366)))</f>
        <v>#NUM!</v>
      </c>
      <c r="T367" s="21" t="e">
        <f t="array" ref="T367">INDEX($D$2:$D$561, SMALL(IF($R$2=$B$2:$B$561, ROW($B$2:$B$561)-ROW($B$2)+1), ROW(366:366)))</f>
        <v>#NUM!</v>
      </c>
      <c r="V367" s="21" t="e">
        <f t="array" ref="V367">INDEX($C$2:$C$561, SMALL(IF($U$2=$B$2:$B$561, ROW($B$2:$B$561)-ROW($B$2)+1), ROW(366:366)))</f>
        <v>#NUM!</v>
      </c>
      <c r="W367" s="21" t="e">
        <f t="array" ref="W367">INDEX($D$2:$D$561, SMALL(IF($U$2=$B$2:$B$561, ROW($B$2:$B$561)-ROW($B$2)+1), ROW(366:366)))</f>
        <v>#NUM!</v>
      </c>
      <c r="Y367" s="21" t="e">
        <f t="array" ref="Y367">INDEX($C$2:$C$561, SMALL(IF($X$2=$B$2:$B$561, ROW($B$2:$B$561)-ROW($B$2)+1), ROW(366:366)))</f>
        <v>#NUM!</v>
      </c>
      <c r="Z367" s="21" t="e">
        <f t="array" ref="Z367">INDEX($D$2:$D$561, SMALL(IF($X$2=$B$2:$B$561, ROW($B$2:$B$561)-ROW($B$2)+1), ROW(366:366)))</f>
        <v>#NUM!</v>
      </c>
      <c r="AB367" s="21" t="e">
        <f t="array" ref="AB367">INDEX($C$2:$C$561, SMALL(IF($AA$2=$B$2:$B$561, ROW($B$2:$B$561)-ROW($B$2)+1), ROW(366:366)))</f>
        <v>#NUM!</v>
      </c>
      <c r="AC367" s="21" t="e">
        <f t="array" ref="AC367">INDEX($D$2:$D$561, SMALL(IF($AA$2=$B$2:$B$561, ROW($B$2:$B$561)-ROW($B$2)+1), ROW(366:366)))</f>
        <v>#NUM!</v>
      </c>
      <c r="AE367" s="21" t="e">
        <f t="array" ref="AE367">INDEX($C$2:$C$561, SMALL(IF($AD$2=$B$2:$B$561, ROW($B$2:$B$561)-ROW($B$2)+1), ROW(366:366)))</f>
        <v>#NUM!</v>
      </c>
      <c r="AF367" s="21" t="e">
        <f t="array" ref="AF367">INDEX($D$2:$D$561, SMALL(IF($AD$2=$B$2:$B$561, ROW($B$2:$B$561)-ROW($B$2)+1), ROW(366:366)))</f>
        <v>#NUM!</v>
      </c>
      <c r="AH367" s="21" t="e">
        <f t="array" ref="AH367">INDEX($C$2:$C$561, SMALL(IF($AG$2=$B$2:$B$561, ROW($B$2:$B$561)-ROW($B$2)+1), ROW(366:366)))</f>
        <v>#NUM!</v>
      </c>
      <c r="AI367" s="21" t="e">
        <f t="array" ref="AI367">INDEX($D$2:$D$561, SMALL(IF($AG$2=$B$2:$B$561, ROW($B$2:$B$561)-ROW($B$2)+1), ROW(366:366)))</f>
        <v>#NUM!</v>
      </c>
    </row>
    <row r="368" spans="1:35" ht="15" x14ac:dyDescent="0.4">
      <c r="A368">
        <f>'Clk1'!P54</f>
        <v>12.426923936376076</v>
      </c>
      <c r="B368">
        <f t="shared" si="5"/>
        <v>12</v>
      </c>
      <c r="C368" s="1">
        <f>'Clk1'!S54</f>
        <v>9.5902333761736056</v>
      </c>
      <c r="D368" s="1">
        <f>'Clk1'!T54</f>
        <v>7.4566578103570142</v>
      </c>
      <c r="G368" s="21" t="e">
        <f t="array" ref="G368">INDEX($C$2:$C$561, SMALL(IF($F$2=$B$2:$B$561, ROW($B$2:$B$561)-ROW($B$2)+1), ROW(367:367)))</f>
        <v>#NUM!</v>
      </c>
      <c r="H368" s="21" t="e">
        <f t="array" ref="H368">INDEX($D$2:$D$561, SMALL(IF($F$2=$B$2:$B$561, ROW($B$2:$B$561)-ROW($B$2)+1), ROW(367:367)))</f>
        <v>#NUM!</v>
      </c>
      <c r="J368" s="21" t="e">
        <f t="array" ref="J368">INDEX($C$2:$C$561, SMALL(IF($I$2=$B$2:$B$561, ROW($B$2:$B$561)-ROW($B$2)+1), ROW(367:367)))</f>
        <v>#NUM!</v>
      </c>
      <c r="K368" s="21" t="e">
        <f t="array" ref="K368">INDEX($D$2:$D$561, SMALL(IF($I$2=$B$2:$B$561, ROW($B$2:$B$561)-ROW($B$2)+1), ROW(367:367)))</f>
        <v>#NUM!</v>
      </c>
      <c r="M368" s="21" t="e">
        <f t="array" ref="M368">INDEX($C$2:$C$561, SMALL(IF($L$2=$B$2:$B$561, ROW($B$2:$B$561)-ROW($B$2)+1), ROW(367:367)))</f>
        <v>#NUM!</v>
      </c>
      <c r="N368" s="21" t="e">
        <f t="array" ref="N368">INDEX($D$2:$D$561, SMALL(IF($L$2=$B$2:$B$561, ROW($B$2:$B$561)-ROW($B$2)+1), ROW(367:367)))</f>
        <v>#NUM!</v>
      </c>
      <c r="P368" s="21" t="e">
        <f t="array" ref="P368">INDEX($C$2:$C$561, SMALL(IF($O$2=$B$2:$B$561, ROW($B$2:$B$561)-ROW($B$2)+1), ROW(367:367)))</f>
        <v>#NUM!</v>
      </c>
      <c r="Q368" s="21" t="e">
        <f t="array" ref="Q368">INDEX($D$2:$D$561, SMALL(IF($O$2=$B$2:$B$561, ROW($B$2:$B$561)-ROW($B$2)+1), ROW(367:367)))</f>
        <v>#NUM!</v>
      </c>
      <c r="S368" s="21" t="e">
        <f t="array" ref="S368">INDEX($C$2:$C$561, SMALL(IF($R$2=$B$2:$B$561, ROW($B$2:$B$561)-ROW($B$2)+1), ROW(367:367)))</f>
        <v>#NUM!</v>
      </c>
      <c r="T368" s="21" t="e">
        <f t="array" ref="T368">INDEX($D$2:$D$561, SMALL(IF($R$2=$B$2:$B$561, ROW($B$2:$B$561)-ROW($B$2)+1), ROW(367:367)))</f>
        <v>#NUM!</v>
      </c>
      <c r="V368" s="21" t="e">
        <f t="array" ref="V368">INDEX($C$2:$C$561, SMALL(IF($U$2=$B$2:$B$561, ROW($B$2:$B$561)-ROW($B$2)+1), ROW(367:367)))</f>
        <v>#NUM!</v>
      </c>
      <c r="W368" s="21" t="e">
        <f t="array" ref="W368">INDEX($D$2:$D$561, SMALL(IF($U$2=$B$2:$B$561, ROW($B$2:$B$561)-ROW($B$2)+1), ROW(367:367)))</f>
        <v>#NUM!</v>
      </c>
      <c r="Y368" s="21" t="e">
        <f t="array" ref="Y368">INDEX($C$2:$C$561, SMALL(IF($X$2=$B$2:$B$561, ROW($B$2:$B$561)-ROW($B$2)+1), ROW(367:367)))</f>
        <v>#NUM!</v>
      </c>
      <c r="Z368" s="21" t="e">
        <f t="array" ref="Z368">INDEX($D$2:$D$561, SMALL(IF($X$2=$B$2:$B$561, ROW($B$2:$B$561)-ROW($B$2)+1), ROW(367:367)))</f>
        <v>#NUM!</v>
      </c>
      <c r="AB368" s="21" t="e">
        <f t="array" ref="AB368">INDEX($C$2:$C$561, SMALL(IF($AA$2=$B$2:$B$561, ROW($B$2:$B$561)-ROW($B$2)+1), ROW(367:367)))</f>
        <v>#NUM!</v>
      </c>
      <c r="AC368" s="21" t="e">
        <f t="array" ref="AC368">INDEX($D$2:$D$561, SMALL(IF($AA$2=$B$2:$B$561, ROW($B$2:$B$561)-ROW($B$2)+1), ROW(367:367)))</f>
        <v>#NUM!</v>
      </c>
      <c r="AE368" s="21" t="e">
        <f t="array" ref="AE368">INDEX($C$2:$C$561, SMALL(IF($AD$2=$B$2:$B$561, ROW($B$2:$B$561)-ROW($B$2)+1), ROW(367:367)))</f>
        <v>#NUM!</v>
      </c>
      <c r="AF368" s="21" t="e">
        <f t="array" ref="AF368">INDEX($D$2:$D$561, SMALL(IF($AD$2=$B$2:$B$561, ROW($B$2:$B$561)-ROW($B$2)+1), ROW(367:367)))</f>
        <v>#NUM!</v>
      </c>
      <c r="AH368" s="21" t="e">
        <f t="array" ref="AH368">INDEX($C$2:$C$561, SMALL(IF($AG$2=$B$2:$B$561, ROW($B$2:$B$561)-ROW($B$2)+1), ROW(367:367)))</f>
        <v>#NUM!</v>
      </c>
      <c r="AI368" s="21" t="e">
        <f t="array" ref="AI368">INDEX($D$2:$D$561, SMALL(IF($AG$2=$B$2:$B$561, ROW($B$2:$B$561)-ROW($B$2)+1), ROW(367:367)))</f>
        <v>#NUM!</v>
      </c>
    </row>
    <row r="369" spans="1:35" ht="15" x14ac:dyDescent="0.4">
      <c r="A369">
        <f>'Clk1'!P55</f>
        <v>12.425531171841596</v>
      </c>
      <c r="B369">
        <f t="shared" si="5"/>
        <v>12</v>
      </c>
      <c r="C369" s="1">
        <f>'Clk1'!S55</f>
        <v>9.3535456902603737</v>
      </c>
      <c r="D369" s="1">
        <f>'Clk1'!T55</f>
        <v>7.273710795165897</v>
      </c>
      <c r="G369" s="21" t="e">
        <f t="array" ref="G369">INDEX($C$2:$C$561, SMALL(IF($F$2=$B$2:$B$561, ROW($B$2:$B$561)-ROW($B$2)+1), ROW(368:368)))</f>
        <v>#NUM!</v>
      </c>
      <c r="H369" s="21" t="e">
        <f t="array" ref="H369">INDEX($D$2:$D$561, SMALL(IF($F$2=$B$2:$B$561, ROW($B$2:$B$561)-ROW($B$2)+1), ROW(368:368)))</f>
        <v>#NUM!</v>
      </c>
      <c r="J369" s="21" t="e">
        <f t="array" ref="J369">INDEX($C$2:$C$561, SMALL(IF($I$2=$B$2:$B$561, ROW($B$2:$B$561)-ROW($B$2)+1), ROW(368:368)))</f>
        <v>#NUM!</v>
      </c>
      <c r="K369" s="21" t="e">
        <f t="array" ref="K369">INDEX($D$2:$D$561, SMALL(IF($I$2=$B$2:$B$561, ROW($B$2:$B$561)-ROW($B$2)+1), ROW(368:368)))</f>
        <v>#NUM!</v>
      </c>
      <c r="M369" s="21" t="e">
        <f t="array" ref="M369">INDEX($C$2:$C$561, SMALL(IF($L$2=$B$2:$B$561, ROW($B$2:$B$561)-ROW($B$2)+1), ROW(368:368)))</f>
        <v>#NUM!</v>
      </c>
      <c r="N369" s="21" t="e">
        <f t="array" ref="N369">INDEX($D$2:$D$561, SMALL(IF($L$2=$B$2:$B$561, ROW($B$2:$B$561)-ROW($B$2)+1), ROW(368:368)))</f>
        <v>#NUM!</v>
      </c>
      <c r="P369" s="21" t="e">
        <f t="array" ref="P369">INDEX($C$2:$C$561, SMALL(IF($O$2=$B$2:$B$561, ROW($B$2:$B$561)-ROW($B$2)+1), ROW(368:368)))</f>
        <v>#NUM!</v>
      </c>
      <c r="Q369" s="21" t="e">
        <f t="array" ref="Q369">INDEX($D$2:$D$561, SMALL(IF($O$2=$B$2:$B$561, ROW($B$2:$B$561)-ROW($B$2)+1), ROW(368:368)))</f>
        <v>#NUM!</v>
      </c>
      <c r="S369" s="21" t="e">
        <f t="array" ref="S369">INDEX($C$2:$C$561, SMALL(IF($R$2=$B$2:$B$561, ROW($B$2:$B$561)-ROW($B$2)+1), ROW(368:368)))</f>
        <v>#NUM!</v>
      </c>
      <c r="T369" s="21" t="e">
        <f t="array" ref="T369">INDEX($D$2:$D$561, SMALL(IF($R$2=$B$2:$B$561, ROW($B$2:$B$561)-ROW($B$2)+1), ROW(368:368)))</f>
        <v>#NUM!</v>
      </c>
      <c r="V369" s="21" t="e">
        <f t="array" ref="V369">INDEX($C$2:$C$561, SMALL(IF($U$2=$B$2:$B$561, ROW($B$2:$B$561)-ROW($B$2)+1), ROW(368:368)))</f>
        <v>#NUM!</v>
      </c>
      <c r="W369" s="21" t="e">
        <f t="array" ref="W369">INDEX($D$2:$D$561, SMALL(IF($U$2=$B$2:$B$561, ROW($B$2:$B$561)-ROW($B$2)+1), ROW(368:368)))</f>
        <v>#NUM!</v>
      </c>
      <c r="Y369" s="21" t="e">
        <f t="array" ref="Y369">INDEX($C$2:$C$561, SMALL(IF($X$2=$B$2:$B$561, ROW($B$2:$B$561)-ROW($B$2)+1), ROW(368:368)))</f>
        <v>#NUM!</v>
      </c>
      <c r="Z369" s="21" t="e">
        <f t="array" ref="Z369">INDEX($D$2:$D$561, SMALL(IF($X$2=$B$2:$B$561, ROW($B$2:$B$561)-ROW($B$2)+1), ROW(368:368)))</f>
        <v>#NUM!</v>
      </c>
      <c r="AB369" s="21" t="e">
        <f t="array" ref="AB369">INDEX($C$2:$C$561, SMALL(IF($AA$2=$B$2:$B$561, ROW($B$2:$B$561)-ROW($B$2)+1), ROW(368:368)))</f>
        <v>#NUM!</v>
      </c>
      <c r="AC369" s="21" t="e">
        <f t="array" ref="AC369">INDEX($D$2:$D$561, SMALL(IF($AA$2=$B$2:$B$561, ROW($B$2:$B$561)-ROW($B$2)+1), ROW(368:368)))</f>
        <v>#NUM!</v>
      </c>
      <c r="AE369" s="21" t="e">
        <f t="array" ref="AE369">INDEX($C$2:$C$561, SMALL(IF($AD$2=$B$2:$B$561, ROW($B$2:$B$561)-ROW($B$2)+1), ROW(368:368)))</f>
        <v>#NUM!</v>
      </c>
      <c r="AF369" s="21" t="e">
        <f t="array" ref="AF369">INDEX($D$2:$D$561, SMALL(IF($AD$2=$B$2:$B$561, ROW($B$2:$B$561)-ROW($B$2)+1), ROW(368:368)))</f>
        <v>#NUM!</v>
      </c>
      <c r="AH369" s="21" t="e">
        <f t="array" ref="AH369">INDEX($C$2:$C$561, SMALL(IF($AG$2=$B$2:$B$561, ROW($B$2:$B$561)-ROW($B$2)+1), ROW(368:368)))</f>
        <v>#NUM!</v>
      </c>
      <c r="AI369" s="21" t="e">
        <f t="array" ref="AI369">INDEX($D$2:$D$561, SMALL(IF($AG$2=$B$2:$B$561, ROW($B$2:$B$561)-ROW($B$2)+1), ROW(368:368)))</f>
        <v>#NUM!</v>
      </c>
    </row>
    <row r="370" spans="1:35" ht="15" x14ac:dyDescent="0.4">
      <c r="A370">
        <f>'Clk1'!P56</f>
        <v>12.432828149588655</v>
      </c>
      <c r="B370">
        <f t="shared" si="5"/>
        <v>12</v>
      </c>
      <c r="C370" s="1">
        <f>'Clk1'!S56</f>
        <v>9.1249753670545068</v>
      </c>
      <c r="D370" s="1">
        <f>'Clk1'!T56</f>
        <v>7.0914534957662791</v>
      </c>
      <c r="G370" s="21" t="e">
        <f t="array" ref="G370">INDEX($C$2:$C$561, SMALL(IF($F$2=$B$2:$B$561, ROW($B$2:$B$561)-ROW($B$2)+1), ROW(369:369)))</f>
        <v>#NUM!</v>
      </c>
      <c r="H370" s="21" t="e">
        <f t="array" ref="H370">INDEX($D$2:$D$561, SMALL(IF($F$2=$B$2:$B$561, ROW($B$2:$B$561)-ROW($B$2)+1), ROW(369:369)))</f>
        <v>#NUM!</v>
      </c>
      <c r="J370" s="21" t="e">
        <f t="array" ref="J370">INDEX($C$2:$C$561, SMALL(IF($I$2=$B$2:$B$561, ROW($B$2:$B$561)-ROW($B$2)+1), ROW(369:369)))</f>
        <v>#NUM!</v>
      </c>
      <c r="K370" s="21" t="e">
        <f t="array" ref="K370">INDEX($D$2:$D$561, SMALL(IF($I$2=$B$2:$B$561, ROW($B$2:$B$561)-ROW($B$2)+1), ROW(369:369)))</f>
        <v>#NUM!</v>
      </c>
      <c r="M370" s="21" t="e">
        <f t="array" ref="M370">INDEX($C$2:$C$561, SMALL(IF($L$2=$B$2:$B$561, ROW($B$2:$B$561)-ROW($B$2)+1), ROW(369:369)))</f>
        <v>#NUM!</v>
      </c>
      <c r="N370" s="21" t="e">
        <f t="array" ref="N370">INDEX($D$2:$D$561, SMALL(IF($L$2=$B$2:$B$561, ROW($B$2:$B$561)-ROW($B$2)+1), ROW(369:369)))</f>
        <v>#NUM!</v>
      </c>
      <c r="P370" s="21" t="e">
        <f t="array" ref="P370">INDEX($C$2:$C$561, SMALL(IF($O$2=$B$2:$B$561, ROW($B$2:$B$561)-ROW($B$2)+1), ROW(369:369)))</f>
        <v>#NUM!</v>
      </c>
      <c r="Q370" s="21" t="e">
        <f t="array" ref="Q370">INDEX($D$2:$D$561, SMALL(IF($O$2=$B$2:$B$561, ROW($B$2:$B$561)-ROW($B$2)+1), ROW(369:369)))</f>
        <v>#NUM!</v>
      </c>
      <c r="S370" s="21" t="e">
        <f t="array" ref="S370">INDEX($C$2:$C$561, SMALL(IF($R$2=$B$2:$B$561, ROW($B$2:$B$561)-ROW($B$2)+1), ROW(369:369)))</f>
        <v>#NUM!</v>
      </c>
      <c r="T370" s="21" t="e">
        <f t="array" ref="T370">INDEX($D$2:$D$561, SMALL(IF($R$2=$B$2:$B$561, ROW($B$2:$B$561)-ROW($B$2)+1), ROW(369:369)))</f>
        <v>#NUM!</v>
      </c>
      <c r="V370" s="21" t="e">
        <f t="array" ref="V370">INDEX($C$2:$C$561, SMALL(IF($U$2=$B$2:$B$561, ROW($B$2:$B$561)-ROW($B$2)+1), ROW(369:369)))</f>
        <v>#NUM!</v>
      </c>
      <c r="W370" s="21" t="e">
        <f t="array" ref="W370">INDEX($D$2:$D$561, SMALL(IF($U$2=$B$2:$B$561, ROW($B$2:$B$561)-ROW($B$2)+1), ROW(369:369)))</f>
        <v>#NUM!</v>
      </c>
      <c r="Y370" s="21" t="e">
        <f t="array" ref="Y370">INDEX($C$2:$C$561, SMALL(IF($X$2=$B$2:$B$561, ROW($B$2:$B$561)-ROW($B$2)+1), ROW(369:369)))</f>
        <v>#NUM!</v>
      </c>
      <c r="Z370" s="21" t="e">
        <f t="array" ref="Z370">INDEX($D$2:$D$561, SMALL(IF($X$2=$B$2:$B$561, ROW($B$2:$B$561)-ROW($B$2)+1), ROW(369:369)))</f>
        <v>#NUM!</v>
      </c>
      <c r="AB370" s="21" t="e">
        <f t="array" ref="AB370">INDEX($C$2:$C$561, SMALL(IF($AA$2=$B$2:$B$561, ROW($B$2:$B$561)-ROW($B$2)+1), ROW(369:369)))</f>
        <v>#NUM!</v>
      </c>
      <c r="AC370" s="21" t="e">
        <f t="array" ref="AC370">INDEX($D$2:$D$561, SMALL(IF($AA$2=$B$2:$B$561, ROW($B$2:$B$561)-ROW($B$2)+1), ROW(369:369)))</f>
        <v>#NUM!</v>
      </c>
      <c r="AE370" s="21" t="e">
        <f t="array" ref="AE370">INDEX($C$2:$C$561, SMALL(IF($AD$2=$B$2:$B$561, ROW($B$2:$B$561)-ROW($B$2)+1), ROW(369:369)))</f>
        <v>#NUM!</v>
      </c>
      <c r="AF370" s="21" t="e">
        <f t="array" ref="AF370">INDEX($D$2:$D$561, SMALL(IF($AD$2=$B$2:$B$561, ROW($B$2:$B$561)-ROW($B$2)+1), ROW(369:369)))</f>
        <v>#NUM!</v>
      </c>
      <c r="AH370" s="21" t="e">
        <f t="array" ref="AH370">INDEX($C$2:$C$561, SMALL(IF($AG$2=$B$2:$B$561, ROW($B$2:$B$561)-ROW($B$2)+1), ROW(369:369)))</f>
        <v>#NUM!</v>
      </c>
      <c r="AI370" s="21" t="e">
        <f t="array" ref="AI370">INDEX($D$2:$D$561, SMALL(IF($AG$2=$B$2:$B$561, ROW($B$2:$B$561)-ROW($B$2)+1), ROW(369:369)))</f>
        <v>#NUM!</v>
      </c>
    </row>
    <row r="371" spans="1:35" ht="15" x14ac:dyDescent="0.4">
      <c r="A371">
        <f>'Clk1'!P57</f>
        <v>12.448647356934256</v>
      </c>
      <c r="B371">
        <f t="shared" si="5"/>
        <v>12</v>
      </c>
      <c r="C371" s="1">
        <f>'Clk1'!S57</f>
        <v>8.9040246233534894</v>
      </c>
      <c r="D371" s="1">
        <f>'Clk1'!T57</f>
        <v>6.9094299572706328</v>
      </c>
      <c r="G371" s="21" t="e">
        <f t="array" ref="G371">INDEX($C$2:$C$561, SMALL(IF($F$2=$B$2:$B$561, ROW($B$2:$B$561)-ROW($B$2)+1), ROW(370:370)))</f>
        <v>#NUM!</v>
      </c>
      <c r="H371" s="21" t="e">
        <f t="array" ref="H371">INDEX($D$2:$D$561, SMALL(IF($F$2=$B$2:$B$561, ROW($B$2:$B$561)-ROW($B$2)+1), ROW(370:370)))</f>
        <v>#NUM!</v>
      </c>
      <c r="J371" s="21" t="e">
        <f t="array" ref="J371">INDEX($C$2:$C$561, SMALL(IF($I$2=$B$2:$B$561, ROW($B$2:$B$561)-ROW($B$2)+1), ROW(370:370)))</f>
        <v>#NUM!</v>
      </c>
      <c r="K371" s="21" t="e">
        <f t="array" ref="K371">INDEX($D$2:$D$561, SMALL(IF($I$2=$B$2:$B$561, ROW($B$2:$B$561)-ROW($B$2)+1), ROW(370:370)))</f>
        <v>#NUM!</v>
      </c>
      <c r="M371" s="21" t="e">
        <f t="array" ref="M371">INDEX($C$2:$C$561, SMALL(IF($L$2=$B$2:$B$561, ROW($B$2:$B$561)-ROW($B$2)+1), ROW(370:370)))</f>
        <v>#NUM!</v>
      </c>
      <c r="N371" s="21" t="e">
        <f t="array" ref="N371">INDEX($D$2:$D$561, SMALL(IF($L$2=$B$2:$B$561, ROW($B$2:$B$561)-ROW($B$2)+1), ROW(370:370)))</f>
        <v>#NUM!</v>
      </c>
      <c r="P371" s="21" t="e">
        <f t="array" ref="P371">INDEX($C$2:$C$561, SMALL(IF($O$2=$B$2:$B$561, ROW($B$2:$B$561)-ROW($B$2)+1), ROW(370:370)))</f>
        <v>#NUM!</v>
      </c>
      <c r="Q371" s="21" t="e">
        <f t="array" ref="Q371">INDEX($D$2:$D$561, SMALL(IF($O$2=$B$2:$B$561, ROW($B$2:$B$561)-ROW($B$2)+1), ROW(370:370)))</f>
        <v>#NUM!</v>
      </c>
      <c r="S371" s="21" t="e">
        <f t="array" ref="S371">INDEX($C$2:$C$561, SMALL(IF($R$2=$B$2:$B$561, ROW($B$2:$B$561)-ROW($B$2)+1), ROW(370:370)))</f>
        <v>#NUM!</v>
      </c>
      <c r="T371" s="21" t="e">
        <f t="array" ref="T371">INDEX($D$2:$D$561, SMALL(IF($R$2=$B$2:$B$561, ROW($B$2:$B$561)-ROW($B$2)+1), ROW(370:370)))</f>
        <v>#NUM!</v>
      </c>
      <c r="V371" s="21" t="e">
        <f t="array" ref="V371">INDEX($C$2:$C$561, SMALL(IF($U$2=$B$2:$B$561, ROW($B$2:$B$561)-ROW($B$2)+1), ROW(370:370)))</f>
        <v>#NUM!</v>
      </c>
      <c r="W371" s="21" t="e">
        <f t="array" ref="W371">INDEX($D$2:$D$561, SMALL(IF($U$2=$B$2:$B$561, ROW($B$2:$B$561)-ROW($B$2)+1), ROW(370:370)))</f>
        <v>#NUM!</v>
      </c>
      <c r="Y371" s="21" t="e">
        <f t="array" ref="Y371">INDEX($C$2:$C$561, SMALL(IF($X$2=$B$2:$B$561, ROW($B$2:$B$561)-ROW($B$2)+1), ROW(370:370)))</f>
        <v>#NUM!</v>
      </c>
      <c r="Z371" s="21" t="e">
        <f t="array" ref="Z371">INDEX($D$2:$D$561, SMALL(IF($X$2=$B$2:$B$561, ROW($B$2:$B$561)-ROW($B$2)+1), ROW(370:370)))</f>
        <v>#NUM!</v>
      </c>
      <c r="AB371" s="21" t="e">
        <f t="array" ref="AB371">INDEX($C$2:$C$561, SMALL(IF($AA$2=$B$2:$B$561, ROW($B$2:$B$561)-ROW($B$2)+1), ROW(370:370)))</f>
        <v>#NUM!</v>
      </c>
      <c r="AC371" s="21" t="e">
        <f t="array" ref="AC371">INDEX($D$2:$D$561, SMALL(IF($AA$2=$B$2:$B$561, ROW($B$2:$B$561)-ROW($B$2)+1), ROW(370:370)))</f>
        <v>#NUM!</v>
      </c>
      <c r="AE371" s="21" t="e">
        <f t="array" ref="AE371">INDEX($C$2:$C$561, SMALL(IF($AD$2=$B$2:$B$561, ROW($B$2:$B$561)-ROW($B$2)+1), ROW(370:370)))</f>
        <v>#NUM!</v>
      </c>
      <c r="AF371" s="21" t="e">
        <f t="array" ref="AF371">INDEX($D$2:$D$561, SMALL(IF($AD$2=$B$2:$B$561, ROW($B$2:$B$561)-ROW($B$2)+1), ROW(370:370)))</f>
        <v>#NUM!</v>
      </c>
      <c r="AH371" s="21" t="e">
        <f t="array" ref="AH371">INDEX($C$2:$C$561, SMALL(IF($AG$2=$B$2:$B$561, ROW($B$2:$B$561)-ROW($B$2)+1), ROW(370:370)))</f>
        <v>#NUM!</v>
      </c>
      <c r="AI371" s="21" t="e">
        <f t="array" ref="AI371">INDEX($D$2:$D$561, SMALL(IF($AG$2=$B$2:$B$561, ROW($B$2:$B$561)-ROW($B$2)+1), ROW(370:370)))</f>
        <v>#NUM!</v>
      </c>
    </row>
    <row r="372" spans="1:35" ht="15" x14ac:dyDescent="0.4">
      <c r="A372">
        <f>'Clk1'!P58</f>
        <v>12.472867678830866</v>
      </c>
      <c r="B372">
        <f t="shared" si="5"/>
        <v>12</v>
      </c>
      <c r="C372" s="1">
        <f>'Clk1'!S58</f>
        <v>8.6902325749916898</v>
      </c>
      <c r="D372" s="1">
        <f>'Clk1'!T58</f>
        <v>6.7271995972563436</v>
      </c>
      <c r="G372" s="21" t="e">
        <f t="array" ref="G372">INDEX($C$2:$C$561, SMALL(IF($F$2=$B$2:$B$561, ROW($B$2:$B$561)-ROW($B$2)+1), ROW(371:371)))</f>
        <v>#NUM!</v>
      </c>
      <c r="H372" s="21" t="e">
        <f t="array" ref="H372">INDEX($D$2:$D$561, SMALL(IF($F$2=$B$2:$B$561, ROW($B$2:$B$561)-ROW($B$2)+1), ROW(371:371)))</f>
        <v>#NUM!</v>
      </c>
      <c r="J372" s="21" t="e">
        <f t="array" ref="J372">INDEX($C$2:$C$561, SMALL(IF($I$2=$B$2:$B$561, ROW($B$2:$B$561)-ROW($B$2)+1), ROW(371:371)))</f>
        <v>#NUM!</v>
      </c>
      <c r="K372" s="21" t="e">
        <f t="array" ref="K372">INDEX($D$2:$D$561, SMALL(IF($I$2=$B$2:$B$561, ROW($B$2:$B$561)-ROW($B$2)+1), ROW(371:371)))</f>
        <v>#NUM!</v>
      </c>
      <c r="M372" s="21" t="e">
        <f t="array" ref="M372">INDEX($C$2:$C$561, SMALL(IF($L$2=$B$2:$B$561, ROW($B$2:$B$561)-ROW($B$2)+1), ROW(371:371)))</f>
        <v>#NUM!</v>
      </c>
      <c r="N372" s="21" t="e">
        <f t="array" ref="N372">INDEX($D$2:$D$561, SMALL(IF($L$2=$B$2:$B$561, ROW($B$2:$B$561)-ROW($B$2)+1), ROW(371:371)))</f>
        <v>#NUM!</v>
      </c>
      <c r="P372" s="21" t="e">
        <f t="array" ref="P372">INDEX($C$2:$C$561, SMALL(IF($O$2=$B$2:$B$561, ROW($B$2:$B$561)-ROW($B$2)+1), ROW(371:371)))</f>
        <v>#NUM!</v>
      </c>
      <c r="Q372" s="21" t="e">
        <f t="array" ref="Q372">INDEX($D$2:$D$561, SMALL(IF($O$2=$B$2:$B$561, ROW($B$2:$B$561)-ROW($B$2)+1), ROW(371:371)))</f>
        <v>#NUM!</v>
      </c>
      <c r="S372" s="21" t="e">
        <f t="array" ref="S372">INDEX($C$2:$C$561, SMALL(IF($R$2=$B$2:$B$561, ROW($B$2:$B$561)-ROW($B$2)+1), ROW(371:371)))</f>
        <v>#NUM!</v>
      </c>
      <c r="T372" s="21" t="e">
        <f t="array" ref="T372">INDEX($D$2:$D$561, SMALL(IF($R$2=$B$2:$B$561, ROW($B$2:$B$561)-ROW($B$2)+1), ROW(371:371)))</f>
        <v>#NUM!</v>
      </c>
      <c r="V372" s="21" t="e">
        <f t="array" ref="V372">INDEX($C$2:$C$561, SMALL(IF($U$2=$B$2:$B$561, ROW($B$2:$B$561)-ROW($B$2)+1), ROW(371:371)))</f>
        <v>#NUM!</v>
      </c>
      <c r="W372" s="21" t="e">
        <f t="array" ref="W372">INDEX($D$2:$D$561, SMALL(IF($U$2=$B$2:$B$561, ROW($B$2:$B$561)-ROW($B$2)+1), ROW(371:371)))</f>
        <v>#NUM!</v>
      </c>
      <c r="Y372" s="21" t="e">
        <f t="array" ref="Y372">INDEX($C$2:$C$561, SMALL(IF($X$2=$B$2:$B$561, ROW($B$2:$B$561)-ROW($B$2)+1), ROW(371:371)))</f>
        <v>#NUM!</v>
      </c>
      <c r="Z372" s="21" t="e">
        <f t="array" ref="Z372">INDEX($D$2:$D$561, SMALL(IF($X$2=$B$2:$B$561, ROW($B$2:$B$561)-ROW($B$2)+1), ROW(371:371)))</f>
        <v>#NUM!</v>
      </c>
      <c r="AB372" s="21" t="e">
        <f t="array" ref="AB372">INDEX($C$2:$C$561, SMALL(IF($AA$2=$B$2:$B$561, ROW($B$2:$B$561)-ROW($B$2)+1), ROW(371:371)))</f>
        <v>#NUM!</v>
      </c>
      <c r="AC372" s="21" t="e">
        <f t="array" ref="AC372">INDEX($D$2:$D$561, SMALL(IF($AA$2=$B$2:$B$561, ROW($B$2:$B$561)-ROW($B$2)+1), ROW(371:371)))</f>
        <v>#NUM!</v>
      </c>
      <c r="AE372" s="21" t="e">
        <f t="array" ref="AE372">INDEX($C$2:$C$561, SMALL(IF($AD$2=$B$2:$B$561, ROW($B$2:$B$561)-ROW($B$2)+1), ROW(371:371)))</f>
        <v>#NUM!</v>
      </c>
      <c r="AF372" s="21" t="e">
        <f t="array" ref="AF372">INDEX($D$2:$D$561, SMALL(IF($AD$2=$B$2:$B$561, ROW($B$2:$B$561)-ROW($B$2)+1), ROW(371:371)))</f>
        <v>#NUM!</v>
      </c>
      <c r="AH372" s="21" t="e">
        <f t="array" ref="AH372">INDEX($C$2:$C$561, SMALL(IF($AG$2=$B$2:$B$561, ROW($B$2:$B$561)-ROW($B$2)+1), ROW(371:371)))</f>
        <v>#NUM!</v>
      </c>
      <c r="AI372" s="21" t="e">
        <f t="array" ref="AI372">INDEX($D$2:$D$561, SMALL(IF($AG$2=$B$2:$B$561, ROW($B$2:$B$561)-ROW($B$2)+1), ROW(371:371)))</f>
        <v>#NUM!</v>
      </c>
    </row>
    <row r="373" spans="1:35" ht="15" x14ac:dyDescent="0.4">
      <c r="A373">
        <f>'Clk1'!P59</f>
        <v>12.505412759762153</v>
      </c>
      <c r="B373">
        <f t="shared" si="5"/>
        <v>12</v>
      </c>
      <c r="C373" s="1">
        <f>'Clk1'!S59</f>
        <v>8.4831690115257228</v>
      </c>
      <c r="D373" s="1">
        <f>'Clk1'!T59</f>
        <v>6.544332505011365</v>
      </c>
      <c r="G373" s="21" t="e">
        <f t="array" ref="G373">INDEX($C$2:$C$561, SMALL(IF($F$2=$B$2:$B$561, ROW($B$2:$B$561)-ROW($B$2)+1), ROW(372:372)))</f>
        <v>#NUM!</v>
      </c>
      <c r="H373" s="21" t="e">
        <f t="array" ref="H373">INDEX($D$2:$D$561, SMALL(IF($F$2=$B$2:$B$561, ROW($B$2:$B$561)-ROW($B$2)+1), ROW(372:372)))</f>
        <v>#NUM!</v>
      </c>
      <c r="J373" s="21" t="e">
        <f t="array" ref="J373">INDEX($C$2:$C$561, SMALL(IF($I$2=$B$2:$B$561, ROW($B$2:$B$561)-ROW($B$2)+1), ROW(372:372)))</f>
        <v>#NUM!</v>
      </c>
      <c r="K373" s="21" t="e">
        <f t="array" ref="K373">INDEX($D$2:$D$561, SMALL(IF($I$2=$B$2:$B$561, ROW($B$2:$B$561)-ROW($B$2)+1), ROW(372:372)))</f>
        <v>#NUM!</v>
      </c>
      <c r="M373" s="21" t="e">
        <f t="array" ref="M373">INDEX($C$2:$C$561, SMALL(IF($L$2=$B$2:$B$561, ROW($B$2:$B$561)-ROW($B$2)+1), ROW(372:372)))</f>
        <v>#NUM!</v>
      </c>
      <c r="N373" s="21" t="e">
        <f t="array" ref="N373">INDEX($D$2:$D$561, SMALL(IF($L$2=$B$2:$B$561, ROW($B$2:$B$561)-ROW($B$2)+1), ROW(372:372)))</f>
        <v>#NUM!</v>
      </c>
      <c r="P373" s="21" t="e">
        <f t="array" ref="P373">INDEX($C$2:$C$561, SMALL(IF($O$2=$B$2:$B$561, ROW($B$2:$B$561)-ROW($B$2)+1), ROW(372:372)))</f>
        <v>#NUM!</v>
      </c>
      <c r="Q373" s="21" t="e">
        <f t="array" ref="Q373">INDEX($D$2:$D$561, SMALL(IF($O$2=$B$2:$B$561, ROW($B$2:$B$561)-ROW($B$2)+1), ROW(372:372)))</f>
        <v>#NUM!</v>
      </c>
      <c r="S373" s="21" t="e">
        <f t="array" ref="S373">INDEX($C$2:$C$561, SMALL(IF($R$2=$B$2:$B$561, ROW($B$2:$B$561)-ROW($B$2)+1), ROW(372:372)))</f>
        <v>#NUM!</v>
      </c>
      <c r="T373" s="21" t="e">
        <f t="array" ref="T373">INDEX($D$2:$D$561, SMALL(IF($R$2=$B$2:$B$561, ROW($B$2:$B$561)-ROW($B$2)+1), ROW(372:372)))</f>
        <v>#NUM!</v>
      </c>
      <c r="V373" s="21" t="e">
        <f t="array" ref="V373">INDEX($C$2:$C$561, SMALL(IF($U$2=$B$2:$B$561, ROW($B$2:$B$561)-ROW($B$2)+1), ROW(372:372)))</f>
        <v>#NUM!</v>
      </c>
      <c r="W373" s="21" t="e">
        <f t="array" ref="W373">INDEX($D$2:$D$561, SMALL(IF($U$2=$B$2:$B$561, ROW($B$2:$B$561)-ROW($B$2)+1), ROW(372:372)))</f>
        <v>#NUM!</v>
      </c>
      <c r="Y373" s="21" t="e">
        <f t="array" ref="Y373">INDEX($C$2:$C$561, SMALL(IF($X$2=$B$2:$B$561, ROW($B$2:$B$561)-ROW($B$2)+1), ROW(372:372)))</f>
        <v>#NUM!</v>
      </c>
      <c r="Z373" s="21" t="e">
        <f t="array" ref="Z373">INDEX($D$2:$D$561, SMALL(IF($X$2=$B$2:$B$561, ROW($B$2:$B$561)-ROW($B$2)+1), ROW(372:372)))</f>
        <v>#NUM!</v>
      </c>
      <c r="AB373" s="21" t="e">
        <f t="array" ref="AB373">INDEX($C$2:$C$561, SMALL(IF($AA$2=$B$2:$B$561, ROW($B$2:$B$561)-ROW($B$2)+1), ROW(372:372)))</f>
        <v>#NUM!</v>
      </c>
      <c r="AC373" s="21" t="e">
        <f t="array" ref="AC373">INDEX($D$2:$D$561, SMALL(IF($AA$2=$B$2:$B$561, ROW($B$2:$B$561)-ROW($B$2)+1), ROW(372:372)))</f>
        <v>#NUM!</v>
      </c>
      <c r="AE373" s="21" t="e">
        <f t="array" ref="AE373">INDEX($C$2:$C$561, SMALL(IF($AD$2=$B$2:$B$561, ROW($B$2:$B$561)-ROW($B$2)+1), ROW(372:372)))</f>
        <v>#NUM!</v>
      </c>
      <c r="AF373" s="21" t="e">
        <f t="array" ref="AF373">INDEX($D$2:$D$561, SMALL(IF($AD$2=$B$2:$B$561, ROW($B$2:$B$561)-ROW($B$2)+1), ROW(372:372)))</f>
        <v>#NUM!</v>
      </c>
      <c r="AH373" s="21" t="e">
        <f t="array" ref="AH373">INDEX($C$2:$C$561, SMALL(IF($AG$2=$B$2:$B$561, ROW($B$2:$B$561)-ROW($B$2)+1), ROW(372:372)))</f>
        <v>#NUM!</v>
      </c>
      <c r="AI373" s="21" t="e">
        <f t="array" ref="AI373">INDEX($D$2:$D$561, SMALL(IF($AG$2=$B$2:$B$561, ROW($B$2:$B$561)-ROW($B$2)+1), ROW(372:372)))</f>
        <v>#NUM!</v>
      </c>
    </row>
    <row r="374" spans="1:35" ht="15" x14ac:dyDescent="0.4">
      <c r="A374">
        <f>'Clk1'!P60</f>
        <v>12.54625008880628</v>
      </c>
      <c r="B374">
        <f t="shared" si="5"/>
        <v>12</v>
      </c>
      <c r="C374" s="1">
        <f>'Clk1'!S60</f>
        <v>8.2824285600448082</v>
      </c>
      <c r="D374" s="1">
        <f>'Clk1'!T60</f>
        <v>6.3604049885594547</v>
      </c>
      <c r="G374" s="21" t="e">
        <f t="array" ref="G374">INDEX($C$2:$C$561, SMALL(IF($F$2=$B$2:$B$561, ROW($B$2:$B$561)-ROW($B$2)+1), ROW(373:373)))</f>
        <v>#NUM!</v>
      </c>
      <c r="H374" s="21" t="e">
        <f t="array" ref="H374">INDEX($D$2:$D$561, SMALL(IF($F$2=$B$2:$B$561, ROW($B$2:$B$561)-ROW($B$2)+1), ROW(373:373)))</f>
        <v>#NUM!</v>
      </c>
      <c r="J374" s="21" t="e">
        <f t="array" ref="J374">INDEX($C$2:$C$561, SMALL(IF($I$2=$B$2:$B$561, ROW($B$2:$B$561)-ROW($B$2)+1), ROW(373:373)))</f>
        <v>#NUM!</v>
      </c>
      <c r="K374" s="21" t="e">
        <f t="array" ref="K374">INDEX($D$2:$D$561, SMALL(IF($I$2=$B$2:$B$561, ROW($B$2:$B$561)-ROW($B$2)+1), ROW(373:373)))</f>
        <v>#NUM!</v>
      </c>
      <c r="M374" s="21" t="e">
        <f t="array" ref="M374">INDEX($C$2:$C$561, SMALL(IF($L$2=$B$2:$B$561, ROW($B$2:$B$561)-ROW($B$2)+1), ROW(373:373)))</f>
        <v>#NUM!</v>
      </c>
      <c r="N374" s="21" t="e">
        <f t="array" ref="N374">INDEX($D$2:$D$561, SMALL(IF($L$2=$B$2:$B$561, ROW($B$2:$B$561)-ROW($B$2)+1), ROW(373:373)))</f>
        <v>#NUM!</v>
      </c>
      <c r="P374" s="21" t="e">
        <f t="array" ref="P374">INDEX($C$2:$C$561, SMALL(IF($O$2=$B$2:$B$561, ROW($B$2:$B$561)-ROW($B$2)+1), ROW(373:373)))</f>
        <v>#NUM!</v>
      </c>
      <c r="Q374" s="21" t="e">
        <f t="array" ref="Q374">INDEX($D$2:$D$561, SMALL(IF($O$2=$B$2:$B$561, ROW($B$2:$B$561)-ROW($B$2)+1), ROW(373:373)))</f>
        <v>#NUM!</v>
      </c>
      <c r="S374" s="21" t="e">
        <f t="array" ref="S374">INDEX($C$2:$C$561, SMALL(IF($R$2=$B$2:$B$561, ROW($B$2:$B$561)-ROW($B$2)+1), ROW(373:373)))</f>
        <v>#NUM!</v>
      </c>
      <c r="T374" s="21" t="e">
        <f t="array" ref="T374">INDEX($D$2:$D$561, SMALL(IF($R$2=$B$2:$B$561, ROW($B$2:$B$561)-ROW($B$2)+1), ROW(373:373)))</f>
        <v>#NUM!</v>
      </c>
      <c r="V374" s="21" t="e">
        <f t="array" ref="V374">INDEX($C$2:$C$561, SMALL(IF($U$2=$B$2:$B$561, ROW($B$2:$B$561)-ROW($B$2)+1), ROW(373:373)))</f>
        <v>#NUM!</v>
      </c>
      <c r="W374" s="21" t="e">
        <f t="array" ref="W374">INDEX($D$2:$D$561, SMALL(IF($U$2=$B$2:$B$561, ROW($B$2:$B$561)-ROW($B$2)+1), ROW(373:373)))</f>
        <v>#NUM!</v>
      </c>
      <c r="Y374" s="21" t="e">
        <f t="array" ref="Y374">INDEX($C$2:$C$561, SMALL(IF($X$2=$B$2:$B$561, ROW($B$2:$B$561)-ROW($B$2)+1), ROW(373:373)))</f>
        <v>#NUM!</v>
      </c>
      <c r="Z374" s="21" t="e">
        <f t="array" ref="Z374">INDEX($D$2:$D$561, SMALL(IF($X$2=$B$2:$B$561, ROW($B$2:$B$561)-ROW($B$2)+1), ROW(373:373)))</f>
        <v>#NUM!</v>
      </c>
      <c r="AB374" s="21" t="e">
        <f t="array" ref="AB374">INDEX($C$2:$C$561, SMALL(IF($AA$2=$B$2:$B$561, ROW($B$2:$B$561)-ROW($B$2)+1), ROW(373:373)))</f>
        <v>#NUM!</v>
      </c>
      <c r="AC374" s="21" t="e">
        <f t="array" ref="AC374">INDEX($D$2:$D$561, SMALL(IF($AA$2=$B$2:$B$561, ROW($B$2:$B$561)-ROW($B$2)+1), ROW(373:373)))</f>
        <v>#NUM!</v>
      </c>
      <c r="AE374" s="21" t="e">
        <f t="array" ref="AE374">INDEX($C$2:$C$561, SMALL(IF($AD$2=$B$2:$B$561, ROW($B$2:$B$561)-ROW($B$2)+1), ROW(373:373)))</f>
        <v>#NUM!</v>
      </c>
      <c r="AF374" s="21" t="e">
        <f t="array" ref="AF374">INDEX($D$2:$D$561, SMALL(IF($AD$2=$B$2:$B$561, ROW($B$2:$B$561)-ROW($B$2)+1), ROW(373:373)))</f>
        <v>#NUM!</v>
      </c>
      <c r="AH374" s="21" t="e">
        <f t="array" ref="AH374">INDEX($C$2:$C$561, SMALL(IF($AG$2=$B$2:$B$561, ROW($B$2:$B$561)-ROW($B$2)+1), ROW(373:373)))</f>
        <v>#NUM!</v>
      </c>
      <c r="AI374" s="21" t="e">
        <f t="array" ref="AI374">INDEX($D$2:$D$561, SMALL(IF($AG$2=$B$2:$B$561, ROW($B$2:$B$561)-ROW($B$2)+1), ROW(373:373)))</f>
        <v>#NUM!</v>
      </c>
    </row>
    <row r="375" spans="1:35" ht="15" x14ac:dyDescent="0.4">
      <c r="A375">
        <f>'Clk1'!P61</f>
        <v>12.595390768489363</v>
      </c>
      <c r="B375">
        <f t="shared" si="5"/>
        <v>12</v>
      </c>
      <c r="C375" s="1">
        <f>'Clk1'!S61</f>
        <v>8.0876250597715416</v>
      </c>
      <c r="D375" s="1">
        <f>'Clk1'!T61</f>
        <v>6.1749952883758956</v>
      </c>
      <c r="G375" s="21" t="e">
        <f t="array" ref="G375">INDEX($C$2:$C$561, SMALL(IF($F$2=$B$2:$B$561, ROW($B$2:$B$561)-ROW($B$2)+1), ROW(374:374)))</f>
        <v>#NUM!</v>
      </c>
      <c r="H375" s="21" t="e">
        <f t="array" ref="H375">INDEX($D$2:$D$561, SMALL(IF($F$2=$B$2:$B$561, ROW($B$2:$B$561)-ROW($B$2)+1), ROW(374:374)))</f>
        <v>#NUM!</v>
      </c>
      <c r="J375" s="21" t="e">
        <f t="array" ref="J375">INDEX($C$2:$C$561, SMALL(IF($I$2=$B$2:$B$561, ROW($B$2:$B$561)-ROW($B$2)+1), ROW(374:374)))</f>
        <v>#NUM!</v>
      </c>
      <c r="K375" s="21" t="e">
        <f t="array" ref="K375">INDEX($D$2:$D$561, SMALL(IF($I$2=$B$2:$B$561, ROW($B$2:$B$561)-ROW($B$2)+1), ROW(374:374)))</f>
        <v>#NUM!</v>
      </c>
      <c r="M375" s="21" t="e">
        <f t="array" ref="M375">INDEX($C$2:$C$561, SMALL(IF($L$2=$B$2:$B$561, ROW($B$2:$B$561)-ROW($B$2)+1), ROW(374:374)))</f>
        <v>#NUM!</v>
      </c>
      <c r="N375" s="21" t="e">
        <f t="array" ref="N375">INDEX($D$2:$D$561, SMALL(IF($L$2=$B$2:$B$561, ROW($B$2:$B$561)-ROW($B$2)+1), ROW(374:374)))</f>
        <v>#NUM!</v>
      </c>
      <c r="P375" s="21" t="e">
        <f t="array" ref="P375">INDEX($C$2:$C$561, SMALL(IF($O$2=$B$2:$B$561, ROW($B$2:$B$561)-ROW($B$2)+1), ROW(374:374)))</f>
        <v>#NUM!</v>
      </c>
      <c r="Q375" s="21" t="e">
        <f t="array" ref="Q375">INDEX($D$2:$D$561, SMALL(IF($O$2=$B$2:$B$561, ROW($B$2:$B$561)-ROW($B$2)+1), ROW(374:374)))</f>
        <v>#NUM!</v>
      </c>
      <c r="S375" s="21" t="e">
        <f t="array" ref="S375">INDEX($C$2:$C$561, SMALL(IF($R$2=$B$2:$B$561, ROW($B$2:$B$561)-ROW($B$2)+1), ROW(374:374)))</f>
        <v>#NUM!</v>
      </c>
      <c r="T375" s="21" t="e">
        <f t="array" ref="T375">INDEX($D$2:$D$561, SMALL(IF($R$2=$B$2:$B$561, ROW($B$2:$B$561)-ROW($B$2)+1), ROW(374:374)))</f>
        <v>#NUM!</v>
      </c>
      <c r="V375" s="21" t="e">
        <f t="array" ref="V375">INDEX($C$2:$C$561, SMALL(IF($U$2=$B$2:$B$561, ROW($B$2:$B$561)-ROW($B$2)+1), ROW(374:374)))</f>
        <v>#NUM!</v>
      </c>
      <c r="W375" s="21" t="e">
        <f t="array" ref="W375">INDEX($D$2:$D$561, SMALL(IF($U$2=$B$2:$B$561, ROW($B$2:$B$561)-ROW($B$2)+1), ROW(374:374)))</f>
        <v>#NUM!</v>
      </c>
      <c r="Y375" s="21" t="e">
        <f t="array" ref="Y375">INDEX($C$2:$C$561, SMALL(IF($X$2=$B$2:$B$561, ROW($B$2:$B$561)-ROW($B$2)+1), ROW(374:374)))</f>
        <v>#NUM!</v>
      </c>
      <c r="Z375" s="21" t="e">
        <f t="array" ref="Z375">INDEX($D$2:$D$561, SMALL(IF($X$2=$B$2:$B$561, ROW($B$2:$B$561)-ROW($B$2)+1), ROW(374:374)))</f>
        <v>#NUM!</v>
      </c>
      <c r="AB375" s="21" t="e">
        <f t="array" ref="AB375">INDEX($C$2:$C$561, SMALL(IF($AA$2=$B$2:$B$561, ROW($B$2:$B$561)-ROW($B$2)+1), ROW(374:374)))</f>
        <v>#NUM!</v>
      </c>
      <c r="AC375" s="21" t="e">
        <f t="array" ref="AC375">INDEX($D$2:$D$561, SMALL(IF($AA$2=$B$2:$B$561, ROW($B$2:$B$561)-ROW($B$2)+1), ROW(374:374)))</f>
        <v>#NUM!</v>
      </c>
      <c r="AE375" s="21" t="e">
        <f t="array" ref="AE375">INDEX($C$2:$C$561, SMALL(IF($AD$2=$B$2:$B$561, ROW($B$2:$B$561)-ROW($B$2)+1), ROW(374:374)))</f>
        <v>#NUM!</v>
      </c>
      <c r="AF375" s="21" t="e">
        <f t="array" ref="AF375">INDEX($D$2:$D$561, SMALL(IF($AD$2=$B$2:$B$561, ROW($B$2:$B$561)-ROW($B$2)+1), ROW(374:374)))</f>
        <v>#NUM!</v>
      </c>
      <c r="AH375" s="21" t="e">
        <f t="array" ref="AH375">INDEX($C$2:$C$561, SMALL(IF($AG$2=$B$2:$B$561, ROW($B$2:$B$561)-ROW($B$2)+1), ROW(374:374)))</f>
        <v>#NUM!</v>
      </c>
      <c r="AI375" s="21" t="e">
        <f t="array" ref="AI375">INDEX($D$2:$D$561, SMALL(IF($AG$2=$B$2:$B$561, ROW($B$2:$B$561)-ROW($B$2)+1), ROW(374:374)))</f>
        <v>#NUM!</v>
      </c>
    </row>
    <row r="376" spans="1:35" ht="15" x14ac:dyDescent="0.4">
      <c r="A376">
        <f>'Clk1'!P62</f>
        <v>12.652889943508168</v>
      </c>
      <c r="B376">
        <f t="shared" si="5"/>
        <v>12</v>
      </c>
      <c r="C376" s="1">
        <f>'Clk1'!S62</f>
        <v>7.8983859666135228</v>
      </c>
      <c r="D376" s="1">
        <f>'Clk1'!T62</f>
        <v>5.987679390348112</v>
      </c>
      <c r="G376" s="21" t="e">
        <f t="array" ref="G376">INDEX($C$2:$C$561, SMALL(IF($F$2=$B$2:$B$561, ROW($B$2:$B$561)-ROW($B$2)+1), ROW(375:375)))</f>
        <v>#NUM!</v>
      </c>
      <c r="H376" s="21" t="e">
        <f t="array" ref="H376">INDEX($D$2:$D$561, SMALL(IF($F$2=$B$2:$B$561, ROW($B$2:$B$561)-ROW($B$2)+1), ROW(375:375)))</f>
        <v>#NUM!</v>
      </c>
      <c r="J376" s="21" t="e">
        <f t="array" ref="J376">INDEX($C$2:$C$561, SMALL(IF($I$2=$B$2:$B$561, ROW($B$2:$B$561)-ROW($B$2)+1), ROW(375:375)))</f>
        <v>#NUM!</v>
      </c>
      <c r="K376" s="21" t="e">
        <f t="array" ref="K376">INDEX($D$2:$D$561, SMALL(IF($I$2=$B$2:$B$561, ROW($B$2:$B$561)-ROW($B$2)+1), ROW(375:375)))</f>
        <v>#NUM!</v>
      </c>
      <c r="M376" s="21" t="e">
        <f t="array" ref="M376">INDEX($C$2:$C$561, SMALL(IF($L$2=$B$2:$B$561, ROW($B$2:$B$561)-ROW($B$2)+1), ROW(375:375)))</f>
        <v>#NUM!</v>
      </c>
      <c r="N376" s="21" t="e">
        <f t="array" ref="N376">INDEX($D$2:$D$561, SMALL(IF($L$2=$B$2:$B$561, ROW($B$2:$B$561)-ROW($B$2)+1), ROW(375:375)))</f>
        <v>#NUM!</v>
      </c>
      <c r="P376" s="21" t="e">
        <f t="array" ref="P376">INDEX($C$2:$C$561, SMALL(IF($O$2=$B$2:$B$561, ROW($B$2:$B$561)-ROW($B$2)+1), ROW(375:375)))</f>
        <v>#NUM!</v>
      </c>
      <c r="Q376" s="21" t="e">
        <f t="array" ref="Q376">INDEX($D$2:$D$561, SMALL(IF($O$2=$B$2:$B$561, ROW($B$2:$B$561)-ROW($B$2)+1), ROW(375:375)))</f>
        <v>#NUM!</v>
      </c>
      <c r="S376" s="21" t="e">
        <f t="array" ref="S376">INDEX($C$2:$C$561, SMALL(IF($R$2=$B$2:$B$561, ROW($B$2:$B$561)-ROW($B$2)+1), ROW(375:375)))</f>
        <v>#NUM!</v>
      </c>
      <c r="T376" s="21" t="e">
        <f t="array" ref="T376">INDEX($D$2:$D$561, SMALL(IF($R$2=$B$2:$B$561, ROW($B$2:$B$561)-ROW($B$2)+1), ROW(375:375)))</f>
        <v>#NUM!</v>
      </c>
      <c r="V376" s="21" t="e">
        <f t="array" ref="V376">INDEX($C$2:$C$561, SMALL(IF($U$2=$B$2:$B$561, ROW($B$2:$B$561)-ROW($B$2)+1), ROW(375:375)))</f>
        <v>#NUM!</v>
      </c>
      <c r="W376" s="21" t="e">
        <f t="array" ref="W376">INDEX($D$2:$D$561, SMALL(IF($U$2=$B$2:$B$561, ROW($B$2:$B$561)-ROW($B$2)+1), ROW(375:375)))</f>
        <v>#NUM!</v>
      </c>
      <c r="Y376" s="21" t="e">
        <f t="array" ref="Y376">INDEX($C$2:$C$561, SMALL(IF($X$2=$B$2:$B$561, ROW($B$2:$B$561)-ROW($B$2)+1), ROW(375:375)))</f>
        <v>#NUM!</v>
      </c>
      <c r="Z376" s="21" t="e">
        <f t="array" ref="Z376">INDEX($D$2:$D$561, SMALL(IF($X$2=$B$2:$B$561, ROW($B$2:$B$561)-ROW($B$2)+1), ROW(375:375)))</f>
        <v>#NUM!</v>
      </c>
      <c r="AB376" s="21" t="e">
        <f t="array" ref="AB376">INDEX($C$2:$C$561, SMALL(IF($AA$2=$B$2:$B$561, ROW($B$2:$B$561)-ROW($B$2)+1), ROW(375:375)))</f>
        <v>#NUM!</v>
      </c>
      <c r="AC376" s="21" t="e">
        <f t="array" ref="AC376">INDEX($D$2:$D$561, SMALL(IF($AA$2=$B$2:$B$561, ROW($B$2:$B$561)-ROW($B$2)+1), ROW(375:375)))</f>
        <v>#NUM!</v>
      </c>
      <c r="AE376" s="21" t="e">
        <f t="array" ref="AE376">INDEX($C$2:$C$561, SMALL(IF($AD$2=$B$2:$B$561, ROW($B$2:$B$561)-ROW($B$2)+1), ROW(375:375)))</f>
        <v>#NUM!</v>
      </c>
      <c r="AF376" s="21" t="e">
        <f t="array" ref="AF376">INDEX($D$2:$D$561, SMALL(IF($AD$2=$B$2:$B$561, ROW($B$2:$B$561)-ROW($B$2)+1), ROW(375:375)))</f>
        <v>#NUM!</v>
      </c>
      <c r="AH376" s="21" t="e">
        <f t="array" ref="AH376">INDEX($C$2:$C$561, SMALL(IF($AG$2=$B$2:$B$561, ROW($B$2:$B$561)-ROW($B$2)+1), ROW(375:375)))</f>
        <v>#NUM!</v>
      </c>
      <c r="AI376" s="21" t="e">
        <f t="array" ref="AI376">INDEX($D$2:$D$561, SMALL(IF($AG$2=$B$2:$B$561, ROW($B$2:$B$561)-ROW($B$2)+1), ROW(375:375)))</f>
        <v>#NUM!</v>
      </c>
    </row>
    <row r="377" spans="1:35" ht="15" x14ac:dyDescent="0.4">
      <c r="A377">
        <f>'Clk1'!P63</f>
        <v>12.71884787700944</v>
      </c>
      <c r="B377">
        <f t="shared" si="5"/>
        <v>12</v>
      </c>
      <c r="C377" s="1">
        <f>'Clk1'!S63</f>
        <v>7.7143465944034242</v>
      </c>
      <c r="D377" s="1">
        <f>'Clk1'!T63</f>
        <v>5.7980268845139813</v>
      </c>
      <c r="G377" s="21" t="e">
        <f t="array" ref="G377">INDEX($C$2:$C$561, SMALL(IF($F$2=$B$2:$B$561, ROW($B$2:$B$561)-ROW($B$2)+1), ROW(376:376)))</f>
        <v>#NUM!</v>
      </c>
      <c r="H377" s="21" t="e">
        <f t="array" ref="H377">INDEX($D$2:$D$561, SMALL(IF($F$2=$B$2:$B$561, ROW($B$2:$B$561)-ROW($B$2)+1), ROW(376:376)))</f>
        <v>#NUM!</v>
      </c>
      <c r="J377" s="21" t="e">
        <f t="array" ref="J377">INDEX($C$2:$C$561, SMALL(IF($I$2=$B$2:$B$561, ROW($B$2:$B$561)-ROW($B$2)+1), ROW(376:376)))</f>
        <v>#NUM!</v>
      </c>
      <c r="K377" s="21" t="e">
        <f t="array" ref="K377">INDEX($D$2:$D$561, SMALL(IF($I$2=$B$2:$B$561, ROW($B$2:$B$561)-ROW($B$2)+1), ROW(376:376)))</f>
        <v>#NUM!</v>
      </c>
      <c r="M377" s="21" t="e">
        <f t="array" ref="M377">INDEX($C$2:$C$561, SMALL(IF($L$2=$B$2:$B$561, ROW($B$2:$B$561)-ROW($B$2)+1), ROW(376:376)))</f>
        <v>#NUM!</v>
      </c>
      <c r="N377" s="21" t="e">
        <f t="array" ref="N377">INDEX($D$2:$D$561, SMALL(IF($L$2=$B$2:$B$561, ROW($B$2:$B$561)-ROW($B$2)+1), ROW(376:376)))</f>
        <v>#NUM!</v>
      </c>
      <c r="P377" s="21" t="e">
        <f t="array" ref="P377">INDEX($C$2:$C$561, SMALL(IF($O$2=$B$2:$B$561, ROW($B$2:$B$561)-ROW($B$2)+1), ROW(376:376)))</f>
        <v>#NUM!</v>
      </c>
      <c r="Q377" s="21" t="e">
        <f t="array" ref="Q377">INDEX($D$2:$D$561, SMALL(IF($O$2=$B$2:$B$561, ROW($B$2:$B$561)-ROW($B$2)+1), ROW(376:376)))</f>
        <v>#NUM!</v>
      </c>
      <c r="S377" s="21" t="e">
        <f t="array" ref="S377">INDEX($C$2:$C$561, SMALL(IF($R$2=$B$2:$B$561, ROW($B$2:$B$561)-ROW($B$2)+1), ROW(376:376)))</f>
        <v>#NUM!</v>
      </c>
      <c r="T377" s="21" t="e">
        <f t="array" ref="T377">INDEX($D$2:$D$561, SMALL(IF($R$2=$B$2:$B$561, ROW($B$2:$B$561)-ROW($B$2)+1), ROW(376:376)))</f>
        <v>#NUM!</v>
      </c>
      <c r="V377" s="21" t="e">
        <f t="array" ref="V377">INDEX($C$2:$C$561, SMALL(IF($U$2=$B$2:$B$561, ROW($B$2:$B$561)-ROW($B$2)+1), ROW(376:376)))</f>
        <v>#NUM!</v>
      </c>
      <c r="W377" s="21" t="e">
        <f t="array" ref="W377">INDEX($D$2:$D$561, SMALL(IF($U$2=$B$2:$B$561, ROW($B$2:$B$561)-ROW($B$2)+1), ROW(376:376)))</f>
        <v>#NUM!</v>
      </c>
      <c r="Y377" s="21" t="e">
        <f t="array" ref="Y377">INDEX($C$2:$C$561, SMALL(IF($X$2=$B$2:$B$561, ROW($B$2:$B$561)-ROW($B$2)+1), ROW(376:376)))</f>
        <v>#NUM!</v>
      </c>
      <c r="Z377" s="21" t="e">
        <f t="array" ref="Z377">INDEX($D$2:$D$561, SMALL(IF($X$2=$B$2:$B$561, ROW($B$2:$B$561)-ROW($B$2)+1), ROW(376:376)))</f>
        <v>#NUM!</v>
      </c>
      <c r="AB377" s="21" t="e">
        <f t="array" ref="AB377">INDEX($C$2:$C$561, SMALL(IF($AA$2=$B$2:$B$561, ROW($B$2:$B$561)-ROW($B$2)+1), ROW(376:376)))</f>
        <v>#NUM!</v>
      </c>
      <c r="AC377" s="21" t="e">
        <f t="array" ref="AC377">INDEX($D$2:$D$561, SMALL(IF($AA$2=$B$2:$B$561, ROW($B$2:$B$561)-ROW($B$2)+1), ROW(376:376)))</f>
        <v>#NUM!</v>
      </c>
      <c r="AE377" s="21" t="e">
        <f t="array" ref="AE377">INDEX($C$2:$C$561, SMALL(IF($AD$2=$B$2:$B$561, ROW($B$2:$B$561)-ROW($B$2)+1), ROW(376:376)))</f>
        <v>#NUM!</v>
      </c>
      <c r="AF377" s="21" t="e">
        <f t="array" ref="AF377">INDEX($D$2:$D$561, SMALL(IF($AD$2=$B$2:$B$561, ROW($B$2:$B$561)-ROW($B$2)+1), ROW(376:376)))</f>
        <v>#NUM!</v>
      </c>
      <c r="AH377" s="21" t="e">
        <f t="array" ref="AH377">INDEX($C$2:$C$561, SMALL(IF($AG$2=$B$2:$B$561, ROW($B$2:$B$561)-ROW($B$2)+1), ROW(376:376)))</f>
        <v>#NUM!</v>
      </c>
      <c r="AI377" s="21" t="e">
        <f t="array" ref="AI377">INDEX($D$2:$D$561, SMALL(IF($AG$2=$B$2:$B$561, ROW($B$2:$B$561)-ROW($B$2)+1), ROW(376:376)))</f>
        <v>#NUM!</v>
      </c>
    </row>
    <row r="378" spans="1:35" ht="15" x14ac:dyDescent="0.4">
      <c r="A378">
        <f>'Clk1'!P64</f>
        <v>12.793411669167339</v>
      </c>
      <c r="B378">
        <f t="shared" si="5"/>
        <v>12</v>
      </c>
      <c r="C378" s="1">
        <f>'Clk1'!S64</f>
        <v>7.5351439759086096</v>
      </c>
      <c r="D378" s="1">
        <f>'Clk1'!T64</f>
        <v>5.605596832446281</v>
      </c>
      <c r="G378" s="21" t="e">
        <f t="array" ref="G378">INDEX($C$2:$C$561, SMALL(IF($F$2=$B$2:$B$561, ROW($B$2:$B$561)-ROW($B$2)+1), ROW(377:377)))</f>
        <v>#NUM!</v>
      </c>
      <c r="H378" s="21" t="e">
        <f t="array" ref="H378">INDEX($D$2:$D$561, SMALL(IF($F$2=$B$2:$B$561, ROW($B$2:$B$561)-ROW($B$2)+1), ROW(377:377)))</f>
        <v>#NUM!</v>
      </c>
      <c r="J378" s="21" t="e">
        <f t="array" ref="J378">INDEX($C$2:$C$561, SMALL(IF($I$2=$B$2:$B$561, ROW($B$2:$B$561)-ROW($B$2)+1), ROW(377:377)))</f>
        <v>#NUM!</v>
      </c>
      <c r="K378" s="21" t="e">
        <f t="array" ref="K378">INDEX($D$2:$D$561, SMALL(IF($I$2=$B$2:$B$561, ROW($B$2:$B$561)-ROW($B$2)+1), ROW(377:377)))</f>
        <v>#NUM!</v>
      </c>
      <c r="M378" s="21" t="e">
        <f t="array" ref="M378">INDEX($C$2:$C$561, SMALL(IF($L$2=$B$2:$B$561, ROW($B$2:$B$561)-ROW($B$2)+1), ROW(377:377)))</f>
        <v>#NUM!</v>
      </c>
      <c r="N378" s="21" t="e">
        <f t="array" ref="N378">INDEX($D$2:$D$561, SMALL(IF($L$2=$B$2:$B$561, ROW($B$2:$B$561)-ROW($B$2)+1), ROW(377:377)))</f>
        <v>#NUM!</v>
      </c>
      <c r="P378" s="21" t="e">
        <f t="array" ref="P378">INDEX($C$2:$C$561, SMALL(IF($O$2=$B$2:$B$561, ROW($B$2:$B$561)-ROW($B$2)+1), ROW(377:377)))</f>
        <v>#NUM!</v>
      </c>
      <c r="Q378" s="21" t="e">
        <f t="array" ref="Q378">INDEX($D$2:$D$561, SMALL(IF($O$2=$B$2:$B$561, ROW($B$2:$B$561)-ROW($B$2)+1), ROW(377:377)))</f>
        <v>#NUM!</v>
      </c>
      <c r="S378" s="21" t="e">
        <f t="array" ref="S378">INDEX($C$2:$C$561, SMALL(IF($R$2=$B$2:$B$561, ROW($B$2:$B$561)-ROW($B$2)+1), ROW(377:377)))</f>
        <v>#NUM!</v>
      </c>
      <c r="T378" s="21" t="e">
        <f t="array" ref="T378">INDEX($D$2:$D$561, SMALL(IF($R$2=$B$2:$B$561, ROW($B$2:$B$561)-ROW($B$2)+1), ROW(377:377)))</f>
        <v>#NUM!</v>
      </c>
      <c r="V378" s="21" t="e">
        <f t="array" ref="V378">INDEX($C$2:$C$561, SMALL(IF($U$2=$B$2:$B$561, ROW($B$2:$B$561)-ROW($B$2)+1), ROW(377:377)))</f>
        <v>#NUM!</v>
      </c>
      <c r="W378" s="21" t="e">
        <f t="array" ref="W378">INDEX($D$2:$D$561, SMALL(IF($U$2=$B$2:$B$561, ROW($B$2:$B$561)-ROW($B$2)+1), ROW(377:377)))</f>
        <v>#NUM!</v>
      </c>
      <c r="Y378" s="21" t="e">
        <f t="array" ref="Y378">INDEX($C$2:$C$561, SMALL(IF($X$2=$B$2:$B$561, ROW($B$2:$B$561)-ROW($B$2)+1), ROW(377:377)))</f>
        <v>#NUM!</v>
      </c>
      <c r="Z378" s="21" t="e">
        <f t="array" ref="Z378">INDEX($D$2:$D$561, SMALL(IF($X$2=$B$2:$B$561, ROW($B$2:$B$561)-ROW($B$2)+1), ROW(377:377)))</f>
        <v>#NUM!</v>
      </c>
      <c r="AB378" s="21" t="e">
        <f t="array" ref="AB378">INDEX($C$2:$C$561, SMALL(IF($AA$2=$B$2:$B$561, ROW($B$2:$B$561)-ROW($B$2)+1), ROW(377:377)))</f>
        <v>#NUM!</v>
      </c>
      <c r="AC378" s="21" t="e">
        <f t="array" ref="AC378">INDEX($D$2:$D$561, SMALL(IF($AA$2=$B$2:$B$561, ROW($B$2:$B$561)-ROW($B$2)+1), ROW(377:377)))</f>
        <v>#NUM!</v>
      </c>
      <c r="AE378" s="21" t="e">
        <f t="array" ref="AE378">INDEX($C$2:$C$561, SMALL(IF($AD$2=$B$2:$B$561, ROW($B$2:$B$561)-ROW($B$2)+1), ROW(377:377)))</f>
        <v>#NUM!</v>
      </c>
      <c r="AF378" s="21" t="e">
        <f t="array" ref="AF378">INDEX($D$2:$D$561, SMALL(IF($AD$2=$B$2:$B$561, ROW($B$2:$B$561)-ROW($B$2)+1), ROW(377:377)))</f>
        <v>#NUM!</v>
      </c>
      <c r="AH378" s="21" t="e">
        <f t="array" ref="AH378">INDEX($C$2:$C$561, SMALL(IF($AG$2=$B$2:$B$561, ROW($B$2:$B$561)-ROW($B$2)+1), ROW(377:377)))</f>
        <v>#NUM!</v>
      </c>
      <c r="AI378" s="21" t="e">
        <f t="array" ref="AI378">INDEX($D$2:$D$561, SMALL(IF($AG$2=$B$2:$B$561, ROW($B$2:$B$561)-ROW($B$2)+1), ROW(377:377)))</f>
        <v>#NUM!</v>
      </c>
    </row>
    <row r="379" spans="1:35" ht="15" x14ac:dyDescent="0.4">
      <c r="A379">
        <f>'Clk1'!P65</f>
        <v>12.876777613683904</v>
      </c>
      <c r="B379">
        <f t="shared" si="5"/>
        <v>12</v>
      </c>
      <c r="C379" s="1">
        <f>'Clk1'!S65</f>
        <v>7.3604100896210811</v>
      </c>
      <c r="D379" s="1">
        <f>'Clk1'!T65</f>
        <v>5.4099336275983632</v>
      </c>
      <c r="G379" s="21" t="e">
        <f t="array" ref="G379">INDEX($C$2:$C$561, SMALL(IF($F$2=$B$2:$B$561, ROW($B$2:$B$561)-ROW($B$2)+1), ROW(378:378)))</f>
        <v>#NUM!</v>
      </c>
      <c r="H379" s="21" t="e">
        <f t="array" ref="H379">INDEX($D$2:$D$561, SMALL(IF($F$2=$B$2:$B$561, ROW($B$2:$B$561)-ROW($B$2)+1), ROW(378:378)))</f>
        <v>#NUM!</v>
      </c>
      <c r="J379" s="21" t="e">
        <f t="array" ref="J379">INDEX($C$2:$C$561, SMALL(IF($I$2=$B$2:$B$561, ROW($B$2:$B$561)-ROW($B$2)+1), ROW(378:378)))</f>
        <v>#NUM!</v>
      </c>
      <c r="K379" s="21" t="e">
        <f t="array" ref="K379">INDEX($D$2:$D$561, SMALL(IF($I$2=$B$2:$B$561, ROW($B$2:$B$561)-ROW($B$2)+1), ROW(378:378)))</f>
        <v>#NUM!</v>
      </c>
      <c r="M379" s="21" t="e">
        <f t="array" ref="M379">INDEX($C$2:$C$561, SMALL(IF($L$2=$B$2:$B$561, ROW($B$2:$B$561)-ROW($B$2)+1), ROW(378:378)))</f>
        <v>#NUM!</v>
      </c>
      <c r="N379" s="21" t="e">
        <f t="array" ref="N379">INDEX($D$2:$D$561, SMALL(IF($L$2=$B$2:$B$561, ROW($B$2:$B$561)-ROW($B$2)+1), ROW(378:378)))</f>
        <v>#NUM!</v>
      </c>
      <c r="P379" s="21" t="e">
        <f t="array" ref="P379">INDEX($C$2:$C$561, SMALL(IF($O$2=$B$2:$B$561, ROW($B$2:$B$561)-ROW($B$2)+1), ROW(378:378)))</f>
        <v>#NUM!</v>
      </c>
      <c r="Q379" s="21" t="e">
        <f t="array" ref="Q379">INDEX($D$2:$D$561, SMALL(IF($O$2=$B$2:$B$561, ROW($B$2:$B$561)-ROW($B$2)+1), ROW(378:378)))</f>
        <v>#NUM!</v>
      </c>
      <c r="S379" s="21" t="e">
        <f t="array" ref="S379">INDEX($C$2:$C$561, SMALL(IF($R$2=$B$2:$B$561, ROW($B$2:$B$561)-ROW($B$2)+1), ROW(378:378)))</f>
        <v>#NUM!</v>
      </c>
      <c r="T379" s="21" t="e">
        <f t="array" ref="T379">INDEX($D$2:$D$561, SMALL(IF($R$2=$B$2:$B$561, ROW($B$2:$B$561)-ROW($B$2)+1), ROW(378:378)))</f>
        <v>#NUM!</v>
      </c>
      <c r="V379" s="21" t="e">
        <f t="array" ref="V379">INDEX($C$2:$C$561, SMALL(IF($U$2=$B$2:$B$561, ROW($B$2:$B$561)-ROW($B$2)+1), ROW(378:378)))</f>
        <v>#NUM!</v>
      </c>
      <c r="W379" s="21" t="e">
        <f t="array" ref="W379">INDEX($D$2:$D$561, SMALL(IF($U$2=$B$2:$B$561, ROW($B$2:$B$561)-ROW($B$2)+1), ROW(378:378)))</f>
        <v>#NUM!</v>
      </c>
      <c r="Y379" s="21" t="e">
        <f t="array" ref="Y379">INDEX($C$2:$C$561, SMALL(IF($X$2=$B$2:$B$561, ROW($B$2:$B$561)-ROW($B$2)+1), ROW(378:378)))</f>
        <v>#NUM!</v>
      </c>
      <c r="Z379" s="21" t="e">
        <f t="array" ref="Z379">INDEX($D$2:$D$561, SMALL(IF($X$2=$B$2:$B$561, ROW($B$2:$B$561)-ROW($B$2)+1), ROW(378:378)))</f>
        <v>#NUM!</v>
      </c>
      <c r="AB379" s="21" t="e">
        <f t="array" ref="AB379">INDEX($C$2:$C$561, SMALL(IF($AA$2=$B$2:$B$561, ROW($B$2:$B$561)-ROW($B$2)+1), ROW(378:378)))</f>
        <v>#NUM!</v>
      </c>
      <c r="AC379" s="21" t="e">
        <f t="array" ref="AC379">INDEX($D$2:$D$561, SMALL(IF($AA$2=$B$2:$B$561, ROW($B$2:$B$561)-ROW($B$2)+1), ROW(378:378)))</f>
        <v>#NUM!</v>
      </c>
      <c r="AE379" s="21" t="e">
        <f t="array" ref="AE379">INDEX($C$2:$C$561, SMALL(IF($AD$2=$B$2:$B$561, ROW($B$2:$B$561)-ROW($B$2)+1), ROW(378:378)))</f>
        <v>#NUM!</v>
      </c>
      <c r="AF379" s="21" t="e">
        <f t="array" ref="AF379">INDEX($D$2:$D$561, SMALL(IF($AD$2=$B$2:$B$561, ROW($B$2:$B$561)-ROW($B$2)+1), ROW(378:378)))</f>
        <v>#NUM!</v>
      </c>
      <c r="AH379" s="21" t="e">
        <f t="array" ref="AH379">INDEX($C$2:$C$561, SMALL(IF($AG$2=$B$2:$B$561, ROW($B$2:$B$561)-ROW($B$2)+1), ROW(378:378)))</f>
        <v>#NUM!</v>
      </c>
      <c r="AI379" s="21" t="e">
        <f t="array" ref="AI379">INDEX($D$2:$D$561, SMALL(IF($AG$2=$B$2:$B$561, ROW($B$2:$B$561)-ROW($B$2)+1), ROW(378:378)))</f>
        <v>#NUM!</v>
      </c>
    </row>
    <row r="380" spans="1:35" ht="15" x14ac:dyDescent="0.4">
      <c r="A380">
        <f>'Clk1'!P66</f>
        <v>12.969194179581478</v>
      </c>
      <c r="B380">
        <f t="shared" si="5"/>
        <v>12</v>
      </c>
      <c r="C380" s="1">
        <f>'Clk1'!S66</f>
        <v>7.1897641446318348</v>
      </c>
      <c r="D380" s="1">
        <f>'Clk1'!T66</f>
        <v>5.2105628634458752</v>
      </c>
      <c r="G380" s="21" t="e">
        <f t="array" ref="G380">INDEX($C$2:$C$561, SMALL(IF($F$2=$B$2:$B$561, ROW($B$2:$B$561)-ROW($B$2)+1), ROW(379:379)))</f>
        <v>#NUM!</v>
      </c>
      <c r="H380" s="21" t="e">
        <f t="array" ref="H380">INDEX($D$2:$D$561, SMALL(IF($F$2=$B$2:$B$561, ROW($B$2:$B$561)-ROW($B$2)+1), ROW(379:379)))</f>
        <v>#NUM!</v>
      </c>
      <c r="J380" s="21" t="e">
        <f t="array" ref="J380">INDEX($C$2:$C$561, SMALL(IF($I$2=$B$2:$B$561, ROW($B$2:$B$561)-ROW($B$2)+1), ROW(379:379)))</f>
        <v>#NUM!</v>
      </c>
      <c r="K380" s="21" t="e">
        <f t="array" ref="K380">INDEX($D$2:$D$561, SMALL(IF($I$2=$B$2:$B$561, ROW($B$2:$B$561)-ROW($B$2)+1), ROW(379:379)))</f>
        <v>#NUM!</v>
      </c>
      <c r="M380" s="21" t="e">
        <f t="array" ref="M380">INDEX($C$2:$C$561, SMALL(IF($L$2=$B$2:$B$561, ROW($B$2:$B$561)-ROW($B$2)+1), ROW(379:379)))</f>
        <v>#NUM!</v>
      </c>
      <c r="N380" s="21" t="e">
        <f t="array" ref="N380">INDEX($D$2:$D$561, SMALL(IF($L$2=$B$2:$B$561, ROW($B$2:$B$561)-ROW($B$2)+1), ROW(379:379)))</f>
        <v>#NUM!</v>
      </c>
      <c r="P380" s="21" t="e">
        <f t="array" ref="P380">INDEX($C$2:$C$561, SMALL(IF($O$2=$B$2:$B$561, ROW($B$2:$B$561)-ROW($B$2)+1), ROW(379:379)))</f>
        <v>#NUM!</v>
      </c>
      <c r="Q380" s="21" t="e">
        <f t="array" ref="Q380">INDEX($D$2:$D$561, SMALL(IF($O$2=$B$2:$B$561, ROW($B$2:$B$561)-ROW($B$2)+1), ROW(379:379)))</f>
        <v>#NUM!</v>
      </c>
      <c r="S380" s="21" t="e">
        <f t="array" ref="S380">INDEX($C$2:$C$561, SMALL(IF($R$2=$B$2:$B$561, ROW($B$2:$B$561)-ROW($B$2)+1), ROW(379:379)))</f>
        <v>#NUM!</v>
      </c>
      <c r="T380" s="21" t="e">
        <f t="array" ref="T380">INDEX($D$2:$D$561, SMALL(IF($R$2=$B$2:$B$561, ROW($B$2:$B$561)-ROW($B$2)+1), ROW(379:379)))</f>
        <v>#NUM!</v>
      </c>
      <c r="V380" s="21" t="e">
        <f t="array" ref="V380">INDEX($C$2:$C$561, SMALL(IF($U$2=$B$2:$B$561, ROW($B$2:$B$561)-ROW($B$2)+1), ROW(379:379)))</f>
        <v>#NUM!</v>
      </c>
      <c r="W380" s="21" t="e">
        <f t="array" ref="W380">INDEX($D$2:$D$561, SMALL(IF($U$2=$B$2:$B$561, ROW($B$2:$B$561)-ROW($B$2)+1), ROW(379:379)))</f>
        <v>#NUM!</v>
      </c>
      <c r="Y380" s="21" t="e">
        <f t="array" ref="Y380">INDEX($C$2:$C$561, SMALL(IF($X$2=$B$2:$B$561, ROW($B$2:$B$561)-ROW($B$2)+1), ROW(379:379)))</f>
        <v>#NUM!</v>
      </c>
      <c r="Z380" s="21" t="e">
        <f t="array" ref="Z380">INDEX($D$2:$D$561, SMALL(IF($X$2=$B$2:$B$561, ROW($B$2:$B$561)-ROW($B$2)+1), ROW(379:379)))</f>
        <v>#NUM!</v>
      </c>
      <c r="AB380" s="21" t="e">
        <f t="array" ref="AB380">INDEX($C$2:$C$561, SMALL(IF($AA$2=$B$2:$B$561, ROW($B$2:$B$561)-ROW($B$2)+1), ROW(379:379)))</f>
        <v>#NUM!</v>
      </c>
      <c r="AC380" s="21" t="e">
        <f t="array" ref="AC380">INDEX($D$2:$D$561, SMALL(IF($AA$2=$B$2:$B$561, ROW($B$2:$B$561)-ROW($B$2)+1), ROW(379:379)))</f>
        <v>#NUM!</v>
      </c>
      <c r="AE380" s="21" t="e">
        <f t="array" ref="AE380">INDEX($C$2:$C$561, SMALL(IF($AD$2=$B$2:$B$561, ROW($B$2:$B$561)-ROW($B$2)+1), ROW(379:379)))</f>
        <v>#NUM!</v>
      </c>
      <c r="AF380" s="21" t="e">
        <f t="array" ref="AF380">INDEX($D$2:$D$561, SMALL(IF($AD$2=$B$2:$B$561, ROW($B$2:$B$561)-ROW($B$2)+1), ROW(379:379)))</f>
        <v>#NUM!</v>
      </c>
      <c r="AH380" s="21" t="e">
        <f t="array" ref="AH380">INDEX($C$2:$C$561, SMALL(IF($AG$2=$B$2:$B$561, ROW($B$2:$B$561)-ROW($B$2)+1), ROW(379:379)))</f>
        <v>#NUM!</v>
      </c>
      <c r="AI380" s="21" t="e">
        <f t="array" ref="AI380">INDEX($D$2:$D$561, SMALL(IF($AG$2=$B$2:$B$561, ROW($B$2:$B$561)-ROW($B$2)+1), ROW(379:379)))</f>
        <v>#NUM!</v>
      </c>
    </row>
    <row r="381" spans="1:35" ht="15" x14ac:dyDescent="0.4">
      <c r="A381">
        <f>'Clk1'!P67</f>
        <v>13.070965583221035</v>
      </c>
      <c r="B381">
        <f t="shared" si="5"/>
        <v>14</v>
      </c>
      <c r="C381" s="1">
        <f>'Clk1'!S67</f>
        <v>7.0228035410471703</v>
      </c>
      <c r="D381" s="1">
        <f>'Clk1'!T67</f>
        <v>5.0069872697380271</v>
      </c>
      <c r="G381" s="21" t="e">
        <f t="array" ref="G381">INDEX($C$2:$C$561, SMALL(IF($F$2=$B$2:$B$561, ROW($B$2:$B$561)-ROW($B$2)+1), ROW(380:380)))</f>
        <v>#NUM!</v>
      </c>
      <c r="H381" s="21" t="e">
        <f t="array" ref="H381">INDEX($D$2:$D$561, SMALL(IF($F$2=$B$2:$B$561, ROW($B$2:$B$561)-ROW($B$2)+1), ROW(380:380)))</f>
        <v>#NUM!</v>
      </c>
      <c r="J381" s="21" t="e">
        <f t="array" ref="J381">INDEX($C$2:$C$561, SMALL(IF($I$2=$B$2:$B$561, ROW($B$2:$B$561)-ROW($B$2)+1), ROW(380:380)))</f>
        <v>#NUM!</v>
      </c>
      <c r="K381" s="21" t="e">
        <f t="array" ref="K381">INDEX($D$2:$D$561, SMALL(IF($I$2=$B$2:$B$561, ROW($B$2:$B$561)-ROW($B$2)+1), ROW(380:380)))</f>
        <v>#NUM!</v>
      </c>
      <c r="M381" s="21" t="e">
        <f t="array" ref="M381">INDEX($C$2:$C$561, SMALL(IF($L$2=$B$2:$B$561, ROW($B$2:$B$561)-ROW($B$2)+1), ROW(380:380)))</f>
        <v>#NUM!</v>
      </c>
      <c r="N381" s="21" t="e">
        <f t="array" ref="N381">INDEX($D$2:$D$561, SMALL(IF($L$2=$B$2:$B$561, ROW($B$2:$B$561)-ROW($B$2)+1), ROW(380:380)))</f>
        <v>#NUM!</v>
      </c>
      <c r="P381" s="21" t="e">
        <f t="array" ref="P381">INDEX($C$2:$C$561, SMALL(IF($O$2=$B$2:$B$561, ROW($B$2:$B$561)-ROW($B$2)+1), ROW(380:380)))</f>
        <v>#NUM!</v>
      </c>
      <c r="Q381" s="21" t="e">
        <f t="array" ref="Q381">INDEX($D$2:$D$561, SMALL(IF($O$2=$B$2:$B$561, ROW($B$2:$B$561)-ROW($B$2)+1), ROW(380:380)))</f>
        <v>#NUM!</v>
      </c>
      <c r="S381" s="21" t="e">
        <f t="array" ref="S381">INDEX($C$2:$C$561, SMALL(IF($R$2=$B$2:$B$561, ROW($B$2:$B$561)-ROW($B$2)+1), ROW(380:380)))</f>
        <v>#NUM!</v>
      </c>
      <c r="T381" s="21" t="e">
        <f t="array" ref="T381">INDEX($D$2:$D$561, SMALL(IF($R$2=$B$2:$B$561, ROW($B$2:$B$561)-ROW($B$2)+1), ROW(380:380)))</f>
        <v>#NUM!</v>
      </c>
      <c r="V381" s="21" t="e">
        <f t="array" ref="V381">INDEX($C$2:$C$561, SMALL(IF($U$2=$B$2:$B$561, ROW($B$2:$B$561)-ROW($B$2)+1), ROW(380:380)))</f>
        <v>#NUM!</v>
      </c>
      <c r="W381" s="21" t="e">
        <f t="array" ref="W381">INDEX($D$2:$D$561, SMALL(IF($U$2=$B$2:$B$561, ROW($B$2:$B$561)-ROW($B$2)+1), ROW(380:380)))</f>
        <v>#NUM!</v>
      </c>
      <c r="Y381" s="21" t="e">
        <f t="array" ref="Y381">INDEX($C$2:$C$561, SMALL(IF($X$2=$B$2:$B$561, ROW($B$2:$B$561)-ROW($B$2)+1), ROW(380:380)))</f>
        <v>#NUM!</v>
      </c>
      <c r="Z381" s="21" t="e">
        <f t="array" ref="Z381">INDEX($D$2:$D$561, SMALL(IF($X$2=$B$2:$B$561, ROW($B$2:$B$561)-ROW($B$2)+1), ROW(380:380)))</f>
        <v>#NUM!</v>
      </c>
      <c r="AB381" s="21" t="e">
        <f t="array" ref="AB381">INDEX($C$2:$C$561, SMALL(IF($AA$2=$B$2:$B$561, ROW($B$2:$B$561)-ROW($B$2)+1), ROW(380:380)))</f>
        <v>#NUM!</v>
      </c>
      <c r="AC381" s="21" t="e">
        <f t="array" ref="AC381">INDEX($D$2:$D$561, SMALL(IF($AA$2=$B$2:$B$561, ROW($B$2:$B$561)-ROW($B$2)+1), ROW(380:380)))</f>
        <v>#NUM!</v>
      </c>
      <c r="AE381" s="21" t="e">
        <f t="array" ref="AE381">INDEX($C$2:$C$561, SMALL(IF($AD$2=$B$2:$B$561, ROW($B$2:$B$561)-ROW($B$2)+1), ROW(380:380)))</f>
        <v>#NUM!</v>
      </c>
      <c r="AF381" s="21" t="e">
        <f t="array" ref="AF381">INDEX($D$2:$D$561, SMALL(IF($AD$2=$B$2:$B$561, ROW($B$2:$B$561)-ROW($B$2)+1), ROW(380:380)))</f>
        <v>#NUM!</v>
      </c>
      <c r="AH381" s="21" t="e">
        <f t="array" ref="AH381">INDEX($C$2:$C$561, SMALL(IF($AG$2=$B$2:$B$561, ROW($B$2:$B$561)-ROW($B$2)+1), ROW(380:380)))</f>
        <v>#NUM!</v>
      </c>
      <c r="AI381" s="21" t="e">
        <f t="array" ref="AI381">INDEX($D$2:$D$561, SMALL(IF($AG$2=$B$2:$B$561, ROW($B$2:$B$561)-ROW($B$2)+1), ROW(380:380)))</f>
        <v>#NUM!</v>
      </c>
    </row>
    <row r="382" spans="1:35" ht="15" x14ac:dyDescent="0.4">
      <c r="A382">
        <f>'Clk1'!P68</f>
        <v>13.182455870578149</v>
      </c>
      <c r="B382">
        <f t="shared" si="5"/>
        <v>14</v>
      </c>
      <c r="C382" s="1">
        <f>'Clk1'!S68</f>
        <v>6.8590930213404508</v>
      </c>
      <c r="D382" s="1">
        <f>'Clk1'!T68</f>
        <v>4.7986828465122322</v>
      </c>
      <c r="G382" s="21" t="e">
        <f t="array" ref="G382">INDEX($C$2:$C$561, SMALL(IF($F$2=$B$2:$B$561, ROW($B$2:$B$561)-ROW($B$2)+1), ROW(381:381)))</f>
        <v>#NUM!</v>
      </c>
      <c r="H382" s="21" t="e">
        <f t="array" ref="H382">INDEX($D$2:$D$561, SMALL(IF($F$2=$B$2:$B$561, ROW($B$2:$B$561)-ROW($B$2)+1), ROW(381:381)))</f>
        <v>#NUM!</v>
      </c>
      <c r="J382" s="21" t="e">
        <f t="array" ref="J382">INDEX($C$2:$C$561, SMALL(IF($I$2=$B$2:$B$561, ROW($B$2:$B$561)-ROW($B$2)+1), ROW(381:381)))</f>
        <v>#NUM!</v>
      </c>
      <c r="K382" s="21" t="e">
        <f t="array" ref="K382">INDEX($D$2:$D$561, SMALL(IF($I$2=$B$2:$B$561, ROW($B$2:$B$561)-ROW($B$2)+1), ROW(381:381)))</f>
        <v>#NUM!</v>
      </c>
      <c r="M382" s="21" t="e">
        <f t="array" ref="M382">INDEX($C$2:$C$561, SMALL(IF($L$2=$B$2:$B$561, ROW($B$2:$B$561)-ROW($B$2)+1), ROW(381:381)))</f>
        <v>#NUM!</v>
      </c>
      <c r="N382" s="21" t="e">
        <f t="array" ref="N382">INDEX($D$2:$D$561, SMALL(IF($L$2=$B$2:$B$561, ROW($B$2:$B$561)-ROW($B$2)+1), ROW(381:381)))</f>
        <v>#NUM!</v>
      </c>
      <c r="P382" s="21" t="e">
        <f t="array" ref="P382">INDEX($C$2:$C$561, SMALL(IF($O$2=$B$2:$B$561, ROW($B$2:$B$561)-ROW($B$2)+1), ROW(381:381)))</f>
        <v>#NUM!</v>
      </c>
      <c r="Q382" s="21" t="e">
        <f t="array" ref="Q382">INDEX($D$2:$D$561, SMALL(IF($O$2=$B$2:$B$561, ROW($B$2:$B$561)-ROW($B$2)+1), ROW(381:381)))</f>
        <v>#NUM!</v>
      </c>
      <c r="S382" s="21" t="e">
        <f t="array" ref="S382">INDEX($C$2:$C$561, SMALL(IF($R$2=$B$2:$B$561, ROW($B$2:$B$561)-ROW($B$2)+1), ROW(381:381)))</f>
        <v>#NUM!</v>
      </c>
      <c r="T382" s="21" t="e">
        <f t="array" ref="T382">INDEX($D$2:$D$561, SMALL(IF($R$2=$B$2:$B$561, ROW($B$2:$B$561)-ROW($B$2)+1), ROW(381:381)))</f>
        <v>#NUM!</v>
      </c>
      <c r="V382" s="21" t="e">
        <f t="array" ref="V382">INDEX($C$2:$C$561, SMALL(IF($U$2=$B$2:$B$561, ROW($B$2:$B$561)-ROW($B$2)+1), ROW(381:381)))</f>
        <v>#NUM!</v>
      </c>
      <c r="W382" s="21" t="e">
        <f t="array" ref="W382">INDEX($D$2:$D$561, SMALL(IF($U$2=$B$2:$B$561, ROW($B$2:$B$561)-ROW($B$2)+1), ROW(381:381)))</f>
        <v>#NUM!</v>
      </c>
      <c r="Y382" s="21" t="e">
        <f t="array" ref="Y382">INDEX($C$2:$C$561, SMALL(IF($X$2=$B$2:$B$561, ROW($B$2:$B$561)-ROW($B$2)+1), ROW(381:381)))</f>
        <v>#NUM!</v>
      </c>
      <c r="Z382" s="21" t="e">
        <f t="array" ref="Z382">INDEX($D$2:$D$561, SMALL(IF($X$2=$B$2:$B$561, ROW($B$2:$B$561)-ROW($B$2)+1), ROW(381:381)))</f>
        <v>#NUM!</v>
      </c>
      <c r="AB382" s="21" t="e">
        <f t="array" ref="AB382">INDEX($C$2:$C$561, SMALL(IF($AA$2=$B$2:$B$561, ROW($B$2:$B$561)-ROW($B$2)+1), ROW(381:381)))</f>
        <v>#NUM!</v>
      </c>
      <c r="AC382" s="21" t="e">
        <f t="array" ref="AC382">INDEX($D$2:$D$561, SMALL(IF($AA$2=$B$2:$B$561, ROW($B$2:$B$561)-ROW($B$2)+1), ROW(381:381)))</f>
        <v>#NUM!</v>
      </c>
      <c r="AE382" s="21" t="e">
        <f t="array" ref="AE382">INDEX($C$2:$C$561, SMALL(IF($AD$2=$B$2:$B$561, ROW($B$2:$B$561)-ROW($B$2)+1), ROW(381:381)))</f>
        <v>#NUM!</v>
      </c>
      <c r="AF382" s="21" t="e">
        <f t="array" ref="AF382">INDEX($D$2:$D$561, SMALL(IF($AD$2=$B$2:$B$561, ROW($B$2:$B$561)-ROW($B$2)+1), ROW(381:381)))</f>
        <v>#NUM!</v>
      </c>
      <c r="AH382" s="21" t="e">
        <f t="array" ref="AH382">INDEX($C$2:$C$561, SMALL(IF($AG$2=$B$2:$B$561, ROW($B$2:$B$561)-ROW($B$2)+1), ROW(381:381)))</f>
        <v>#NUM!</v>
      </c>
      <c r="AI382" s="21" t="e">
        <f t="array" ref="AI382">INDEX($D$2:$D$561, SMALL(IF($AG$2=$B$2:$B$561, ROW($B$2:$B$561)-ROW($B$2)+1), ROW(381:381)))</f>
        <v>#NUM!</v>
      </c>
    </row>
    <row r="383" spans="1:35" ht="15" x14ac:dyDescent="0.4">
      <c r="A383">
        <f>'Clk1'!P69</f>
        <v>13.304093349031564</v>
      </c>
      <c r="B383">
        <f t="shared" si="5"/>
        <v>14</v>
      </c>
      <c r="C383" s="1">
        <f>'Clk1'!S69</f>
        <v>6.6981513907940036</v>
      </c>
      <c r="D383" s="1">
        <f>'Clk1'!T69</f>
        <v>4.5850954323188882</v>
      </c>
      <c r="G383" s="21" t="e">
        <f t="array" ref="G383">INDEX($C$2:$C$561, SMALL(IF($F$2=$B$2:$B$561, ROW($B$2:$B$561)-ROW($B$2)+1), ROW(382:382)))</f>
        <v>#NUM!</v>
      </c>
      <c r="H383" s="21" t="e">
        <f t="array" ref="H383">INDEX($D$2:$D$561, SMALL(IF($F$2=$B$2:$B$561, ROW($B$2:$B$561)-ROW($B$2)+1), ROW(382:382)))</f>
        <v>#NUM!</v>
      </c>
      <c r="J383" s="21" t="e">
        <f t="array" ref="J383">INDEX($C$2:$C$561, SMALL(IF($I$2=$B$2:$B$561, ROW($B$2:$B$561)-ROW($B$2)+1), ROW(382:382)))</f>
        <v>#NUM!</v>
      </c>
      <c r="K383" s="21" t="e">
        <f t="array" ref="K383">INDEX($D$2:$D$561, SMALL(IF($I$2=$B$2:$B$561, ROW($B$2:$B$561)-ROW($B$2)+1), ROW(382:382)))</f>
        <v>#NUM!</v>
      </c>
      <c r="M383" s="21" t="e">
        <f t="array" ref="M383">INDEX($C$2:$C$561, SMALL(IF($L$2=$B$2:$B$561, ROW($B$2:$B$561)-ROW($B$2)+1), ROW(382:382)))</f>
        <v>#NUM!</v>
      </c>
      <c r="N383" s="21" t="e">
        <f t="array" ref="N383">INDEX($D$2:$D$561, SMALL(IF($L$2=$B$2:$B$561, ROW($B$2:$B$561)-ROW($B$2)+1), ROW(382:382)))</f>
        <v>#NUM!</v>
      </c>
      <c r="P383" s="21" t="e">
        <f t="array" ref="P383">INDEX($C$2:$C$561, SMALL(IF($O$2=$B$2:$B$561, ROW($B$2:$B$561)-ROW($B$2)+1), ROW(382:382)))</f>
        <v>#NUM!</v>
      </c>
      <c r="Q383" s="21" t="e">
        <f t="array" ref="Q383">INDEX($D$2:$D$561, SMALL(IF($O$2=$B$2:$B$561, ROW($B$2:$B$561)-ROW($B$2)+1), ROW(382:382)))</f>
        <v>#NUM!</v>
      </c>
      <c r="S383" s="21" t="e">
        <f t="array" ref="S383">INDEX($C$2:$C$561, SMALL(IF($R$2=$B$2:$B$561, ROW($B$2:$B$561)-ROW($B$2)+1), ROW(382:382)))</f>
        <v>#NUM!</v>
      </c>
      <c r="T383" s="21" t="e">
        <f t="array" ref="T383">INDEX($D$2:$D$561, SMALL(IF($R$2=$B$2:$B$561, ROW($B$2:$B$561)-ROW($B$2)+1), ROW(382:382)))</f>
        <v>#NUM!</v>
      </c>
      <c r="V383" s="21" t="e">
        <f t="array" ref="V383">INDEX($C$2:$C$561, SMALL(IF($U$2=$B$2:$B$561, ROW($B$2:$B$561)-ROW($B$2)+1), ROW(382:382)))</f>
        <v>#NUM!</v>
      </c>
      <c r="W383" s="21" t="e">
        <f t="array" ref="W383">INDEX($D$2:$D$561, SMALL(IF($U$2=$B$2:$B$561, ROW($B$2:$B$561)-ROW($B$2)+1), ROW(382:382)))</f>
        <v>#NUM!</v>
      </c>
      <c r="Y383" s="21" t="e">
        <f t="array" ref="Y383">INDEX($C$2:$C$561, SMALL(IF($X$2=$B$2:$B$561, ROW($B$2:$B$561)-ROW($B$2)+1), ROW(382:382)))</f>
        <v>#NUM!</v>
      </c>
      <c r="Z383" s="21" t="e">
        <f t="array" ref="Z383">INDEX($D$2:$D$561, SMALL(IF($X$2=$B$2:$B$561, ROW($B$2:$B$561)-ROW($B$2)+1), ROW(382:382)))</f>
        <v>#NUM!</v>
      </c>
      <c r="AB383" s="21" t="e">
        <f t="array" ref="AB383">INDEX($C$2:$C$561, SMALL(IF($AA$2=$B$2:$B$561, ROW($B$2:$B$561)-ROW($B$2)+1), ROW(382:382)))</f>
        <v>#NUM!</v>
      </c>
      <c r="AC383" s="21" t="e">
        <f t="array" ref="AC383">INDEX($D$2:$D$561, SMALL(IF($AA$2=$B$2:$B$561, ROW($B$2:$B$561)-ROW($B$2)+1), ROW(382:382)))</f>
        <v>#NUM!</v>
      </c>
      <c r="AE383" s="21" t="e">
        <f t="array" ref="AE383">INDEX($C$2:$C$561, SMALL(IF($AD$2=$B$2:$B$561, ROW($B$2:$B$561)-ROW($B$2)+1), ROW(382:382)))</f>
        <v>#NUM!</v>
      </c>
      <c r="AF383" s="21" t="e">
        <f t="array" ref="AF383">INDEX($D$2:$D$561, SMALL(IF($AD$2=$B$2:$B$561, ROW($B$2:$B$561)-ROW($B$2)+1), ROW(382:382)))</f>
        <v>#NUM!</v>
      </c>
      <c r="AH383" s="21" t="e">
        <f t="array" ref="AH383">INDEX($C$2:$C$561, SMALL(IF($AG$2=$B$2:$B$561, ROW($B$2:$B$561)-ROW($B$2)+1), ROW(382:382)))</f>
        <v>#NUM!</v>
      </c>
      <c r="AI383" s="21" t="e">
        <f t="array" ref="AI383">INDEX($D$2:$D$561, SMALL(IF($AG$2=$B$2:$B$561, ROW($B$2:$B$561)-ROW($B$2)+1), ROW(382:382)))</f>
        <v>#NUM!</v>
      </c>
    </row>
    <row r="384" spans="1:35" ht="15" x14ac:dyDescent="0.4">
      <c r="A384">
        <f>'Clk1'!P70</f>
        <v>13.436375069751257</v>
      </c>
      <c r="B384">
        <f t="shared" si="5"/>
        <v>14</v>
      </c>
      <c r="C384" s="1">
        <f>'Clk1'!S70</f>
        <v>6.5394350027206007</v>
      </c>
      <c r="D384" s="1">
        <f>'Clk1'!T70</f>
        <v>4.3656381081890236</v>
      </c>
      <c r="G384" s="21" t="e">
        <f t="array" ref="G384">INDEX($C$2:$C$561, SMALL(IF($F$2=$B$2:$B$561, ROW($B$2:$B$561)-ROW($B$2)+1), ROW(383:383)))</f>
        <v>#NUM!</v>
      </c>
      <c r="H384" s="21" t="e">
        <f t="array" ref="H384">INDEX($D$2:$D$561, SMALL(IF($F$2=$B$2:$B$561, ROW($B$2:$B$561)-ROW($B$2)+1), ROW(383:383)))</f>
        <v>#NUM!</v>
      </c>
      <c r="J384" s="21" t="e">
        <f t="array" ref="J384">INDEX($C$2:$C$561, SMALL(IF($I$2=$B$2:$B$561, ROW($B$2:$B$561)-ROW($B$2)+1), ROW(383:383)))</f>
        <v>#NUM!</v>
      </c>
      <c r="K384" s="21" t="e">
        <f t="array" ref="K384">INDEX($D$2:$D$561, SMALL(IF($I$2=$B$2:$B$561, ROW($B$2:$B$561)-ROW($B$2)+1), ROW(383:383)))</f>
        <v>#NUM!</v>
      </c>
      <c r="M384" s="21" t="e">
        <f t="array" ref="M384">INDEX($C$2:$C$561, SMALL(IF($L$2=$B$2:$B$561, ROW($B$2:$B$561)-ROW($B$2)+1), ROW(383:383)))</f>
        <v>#NUM!</v>
      </c>
      <c r="N384" s="21" t="e">
        <f t="array" ref="N384">INDEX($D$2:$D$561, SMALL(IF($L$2=$B$2:$B$561, ROW($B$2:$B$561)-ROW($B$2)+1), ROW(383:383)))</f>
        <v>#NUM!</v>
      </c>
      <c r="P384" s="21" t="e">
        <f t="array" ref="P384">INDEX($C$2:$C$561, SMALL(IF($O$2=$B$2:$B$561, ROW($B$2:$B$561)-ROW($B$2)+1), ROW(383:383)))</f>
        <v>#NUM!</v>
      </c>
      <c r="Q384" s="21" t="e">
        <f t="array" ref="Q384">INDEX($D$2:$D$561, SMALL(IF($O$2=$B$2:$B$561, ROW($B$2:$B$561)-ROW($B$2)+1), ROW(383:383)))</f>
        <v>#NUM!</v>
      </c>
      <c r="S384" s="21" t="e">
        <f t="array" ref="S384">INDEX($C$2:$C$561, SMALL(IF($R$2=$B$2:$B$561, ROW($B$2:$B$561)-ROW($B$2)+1), ROW(383:383)))</f>
        <v>#NUM!</v>
      </c>
      <c r="T384" s="21" t="e">
        <f t="array" ref="T384">INDEX($D$2:$D$561, SMALL(IF($R$2=$B$2:$B$561, ROW($B$2:$B$561)-ROW($B$2)+1), ROW(383:383)))</f>
        <v>#NUM!</v>
      </c>
      <c r="V384" s="21" t="e">
        <f t="array" ref="V384">INDEX($C$2:$C$561, SMALL(IF($U$2=$B$2:$B$561, ROW($B$2:$B$561)-ROW($B$2)+1), ROW(383:383)))</f>
        <v>#NUM!</v>
      </c>
      <c r="W384" s="21" t="e">
        <f t="array" ref="W384">INDEX($D$2:$D$561, SMALL(IF($U$2=$B$2:$B$561, ROW($B$2:$B$561)-ROW($B$2)+1), ROW(383:383)))</f>
        <v>#NUM!</v>
      </c>
      <c r="Y384" s="21" t="e">
        <f t="array" ref="Y384">INDEX($C$2:$C$561, SMALL(IF($X$2=$B$2:$B$561, ROW($B$2:$B$561)-ROW($B$2)+1), ROW(383:383)))</f>
        <v>#NUM!</v>
      </c>
      <c r="Z384" s="21" t="e">
        <f t="array" ref="Z384">INDEX($D$2:$D$561, SMALL(IF($X$2=$B$2:$B$561, ROW($B$2:$B$561)-ROW($B$2)+1), ROW(383:383)))</f>
        <v>#NUM!</v>
      </c>
      <c r="AB384" s="21" t="e">
        <f t="array" ref="AB384">INDEX($C$2:$C$561, SMALL(IF($AA$2=$B$2:$B$561, ROW($B$2:$B$561)-ROW($B$2)+1), ROW(383:383)))</f>
        <v>#NUM!</v>
      </c>
      <c r="AC384" s="21" t="e">
        <f t="array" ref="AC384">INDEX($D$2:$D$561, SMALL(IF($AA$2=$B$2:$B$561, ROW($B$2:$B$561)-ROW($B$2)+1), ROW(383:383)))</f>
        <v>#NUM!</v>
      </c>
      <c r="AE384" s="21" t="e">
        <f t="array" ref="AE384">INDEX($C$2:$C$561, SMALL(IF($AD$2=$B$2:$B$561, ROW($B$2:$B$561)-ROW($B$2)+1), ROW(383:383)))</f>
        <v>#NUM!</v>
      </c>
      <c r="AF384" s="21" t="e">
        <f t="array" ref="AF384">INDEX($D$2:$D$561, SMALL(IF($AD$2=$B$2:$B$561, ROW($B$2:$B$561)-ROW($B$2)+1), ROW(383:383)))</f>
        <v>#NUM!</v>
      </c>
      <c r="AH384" s="21" t="e">
        <f t="array" ref="AH384">INDEX($C$2:$C$561, SMALL(IF($AG$2=$B$2:$B$561, ROW($B$2:$B$561)-ROW($B$2)+1), ROW(383:383)))</f>
        <v>#NUM!</v>
      </c>
      <c r="AI384" s="21" t="e">
        <f t="array" ref="AI384">INDEX($D$2:$D$561, SMALL(IF($AG$2=$B$2:$B$561, ROW($B$2:$B$561)-ROW($B$2)+1), ROW(383:383)))</f>
        <v>#NUM!</v>
      </c>
    </row>
    <row r="385" spans="1:35" ht="15" x14ac:dyDescent="0.4">
      <c r="A385">
        <f>'Clk1'!P71</f>
        <v>13.579870831871027</v>
      </c>
      <c r="B385">
        <f t="shared" si="5"/>
        <v>14</v>
      </c>
      <c r="C385" s="1">
        <f>'Clk1'!S71</f>
        <v>6.3823169644157005</v>
      </c>
      <c r="D385" s="1">
        <f>'Clk1'!T71</f>
        <v>4.1396900942458164</v>
      </c>
      <c r="G385" s="21" t="e">
        <f t="array" ref="G385">INDEX($C$2:$C$561, SMALL(IF($F$2=$B$2:$B$561, ROW($B$2:$B$561)-ROW($B$2)+1), ROW(384:384)))</f>
        <v>#NUM!</v>
      </c>
      <c r="H385" s="21" t="e">
        <f t="array" ref="H385">INDEX($D$2:$D$561, SMALL(IF($F$2=$B$2:$B$561, ROW($B$2:$B$561)-ROW($B$2)+1), ROW(384:384)))</f>
        <v>#NUM!</v>
      </c>
      <c r="J385" s="21" t="e">
        <f t="array" ref="J385">INDEX($C$2:$C$561, SMALL(IF($I$2=$B$2:$B$561, ROW($B$2:$B$561)-ROW($B$2)+1), ROW(384:384)))</f>
        <v>#NUM!</v>
      </c>
      <c r="K385" s="21" t="e">
        <f t="array" ref="K385">INDEX($D$2:$D$561, SMALL(IF($I$2=$B$2:$B$561, ROW($B$2:$B$561)-ROW($B$2)+1), ROW(384:384)))</f>
        <v>#NUM!</v>
      </c>
      <c r="M385" s="21" t="e">
        <f t="array" ref="M385">INDEX($C$2:$C$561, SMALL(IF($L$2=$B$2:$B$561, ROW($B$2:$B$561)-ROW($B$2)+1), ROW(384:384)))</f>
        <v>#NUM!</v>
      </c>
      <c r="N385" s="21" t="e">
        <f t="array" ref="N385">INDEX($D$2:$D$561, SMALL(IF($L$2=$B$2:$B$561, ROW($B$2:$B$561)-ROW($B$2)+1), ROW(384:384)))</f>
        <v>#NUM!</v>
      </c>
      <c r="P385" s="21" t="e">
        <f t="array" ref="P385">INDEX($C$2:$C$561, SMALL(IF($O$2=$B$2:$B$561, ROW($B$2:$B$561)-ROW($B$2)+1), ROW(384:384)))</f>
        <v>#NUM!</v>
      </c>
      <c r="Q385" s="21" t="e">
        <f t="array" ref="Q385">INDEX($D$2:$D$561, SMALL(IF($O$2=$B$2:$B$561, ROW($B$2:$B$561)-ROW($B$2)+1), ROW(384:384)))</f>
        <v>#NUM!</v>
      </c>
      <c r="S385" s="21" t="e">
        <f t="array" ref="S385">INDEX($C$2:$C$561, SMALL(IF($R$2=$B$2:$B$561, ROW($B$2:$B$561)-ROW($B$2)+1), ROW(384:384)))</f>
        <v>#NUM!</v>
      </c>
      <c r="T385" s="21" t="e">
        <f t="array" ref="T385">INDEX($D$2:$D$561, SMALL(IF($R$2=$B$2:$B$561, ROW($B$2:$B$561)-ROW($B$2)+1), ROW(384:384)))</f>
        <v>#NUM!</v>
      </c>
      <c r="V385" s="21" t="e">
        <f t="array" ref="V385">INDEX($C$2:$C$561, SMALL(IF($U$2=$B$2:$B$561, ROW($B$2:$B$561)-ROW($B$2)+1), ROW(384:384)))</f>
        <v>#NUM!</v>
      </c>
      <c r="W385" s="21" t="e">
        <f t="array" ref="W385">INDEX($D$2:$D$561, SMALL(IF($U$2=$B$2:$B$561, ROW($B$2:$B$561)-ROW($B$2)+1), ROW(384:384)))</f>
        <v>#NUM!</v>
      </c>
      <c r="Y385" s="21" t="e">
        <f t="array" ref="Y385">INDEX($C$2:$C$561, SMALL(IF($X$2=$B$2:$B$561, ROW($B$2:$B$561)-ROW($B$2)+1), ROW(384:384)))</f>
        <v>#NUM!</v>
      </c>
      <c r="Z385" s="21" t="e">
        <f t="array" ref="Z385">INDEX($D$2:$D$561, SMALL(IF($X$2=$B$2:$B$561, ROW($B$2:$B$561)-ROW($B$2)+1), ROW(384:384)))</f>
        <v>#NUM!</v>
      </c>
      <c r="AB385" s="21" t="e">
        <f t="array" ref="AB385">INDEX($C$2:$C$561, SMALL(IF($AA$2=$B$2:$B$561, ROW($B$2:$B$561)-ROW($B$2)+1), ROW(384:384)))</f>
        <v>#NUM!</v>
      </c>
      <c r="AC385" s="21" t="e">
        <f t="array" ref="AC385">INDEX($D$2:$D$561, SMALL(IF($AA$2=$B$2:$B$561, ROW($B$2:$B$561)-ROW($B$2)+1), ROW(384:384)))</f>
        <v>#NUM!</v>
      </c>
      <c r="AE385" s="21" t="e">
        <f t="array" ref="AE385">INDEX($C$2:$C$561, SMALL(IF($AD$2=$B$2:$B$561, ROW($B$2:$B$561)-ROW($B$2)+1), ROW(384:384)))</f>
        <v>#NUM!</v>
      </c>
      <c r="AF385" s="21" t="e">
        <f t="array" ref="AF385">INDEX($D$2:$D$561, SMALL(IF($AD$2=$B$2:$B$561, ROW($B$2:$B$561)-ROW($B$2)+1), ROW(384:384)))</f>
        <v>#NUM!</v>
      </c>
      <c r="AH385" s="21" t="e">
        <f t="array" ref="AH385">INDEX($C$2:$C$561, SMALL(IF($AG$2=$B$2:$B$561, ROW($B$2:$B$561)-ROW($B$2)+1), ROW(384:384)))</f>
        <v>#NUM!</v>
      </c>
      <c r="AI385" s="21" t="e">
        <f t="array" ref="AI385">INDEX($D$2:$D$561, SMALL(IF($AG$2=$B$2:$B$561, ROW($B$2:$B$561)-ROW($B$2)+1), ROW(384:384)))</f>
        <v>#NUM!</v>
      </c>
    </row>
    <row r="386" spans="1:35" ht="15" x14ac:dyDescent="0.4">
      <c r="A386">
        <f>'Clk1'!P72</f>
        <v>13.735225803446948</v>
      </c>
      <c r="B386">
        <f t="shared" si="5"/>
        <v>14</v>
      </c>
      <c r="C386" s="1">
        <f>'Clk1'!S72</f>
        <v>6.2260607096287757</v>
      </c>
      <c r="D386" s="1">
        <f>'Clk1'!T72</f>
        <v>3.9065981905165201</v>
      </c>
      <c r="G386" s="21" t="e">
        <f t="array" ref="G386">INDEX($C$2:$C$561, SMALL(IF($F$2=$B$2:$B$561, ROW($B$2:$B$561)-ROW($B$2)+1), ROW(385:385)))</f>
        <v>#NUM!</v>
      </c>
      <c r="H386" s="21" t="e">
        <f t="array" ref="H386">INDEX($D$2:$D$561, SMALL(IF($F$2=$B$2:$B$561, ROW($B$2:$B$561)-ROW($B$2)+1), ROW(385:385)))</f>
        <v>#NUM!</v>
      </c>
      <c r="J386" s="21" t="e">
        <f t="array" ref="J386">INDEX($C$2:$C$561, SMALL(IF($I$2=$B$2:$B$561, ROW($B$2:$B$561)-ROW($B$2)+1), ROW(385:385)))</f>
        <v>#NUM!</v>
      </c>
      <c r="K386" s="21" t="e">
        <f t="array" ref="K386">INDEX($D$2:$D$561, SMALL(IF($I$2=$B$2:$B$561, ROW($B$2:$B$561)-ROW($B$2)+1), ROW(385:385)))</f>
        <v>#NUM!</v>
      </c>
      <c r="M386" s="21" t="e">
        <f t="array" ref="M386">INDEX($C$2:$C$561, SMALL(IF($L$2=$B$2:$B$561, ROW($B$2:$B$561)-ROW($B$2)+1), ROW(385:385)))</f>
        <v>#NUM!</v>
      </c>
      <c r="N386" s="21" t="e">
        <f t="array" ref="N386">INDEX($D$2:$D$561, SMALL(IF($L$2=$B$2:$B$561, ROW($B$2:$B$561)-ROW($B$2)+1), ROW(385:385)))</f>
        <v>#NUM!</v>
      </c>
      <c r="P386" s="21" t="e">
        <f t="array" ref="P386">INDEX($C$2:$C$561, SMALL(IF($O$2=$B$2:$B$561, ROW($B$2:$B$561)-ROW($B$2)+1), ROW(385:385)))</f>
        <v>#NUM!</v>
      </c>
      <c r="Q386" s="21" t="e">
        <f t="array" ref="Q386">INDEX($D$2:$D$561, SMALL(IF($O$2=$B$2:$B$561, ROW($B$2:$B$561)-ROW($B$2)+1), ROW(385:385)))</f>
        <v>#NUM!</v>
      </c>
      <c r="S386" s="21" t="e">
        <f t="array" ref="S386">INDEX($C$2:$C$561, SMALL(IF($R$2=$B$2:$B$561, ROW($B$2:$B$561)-ROW($B$2)+1), ROW(385:385)))</f>
        <v>#NUM!</v>
      </c>
      <c r="T386" s="21" t="e">
        <f t="array" ref="T386">INDEX($D$2:$D$561, SMALL(IF($R$2=$B$2:$B$561, ROW($B$2:$B$561)-ROW($B$2)+1), ROW(385:385)))</f>
        <v>#NUM!</v>
      </c>
      <c r="V386" s="21" t="e">
        <f t="array" ref="V386">INDEX($C$2:$C$561, SMALL(IF($U$2=$B$2:$B$561, ROW($B$2:$B$561)-ROW($B$2)+1), ROW(385:385)))</f>
        <v>#NUM!</v>
      </c>
      <c r="W386" s="21" t="e">
        <f t="array" ref="W386">INDEX($D$2:$D$561, SMALL(IF($U$2=$B$2:$B$561, ROW($B$2:$B$561)-ROW($B$2)+1), ROW(385:385)))</f>
        <v>#NUM!</v>
      </c>
      <c r="Y386" s="21" t="e">
        <f t="array" ref="Y386">INDEX($C$2:$C$561, SMALL(IF($X$2=$B$2:$B$561, ROW($B$2:$B$561)-ROW($B$2)+1), ROW(385:385)))</f>
        <v>#NUM!</v>
      </c>
      <c r="Z386" s="21" t="e">
        <f t="array" ref="Z386">INDEX($D$2:$D$561, SMALL(IF($X$2=$B$2:$B$561, ROW($B$2:$B$561)-ROW($B$2)+1), ROW(385:385)))</f>
        <v>#NUM!</v>
      </c>
      <c r="AB386" s="21" t="e">
        <f t="array" ref="AB386">INDEX($C$2:$C$561, SMALL(IF($AA$2=$B$2:$B$561, ROW($B$2:$B$561)-ROW($B$2)+1), ROW(385:385)))</f>
        <v>#NUM!</v>
      </c>
      <c r="AC386" s="21" t="e">
        <f t="array" ref="AC386">INDEX($D$2:$D$561, SMALL(IF($AA$2=$B$2:$B$561, ROW($B$2:$B$561)-ROW($B$2)+1), ROW(385:385)))</f>
        <v>#NUM!</v>
      </c>
      <c r="AE386" s="21" t="e">
        <f t="array" ref="AE386">INDEX($C$2:$C$561, SMALL(IF($AD$2=$B$2:$B$561, ROW($B$2:$B$561)-ROW($B$2)+1), ROW(385:385)))</f>
        <v>#NUM!</v>
      </c>
      <c r="AF386" s="21" t="e">
        <f t="array" ref="AF386">INDEX($D$2:$D$561, SMALL(IF($AD$2=$B$2:$B$561, ROW($B$2:$B$561)-ROW($B$2)+1), ROW(385:385)))</f>
        <v>#NUM!</v>
      </c>
      <c r="AH386" s="21" t="e">
        <f t="array" ref="AH386">INDEX($C$2:$C$561, SMALL(IF($AG$2=$B$2:$B$561, ROW($B$2:$B$561)-ROW($B$2)+1), ROW(385:385)))</f>
        <v>#NUM!</v>
      </c>
      <c r="AI386" s="21" t="e">
        <f t="array" ref="AI386">INDEX($D$2:$D$561, SMALL(IF($AG$2=$B$2:$B$561, ROW($B$2:$B$561)-ROW($B$2)+1), ROW(385:385)))</f>
        <v>#NUM!</v>
      </c>
    </row>
    <row r="387" spans="1:35" ht="15" x14ac:dyDescent="0.4">
      <c r="A387">
        <f>'Clk1'!P73</f>
        <v>13.90316024565961</v>
      </c>
      <c r="B387">
        <f t="shared" ref="B387:B450" si="6">ROUND((A387/2),0)*2</f>
        <v>14</v>
      </c>
      <c r="C387" s="1">
        <f>'Clk1'!S73</f>
        <v>6.0697861911269078</v>
      </c>
      <c r="D387" s="1">
        <f>'Clk1'!T73</f>
        <v>3.6656824220700299</v>
      </c>
      <c r="G387" s="21" t="e">
        <f t="array" ref="G387">INDEX($C$2:$C$561, SMALL(IF($F$2=$B$2:$B$561, ROW($B$2:$B$561)-ROW($B$2)+1), ROW(386:386)))</f>
        <v>#NUM!</v>
      </c>
      <c r="H387" s="21" t="e">
        <f t="array" ref="H387">INDEX($D$2:$D$561, SMALL(IF($F$2=$B$2:$B$561, ROW($B$2:$B$561)-ROW($B$2)+1), ROW(386:386)))</f>
        <v>#NUM!</v>
      </c>
      <c r="J387" s="21" t="e">
        <f t="array" ref="J387">INDEX($C$2:$C$561, SMALL(IF($I$2=$B$2:$B$561, ROW($B$2:$B$561)-ROW($B$2)+1), ROW(386:386)))</f>
        <v>#NUM!</v>
      </c>
      <c r="K387" s="21" t="e">
        <f t="array" ref="K387">INDEX($D$2:$D$561, SMALL(IF($I$2=$B$2:$B$561, ROW($B$2:$B$561)-ROW($B$2)+1), ROW(386:386)))</f>
        <v>#NUM!</v>
      </c>
      <c r="M387" s="21" t="e">
        <f t="array" ref="M387">INDEX($C$2:$C$561, SMALL(IF($L$2=$B$2:$B$561, ROW($B$2:$B$561)-ROW($B$2)+1), ROW(386:386)))</f>
        <v>#NUM!</v>
      </c>
      <c r="N387" s="21" t="e">
        <f t="array" ref="N387">INDEX($D$2:$D$561, SMALL(IF($L$2=$B$2:$B$561, ROW($B$2:$B$561)-ROW($B$2)+1), ROW(386:386)))</f>
        <v>#NUM!</v>
      </c>
      <c r="P387" s="21" t="e">
        <f t="array" ref="P387">INDEX($C$2:$C$561, SMALL(IF($O$2=$B$2:$B$561, ROW($B$2:$B$561)-ROW($B$2)+1), ROW(386:386)))</f>
        <v>#NUM!</v>
      </c>
      <c r="Q387" s="21" t="e">
        <f t="array" ref="Q387">INDEX($D$2:$D$561, SMALL(IF($O$2=$B$2:$B$561, ROW($B$2:$B$561)-ROW($B$2)+1), ROW(386:386)))</f>
        <v>#NUM!</v>
      </c>
      <c r="S387" s="21" t="e">
        <f t="array" ref="S387">INDEX($C$2:$C$561, SMALL(IF($R$2=$B$2:$B$561, ROW($B$2:$B$561)-ROW($B$2)+1), ROW(386:386)))</f>
        <v>#NUM!</v>
      </c>
      <c r="T387" s="21" t="e">
        <f t="array" ref="T387">INDEX($D$2:$D$561, SMALL(IF($R$2=$B$2:$B$561, ROW($B$2:$B$561)-ROW($B$2)+1), ROW(386:386)))</f>
        <v>#NUM!</v>
      </c>
      <c r="V387" s="21" t="e">
        <f t="array" ref="V387">INDEX($C$2:$C$561, SMALL(IF($U$2=$B$2:$B$561, ROW($B$2:$B$561)-ROW($B$2)+1), ROW(386:386)))</f>
        <v>#NUM!</v>
      </c>
      <c r="W387" s="21" t="e">
        <f t="array" ref="W387">INDEX($D$2:$D$561, SMALL(IF($U$2=$B$2:$B$561, ROW($B$2:$B$561)-ROW($B$2)+1), ROW(386:386)))</f>
        <v>#NUM!</v>
      </c>
      <c r="Y387" s="21" t="e">
        <f t="array" ref="Y387">INDEX($C$2:$C$561, SMALL(IF($X$2=$B$2:$B$561, ROW($B$2:$B$561)-ROW($B$2)+1), ROW(386:386)))</f>
        <v>#NUM!</v>
      </c>
      <c r="Z387" s="21" t="e">
        <f t="array" ref="Z387">INDEX($D$2:$D$561, SMALL(IF($X$2=$B$2:$B$561, ROW($B$2:$B$561)-ROW($B$2)+1), ROW(386:386)))</f>
        <v>#NUM!</v>
      </c>
      <c r="AB387" s="21" t="e">
        <f t="array" ref="AB387">INDEX($C$2:$C$561, SMALL(IF($AA$2=$B$2:$B$561, ROW($B$2:$B$561)-ROW($B$2)+1), ROW(386:386)))</f>
        <v>#NUM!</v>
      </c>
      <c r="AC387" s="21" t="e">
        <f t="array" ref="AC387">INDEX($D$2:$D$561, SMALL(IF($AA$2=$B$2:$B$561, ROW($B$2:$B$561)-ROW($B$2)+1), ROW(386:386)))</f>
        <v>#NUM!</v>
      </c>
      <c r="AE387" s="21" t="e">
        <f t="array" ref="AE387">INDEX($C$2:$C$561, SMALL(IF($AD$2=$B$2:$B$561, ROW($B$2:$B$561)-ROW($B$2)+1), ROW(386:386)))</f>
        <v>#NUM!</v>
      </c>
      <c r="AF387" s="21" t="e">
        <f t="array" ref="AF387">INDEX($D$2:$D$561, SMALL(IF($AD$2=$B$2:$B$561, ROW($B$2:$B$561)-ROW($B$2)+1), ROW(386:386)))</f>
        <v>#NUM!</v>
      </c>
      <c r="AH387" s="21" t="e">
        <f t="array" ref="AH387">INDEX($C$2:$C$561, SMALL(IF($AG$2=$B$2:$B$561, ROW($B$2:$B$561)-ROW($B$2)+1), ROW(386:386)))</f>
        <v>#NUM!</v>
      </c>
      <c r="AI387" s="21" t="e">
        <f t="array" ref="AI387">INDEX($D$2:$D$561, SMALL(IF($AG$2=$B$2:$B$561, ROW($B$2:$B$561)-ROW($B$2)+1), ROW(386:386)))</f>
        <v>#NUM!</v>
      </c>
    </row>
    <row r="388" spans="1:35" ht="15" x14ac:dyDescent="0.4">
      <c r="A388">
        <f>'Clk1'!P74</f>
        <v>14.084463851327476</v>
      </c>
      <c r="B388">
        <f t="shared" si="6"/>
        <v>14</v>
      </c>
      <c r="C388" s="1">
        <f>'Clk1'!S74</f>
        <v>5.91242646867956</v>
      </c>
      <c r="D388" s="1">
        <f>'Clk1'!T74</f>
        <v>3.4162484834738884</v>
      </c>
      <c r="G388" s="21" t="e">
        <f t="array" ref="G388">INDEX($C$2:$C$561, SMALL(IF($F$2=$B$2:$B$561, ROW($B$2:$B$561)-ROW($B$2)+1), ROW(387:387)))</f>
        <v>#NUM!</v>
      </c>
      <c r="H388" s="21" t="e">
        <f t="array" ref="H388">INDEX($D$2:$D$561, SMALL(IF($F$2=$B$2:$B$561, ROW($B$2:$B$561)-ROW($B$2)+1), ROW(387:387)))</f>
        <v>#NUM!</v>
      </c>
      <c r="J388" s="21" t="e">
        <f t="array" ref="J388">INDEX($C$2:$C$561, SMALL(IF($I$2=$B$2:$B$561, ROW($B$2:$B$561)-ROW($B$2)+1), ROW(387:387)))</f>
        <v>#NUM!</v>
      </c>
      <c r="K388" s="21" t="e">
        <f t="array" ref="K388">INDEX($D$2:$D$561, SMALL(IF($I$2=$B$2:$B$561, ROW($B$2:$B$561)-ROW($B$2)+1), ROW(387:387)))</f>
        <v>#NUM!</v>
      </c>
      <c r="M388" s="21" t="e">
        <f t="array" ref="M388">INDEX($C$2:$C$561, SMALL(IF($L$2=$B$2:$B$561, ROW($B$2:$B$561)-ROW($B$2)+1), ROW(387:387)))</f>
        <v>#NUM!</v>
      </c>
      <c r="N388" s="21" t="e">
        <f t="array" ref="N388">INDEX($D$2:$D$561, SMALL(IF($L$2=$B$2:$B$561, ROW($B$2:$B$561)-ROW($B$2)+1), ROW(387:387)))</f>
        <v>#NUM!</v>
      </c>
      <c r="P388" s="21" t="e">
        <f t="array" ref="P388">INDEX($C$2:$C$561, SMALL(IF($O$2=$B$2:$B$561, ROW($B$2:$B$561)-ROW($B$2)+1), ROW(387:387)))</f>
        <v>#NUM!</v>
      </c>
      <c r="Q388" s="21" t="e">
        <f t="array" ref="Q388">INDEX($D$2:$D$561, SMALL(IF($O$2=$B$2:$B$561, ROW($B$2:$B$561)-ROW($B$2)+1), ROW(387:387)))</f>
        <v>#NUM!</v>
      </c>
      <c r="S388" s="21" t="e">
        <f t="array" ref="S388">INDEX($C$2:$C$561, SMALL(IF($R$2=$B$2:$B$561, ROW($B$2:$B$561)-ROW($B$2)+1), ROW(387:387)))</f>
        <v>#NUM!</v>
      </c>
      <c r="T388" s="21" t="e">
        <f t="array" ref="T388">INDEX($D$2:$D$561, SMALL(IF($R$2=$B$2:$B$561, ROW($B$2:$B$561)-ROW($B$2)+1), ROW(387:387)))</f>
        <v>#NUM!</v>
      </c>
      <c r="V388" s="21" t="e">
        <f t="array" ref="V388">INDEX($C$2:$C$561, SMALL(IF($U$2=$B$2:$B$561, ROW($B$2:$B$561)-ROW($B$2)+1), ROW(387:387)))</f>
        <v>#NUM!</v>
      </c>
      <c r="W388" s="21" t="e">
        <f t="array" ref="W388">INDEX($D$2:$D$561, SMALL(IF($U$2=$B$2:$B$561, ROW($B$2:$B$561)-ROW($B$2)+1), ROW(387:387)))</f>
        <v>#NUM!</v>
      </c>
      <c r="Y388" s="21" t="e">
        <f t="array" ref="Y388">INDEX($C$2:$C$561, SMALL(IF($X$2=$B$2:$B$561, ROW($B$2:$B$561)-ROW($B$2)+1), ROW(387:387)))</f>
        <v>#NUM!</v>
      </c>
      <c r="Z388" s="21" t="e">
        <f t="array" ref="Z388">INDEX($D$2:$D$561, SMALL(IF($X$2=$B$2:$B$561, ROW($B$2:$B$561)-ROW($B$2)+1), ROW(387:387)))</f>
        <v>#NUM!</v>
      </c>
      <c r="AB388" s="21" t="e">
        <f t="array" ref="AB388">INDEX($C$2:$C$561, SMALL(IF($AA$2=$B$2:$B$561, ROW($B$2:$B$561)-ROW($B$2)+1), ROW(387:387)))</f>
        <v>#NUM!</v>
      </c>
      <c r="AC388" s="21" t="e">
        <f t="array" ref="AC388">INDEX($D$2:$D$561, SMALL(IF($AA$2=$B$2:$B$561, ROW($B$2:$B$561)-ROW($B$2)+1), ROW(387:387)))</f>
        <v>#NUM!</v>
      </c>
      <c r="AE388" s="21" t="e">
        <f t="array" ref="AE388">INDEX($C$2:$C$561, SMALL(IF($AD$2=$B$2:$B$561, ROW($B$2:$B$561)-ROW($B$2)+1), ROW(387:387)))</f>
        <v>#NUM!</v>
      </c>
      <c r="AF388" s="21" t="e">
        <f t="array" ref="AF388">INDEX($D$2:$D$561, SMALL(IF($AD$2=$B$2:$B$561, ROW($B$2:$B$561)-ROW($B$2)+1), ROW(387:387)))</f>
        <v>#NUM!</v>
      </c>
      <c r="AH388" s="21" t="e">
        <f t="array" ref="AH388">INDEX($C$2:$C$561, SMALL(IF($AG$2=$B$2:$B$561, ROW($B$2:$B$561)-ROW($B$2)+1), ROW(387:387)))</f>
        <v>#NUM!</v>
      </c>
      <c r="AI388" s="21" t="e">
        <f t="array" ref="AI388">INDEX($D$2:$D$561, SMALL(IF($AG$2=$B$2:$B$561, ROW($B$2:$B$561)-ROW($B$2)+1), ROW(387:387)))</f>
        <v>#NUM!</v>
      </c>
    </row>
    <row r="389" spans="1:35" ht="15" x14ac:dyDescent="0.4">
      <c r="A389">
        <f>'Clk1'!P75</f>
        <v>14.279980659838788</v>
      </c>
      <c r="B389">
        <f t="shared" si="6"/>
        <v>14</v>
      </c>
      <c r="C389" s="1">
        <f>'Clk1'!S75</f>
        <v>5.7526719199783178</v>
      </c>
      <c r="D389" s="1">
        <f>'Clk1'!T75</f>
        <v>3.1576110047063177</v>
      </c>
      <c r="G389" s="21" t="e">
        <f t="array" ref="G389">INDEX($C$2:$C$561, SMALL(IF($F$2=$B$2:$B$561, ROW($B$2:$B$561)-ROW($B$2)+1), ROW(388:388)))</f>
        <v>#NUM!</v>
      </c>
      <c r="H389" s="21" t="e">
        <f t="array" ref="H389">INDEX($D$2:$D$561, SMALL(IF($F$2=$B$2:$B$561, ROW($B$2:$B$561)-ROW($B$2)+1), ROW(388:388)))</f>
        <v>#NUM!</v>
      </c>
      <c r="J389" s="21" t="e">
        <f t="array" ref="J389">INDEX($C$2:$C$561, SMALL(IF($I$2=$B$2:$B$561, ROW($B$2:$B$561)-ROW($B$2)+1), ROW(388:388)))</f>
        <v>#NUM!</v>
      </c>
      <c r="K389" s="21" t="e">
        <f t="array" ref="K389">INDEX($D$2:$D$561, SMALL(IF($I$2=$B$2:$B$561, ROW($B$2:$B$561)-ROW($B$2)+1), ROW(388:388)))</f>
        <v>#NUM!</v>
      </c>
      <c r="M389" s="21" t="e">
        <f t="array" ref="M389">INDEX($C$2:$C$561, SMALL(IF($L$2=$B$2:$B$561, ROW($B$2:$B$561)-ROW($B$2)+1), ROW(388:388)))</f>
        <v>#NUM!</v>
      </c>
      <c r="N389" s="21" t="e">
        <f t="array" ref="N389">INDEX($D$2:$D$561, SMALL(IF($L$2=$B$2:$B$561, ROW($B$2:$B$561)-ROW($B$2)+1), ROW(388:388)))</f>
        <v>#NUM!</v>
      </c>
      <c r="P389" s="21" t="e">
        <f t="array" ref="P389">INDEX($C$2:$C$561, SMALL(IF($O$2=$B$2:$B$561, ROW($B$2:$B$561)-ROW($B$2)+1), ROW(388:388)))</f>
        <v>#NUM!</v>
      </c>
      <c r="Q389" s="21" t="e">
        <f t="array" ref="Q389">INDEX($D$2:$D$561, SMALL(IF($O$2=$B$2:$B$561, ROW($B$2:$B$561)-ROW($B$2)+1), ROW(388:388)))</f>
        <v>#NUM!</v>
      </c>
      <c r="S389" s="21" t="e">
        <f t="array" ref="S389">INDEX($C$2:$C$561, SMALL(IF($R$2=$B$2:$B$561, ROW($B$2:$B$561)-ROW($B$2)+1), ROW(388:388)))</f>
        <v>#NUM!</v>
      </c>
      <c r="T389" s="21" t="e">
        <f t="array" ref="T389">INDEX($D$2:$D$561, SMALL(IF($R$2=$B$2:$B$561, ROW($B$2:$B$561)-ROW($B$2)+1), ROW(388:388)))</f>
        <v>#NUM!</v>
      </c>
      <c r="V389" s="21" t="e">
        <f t="array" ref="V389">INDEX($C$2:$C$561, SMALL(IF($U$2=$B$2:$B$561, ROW($B$2:$B$561)-ROW($B$2)+1), ROW(388:388)))</f>
        <v>#NUM!</v>
      </c>
      <c r="W389" s="21" t="e">
        <f t="array" ref="W389">INDEX($D$2:$D$561, SMALL(IF($U$2=$B$2:$B$561, ROW($B$2:$B$561)-ROW($B$2)+1), ROW(388:388)))</f>
        <v>#NUM!</v>
      </c>
      <c r="Y389" s="21" t="e">
        <f t="array" ref="Y389">INDEX($C$2:$C$561, SMALL(IF($X$2=$B$2:$B$561, ROW($B$2:$B$561)-ROW($B$2)+1), ROW(388:388)))</f>
        <v>#NUM!</v>
      </c>
      <c r="Z389" s="21" t="e">
        <f t="array" ref="Z389">INDEX($D$2:$D$561, SMALL(IF($X$2=$B$2:$B$561, ROW($B$2:$B$561)-ROW($B$2)+1), ROW(388:388)))</f>
        <v>#NUM!</v>
      </c>
      <c r="AB389" s="21" t="e">
        <f t="array" ref="AB389">INDEX($C$2:$C$561, SMALL(IF($AA$2=$B$2:$B$561, ROW($B$2:$B$561)-ROW($B$2)+1), ROW(388:388)))</f>
        <v>#NUM!</v>
      </c>
      <c r="AC389" s="21" t="e">
        <f t="array" ref="AC389">INDEX($D$2:$D$561, SMALL(IF($AA$2=$B$2:$B$561, ROW($B$2:$B$561)-ROW($B$2)+1), ROW(388:388)))</f>
        <v>#NUM!</v>
      </c>
      <c r="AE389" s="21" t="e">
        <f t="array" ref="AE389">INDEX($C$2:$C$561, SMALL(IF($AD$2=$B$2:$B$561, ROW($B$2:$B$561)-ROW($B$2)+1), ROW(388:388)))</f>
        <v>#NUM!</v>
      </c>
      <c r="AF389" s="21" t="e">
        <f t="array" ref="AF389">INDEX($D$2:$D$561, SMALL(IF($AD$2=$B$2:$B$561, ROW($B$2:$B$561)-ROW($B$2)+1), ROW(388:388)))</f>
        <v>#NUM!</v>
      </c>
      <c r="AH389" s="21" t="e">
        <f t="array" ref="AH389">INDEX($C$2:$C$561, SMALL(IF($AG$2=$B$2:$B$561, ROW($B$2:$B$561)-ROW($B$2)+1), ROW(388:388)))</f>
        <v>#NUM!</v>
      </c>
      <c r="AI389" s="21" t="e">
        <f t="array" ref="AI389">INDEX($D$2:$D$561, SMALL(IF($AG$2=$B$2:$B$561, ROW($B$2:$B$561)-ROW($B$2)+1), ROW(388:388)))</f>
        <v>#NUM!</v>
      </c>
    </row>
    <row r="390" spans="1:35" ht="15" x14ac:dyDescent="0.4">
      <c r="A390">
        <f>'Clk1'!P76</f>
        <v>14.490578078792947</v>
      </c>
      <c r="B390">
        <f t="shared" si="6"/>
        <v>14</v>
      </c>
      <c r="C390" s="1">
        <f>'Clk1'!S76</f>
        <v>5.5888987460407309</v>
      </c>
      <c r="D390" s="1">
        <f>'Clk1'!T76</f>
        <v>2.8891338171519165</v>
      </c>
      <c r="G390" s="21" t="e">
        <f t="array" ref="G390">INDEX($C$2:$C$561, SMALL(IF($F$2=$B$2:$B$561, ROW($B$2:$B$561)-ROW($B$2)+1), ROW(389:389)))</f>
        <v>#NUM!</v>
      </c>
      <c r="H390" s="21" t="e">
        <f t="array" ref="H390">INDEX($D$2:$D$561, SMALL(IF($F$2=$B$2:$B$561, ROW($B$2:$B$561)-ROW($B$2)+1), ROW(389:389)))</f>
        <v>#NUM!</v>
      </c>
      <c r="J390" s="21" t="e">
        <f t="array" ref="J390">INDEX($C$2:$C$561, SMALL(IF($I$2=$B$2:$B$561, ROW($B$2:$B$561)-ROW($B$2)+1), ROW(389:389)))</f>
        <v>#NUM!</v>
      </c>
      <c r="K390" s="21" t="e">
        <f t="array" ref="K390">INDEX($D$2:$D$561, SMALL(IF($I$2=$B$2:$B$561, ROW($B$2:$B$561)-ROW($B$2)+1), ROW(389:389)))</f>
        <v>#NUM!</v>
      </c>
      <c r="M390" s="21" t="e">
        <f t="array" ref="M390">INDEX($C$2:$C$561, SMALL(IF($L$2=$B$2:$B$561, ROW($B$2:$B$561)-ROW($B$2)+1), ROW(389:389)))</f>
        <v>#NUM!</v>
      </c>
      <c r="N390" s="21" t="e">
        <f t="array" ref="N390">INDEX($D$2:$D$561, SMALL(IF($L$2=$B$2:$B$561, ROW($B$2:$B$561)-ROW($B$2)+1), ROW(389:389)))</f>
        <v>#NUM!</v>
      </c>
      <c r="P390" s="21" t="e">
        <f t="array" ref="P390">INDEX($C$2:$C$561, SMALL(IF($O$2=$B$2:$B$561, ROW($B$2:$B$561)-ROW($B$2)+1), ROW(389:389)))</f>
        <v>#NUM!</v>
      </c>
      <c r="Q390" s="21" t="e">
        <f t="array" ref="Q390">INDEX($D$2:$D$561, SMALL(IF($O$2=$B$2:$B$561, ROW($B$2:$B$561)-ROW($B$2)+1), ROW(389:389)))</f>
        <v>#NUM!</v>
      </c>
      <c r="S390" s="21" t="e">
        <f t="array" ref="S390">INDEX($C$2:$C$561, SMALL(IF($R$2=$B$2:$B$561, ROW($B$2:$B$561)-ROW($B$2)+1), ROW(389:389)))</f>
        <v>#NUM!</v>
      </c>
      <c r="T390" s="21" t="e">
        <f t="array" ref="T390">INDEX($D$2:$D$561, SMALL(IF($R$2=$B$2:$B$561, ROW($B$2:$B$561)-ROW($B$2)+1), ROW(389:389)))</f>
        <v>#NUM!</v>
      </c>
      <c r="V390" s="21" t="e">
        <f t="array" ref="V390">INDEX($C$2:$C$561, SMALL(IF($U$2=$B$2:$B$561, ROW($B$2:$B$561)-ROW($B$2)+1), ROW(389:389)))</f>
        <v>#NUM!</v>
      </c>
      <c r="W390" s="21" t="e">
        <f t="array" ref="W390">INDEX($D$2:$D$561, SMALL(IF($U$2=$B$2:$B$561, ROW($B$2:$B$561)-ROW($B$2)+1), ROW(389:389)))</f>
        <v>#NUM!</v>
      </c>
      <c r="Y390" s="21" t="e">
        <f t="array" ref="Y390">INDEX($C$2:$C$561, SMALL(IF($X$2=$B$2:$B$561, ROW($B$2:$B$561)-ROW($B$2)+1), ROW(389:389)))</f>
        <v>#NUM!</v>
      </c>
      <c r="Z390" s="21" t="e">
        <f t="array" ref="Z390">INDEX($D$2:$D$561, SMALL(IF($X$2=$B$2:$B$561, ROW($B$2:$B$561)-ROW($B$2)+1), ROW(389:389)))</f>
        <v>#NUM!</v>
      </c>
      <c r="AB390" s="21" t="e">
        <f t="array" ref="AB390">INDEX($C$2:$C$561, SMALL(IF($AA$2=$B$2:$B$561, ROW($B$2:$B$561)-ROW($B$2)+1), ROW(389:389)))</f>
        <v>#NUM!</v>
      </c>
      <c r="AC390" s="21" t="e">
        <f t="array" ref="AC390">INDEX($D$2:$D$561, SMALL(IF($AA$2=$B$2:$B$561, ROW($B$2:$B$561)-ROW($B$2)+1), ROW(389:389)))</f>
        <v>#NUM!</v>
      </c>
      <c r="AE390" s="21" t="e">
        <f t="array" ref="AE390">INDEX($C$2:$C$561, SMALL(IF($AD$2=$B$2:$B$561, ROW($B$2:$B$561)-ROW($B$2)+1), ROW(389:389)))</f>
        <v>#NUM!</v>
      </c>
      <c r="AF390" s="21" t="e">
        <f t="array" ref="AF390">INDEX($D$2:$D$561, SMALL(IF($AD$2=$B$2:$B$561, ROW($B$2:$B$561)-ROW($B$2)+1), ROW(389:389)))</f>
        <v>#NUM!</v>
      </c>
      <c r="AH390" s="21" t="e">
        <f t="array" ref="AH390">INDEX($C$2:$C$561, SMALL(IF($AG$2=$B$2:$B$561, ROW($B$2:$B$561)-ROW($B$2)+1), ROW(389:389)))</f>
        <v>#NUM!</v>
      </c>
      <c r="AI390" s="21" t="e">
        <f t="array" ref="AI390">INDEX($D$2:$D$561, SMALL(IF($AG$2=$B$2:$B$561, ROW($B$2:$B$561)-ROW($B$2)+1), ROW(389:389)))</f>
        <v>#NUM!</v>
      </c>
    </row>
    <row r="391" spans="1:35" ht="15" x14ac:dyDescent="0.4">
      <c r="A391">
        <f>'Clk1'!P77</f>
        <v>14.717089786130609</v>
      </c>
      <c r="B391">
        <f t="shared" si="6"/>
        <v>14</v>
      </c>
      <c r="C391" s="1">
        <f>'Clk1'!S77</f>
        <v>5.4190780281333284</v>
      </c>
      <c r="D391" s="1">
        <f>'Clk1'!T77</f>
        <v>2.6102966034697244</v>
      </c>
      <c r="G391" s="21" t="e">
        <f t="array" ref="G391">INDEX($C$2:$C$561, SMALL(IF($F$2=$B$2:$B$561, ROW($B$2:$B$561)-ROW($B$2)+1), ROW(390:390)))</f>
        <v>#NUM!</v>
      </c>
      <c r="H391" s="21" t="e">
        <f t="array" ref="H391">INDEX($D$2:$D$561, SMALL(IF($F$2=$B$2:$B$561, ROW($B$2:$B$561)-ROW($B$2)+1), ROW(390:390)))</f>
        <v>#NUM!</v>
      </c>
      <c r="J391" s="21" t="e">
        <f t="array" ref="J391">INDEX($C$2:$C$561, SMALL(IF($I$2=$B$2:$B$561, ROW($B$2:$B$561)-ROW($B$2)+1), ROW(390:390)))</f>
        <v>#NUM!</v>
      </c>
      <c r="K391" s="21" t="e">
        <f t="array" ref="K391">INDEX($D$2:$D$561, SMALL(IF($I$2=$B$2:$B$561, ROW($B$2:$B$561)-ROW($B$2)+1), ROW(390:390)))</f>
        <v>#NUM!</v>
      </c>
      <c r="M391" s="21" t="e">
        <f t="array" ref="M391">INDEX($C$2:$C$561, SMALL(IF($L$2=$B$2:$B$561, ROW($B$2:$B$561)-ROW($B$2)+1), ROW(390:390)))</f>
        <v>#NUM!</v>
      </c>
      <c r="N391" s="21" t="e">
        <f t="array" ref="N391">INDEX($D$2:$D$561, SMALL(IF($L$2=$B$2:$B$561, ROW($B$2:$B$561)-ROW($B$2)+1), ROW(390:390)))</f>
        <v>#NUM!</v>
      </c>
      <c r="P391" s="21" t="e">
        <f t="array" ref="P391">INDEX($C$2:$C$561, SMALL(IF($O$2=$B$2:$B$561, ROW($B$2:$B$561)-ROW($B$2)+1), ROW(390:390)))</f>
        <v>#NUM!</v>
      </c>
      <c r="Q391" s="21" t="e">
        <f t="array" ref="Q391">INDEX($D$2:$D$561, SMALL(IF($O$2=$B$2:$B$561, ROW($B$2:$B$561)-ROW($B$2)+1), ROW(390:390)))</f>
        <v>#NUM!</v>
      </c>
      <c r="S391" s="21" t="e">
        <f t="array" ref="S391">INDEX($C$2:$C$561, SMALL(IF($R$2=$B$2:$B$561, ROW($B$2:$B$561)-ROW($B$2)+1), ROW(390:390)))</f>
        <v>#NUM!</v>
      </c>
      <c r="T391" s="21" t="e">
        <f t="array" ref="T391">INDEX($D$2:$D$561, SMALL(IF($R$2=$B$2:$B$561, ROW($B$2:$B$561)-ROW($B$2)+1), ROW(390:390)))</f>
        <v>#NUM!</v>
      </c>
      <c r="V391" s="21" t="e">
        <f t="array" ref="V391">INDEX($C$2:$C$561, SMALL(IF($U$2=$B$2:$B$561, ROW($B$2:$B$561)-ROW($B$2)+1), ROW(390:390)))</f>
        <v>#NUM!</v>
      </c>
      <c r="W391" s="21" t="e">
        <f t="array" ref="W391">INDEX($D$2:$D$561, SMALL(IF($U$2=$B$2:$B$561, ROW($B$2:$B$561)-ROW($B$2)+1), ROW(390:390)))</f>
        <v>#NUM!</v>
      </c>
      <c r="Y391" s="21" t="e">
        <f t="array" ref="Y391">INDEX($C$2:$C$561, SMALL(IF($X$2=$B$2:$B$561, ROW($B$2:$B$561)-ROW($B$2)+1), ROW(390:390)))</f>
        <v>#NUM!</v>
      </c>
      <c r="Z391" s="21" t="e">
        <f t="array" ref="Z391">INDEX($D$2:$D$561, SMALL(IF($X$2=$B$2:$B$561, ROW($B$2:$B$561)-ROW($B$2)+1), ROW(390:390)))</f>
        <v>#NUM!</v>
      </c>
      <c r="AB391" s="21" t="e">
        <f t="array" ref="AB391">INDEX($C$2:$C$561, SMALL(IF($AA$2=$B$2:$B$561, ROW($B$2:$B$561)-ROW($B$2)+1), ROW(390:390)))</f>
        <v>#NUM!</v>
      </c>
      <c r="AC391" s="21" t="e">
        <f t="array" ref="AC391">INDEX($D$2:$D$561, SMALL(IF($AA$2=$B$2:$B$561, ROW($B$2:$B$561)-ROW($B$2)+1), ROW(390:390)))</f>
        <v>#NUM!</v>
      </c>
      <c r="AE391" s="21" t="e">
        <f t="array" ref="AE391">INDEX($C$2:$C$561, SMALL(IF($AD$2=$B$2:$B$561, ROW($B$2:$B$561)-ROW($B$2)+1), ROW(390:390)))</f>
        <v>#NUM!</v>
      </c>
      <c r="AF391" s="21" t="e">
        <f t="array" ref="AF391">INDEX($D$2:$D$561, SMALL(IF($AD$2=$B$2:$B$561, ROW($B$2:$B$561)-ROW($B$2)+1), ROW(390:390)))</f>
        <v>#NUM!</v>
      </c>
      <c r="AH391" s="21" t="e">
        <f t="array" ref="AH391">INDEX($C$2:$C$561, SMALL(IF($AG$2=$B$2:$B$561, ROW($B$2:$B$561)-ROW($B$2)+1), ROW(390:390)))</f>
        <v>#NUM!</v>
      </c>
      <c r="AI391" s="21" t="e">
        <f t="array" ref="AI391">INDEX($D$2:$D$561, SMALL(IF($AG$2=$B$2:$B$561, ROW($B$2:$B$561)-ROW($B$2)+1), ROW(390:390)))</f>
        <v>#NUM!</v>
      </c>
    </row>
    <row r="392" spans="1:35" ht="15" x14ac:dyDescent="0.4">
      <c r="A392">
        <f>'Clk1'!P78</f>
        <v>14.960216625236638</v>
      </c>
      <c r="B392">
        <f t="shared" si="6"/>
        <v>14</v>
      </c>
      <c r="C392" s="1">
        <f>'Clk1'!S78</f>
        <v>5.2406616250677844</v>
      </c>
      <c r="D392" s="1">
        <f>'Clk1'!T78</f>
        <v>2.320801952990398</v>
      </c>
      <c r="G392" s="21" t="e">
        <f t="array" ref="G392">INDEX($C$2:$C$561, SMALL(IF($F$2=$B$2:$B$561, ROW($B$2:$B$561)-ROW($B$2)+1), ROW(391:391)))</f>
        <v>#NUM!</v>
      </c>
      <c r="H392" s="21" t="e">
        <f t="array" ref="H392">INDEX($D$2:$D$561, SMALL(IF($F$2=$B$2:$B$561, ROW($B$2:$B$561)-ROW($B$2)+1), ROW(391:391)))</f>
        <v>#NUM!</v>
      </c>
      <c r="J392" s="21" t="e">
        <f t="array" ref="J392">INDEX($C$2:$C$561, SMALL(IF($I$2=$B$2:$B$561, ROW($B$2:$B$561)-ROW($B$2)+1), ROW(391:391)))</f>
        <v>#NUM!</v>
      </c>
      <c r="K392" s="21" t="e">
        <f t="array" ref="K392">INDEX($D$2:$D$561, SMALL(IF($I$2=$B$2:$B$561, ROW($B$2:$B$561)-ROW($B$2)+1), ROW(391:391)))</f>
        <v>#NUM!</v>
      </c>
      <c r="M392" s="21" t="e">
        <f t="array" ref="M392">INDEX($C$2:$C$561, SMALL(IF($L$2=$B$2:$B$561, ROW($B$2:$B$561)-ROW($B$2)+1), ROW(391:391)))</f>
        <v>#NUM!</v>
      </c>
      <c r="N392" s="21" t="e">
        <f t="array" ref="N392">INDEX($D$2:$D$561, SMALL(IF($L$2=$B$2:$B$561, ROW($B$2:$B$561)-ROW($B$2)+1), ROW(391:391)))</f>
        <v>#NUM!</v>
      </c>
      <c r="P392" s="21" t="e">
        <f t="array" ref="P392">INDEX($C$2:$C$561, SMALL(IF($O$2=$B$2:$B$561, ROW($B$2:$B$561)-ROW($B$2)+1), ROW(391:391)))</f>
        <v>#NUM!</v>
      </c>
      <c r="Q392" s="21" t="e">
        <f t="array" ref="Q392">INDEX($D$2:$D$561, SMALL(IF($O$2=$B$2:$B$561, ROW($B$2:$B$561)-ROW($B$2)+1), ROW(391:391)))</f>
        <v>#NUM!</v>
      </c>
      <c r="S392" s="21" t="e">
        <f t="array" ref="S392">INDEX($C$2:$C$561, SMALL(IF($R$2=$B$2:$B$561, ROW($B$2:$B$561)-ROW($B$2)+1), ROW(391:391)))</f>
        <v>#NUM!</v>
      </c>
      <c r="T392" s="21" t="e">
        <f t="array" ref="T392">INDEX($D$2:$D$561, SMALL(IF($R$2=$B$2:$B$561, ROW($B$2:$B$561)-ROW($B$2)+1), ROW(391:391)))</f>
        <v>#NUM!</v>
      </c>
      <c r="V392" s="21" t="e">
        <f t="array" ref="V392">INDEX($C$2:$C$561, SMALL(IF($U$2=$B$2:$B$561, ROW($B$2:$B$561)-ROW($B$2)+1), ROW(391:391)))</f>
        <v>#NUM!</v>
      </c>
      <c r="W392" s="21" t="e">
        <f t="array" ref="W392">INDEX($D$2:$D$561, SMALL(IF($U$2=$B$2:$B$561, ROW($B$2:$B$561)-ROW($B$2)+1), ROW(391:391)))</f>
        <v>#NUM!</v>
      </c>
      <c r="Y392" s="21" t="e">
        <f t="array" ref="Y392">INDEX($C$2:$C$561, SMALL(IF($X$2=$B$2:$B$561, ROW($B$2:$B$561)-ROW($B$2)+1), ROW(391:391)))</f>
        <v>#NUM!</v>
      </c>
      <c r="Z392" s="21" t="e">
        <f t="array" ref="Z392">INDEX($D$2:$D$561, SMALL(IF($X$2=$B$2:$B$561, ROW($B$2:$B$561)-ROW($B$2)+1), ROW(391:391)))</f>
        <v>#NUM!</v>
      </c>
      <c r="AB392" s="21" t="e">
        <f t="array" ref="AB392">INDEX($C$2:$C$561, SMALL(IF($AA$2=$B$2:$B$561, ROW($B$2:$B$561)-ROW($B$2)+1), ROW(391:391)))</f>
        <v>#NUM!</v>
      </c>
      <c r="AC392" s="21" t="e">
        <f t="array" ref="AC392">INDEX($D$2:$D$561, SMALL(IF($AA$2=$B$2:$B$561, ROW($B$2:$B$561)-ROW($B$2)+1), ROW(391:391)))</f>
        <v>#NUM!</v>
      </c>
      <c r="AE392" s="21" t="e">
        <f t="array" ref="AE392">INDEX($C$2:$C$561, SMALL(IF($AD$2=$B$2:$B$561, ROW($B$2:$B$561)-ROW($B$2)+1), ROW(391:391)))</f>
        <v>#NUM!</v>
      </c>
      <c r="AF392" s="21" t="e">
        <f t="array" ref="AF392">INDEX($D$2:$D$561, SMALL(IF($AD$2=$B$2:$B$561, ROW($B$2:$B$561)-ROW($B$2)+1), ROW(391:391)))</f>
        <v>#NUM!</v>
      </c>
      <c r="AH392" s="21" t="e">
        <f t="array" ref="AH392">INDEX($C$2:$C$561, SMALL(IF($AG$2=$B$2:$B$561, ROW($B$2:$B$561)-ROW($B$2)+1), ROW(391:391)))</f>
        <v>#NUM!</v>
      </c>
      <c r="AI392" s="21" t="e">
        <f t="array" ref="AI392">INDEX($D$2:$D$561, SMALL(IF($AG$2=$B$2:$B$561, ROW($B$2:$B$561)-ROW($B$2)+1), ROW(391:391)))</f>
        <v>#NUM!</v>
      </c>
    </row>
    <row r="393" spans="1:35" s="23" customFormat="1" ht="15" x14ac:dyDescent="0.4">
      <c r="A393" s="23">
        <f>'Clk1'!P79</f>
        <v>15.220361403172193</v>
      </c>
      <c r="B393" s="23">
        <f t="shared" si="6"/>
        <v>16</v>
      </c>
      <c r="C393" s="24">
        <f>'Clk1'!S79</f>
        <v>5.0504422170927619</v>
      </c>
      <c r="D393" s="24">
        <f>'Clk1'!T79</f>
        <v>2.0207432656615683</v>
      </c>
      <c r="G393" s="21" t="e">
        <f t="array" ref="G393">INDEX($C$2:$C$561, SMALL(IF($F$2=$B$2:$B$561, ROW($B$2:$B$561)-ROW($B$2)+1), ROW(392:392)))</f>
        <v>#NUM!</v>
      </c>
      <c r="H393" s="21" t="e">
        <f t="array" ref="H393">INDEX($D$2:$D$561, SMALL(IF($F$2=$B$2:$B$561, ROW($B$2:$B$561)-ROW($B$2)+1), ROW(392:392)))</f>
        <v>#NUM!</v>
      </c>
      <c r="J393" s="21" t="e">
        <f t="array" ref="J393">INDEX($C$2:$C$561, SMALL(IF($I$2=$B$2:$B$561, ROW($B$2:$B$561)-ROW($B$2)+1), ROW(392:392)))</f>
        <v>#NUM!</v>
      </c>
      <c r="K393" s="21" t="e">
        <f t="array" ref="K393">INDEX($D$2:$D$561, SMALL(IF($I$2=$B$2:$B$561, ROW($B$2:$B$561)-ROW($B$2)+1), ROW(392:392)))</f>
        <v>#NUM!</v>
      </c>
      <c r="M393" s="21" t="e">
        <f t="array" ref="M393">INDEX($C$2:$C$561, SMALL(IF($L$2=$B$2:$B$561, ROW($B$2:$B$561)-ROW($B$2)+1), ROW(392:392)))</f>
        <v>#NUM!</v>
      </c>
      <c r="N393" s="21" t="e">
        <f t="array" ref="N393">INDEX($D$2:$D$561, SMALL(IF($L$2=$B$2:$B$561, ROW($B$2:$B$561)-ROW($B$2)+1), ROW(392:392)))</f>
        <v>#NUM!</v>
      </c>
      <c r="P393" s="21" t="e">
        <f t="array" ref="P393">INDEX($C$2:$C$561, SMALL(IF($O$2=$B$2:$B$561, ROW($B$2:$B$561)-ROW($B$2)+1), ROW(392:392)))</f>
        <v>#NUM!</v>
      </c>
      <c r="Q393" s="21" t="e">
        <f t="array" ref="Q393">INDEX($D$2:$D$561, SMALL(IF($O$2=$B$2:$B$561, ROW($B$2:$B$561)-ROW($B$2)+1), ROW(392:392)))</f>
        <v>#NUM!</v>
      </c>
      <c r="S393" s="21" t="e">
        <f t="array" ref="S393">INDEX($C$2:$C$561, SMALL(IF($R$2=$B$2:$B$561, ROW($B$2:$B$561)-ROW($B$2)+1), ROW(392:392)))</f>
        <v>#NUM!</v>
      </c>
      <c r="T393" s="21" t="e">
        <f t="array" ref="T393">INDEX($D$2:$D$561, SMALL(IF($R$2=$B$2:$B$561, ROW($B$2:$B$561)-ROW($B$2)+1), ROW(392:392)))</f>
        <v>#NUM!</v>
      </c>
      <c r="V393" s="21" t="e">
        <f t="array" ref="V393">INDEX($C$2:$C$561, SMALL(IF($U$2=$B$2:$B$561, ROW($B$2:$B$561)-ROW($B$2)+1), ROW(392:392)))</f>
        <v>#NUM!</v>
      </c>
      <c r="W393" s="21" t="e">
        <f t="array" ref="W393">INDEX($D$2:$D$561, SMALL(IF($U$2=$B$2:$B$561, ROW($B$2:$B$561)-ROW($B$2)+1), ROW(392:392)))</f>
        <v>#NUM!</v>
      </c>
      <c r="Y393" s="21" t="e">
        <f t="array" ref="Y393">INDEX($C$2:$C$561, SMALL(IF($X$2=$B$2:$B$561, ROW($B$2:$B$561)-ROW($B$2)+1), ROW(392:392)))</f>
        <v>#NUM!</v>
      </c>
      <c r="Z393" s="21" t="e">
        <f t="array" ref="Z393">INDEX($D$2:$D$561, SMALL(IF($X$2=$B$2:$B$561, ROW($B$2:$B$561)-ROW($B$2)+1), ROW(392:392)))</f>
        <v>#NUM!</v>
      </c>
      <c r="AB393" s="21" t="e">
        <f t="array" ref="AB393">INDEX($C$2:$C$561, SMALL(IF($AA$2=$B$2:$B$561, ROW($B$2:$B$561)-ROW($B$2)+1), ROW(392:392)))</f>
        <v>#NUM!</v>
      </c>
      <c r="AC393" s="21" t="e">
        <f t="array" ref="AC393">INDEX($D$2:$D$561, SMALL(IF($AA$2=$B$2:$B$561, ROW($B$2:$B$561)-ROW($B$2)+1), ROW(392:392)))</f>
        <v>#NUM!</v>
      </c>
      <c r="AE393" s="21" t="e">
        <f t="array" ref="AE393">INDEX($C$2:$C$561, SMALL(IF($AD$2=$B$2:$B$561, ROW($B$2:$B$561)-ROW($B$2)+1), ROW(392:392)))</f>
        <v>#NUM!</v>
      </c>
      <c r="AF393" s="21" t="e">
        <f t="array" ref="AF393">INDEX($D$2:$D$561, SMALL(IF($AD$2=$B$2:$B$561, ROW($B$2:$B$561)-ROW($B$2)+1), ROW(392:392)))</f>
        <v>#NUM!</v>
      </c>
      <c r="AH393" s="21" t="e">
        <f t="array" ref="AH393">INDEX($C$2:$C$561, SMALL(IF($AG$2=$B$2:$B$561, ROW($B$2:$B$561)-ROW($B$2)+1), ROW(392:392)))</f>
        <v>#NUM!</v>
      </c>
      <c r="AI393" s="21" t="e">
        <f t="array" ref="AI393">INDEX($D$2:$D$561, SMALL(IF($AG$2=$B$2:$B$561, ROW($B$2:$B$561)-ROW($B$2)+1), ROW(392:392)))</f>
        <v>#NUM!</v>
      </c>
    </row>
    <row r="394" spans="1:35" ht="15" x14ac:dyDescent="0.4">
      <c r="A394">
        <f>'Clk1.1'!P24</f>
        <v>22.567715502811883</v>
      </c>
      <c r="B394">
        <f t="shared" si="6"/>
        <v>22</v>
      </c>
      <c r="C394" s="1">
        <f>'Clk1.1'!S24</f>
        <v>34.079794476565503</v>
      </c>
      <c r="D394" s="1">
        <f>'Clk1.1'!T24</f>
        <v>19.317117300762295</v>
      </c>
      <c r="G394" s="21" t="e">
        <f t="array" ref="G394">INDEX($C$2:$C$561, SMALL(IF($F$2=$B$2:$B$561, ROW($B$2:$B$561)-ROW($B$2)+1), ROW(393:393)))</f>
        <v>#NUM!</v>
      </c>
      <c r="H394" s="21" t="e">
        <f t="array" ref="H394">INDEX($D$2:$D$561, SMALL(IF($F$2=$B$2:$B$561, ROW($B$2:$B$561)-ROW($B$2)+1), ROW(393:393)))</f>
        <v>#NUM!</v>
      </c>
      <c r="J394" s="21" t="e">
        <f t="array" ref="J394">INDEX($C$2:$C$561, SMALL(IF($I$2=$B$2:$B$561, ROW($B$2:$B$561)-ROW($B$2)+1), ROW(393:393)))</f>
        <v>#NUM!</v>
      </c>
      <c r="K394" s="21" t="e">
        <f t="array" ref="K394">INDEX($D$2:$D$561, SMALL(IF($I$2=$B$2:$B$561, ROW($B$2:$B$561)-ROW($B$2)+1), ROW(393:393)))</f>
        <v>#NUM!</v>
      </c>
      <c r="M394" s="21" t="e">
        <f t="array" ref="M394">INDEX($C$2:$C$561, SMALL(IF($L$2=$B$2:$B$561, ROW($B$2:$B$561)-ROW($B$2)+1), ROW(393:393)))</f>
        <v>#NUM!</v>
      </c>
      <c r="N394" s="21" t="e">
        <f t="array" ref="N394">INDEX($D$2:$D$561, SMALL(IF($L$2=$B$2:$B$561, ROW($B$2:$B$561)-ROW($B$2)+1), ROW(393:393)))</f>
        <v>#NUM!</v>
      </c>
      <c r="P394" s="21" t="e">
        <f t="array" ref="P394">INDEX($C$2:$C$561, SMALL(IF($O$2=$B$2:$B$561, ROW($B$2:$B$561)-ROW($B$2)+1), ROW(393:393)))</f>
        <v>#NUM!</v>
      </c>
      <c r="Q394" s="21" t="e">
        <f t="array" ref="Q394">INDEX($D$2:$D$561, SMALL(IF($O$2=$B$2:$B$561, ROW($B$2:$B$561)-ROW($B$2)+1), ROW(393:393)))</f>
        <v>#NUM!</v>
      </c>
      <c r="S394" s="21" t="e">
        <f t="array" ref="S394">INDEX($C$2:$C$561, SMALL(IF($R$2=$B$2:$B$561, ROW($B$2:$B$561)-ROW($B$2)+1), ROW(393:393)))</f>
        <v>#NUM!</v>
      </c>
      <c r="T394" s="21" t="e">
        <f t="array" ref="T394">INDEX($D$2:$D$561, SMALL(IF($R$2=$B$2:$B$561, ROW($B$2:$B$561)-ROW($B$2)+1), ROW(393:393)))</f>
        <v>#NUM!</v>
      </c>
      <c r="V394" s="21" t="e">
        <f t="array" ref="V394">INDEX($C$2:$C$561, SMALL(IF($U$2=$B$2:$B$561, ROW($B$2:$B$561)-ROW($B$2)+1), ROW(393:393)))</f>
        <v>#NUM!</v>
      </c>
      <c r="W394" s="21" t="e">
        <f t="array" ref="W394">INDEX($D$2:$D$561, SMALL(IF($U$2=$B$2:$B$561, ROW($B$2:$B$561)-ROW($B$2)+1), ROW(393:393)))</f>
        <v>#NUM!</v>
      </c>
      <c r="Y394" s="21" t="e">
        <f t="array" ref="Y394">INDEX($C$2:$C$561, SMALL(IF($X$2=$B$2:$B$561, ROW($B$2:$B$561)-ROW($B$2)+1), ROW(393:393)))</f>
        <v>#NUM!</v>
      </c>
      <c r="Z394" s="21" t="e">
        <f t="array" ref="Z394">INDEX($D$2:$D$561, SMALL(IF($X$2=$B$2:$B$561, ROW($B$2:$B$561)-ROW($B$2)+1), ROW(393:393)))</f>
        <v>#NUM!</v>
      </c>
      <c r="AB394" s="21" t="e">
        <f t="array" ref="AB394">INDEX($C$2:$C$561, SMALL(IF($AA$2=$B$2:$B$561, ROW($B$2:$B$561)-ROW($B$2)+1), ROW(393:393)))</f>
        <v>#NUM!</v>
      </c>
      <c r="AC394" s="21" t="e">
        <f t="array" ref="AC394">INDEX($D$2:$D$561, SMALL(IF($AA$2=$B$2:$B$561, ROW($B$2:$B$561)-ROW($B$2)+1), ROW(393:393)))</f>
        <v>#NUM!</v>
      </c>
      <c r="AE394" s="21" t="e">
        <f t="array" ref="AE394">INDEX($C$2:$C$561, SMALL(IF($AD$2=$B$2:$B$561, ROW($B$2:$B$561)-ROW($B$2)+1), ROW(393:393)))</f>
        <v>#NUM!</v>
      </c>
      <c r="AF394" s="21" t="e">
        <f t="array" ref="AF394">INDEX($D$2:$D$561, SMALL(IF($AD$2=$B$2:$B$561, ROW($B$2:$B$561)-ROW($B$2)+1), ROW(393:393)))</f>
        <v>#NUM!</v>
      </c>
      <c r="AH394" s="21" t="e">
        <f t="array" ref="AH394">INDEX($C$2:$C$561, SMALL(IF($AG$2=$B$2:$B$561, ROW($B$2:$B$561)-ROW($B$2)+1), ROW(393:393)))</f>
        <v>#NUM!</v>
      </c>
      <c r="AI394" s="21" t="e">
        <f t="array" ref="AI394">INDEX($D$2:$D$561, SMALL(IF($AG$2=$B$2:$B$561, ROW($B$2:$B$561)-ROW($B$2)+1), ROW(393:393)))</f>
        <v>#NUM!</v>
      </c>
    </row>
    <row r="395" spans="1:35" ht="15" x14ac:dyDescent="0.4">
      <c r="A395">
        <f>'Clk1.1'!P25</f>
        <v>20.72050249723943</v>
      </c>
      <c r="B395">
        <f t="shared" si="6"/>
        <v>20</v>
      </c>
      <c r="C395" s="1">
        <f>'Clk1.1'!S25</f>
        <v>30.92170232712488</v>
      </c>
      <c r="D395" s="1">
        <f>'Clk1.1'!T25</f>
        <v>17.685436960810065</v>
      </c>
      <c r="G395" s="21" t="e">
        <f t="array" ref="G395">INDEX($C$2:$C$561, SMALL(IF($F$2=$B$2:$B$561, ROW($B$2:$B$561)-ROW($B$2)+1), ROW(394:394)))</f>
        <v>#NUM!</v>
      </c>
      <c r="H395" s="21" t="e">
        <f t="array" ref="H395">INDEX($D$2:$D$561, SMALL(IF($F$2=$B$2:$B$561, ROW($B$2:$B$561)-ROW($B$2)+1), ROW(394:394)))</f>
        <v>#NUM!</v>
      </c>
      <c r="J395" s="21" t="e">
        <f t="array" ref="J395">INDEX($C$2:$C$561, SMALL(IF($I$2=$B$2:$B$561, ROW($B$2:$B$561)-ROW($B$2)+1), ROW(394:394)))</f>
        <v>#NUM!</v>
      </c>
      <c r="K395" s="21" t="e">
        <f t="array" ref="K395">INDEX($D$2:$D$561, SMALL(IF($I$2=$B$2:$B$561, ROW($B$2:$B$561)-ROW($B$2)+1), ROW(394:394)))</f>
        <v>#NUM!</v>
      </c>
      <c r="M395" s="21" t="e">
        <f t="array" ref="M395">INDEX($C$2:$C$561, SMALL(IF($L$2=$B$2:$B$561, ROW($B$2:$B$561)-ROW($B$2)+1), ROW(394:394)))</f>
        <v>#NUM!</v>
      </c>
      <c r="N395" s="21" t="e">
        <f t="array" ref="N395">INDEX($D$2:$D$561, SMALL(IF($L$2=$B$2:$B$561, ROW($B$2:$B$561)-ROW($B$2)+1), ROW(394:394)))</f>
        <v>#NUM!</v>
      </c>
      <c r="P395" s="21" t="e">
        <f t="array" ref="P395">INDEX($C$2:$C$561, SMALL(IF($O$2=$B$2:$B$561, ROW($B$2:$B$561)-ROW($B$2)+1), ROW(394:394)))</f>
        <v>#NUM!</v>
      </c>
      <c r="Q395" s="21" t="e">
        <f t="array" ref="Q395">INDEX($D$2:$D$561, SMALL(IF($O$2=$B$2:$B$561, ROW($B$2:$B$561)-ROW($B$2)+1), ROW(394:394)))</f>
        <v>#NUM!</v>
      </c>
      <c r="S395" s="21" t="e">
        <f t="array" ref="S395">INDEX($C$2:$C$561, SMALL(IF($R$2=$B$2:$B$561, ROW($B$2:$B$561)-ROW($B$2)+1), ROW(394:394)))</f>
        <v>#NUM!</v>
      </c>
      <c r="T395" s="21" t="e">
        <f t="array" ref="T395">INDEX($D$2:$D$561, SMALL(IF($R$2=$B$2:$B$561, ROW($B$2:$B$561)-ROW($B$2)+1), ROW(394:394)))</f>
        <v>#NUM!</v>
      </c>
      <c r="V395" s="21" t="e">
        <f t="array" ref="V395">INDEX($C$2:$C$561, SMALL(IF($U$2=$B$2:$B$561, ROW($B$2:$B$561)-ROW($B$2)+1), ROW(394:394)))</f>
        <v>#NUM!</v>
      </c>
      <c r="W395" s="21" t="e">
        <f t="array" ref="W395">INDEX($D$2:$D$561, SMALL(IF($U$2=$B$2:$B$561, ROW($B$2:$B$561)-ROW($B$2)+1), ROW(394:394)))</f>
        <v>#NUM!</v>
      </c>
      <c r="Y395" s="21" t="e">
        <f t="array" ref="Y395">INDEX($C$2:$C$561, SMALL(IF($X$2=$B$2:$B$561, ROW($B$2:$B$561)-ROW($B$2)+1), ROW(394:394)))</f>
        <v>#NUM!</v>
      </c>
      <c r="Z395" s="21" t="e">
        <f t="array" ref="Z395">INDEX($D$2:$D$561, SMALL(IF($X$2=$B$2:$B$561, ROW($B$2:$B$561)-ROW($B$2)+1), ROW(394:394)))</f>
        <v>#NUM!</v>
      </c>
      <c r="AB395" s="21" t="e">
        <f t="array" ref="AB395">INDEX($C$2:$C$561, SMALL(IF($AA$2=$B$2:$B$561, ROW($B$2:$B$561)-ROW($B$2)+1), ROW(394:394)))</f>
        <v>#NUM!</v>
      </c>
      <c r="AC395" s="21" t="e">
        <f t="array" ref="AC395">INDEX($D$2:$D$561, SMALL(IF($AA$2=$B$2:$B$561, ROW($B$2:$B$561)-ROW($B$2)+1), ROW(394:394)))</f>
        <v>#NUM!</v>
      </c>
      <c r="AE395" s="21" t="e">
        <f t="array" ref="AE395">INDEX($C$2:$C$561, SMALL(IF($AD$2=$B$2:$B$561, ROW($B$2:$B$561)-ROW($B$2)+1), ROW(394:394)))</f>
        <v>#NUM!</v>
      </c>
      <c r="AF395" s="21" t="e">
        <f t="array" ref="AF395">INDEX($D$2:$D$561, SMALL(IF($AD$2=$B$2:$B$561, ROW($B$2:$B$561)-ROW($B$2)+1), ROW(394:394)))</f>
        <v>#NUM!</v>
      </c>
      <c r="AH395" s="21" t="e">
        <f t="array" ref="AH395">INDEX($C$2:$C$561, SMALL(IF($AG$2=$B$2:$B$561, ROW($B$2:$B$561)-ROW($B$2)+1), ROW(394:394)))</f>
        <v>#NUM!</v>
      </c>
      <c r="AI395" s="21" t="e">
        <f t="array" ref="AI395">INDEX($D$2:$D$561, SMALL(IF($AG$2=$B$2:$B$561, ROW($B$2:$B$561)-ROW($B$2)+1), ROW(394:394)))</f>
        <v>#NUM!</v>
      </c>
    </row>
    <row r="396" spans="1:35" ht="15" x14ac:dyDescent="0.4">
      <c r="A396">
        <f>'Clk1.1'!P26</f>
        <v>19.299756548291043</v>
      </c>
      <c r="B396">
        <f t="shared" si="6"/>
        <v>20</v>
      </c>
      <c r="C396" s="1">
        <f>'Clk1.1'!S26</f>
        <v>28.448448587427457</v>
      </c>
      <c r="D396" s="1">
        <f>'Clk1.1'!T26</f>
        <v>16.420278977106545</v>
      </c>
      <c r="G396" s="21" t="e">
        <f t="array" ref="G396">INDEX($C$2:$C$561, SMALL(IF($F$2=$B$2:$B$561, ROW($B$2:$B$561)-ROW($B$2)+1), ROW(395:395)))</f>
        <v>#NUM!</v>
      </c>
      <c r="H396" s="21" t="e">
        <f t="array" ref="H396">INDEX($D$2:$D$561, SMALL(IF($F$2=$B$2:$B$561, ROW($B$2:$B$561)-ROW($B$2)+1), ROW(395:395)))</f>
        <v>#NUM!</v>
      </c>
      <c r="J396" s="21" t="e">
        <f t="array" ref="J396">INDEX($C$2:$C$561, SMALL(IF($I$2=$B$2:$B$561, ROW($B$2:$B$561)-ROW($B$2)+1), ROW(395:395)))</f>
        <v>#NUM!</v>
      </c>
      <c r="K396" s="21" t="e">
        <f t="array" ref="K396">INDEX($D$2:$D$561, SMALL(IF($I$2=$B$2:$B$561, ROW($B$2:$B$561)-ROW($B$2)+1), ROW(395:395)))</f>
        <v>#NUM!</v>
      </c>
      <c r="M396" s="21" t="e">
        <f t="array" ref="M396">INDEX($C$2:$C$561, SMALL(IF($L$2=$B$2:$B$561, ROW($B$2:$B$561)-ROW($B$2)+1), ROW(395:395)))</f>
        <v>#NUM!</v>
      </c>
      <c r="N396" s="21" t="e">
        <f t="array" ref="N396">INDEX($D$2:$D$561, SMALL(IF($L$2=$B$2:$B$561, ROW($B$2:$B$561)-ROW($B$2)+1), ROW(395:395)))</f>
        <v>#NUM!</v>
      </c>
      <c r="P396" s="21" t="e">
        <f t="array" ref="P396">INDEX($C$2:$C$561, SMALL(IF($O$2=$B$2:$B$561, ROW($B$2:$B$561)-ROW($B$2)+1), ROW(395:395)))</f>
        <v>#NUM!</v>
      </c>
      <c r="Q396" s="21" t="e">
        <f t="array" ref="Q396">INDEX($D$2:$D$561, SMALL(IF($O$2=$B$2:$B$561, ROW($B$2:$B$561)-ROW($B$2)+1), ROW(395:395)))</f>
        <v>#NUM!</v>
      </c>
      <c r="S396" s="21" t="e">
        <f t="array" ref="S396">INDEX($C$2:$C$561, SMALL(IF($R$2=$B$2:$B$561, ROW($B$2:$B$561)-ROW($B$2)+1), ROW(395:395)))</f>
        <v>#NUM!</v>
      </c>
      <c r="T396" s="21" t="e">
        <f t="array" ref="T396">INDEX($D$2:$D$561, SMALL(IF($R$2=$B$2:$B$561, ROW($B$2:$B$561)-ROW($B$2)+1), ROW(395:395)))</f>
        <v>#NUM!</v>
      </c>
      <c r="V396" s="21" t="e">
        <f t="array" ref="V396">INDEX($C$2:$C$561, SMALL(IF($U$2=$B$2:$B$561, ROW($B$2:$B$561)-ROW($B$2)+1), ROW(395:395)))</f>
        <v>#NUM!</v>
      </c>
      <c r="W396" s="21" t="e">
        <f t="array" ref="W396">INDEX($D$2:$D$561, SMALL(IF($U$2=$B$2:$B$561, ROW($B$2:$B$561)-ROW($B$2)+1), ROW(395:395)))</f>
        <v>#NUM!</v>
      </c>
      <c r="Y396" s="21" t="e">
        <f t="array" ref="Y396">INDEX($C$2:$C$561, SMALL(IF($X$2=$B$2:$B$561, ROW($B$2:$B$561)-ROW($B$2)+1), ROW(395:395)))</f>
        <v>#NUM!</v>
      </c>
      <c r="Z396" s="21" t="e">
        <f t="array" ref="Z396">INDEX($D$2:$D$561, SMALL(IF($X$2=$B$2:$B$561, ROW($B$2:$B$561)-ROW($B$2)+1), ROW(395:395)))</f>
        <v>#NUM!</v>
      </c>
      <c r="AB396" s="21" t="e">
        <f t="array" ref="AB396">INDEX($C$2:$C$561, SMALL(IF($AA$2=$B$2:$B$561, ROW($B$2:$B$561)-ROW($B$2)+1), ROW(395:395)))</f>
        <v>#NUM!</v>
      </c>
      <c r="AC396" s="21" t="e">
        <f t="array" ref="AC396">INDEX($D$2:$D$561, SMALL(IF($AA$2=$B$2:$B$561, ROW($B$2:$B$561)-ROW($B$2)+1), ROW(395:395)))</f>
        <v>#NUM!</v>
      </c>
      <c r="AE396" s="21" t="e">
        <f t="array" ref="AE396">INDEX($C$2:$C$561, SMALL(IF($AD$2=$B$2:$B$561, ROW($B$2:$B$561)-ROW($B$2)+1), ROW(395:395)))</f>
        <v>#NUM!</v>
      </c>
      <c r="AF396" s="21" t="e">
        <f t="array" ref="AF396">INDEX($D$2:$D$561, SMALL(IF($AD$2=$B$2:$B$561, ROW($B$2:$B$561)-ROW($B$2)+1), ROW(395:395)))</f>
        <v>#NUM!</v>
      </c>
      <c r="AH396" s="21" t="e">
        <f t="array" ref="AH396">INDEX($C$2:$C$561, SMALL(IF($AG$2=$B$2:$B$561, ROW($B$2:$B$561)-ROW($B$2)+1), ROW(395:395)))</f>
        <v>#NUM!</v>
      </c>
      <c r="AI396" s="21" t="e">
        <f t="array" ref="AI396">INDEX($D$2:$D$561, SMALL(IF($AG$2=$B$2:$B$561, ROW($B$2:$B$561)-ROW($B$2)+1), ROW(395:395)))</f>
        <v>#NUM!</v>
      </c>
    </row>
    <row r="397" spans="1:35" ht="15" x14ac:dyDescent="0.4">
      <c r="A397">
        <f>'Clk1.1'!P27</f>
        <v>18.167824782183256</v>
      </c>
      <c r="B397">
        <f t="shared" si="6"/>
        <v>18</v>
      </c>
      <c r="C397" s="1">
        <f>'Clk1.1'!S27</f>
        <v>26.43886466267212</v>
      </c>
      <c r="D397" s="1">
        <f>'Clk1.1'!T27</f>
        <v>15.402382690750988</v>
      </c>
      <c r="G397" s="21" t="e">
        <f t="array" ref="G397">INDEX($C$2:$C$561, SMALL(IF($F$2=$B$2:$B$561, ROW($B$2:$B$561)-ROW($B$2)+1), ROW(396:396)))</f>
        <v>#NUM!</v>
      </c>
      <c r="H397" s="21" t="e">
        <f t="array" ref="H397">INDEX($D$2:$D$561, SMALL(IF($F$2=$B$2:$B$561, ROW($B$2:$B$561)-ROW($B$2)+1), ROW(396:396)))</f>
        <v>#NUM!</v>
      </c>
      <c r="J397" s="21" t="e">
        <f t="array" ref="J397">INDEX($C$2:$C$561, SMALL(IF($I$2=$B$2:$B$561, ROW($B$2:$B$561)-ROW($B$2)+1), ROW(396:396)))</f>
        <v>#NUM!</v>
      </c>
      <c r="K397" s="21" t="e">
        <f t="array" ref="K397">INDEX($D$2:$D$561, SMALL(IF($I$2=$B$2:$B$561, ROW($B$2:$B$561)-ROW($B$2)+1), ROW(396:396)))</f>
        <v>#NUM!</v>
      </c>
      <c r="M397" s="21" t="e">
        <f t="array" ref="M397">INDEX($C$2:$C$561, SMALL(IF($L$2=$B$2:$B$561, ROW($B$2:$B$561)-ROW($B$2)+1), ROW(396:396)))</f>
        <v>#NUM!</v>
      </c>
      <c r="N397" s="21" t="e">
        <f t="array" ref="N397">INDEX($D$2:$D$561, SMALL(IF($L$2=$B$2:$B$561, ROW($B$2:$B$561)-ROW($B$2)+1), ROW(396:396)))</f>
        <v>#NUM!</v>
      </c>
      <c r="P397" s="21" t="e">
        <f t="array" ref="P397">INDEX($C$2:$C$561, SMALL(IF($O$2=$B$2:$B$561, ROW($B$2:$B$561)-ROW($B$2)+1), ROW(396:396)))</f>
        <v>#NUM!</v>
      </c>
      <c r="Q397" s="21" t="e">
        <f t="array" ref="Q397">INDEX($D$2:$D$561, SMALL(IF($O$2=$B$2:$B$561, ROW($B$2:$B$561)-ROW($B$2)+1), ROW(396:396)))</f>
        <v>#NUM!</v>
      </c>
      <c r="S397" s="21" t="e">
        <f t="array" ref="S397">INDEX($C$2:$C$561, SMALL(IF($R$2=$B$2:$B$561, ROW($B$2:$B$561)-ROW($B$2)+1), ROW(396:396)))</f>
        <v>#NUM!</v>
      </c>
      <c r="T397" s="21" t="e">
        <f t="array" ref="T397">INDEX($D$2:$D$561, SMALL(IF($R$2=$B$2:$B$561, ROW($B$2:$B$561)-ROW($B$2)+1), ROW(396:396)))</f>
        <v>#NUM!</v>
      </c>
      <c r="V397" s="21" t="e">
        <f t="array" ref="V397">INDEX($C$2:$C$561, SMALL(IF($U$2=$B$2:$B$561, ROW($B$2:$B$561)-ROW($B$2)+1), ROW(396:396)))</f>
        <v>#NUM!</v>
      </c>
      <c r="W397" s="21" t="e">
        <f t="array" ref="W397">INDEX($D$2:$D$561, SMALL(IF($U$2=$B$2:$B$561, ROW($B$2:$B$561)-ROW($B$2)+1), ROW(396:396)))</f>
        <v>#NUM!</v>
      </c>
      <c r="Y397" s="21" t="e">
        <f t="array" ref="Y397">INDEX($C$2:$C$561, SMALL(IF($X$2=$B$2:$B$561, ROW($B$2:$B$561)-ROW($B$2)+1), ROW(396:396)))</f>
        <v>#NUM!</v>
      </c>
      <c r="Z397" s="21" t="e">
        <f t="array" ref="Z397">INDEX($D$2:$D$561, SMALL(IF($X$2=$B$2:$B$561, ROW($B$2:$B$561)-ROW($B$2)+1), ROW(396:396)))</f>
        <v>#NUM!</v>
      </c>
      <c r="AB397" s="21" t="e">
        <f t="array" ref="AB397">INDEX($C$2:$C$561, SMALL(IF($AA$2=$B$2:$B$561, ROW($B$2:$B$561)-ROW($B$2)+1), ROW(396:396)))</f>
        <v>#NUM!</v>
      </c>
      <c r="AC397" s="21" t="e">
        <f t="array" ref="AC397">INDEX($D$2:$D$561, SMALL(IF($AA$2=$B$2:$B$561, ROW($B$2:$B$561)-ROW($B$2)+1), ROW(396:396)))</f>
        <v>#NUM!</v>
      </c>
      <c r="AE397" s="21" t="e">
        <f t="array" ref="AE397">INDEX($C$2:$C$561, SMALL(IF($AD$2=$B$2:$B$561, ROW($B$2:$B$561)-ROW($B$2)+1), ROW(396:396)))</f>
        <v>#NUM!</v>
      </c>
      <c r="AF397" s="21" t="e">
        <f t="array" ref="AF397">INDEX($D$2:$D$561, SMALL(IF($AD$2=$B$2:$B$561, ROW($B$2:$B$561)-ROW($B$2)+1), ROW(396:396)))</f>
        <v>#NUM!</v>
      </c>
      <c r="AH397" s="21" t="e">
        <f t="array" ref="AH397">INDEX($C$2:$C$561, SMALL(IF($AG$2=$B$2:$B$561, ROW($B$2:$B$561)-ROW($B$2)+1), ROW(396:396)))</f>
        <v>#NUM!</v>
      </c>
      <c r="AI397" s="21" t="e">
        <f t="array" ref="AI397">INDEX($D$2:$D$561, SMALL(IF($AG$2=$B$2:$B$561, ROW($B$2:$B$561)-ROW($B$2)+1), ROW(396:396)))</f>
        <v>#NUM!</v>
      </c>
    </row>
    <row r="398" spans="1:35" ht="15" x14ac:dyDescent="0.4">
      <c r="A398">
        <f>'Clk1.1'!P28</f>
        <v>17.242346486336029</v>
      </c>
      <c r="B398">
        <f t="shared" si="6"/>
        <v>18</v>
      </c>
      <c r="C398" s="1">
        <f>'Clk1.1'!S28</f>
        <v>24.760444915461619</v>
      </c>
      <c r="D398" s="1">
        <f>'Clk1.1'!T28</f>
        <v>14.560333773355268</v>
      </c>
      <c r="G398" s="21" t="e">
        <f t="array" ref="G398">INDEX($C$2:$C$561, SMALL(IF($F$2=$B$2:$B$561, ROW($B$2:$B$561)-ROW($B$2)+1), ROW(397:397)))</f>
        <v>#NUM!</v>
      </c>
      <c r="H398" s="21" t="e">
        <f t="array" ref="H398">INDEX($D$2:$D$561, SMALL(IF($F$2=$B$2:$B$561, ROW($B$2:$B$561)-ROW($B$2)+1), ROW(397:397)))</f>
        <v>#NUM!</v>
      </c>
      <c r="J398" s="21" t="e">
        <f t="array" ref="J398">INDEX($C$2:$C$561, SMALL(IF($I$2=$B$2:$B$561, ROW($B$2:$B$561)-ROW($B$2)+1), ROW(397:397)))</f>
        <v>#NUM!</v>
      </c>
      <c r="K398" s="21" t="e">
        <f t="array" ref="K398">INDEX($D$2:$D$561, SMALL(IF($I$2=$B$2:$B$561, ROW($B$2:$B$561)-ROW($B$2)+1), ROW(397:397)))</f>
        <v>#NUM!</v>
      </c>
      <c r="M398" s="21" t="e">
        <f t="array" ref="M398">INDEX($C$2:$C$561, SMALL(IF($L$2=$B$2:$B$561, ROW($B$2:$B$561)-ROW($B$2)+1), ROW(397:397)))</f>
        <v>#NUM!</v>
      </c>
      <c r="N398" s="21" t="e">
        <f t="array" ref="N398">INDEX($D$2:$D$561, SMALL(IF($L$2=$B$2:$B$561, ROW($B$2:$B$561)-ROW($B$2)+1), ROW(397:397)))</f>
        <v>#NUM!</v>
      </c>
      <c r="P398" s="21" t="e">
        <f t="array" ref="P398">INDEX($C$2:$C$561, SMALL(IF($O$2=$B$2:$B$561, ROW($B$2:$B$561)-ROW($B$2)+1), ROW(397:397)))</f>
        <v>#NUM!</v>
      </c>
      <c r="Q398" s="21" t="e">
        <f t="array" ref="Q398">INDEX($D$2:$D$561, SMALL(IF($O$2=$B$2:$B$561, ROW($B$2:$B$561)-ROW($B$2)+1), ROW(397:397)))</f>
        <v>#NUM!</v>
      </c>
      <c r="S398" s="21" t="e">
        <f t="array" ref="S398">INDEX($C$2:$C$561, SMALL(IF($R$2=$B$2:$B$561, ROW($B$2:$B$561)-ROW($B$2)+1), ROW(397:397)))</f>
        <v>#NUM!</v>
      </c>
      <c r="T398" s="21" t="e">
        <f t="array" ref="T398">INDEX($D$2:$D$561, SMALL(IF($R$2=$B$2:$B$561, ROW($B$2:$B$561)-ROW($B$2)+1), ROW(397:397)))</f>
        <v>#NUM!</v>
      </c>
      <c r="V398" s="21" t="e">
        <f t="array" ref="V398">INDEX($C$2:$C$561, SMALL(IF($U$2=$B$2:$B$561, ROW($B$2:$B$561)-ROW($B$2)+1), ROW(397:397)))</f>
        <v>#NUM!</v>
      </c>
      <c r="W398" s="21" t="e">
        <f t="array" ref="W398">INDEX($D$2:$D$561, SMALL(IF($U$2=$B$2:$B$561, ROW($B$2:$B$561)-ROW($B$2)+1), ROW(397:397)))</f>
        <v>#NUM!</v>
      </c>
      <c r="Y398" s="21" t="e">
        <f t="array" ref="Y398">INDEX($C$2:$C$561, SMALL(IF($X$2=$B$2:$B$561, ROW($B$2:$B$561)-ROW($B$2)+1), ROW(397:397)))</f>
        <v>#NUM!</v>
      </c>
      <c r="Z398" s="21" t="e">
        <f t="array" ref="Z398">INDEX($D$2:$D$561, SMALL(IF($X$2=$B$2:$B$561, ROW($B$2:$B$561)-ROW($B$2)+1), ROW(397:397)))</f>
        <v>#NUM!</v>
      </c>
      <c r="AB398" s="21" t="e">
        <f t="array" ref="AB398">INDEX($C$2:$C$561, SMALL(IF($AA$2=$B$2:$B$561, ROW($B$2:$B$561)-ROW($B$2)+1), ROW(397:397)))</f>
        <v>#NUM!</v>
      </c>
      <c r="AC398" s="21" t="e">
        <f t="array" ref="AC398">INDEX($D$2:$D$561, SMALL(IF($AA$2=$B$2:$B$561, ROW($B$2:$B$561)-ROW($B$2)+1), ROW(397:397)))</f>
        <v>#NUM!</v>
      </c>
      <c r="AE398" s="21" t="e">
        <f t="array" ref="AE398">INDEX($C$2:$C$561, SMALL(IF($AD$2=$B$2:$B$561, ROW($B$2:$B$561)-ROW($B$2)+1), ROW(397:397)))</f>
        <v>#NUM!</v>
      </c>
      <c r="AF398" s="21" t="e">
        <f t="array" ref="AF398">INDEX($D$2:$D$561, SMALL(IF($AD$2=$B$2:$B$561, ROW($B$2:$B$561)-ROW($B$2)+1), ROW(397:397)))</f>
        <v>#NUM!</v>
      </c>
      <c r="AH398" s="21" t="e">
        <f t="array" ref="AH398">INDEX($C$2:$C$561, SMALL(IF($AG$2=$B$2:$B$561, ROW($B$2:$B$561)-ROW($B$2)+1), ROW(397:397)))</f>
        <v>#NUM!</v>
      </c>
      <c r="AI398" s="21" t="e">
        <f t="array" ref="AI398">INDEX($D$2:$D$561, SMALL(IF($AG$2=$B$2:$B$561, ROW($B$2:$B$561)-ROW($B$2)+1), ROW(397:397)))</f>
        <v>#NUM!</v>
      </c>
    </row>
    <row r="399" spans="1:35" ht="15" x14ac:dyDescent="0.4">
      <c r="A399">
        <f>'Clk1.1'!P29</f>
        <v>16.470637757733929</v>
      </c>
      <c r="B399">
        <f t="shared" si="6"/>
        <v>16</v>
      </c>
      <c r="C399" s="1">
        <f>'Clk1.1'!S29</f>
        <v>23.328321284308537</v>
      </c>
      <c r="D399" s="1">
        <f>'Clk1.1'!T29</f>
        <v>13.848401116596028</v>
      </c>
      <c r="G399" s="21" t="e">
        <f t="array" ref="G399">INDEX($C$2:$C$561, SMALL(IF($F$2=$B$2:$B$561, ROW($B$2:$B$561)-ROW($B$2)+1), ROW(398:398)))</f>
        <v>#NUM!</v>
      </c>
      <c r="H399" s="21" t="e">
        <f t="array" ref="H399">INDEX($D$2:$D$561, SMALL(IF($F$2=$B$2:$B$561, ROW($B$2:$B$561)-ROW($B$2)+1), ROW(398:398)))</f>
        <v>#NUM!</v>
      </c>
      <c r="J399" s="21" t="e">
        <f t="array" ref="J399">INDEX($C$2:$C$561, SMALL(IF($I$2=$B$2:$B$561, ROW($B$2:$B$561)-ROW($B$2)+1), ROW(398:398)))</f>
        <v>#NUM!</v>
      </c>
      <c r="K399" s="21" t="e">
        <f t="array" ref="K399">INDEX($D$2:$D$561, SMALL(IF($I$2=$B$2:$B$561, ROW($B$2:$B$561)-ROW($B$2)+1), ROW(398:398)))</f>
        <v>#NUM!</v>
      </c>
      <c r="M399" s="21" t="e">
        <f t="array" ref="M399">INDEX($C$2:$C$561, SMALL(IF($L$2=$B$2:$B$561, ROW($B$2:$B$561)-ROW($B$2)+1), ROW(398:398)))</f>
        <v>#NUM!</v>
      </c>
      <c r="N399" s="21" t="e">
        <f t="array" ref="N399">INDEX($D$2:$D$561, SMALL(IF($L$2=$B$2:$B$561, ROW($B$2:$B$561)-ROW($B$2)+1), ROW(398:398)))</f>
        <v>#NUM!</v>
      </c>
      <c r="P399" s="21" t="e">
        <f t="array" ref="P399">INDEX($C$2:$C$561, SMALL(IF($O$2=$B$2:$B$561, ROW($B$2:$B$561)-ROW($B$2)+1), ROW(398:398)))</f>
        <v>#NUM!</v>
      </c>
      <c r="Q399" s="21" t="e">
        <f t="array" ref="Q399">INDEX($D$2:$D$561, SMALL(IF($O$2=$B$2:$B$561, ROW($B$2:$B$561)-ROW($B$2)+1), ROW(398:398)))</f>
        <v>#NUM!</v>
      </c>
      <c r="S399" s="21" t="e">
        <f t="array" ref="S399">INDEX($C$2:$C$561, SMALL(IF($R$2=$B$2:$B$561, ROW($B$2:$B$561)-ROW($B$2)+1), ROW(398:398)))</f>
        <v>#NUM!</v>
      </c>
      <c r="T399" s="21" t="e">
        <f t="array" ref="T399">INDEX($D$2:$D$561, SMALL(IF($R$2=$B$2:$B$561, ROW($B$2:$B$561)-ROW($B$2)+1), ROW(398:398)))</f>
        <v>#NUM!</v>
      </c>
      <c r="V399" s="21" t="e">
        <f t="array" ref="V399">INDEX($C$2:$C$561, SMALL(IF($U$2=$B$2:$B$561, ROW($B$2:$B$561)-ROW($B$2)+1), ROW(398:398)))</f>
        <v>#NUM!</v>
      </c>
      <c r="W399" s="21" t="e">
        <f t="array" ref="W399">INDEX($D$2:$D$561, SMALL(IF($U$2=$B$2:$B$561, ROW($B$2:$B$561)-ROW($B$2)+1), ROW(398:398)))</f>
        <v>#NUM!</v>
      </c>
      <c r="Y399" s="21" t="e">
        <f t="array" ref="Y399">INDEX($C$2:$C$561, SMALL(IF($X$2=$B$2:$B$561, ROW($B$2:$B$561)-ROW($B$2)+1), ROW(398:398)))</f>
        <v>#NUM!</v>
      </c>
      <c r="Z399" s="21" t="e">
        <f t="array" ref="Z399">INDEX($D$2:$D$561, SMALL(IF($X$2=$B$2:$B$561, ROW($B$2:$B$561)-ROW($B$2)+1), ROW(398:398)))</f>
        <v>#NUM!</v>
      </c>
      <c r="AB399" s="21" t="e">
        <f t="array" ref="AB399">INDEX($C$2:$C$561, SMALL(IF($AA$2=$B$2:$B$561, ROW($B$2:$B$561)-ROW($B$2)+1), ROW(398:398)))</f>
        <v>#NUM!</v>
      </c>
      <c r="AC399" s="21" t="e">
        <f t="array" ref="AC399">INDEX($D$2:$D$561, SMALL(IF($AA$2=$B$2:$B$561, ROW($B$2:$B$561)-ROW($B$2)+1), ROW(398:398)))</f>
        <v>#NUM!</v>
      </c>
      <c r="AE399" s="21" t="e">
        <f t="array" ref="AE399">INDEX($C$2:$C$561, SMALL(IF($AD$2=$B$2:$B$561, ROW($B$2:$B$561)-ROW($B$2)+1), ROW(398:398)))</f>
        <v>#NUM!</v>
      </c>
      <c r="AF399" s="21" t="e">
        <f t="array" ref="AF399">INDEX($D$2:$D$561, SMALL(IF($AD$2=$B$2:$B$561, ROW($B$2:$B$561)-ROW($B$2)+1), ROW(398:398)))</f>
        <v>#NUM!</v>
      </c>
      <c r="AH399" s="21" t="e">
        <f t="array" ref="AH399">INDEX($C$2:$C$561, SMALL(IF($AG$2=$B$2:$B$561, ROW($B$2:$B$561)-ROW($B$2)+1), ROW(398:398)))</f>
        <v>#NUM!</v>
      </c>
      <c r="AI399" s="21" t="e">
        <f t="array" ref="AI399">INDEX($D$2:$D$561, SMALL(IF($AG$2=$B$2:$B$561, ROW($B$2:$B$561)-ROW($B$2)+1), ROW(398:398)))</f>
        <v>#NUM!</v>
      </c>
    </row>
    <row r="400" spans="1:35" ht="15" x14ac:dyDescent="0.4">
      <c r="A400">
        <f>'Clk1.1'!P30</f>
        <v>15.817229828293792</v>
      </c>
      <c r="B400">
        <f t="shared" si="6"/>
        <v>16</v>
      </c>
      <c r="C400" s="1">
        <f>'Clk1.1'!S30</f>
        <v>22.085286929622296</v>
      </c>
      <c r="D400" s="1">
        <f>'Clk1.1'!T30</f>
        <v>13.235753592673186</v>
      </c>
      <c r="G400" s="21" t="e">
        <f t="array" ref="G400">INDEX($C$2:$C$561, SMALL(IF($F$2=$B$2:$B$561, ROW($B$2:$B$561)-ROW($B$2)+1), ROW(399:399)))</f>
        <v>#NUM!</v>
      </c>
      <c r="H400" s="21" t="e">
        <f t="array" ref="H400">INDEX($D$2:$D$561, SMALL(IF($F$2=$B$2:$B$561, ROW($B$2:$B$561)-ROW($B$2)+1), ROW(399:399)))</f>
        <v>#NUM!</v>
      </c>
      <c r="J400" s="21" t="e">
        <f t="array" ref="J400">INDEX($C$2:$C$561, SMALL(IF($I$2=$B$2:$B$561, ROW($B$2:$B$561)-ROW($B$2)+1), ROW(399:399)))</f>
        <v>#NUM!</v>
      </c>
      <c r="K400" s="21" t="e">
        <f t="array" ref="K400">INDEX($D$2:$D$561, SMALL(IF($I$2=$B$2:$B$561, ROW($B$2:$B$561)-ROW($B$2)+1), ROW(399:399)))</f>
        <v>#NUM!</v>
      </c>
      <c r="M400" s="21" t="e">
        <f t="array" ref="M400">INDEX($C$2:$C$561, SMALL(IF($L$2=$B$2:$B$561, ROW($B$2:$B$561)-ROW($B$2)+1), ROW(399:399)))</f>
        <v>#NUM!</v>
      </c>
      <c r="N400" s="21" t="e">
        <f t="array" ref="N400">INDEX($D$2:$D$561, SMALL(IF($L$2=$B$2:$B$561, ROW($B$2:$B$561)-ROW($B$2)+1), ROW(399:399)))</f>
        <v>#NUM!</v>
      </c>
      <c r="P400" s="21" t="e">
        <f t="array" ref="P400">INDEX($C$2:$C$561, SMALL(IF($O$2=$B$2:$B$561, ROW($B$2:$B$561)-ROW($B$2)+1), ROW(399:399)))</f>
        <v>#NUM!</v>
      </c>
      <c r="Q400" s="21" t="e">
        <f t="array" ref="Q400">INDEX($D$2:$D$561, SMALL(IF($O$2=$B$2:$B$561, ROW($B$2:$B$561)-ROW($B$2)+1), ROW(399:399)))</f>
        <v>#NUM!</v>
      </c>
      <c r="S400" s="21" t="e">
        <f t="array" ref="S400">INDEX($C$2:$C$561, SMALL(IF($R$2=$B$2:$B$561, ROW($B$2:$B$561)-ROW($B$2)+1), ROW(399:399)))</f>
        <v>#NUM!</v>
      </c>
      <c r="T400" s="21" t="e">
        <f t="array" ref="T400">INDEX($D$2:$D$561, SMALL(IF($R$2=$B$2:$B$561, ROW($B$2:$B$561)-ROW($B$2)+1), ROW(399:399)))</f>
        <v>#NUM!</v>
      </c>
      <c r="V400" s="21" t="e">
        <f t="array" ref="V400">INDEX($C$2:$C$561, SMALL(IF($U$2=$B$2:$B$561, ROW($B$2:$B$561)-ROW($B$2)+1), ROW(399:399)))</f>
        <v>#NUM!</v>
      </c>
      <c r="W400" s="21" t="e">
        <f t="array" ref="W400">INDEX($D$2:$D$561, SMALL(IF($U$2=$B$2:$B$561, ROW($B$2:$B$561)-ROW($B$2)+1), ROW(399:399)))</f>
        <v>#NUM!</v>
      </c>
      <c r="Y400" s="21" t="e">
        <f t="array" ref="Y400">INDEX($C$2:$C$561, SMALL(IF($X$2=$B$2:$B$561, ROW($B$2:$B$561)-ROW($B$2)+1), ROW(399:399)))</f>
        <v>#NUM!</v>
      </c>
      <c r="Z400" s="21" t="e">
        <f t="array" ref="Z400">INDEX($D$2:$D$561, SMALL(IF($X$2=$B$2:$B$561, ROW($B$2:$B$561)-ROW($B$2)+1), ROW(399:399)))</f>
        <v>#NUM!</v>
      </c>
      <c r="AB400" s="21" t="e">
        <f t="array" ref="AB400">INDEX($C$2:$C$561, SMALL(IF($AA$2=$B$2:$B$561, ROW($B$2:$B$561)-ROW($B$2)+1), ROW(399:399)))</f>
        <v>#NUM!</v>
      </c>
      <c r="AC400" s="21" t="e">
        <f t="array" ref="AC400">INDEX($D$2:$D$561, SMALL(IF($AA$2=$B$2:$B$561, ROW($B$2:$B$561)-ROW($B$2)+1), ROW(399:399)))</f>
        <v>#NUM!</v>
      </c>
      <c r="AE400" s="21" t="e">
        <f t="array" ref="AE400">INDEX($C$2:$C$561, SMALL(IF($AD$2=$B$2:$B$561, ROW($B$2:$B$561)-ROW($B$2)+1), ROW(399:399)))</f>
        <v>#NUM!</v>
      </c>
      <c r="AF400" s="21" t="e">
        <f t="array" ref="AF400">INDEX($D$2:$D$561, SMALL(IF($AD$2=$B$2:$B$561, ROW($B$2:$B$561)-ROW($B$2)+1), ROW(399:399)))</f>
        <v>#NUM!</v>
      </c>
      <c r="AH400" s="21" t="e">
        <f t="array" ref="AH400">INDEX($C$2:$C$561, SMALL(IF($AG$2=$B$2:$B$561, ROW($B$2:$B$561)-ROW($B$2)+1), ROW(399:399)))</f>
        <v>#NUM!</v>
      </c>
      <c r="AI400" s="21" t="e">
        <f t="array" ref="AI400">INDEX($D$2:$D$561, SMALL(IF($AG$2=$B$2:$B$561, ROW($B$2:$B$561)-ROW($B$2)+1), ROW(399:399)))</f>
        <v>#NUM!</v>
      </c>
    </row>
    <row r="401" spans="1:35" ht="15" x14ac:dyDescent="0.4">
      <c r="A401">
        <f>'Clk1.1'!P31</f>
        <v>15.2572585032782</v>
      </c>
      <c r="B401">
        <f t="shared" si="6"/>
        <v>16</v>
      </c>
      <c r="C401" s="1">
        <f>'Clk1.1'!S31</f>
        <v>20.991190164080233</v>
      </c>
      <c r="D401" s="1">
        <f>'Clk1.1'!T31</f>
        <v>12.700739312148338</v>
      </c>
      <c r="G401" s="21" t="e">
        <f t="array" ref="G401">INDEX($C$2:$C$561, SMALL(IF($F$2=$B$2:$B$561, ROW($B$2:$B$561)-ROW($B$2)+1), ROW(400:400)))</f>
        <v>#NUM!</v>
      </c>
      <c r="H401" s="21" t="e">
        <f t="array" ref="H401">INDEX($D$2:$D$561, SMALL(IF($F$2=$B$2:$B$561, ROW($B$2:$B$561)-ROW($B$2)+1), ROW(400:400)))</f>
        <v>#NUM!</v>
      </c>
      <c r="J401" s="21" t="e">
        <f t="array" ref="J401">INDEX($C$2:$C$561, SMALL(IF($I$2=$B$2:$B$561, ROW($B$2:$B$561)-ROW($B$2)+1), ROW(400:400)))</f>
        <v>#NUM!</v>
      </c>
      <c r="K401" s="21" t="e">
        <f t="array" ref="K401">INDEX($D$2:$D$561, SMALL(IF($I$2=$B$2:$B$561, ROW($B$2:$B$561)-ROW($B$2)+1), ROW(400:400)))</f>
        <v>#NUM!</v>
      </c>
      <c r="M401" s="21" t="e">
        <f t="array" ref="M401">INDEX($C$2:$C$561, SMALL(IF($L$2=$B$2:$B$561, ROW($B$2:$B$561)-ROW($B$2)+1), ROW(400:400)))</f>
        <v>#NUM!</v>
      </c>
      <c r="N401" s="21" t="e">
        <f t="array" ref="N401">INDEX($D$2:$D$561, SMALL(IF($L$2=$B$2:$B$561, ROW($B$2:$B$561)-ROW($B$2)+1), ROW(400:400)))</f>
        <v>#NUM!</v>
      </c>
      <c r="P401" s="21" t="e">
        <f t="array" ref="P401">INDEX($C$2:$C$561, SMALL(IF($O$2=$B$2:$B$561, ROW($B$2:$B$561)-ROW($B$2)+1), ROW(400:400)))</f>
        <v>#NUM!</v>
      </c>
      <c r="Q401" s="21" t="e">
        <f t="array" ref="Q401">INDEX($D$2:$D$561, SMALL(IF($O$2=$B$2:$B$561, ROW($B$2:$B$561)-ROW($B$2)+1), ROW(400:400)))</f>
        <v>#NUM!</v>
      </c>
      <c r="S401" s="21" t="e">
        <f t="array" ref="S401">INDEX($C$2:$C$561, SMALL(IF($R$2=$B$2:$B$561, ROW($B$2:$B$561)-ROW($B$2)+1), ROW(400:400)))</f>
        <v>#NUM!</v>
      </c>
      <c r="T401" s="21" t="e">
        <f t="array" ref="T401">INDEX($D$2:$D$561, SMALL(IF($R$2=$B$2:$B$561, ROW($B$2:$B$561)-ROW($B$2)+1), ROW(400:400)))</f>
        <v>#NUM!</v>
      </c>
      <c r="V401" s="21" t="e">
        <f t="array" ref="V401">INDEX($C$2:$C$561, SMALL(IF($U$2=$B$2:$B$561, ROW($B$2:$B$561)-ROW($B$2)+1), ROW(400:400)))</f>
        <v>#NUM!</v>
      </c>
      <c r="W401" s="21" t="e">
        <f t="array" ref="W401">INDEX($D$2:$D$561, SMALL(IF($U$2=$B$2:$B$561, ROW($B$2:$B$561)-ROW($B$2)+1), ROW(400:400)))</f>
        <v>#NUM!</v>
      </c>
      <c r="Y401" s="21" t="e">
        <f t="array" ref="Y401">INDEX($C$2:$C$561, SMALL(IF($X$2=$B$2:$B$561, ROW($B$2:$B$561)-ROW($B$2)+1), ROW(400:400)))</f>
        <v>#NUM!</v>
      </c>
      <c r="Z401" s="21" t="e">
        <f t="array" ref="Z401">INDEX($D$2:$D$561, SMALL(IF($X$2=$B$2:$B$561, ROW($B$2:$B$561)-ROW($B$2)+1), ROW(400:400)))</f>
        <v>#NUM!</v>
      </c>
      <c r="AB401" s="21" t="e">
        <f t="array" ref="AB401">INDEX($C$2:$C$561, SMALL(IF($AA$2=$B$2:$B$561, ROW($B$2:$B$561)-ROW($B$2)+1), ROW(400:400)))</f>
        <v>#NUM!</v>
      </c>
      <c r="AC401" s="21" t="e">
        <f t="array" ref="AC401">INDEX($D$2:$D$561, SMALL(IF($AA$2=$B$2:$B$561, ROW($B$2:$B$561)-ROW($B$2)+1), ROW(400:400)))</f>
        <v>#NUM!</v>
      </c>
      <c r="AE401" s="21" t="e">
        <f t="array" ref="AE401">INDEX($C$2:$C$561, SMALL(IF($AD$2=$B$2:$B$561, ROW($B$2:$B$561)-ROW($B$2)+1), ROW(400:400)))</f>
        <v>#NUM!</v>
      </c>
      <c r="AF401" s="21" t="e">
        <f t="array" ref="AF401">INDEX($D$2:$D$561, SMALL(IF($AD$2=$B$2:$B$561, ROW($B$2:$B$561)-ROW($B$2)+1), ROW(400:400)))</f>
        <v>#NUM!</v>
      </c>
      <c r="AH401" s="21" t="e">
        <f t="array" ref="AH401">INDEX($C$2:$C$561, SMALL(IF($AG$2=$B$2:$B$561, ROW($B$2:$B$561)-ROW($B$2)+1), ROW(400:400)))</f>
        <v>#NUM!</v>
      </c>
      <c r="AI401" s="21" t="e">
        <f t="array" ref="AI401">INDEX($D$2:$D$561, SMALL(IF($AG$2=$B$2:$B$561, ROW($B$2:$B$561)-ROW($B$2)+1), ROW(400:400)))</f>
        <v>#NUM!</v>
      </c>
    </row>
    <row r="402" spans="1:35" ht="15" x14ac:dyDescent="0.4">
      <c r="A402">
        <f>'Clk1.1'!P32</f>
        <v>14.772712825433807</v>
      </c>
      <c r="B402">
        <f t="shared" si="6"/>
        <v>14</v>
      </c>
      <c r="C402" s="1">
        <f>'Clk1.1'!S32</f>
        <v>20.0169106605526</v>
      </c>
      <c r="D402" s="1">
        <f>'Clk1.1'!T32</f>
        <v>12.227638926115869</v>
      </c>
      <c r="G402" s="21" t="e">
        <f t="array" ref="G402">INDEX($C$2:$C$561, SMALL(IF($F$2=$B$2:$B$561, ROW($B$2:$B$561)-ROW($B$2)+1), ROW(401:401)))</f>
        <v>#NUM!</v>
      </c>
      <c r="H402" s="21" t="e">
        <f t="array" ref="H402">INDEX($D$2:$D$561, SMALL(IF($F$2=$B$2:$B$561, ROW($B$2:$B$561)-ROW($B$2)+1), ROW(401:401)))</f>
        <v>#NUM!</v>
      </c>
      <c r="J402" s="21" t="e">
        <f t="array" ref="J402">INDEX($C$2:$C$561, SMALL(IF($I$2=$B$2:$B$561, ROW($B$2:$B$561)-ROW($B$2)+1), ROW(401:401)))</f>
        <v>#NUM!</v>
      </c>
      <c r="K402" s="21" t="e">
        <f t="array" ref="K402">INDEX($D$2:$D$561, SMALL(IF($I$2=$B$2:$B$561, ROW($B$2:$B$561)-ROW($B$2)+1), ROW(401:401)))</f>
        <v>#NUM!</v>
      </c>
      <c r="M402" s="21" t="e">
        <f t="array" ref="M402">INDEX($C$2:$C$561, SMALL(IF($L$2=$B$2:$B$561, ROW($B$2:$B$561)-ROW($B$2)+1), ROW(401:401)))</f>
        <v>#NUM!</v>
      </c>
      <c r="N402" s="21" t="e">
        <f t="array" ref="N402">INDEX($D$2:$D$561, SMALL(IF($L$2=$B$2:$B$561, ROW($B$2:$B$561)-ROW($B$2)+1), ROW(401:401)))</f>
        <v>#NUM!</v>
      </c>
      <c r="P402" s="21" t="e">
        <f t="array" ref="P402">INDEX($C$2:$C$561, SMALL(IF($O$2=$B$2:$B$561, ROW($B$2:$B$561)-ROW($B$2)+1), ROW(401:401)))</f>
        <v>#NUM!</v>
      </c>
      <c r="Q402" s="21" t="e">
        <f t="array" ref="Q402">INDEX($D$2:$D$561, SMALL(IF($O$2=$B$2:$B$561, ROW($B$2:$B$561)-ROW($B$2)+1), ROW(401:401)))</f>
        <v>#NUM!</v>
      </c>
      <c r="S402" s="21" t="e">
        <f t="array" ref="S402">INDEX($C$2:$C$561, SMALL(IF($R$2=$B$2:$B$561, ROW($B$2:$B$561)-ROW($B$2)+1), ROW(401:401)))</f>
        <v>#NUM!</v>
      </c>
      <c r="T402" s="21" t="e">
        <f t="array" ref="T402">INDEX($D$2:$D$561, SMALL(IF($R$2=$B$2:$B$561, ROW($B$2:$B$561)-ROW($B$2)+1), ROW(401:401)))</f>
        <v>#NUM!</v>
      </c>
      <c r="V402" s="21" t="e">
        <f t="array" ref="V402">INDEX($C$2:$C$561, SMALL(IF($U$2=$B$2:$B$561, ROW($B$2:$B$561)-ROW($B$2)+1), ROW(401:401)))</f>
        <v>#NUM!</v>
      </c>
      <c r="W402" s="21" t="e">
        <f t="array" ref="W402">INDEX($D$2:$D$561, SMALL(IF($U$2=$B$2:$B$561, ROW($B$2:$B$561)-ROW($B$2)+1), ROW(401:401)))</f>
        <v>#NUM!</v>
      </c>
      <c r="Y402" s="21" t="e">
        <f t="array" ref="Y402">INDEX($C$2:$C$561, SMALL(IF($X$2=$B$2:$B$561, ROW($B$2:$B$561)-ROW($B$2)+1), ROW(401:401)))</f>
        <v>#NUM!</v>
      </c>
      <c r="Z402" s="21" t="e">
        <f t="array" ref="Z402">INDEX($D$2:$D$561, SMALL(IF($X$2=$B$2:$B$561, ROW($B$2:$B$561)-ROW($B$2)+1), ROW(401:401)))</f>
        <v>#NUM!</v>
      </c>
      <c r="AB402" s="21" t="e">
        <f t="array" ref="AB402">INDEX($C$2:$C$561, SMALL(IF($AA$2=$B$2:$B$561, ROW($B$2:$B$561)-ROW($B$2)+1), ROW(401:401)))</f>
        <v>#NUM!</v>
      </c>
      <c r="AC402" s="21" t="e">
        <f t="array" ref="AC402">INDEX($D$2:$D$561, SMALL(IF($AA$2=$B$2:$B$561, ROW($B$2:$B$561)-ROW($B$2)+1), ROW(401:401)))</f>
        <v>#NUM!</v>
      </c>
      <c r="AE402" s="21" t="e">
        <f t="array" ref="AE402">INDEX($C$2:$C$561, SMALL(IF($AD$2=$B$2:$B$561, ROW($B$2:$B$561)-ROW($B$2)+1), ROW(401:401)))</f>
        <v>#NUM!</v>
      </c>
      <c r="AF402" s="21" t="e">
        <f t="array" ref="AF402">INDEX($D$2:$D$561, SMALL(IF($AD$2=$B$2:$B$561, ROW($B$2:$B$561)-ROW($B$2)+1), ROW(401:401)))</f>
        <v>#NUM!</v>
      </c>
      <c r="AH402" s="21" t="e">
        <f t="array" ref="AH402">INDEX($C$2:$C$561, SMALL(IF($AG$2=$B$2:$B$561, ROW($B$2:$B$561)-ROW($B$2)+1), ROW(401:401)))</f>
        <v>#NUM!</v>
      </c>
      <c r="AI402" s="21" t="e">
        <f t="array" ref="AI402">INDEX($D$2:$D$561, SMALL(IF($AG$2=$B$2:$B$561, ROW($B$2:$B$561)-ROW($B$2)+1), ROW(401:401)))</f>
        <v>#NUM!</v>
      </c>
    </row>
    <row r="403" spans="1:35" ht="15" x14ac:dyDescent="0.4">
      <c r="A403">
        <f>'Clk1.1'!P33</f>
        <v>14.350187834148526</v>
      </c>
      <c r="B403">
        <f t="shared" si="6"/>
        <v>14</v>
      </c>
      <c r="C403" s="1">
        <f>'Clk1.1'!S33</f>
        <v>19.14074788002597</v>
      </c>
      <c r="D403" s="1">
        <f>'Clk1.1'!T33</f>
        <v>11.804720484208159</v>
      </c>
      <c r="G403" s="21" t="e">
        <f t="array" ref="G403">INDEX($C$2:$C$561, SMALL(IF($F$2=$B$2:$B$561, ROW($B$2:$B$561)-ROW($B$2)+1), ROW(402:402)))</f>
        <v>#NUM!</v>
      </c>
      <c r="H403" s="21" t="e">
        <f t="array" ref="H403">INDEX($D$2:$D$561, SMALL(IF($F$2=$B$2:$B$561, ROW($B$2:$B$561)-ROW($B$2)+1), ROW(402:402)))</f>
        <v>#NUM!</v>
      </c>
      <c r="J403" s="21" t="e">
        <f t="array" ref="J403">INDEX($C$2:$C$561, SMALL(IF($I$2=$B$2:$B$561, ROW($B$2:$B$561)-ROW($B$2)+1), ROW(402:402)))</f>
        <v>#NUM!</v>
      </c>
      <c r="K403" s="21" t="e">
        <f t="array" ref="K403">INDEX($D$2:$D$561, SMALL(IF($I$2=$B$2:$B$561, ROW($B$2:$B$561)-ROW($B$2)+1), ROW(402:402)))</f>
        <v>#NUM!</v>
      </c>
      <c r="M403" s="21" t="e">
        <f t="array" ref="M403">INDEX($C$2:$C$561, SMALL(IF($L$2=$B$2:$B$561, ROW($B$2:$B$561)-ROW($B$2)+1), ROW(402:402)))</f>
        <v>#NUM!</v>
      </c>
      <c r="N403" s="21" t="e">
        <f t="array" ref="N403">INDEX($D$2:$D$561, SMALL(IF($L$2=$B$2:$B$561, ROW($B$2:$B$561)-ROW($B$2)+1), ROW(402:402)))</f>
        <v>#NUM!</v>
      </c>
      <c r="P403" s="21" t="e">
        <f t="array" ref="P403">INDEX($C$2:$C$561, SMALL(IF($O$2=$B$2:$B$561, ROW($B$2:$B$561)-ROW($B$2)+1), ROW(402:402)))</f>
        <v>#NUM!</v>
      </c>
      <c r="Q403" s="21" t="e">
        <f t="array" ref="Q403">INDEX($D$2:$D$561, SMALL(IF($O$2=$B$2:$B$561, ROW($B$2:$B$561)-ROW($B$2)+1), ROW(402:402)))</f>
        <v>#NUM!</v>
      </c>
      <c r="S403" s="21" t="e">
        <f t="array" ref="S403">INDEX($C$2:$C$561, SMALL(IF($R$2=$B$2:$B$561, ROW($B$2:$B$561)-ROW($B$2)+1), ROW(402:402)))</f>
        <v>#NUM!</v>
      </c>
      <c r="T403" s="21" t="e">
        <f t="array" ref="T403">INDEX($D$2:$D$561, SMALL(IF($R$2=$B$2:$B$561, ROW($B$2:$B$561)-ROW($B$2)+1), ROW(402:402)))</f>
        <v>#NUM!</v>
      </c>
      <c r="V403" s="21" t="e">
        <f t="array" ref="V403">INDEX($C$2:$C$561, SMALL(IF($U$2=$B$2:$B$561, ROW($B$2:$B$561)-ROW($B$2)+1), ROW(402:402)))</f>
        <v>#NUM!</v>
      </c>
      <c r="W403" s="21" t="e">
        <f t="array" ref="W403">INDEX($D$2:$D$561, SMALL(IF($U$2=$B$2:$B$561, ROW($B$2:$B$561)-ROW($B$2)+1), ROW(402:402)))</f>
        <v>#NUM!</v>
      </c>
      <c r="Y403" s="21" t="e">
        <f t="array" ref="Y403">INDEX($C$2:$C$561, SMALL(IF($X$2=$B$2:$B$561, ROW($B$2:$B$561)-ROW($B$2)+1), ROW(402:402)))</f>
        <v>#NUM!</v>
      </c>
      <c r="Z403" s="21" t="e">
        <f t="array" ref="Z403">INDEX($D$2:$D$561, SMALL(IF($X$2=$B$2:$B$561, ROW($B$2:$B$561)-ROW($B$2)+1), ROW(402:402)))</f>
        <v>#NUM!</v>
      </c>
      <c r="AB403" s="21" t="e">
        <f t="array" ref="AB403">INDEX($C$2:$C$561, SMALL(IF($AA$2=$B$2:$B$561, ROW($B$2:$B$561)-ROW($B$2)+1), ROW(402:402)))</f>
        <v>#NUM!</v>
      </c>
      <c r="AC403" s="21" t="e">
        <f t="array" ref="AC403">INDEX($D$2:$D$561, SMALL(IF($AA$2=$B$2:$B$561, ROW($B$2:$B$561)-ROW($B$2)+1), ROW(402:402)))</f>
        <v>#NUM!</v>
      </c>
      <c r="AE403" s="21" t="e">
        <f t="array" ref="AE403">INDEX($C$2:$C$561, SMALL(IF($AD$2=$B$2:$B$561, ROW($B$2:$B$561)-ROW($B$2)+1), ROW(402:402)))</f>
        <v>#NUM!</v>
      </c>
      <c r="AF403" s="21" t="e">
        <f t="array" ref="AF403">INDEX($D$2:$D$561, SMALL(IF($AD$2=$B$2:$B$561, ROW($B$2:$B$561)-ROW($B$2)+1), ROW(402:402)))</f>
        <v>#NUM!</v>
      </c>
      <c r="AH403" s="21" t="e">
        <f t="array" ref="AH403">INDEX($C$2:$C$561, SMALL(IF($AG$2=$B$2:$B$561, ROW($B$2:$B$561)-ROW($B$2)+1), ROW(402:402)))</f>
        <v>#NUM!</v>
      </c>
      <c r="AI403" s="21" t="e">
        <f t="array" ref="AI403">INDEX($D$2:$D$561, SMALL(IF($AG$2=$B$2:$B$561, ROW($B$2:$B$561)-ROW($B$2)+1), ROW(402:402)))</f>
        <v>#NUM!</v>
      </c>
    </row>
    <row r="404" spans="1:35" ht="15" x14ac:dyDescent="0.4">
      <c r="A404">
        <f>'Clk1.1'!P34</f>
        <v>13.979477092780384</v>
      </c>
      <c r="B404">
        <f t="shared" si="6"/>
        <v>14</v>
      </c>
      <c r="C404" s="1">
        <f>'Clk1.1'!S34</f>
        <v>18.346157220007424</v>
      </c>
      <c r="D404" s="1">
        <f>'Clk1.1'!T34</f>
        <v>11.423021017025622</v>
      </c>
      <c r="G404" s="21" t="e">
        <f t="array" ref="G404">INDEX($C$2:$C$561, SMALL(IF($F$2=$B$2:$B$561, ROW($B$2:$B$561)-ROW($B$2)+1), ROW(403:403)))</f>
        <v>#NUM!</v>
      </c>
      <c r="H404" s="21" t="e">
        <f t="array" ref="H404">INDEX($D$2:$D$561, SMALL(IF($F$2=$B$2:$B$561, ROW($B$2:$B$561)-ROW($B$2)+1), ROW(403:403)))</f>
        <v>#NUM!</v>
      </c>
      <c r="J404" s="21" t="e">
        <f t="array" ref="J404">INDEX($C$2:$C$561, SMALL(IF($I$2=$B$2:$B$561, ROW($B$2:$B$561)-ROW($B$2)+1), ROW(403:403)))</f>
        <v>#NUM!</v>
      </c>
      <c r="K404" s="21" t="e">
        <f t="array" ref="K404">INDEX($D$2:$D$561, SMALL(IF($I$2=$B$2:$B$561, ROW($B$2:$B$561)-ROW($B$2)+1), ROW(403:403)))</f>
        <v>#NUM!</v>
      </c>
      <c r="M404" s="21" t="e">
        <f t="array" ref="M404">INDEX($C$2:$C$561, SMALL(IF($L$2=$B$2:$B$561, ROW($B$2:$B$561)-ROW($B$2)+1), ROW(403:403)))</f>
        <v>#NUM!</v>
      </c>
      <c r="N404" s="21" t="e">
        <f t="array" ref="N404">INDEX($D$2:$D$561, SMALL(IF($L$2=$B$2:$B$561, ROW($B$2:$B$561)-ROW($B$2)+1), ROW(403:403)))</f>
        <v>#NUM!</v>
      </c>
      <c r="P404" s="21" t="e">
        <f t="array" ref="P404">INDEX($C$2:$C$561, SMALL(IF($O$2=$B$2:$B$561, ROW($B$2:$B$561)-ROW($B$2)+1), ROW(403:403)))</f>
        <v>#NUM!</v>
      </c>
      <c r="Q404" s="21" t="e">
        <f t="array" ref="Q404">INDEX($D$2:$D$561, SMALL(IF($O$2=$B$2:$B$561, ROW($B$2:$B$561)-ROW($B$2)+1), ROW(403:403)))</f>
        <v>#NUM!</v>
      </c>
      <c r="S404" s="21" t="e">
        <f t="array" ref="S404">INDEX($C$2:$C$561, SMALL(IF($R$2=$B$2:$B$561, ROW($B$2:$B$561)-ROW($B$2)+1), ROW(403:403)))</f>
        <v>#NUM!</v>
      </c>
      <c r="T404" s="21" t="e">
        <f t="array" ref="T404">INDEX($D$2:$D$561, SMALL(IF($R$2=$B$2:$B$561, ROW($B$2:$B$561)-ROW($B$2)+1), ROW(403:403)))</f>
        <v>#NUM!</v>
      </c>
      <c r="V404" s="21" t="e">
        <f t="array" ref="V404">INDEX($C$2:$C$561, SMALL(IF($U$2=$B$2:$B$561, ROW($B$2:$B$561)-ROW($B$2)+1), ROW(403:403)))</f>
        <v>#NUM!</v>
      </c>
      <c r="W404" s="21" t="e">
        <f t="array" ref="W404">INDEX($D$2:$D$561, SMALL(IF($U$2=$B$2:$B$561, ROW($B$2:$B$561)-ROW($B$2)+1), ROW(403:403)))</f>
        <v>#NUM!</v>
      </c>
      <c r="Y404" s="21" t="e">
        <f t="array" ref="Y404">INDEX($C$2:$C$561, SMALL(IF($X$2=$B$2:$B$561, ROW($B$2:$B$561)-ROW($B$2)+1), ROW(403:403)))</f>
        <v>#NUM!</v>
      </c>
      <c r="Z404" s="21" t="e">
        <f t="array" ref="Z404">INDEX($D$2:$D$561, SMALL(IF($X$2=$B$2:$B$561, ROW($B$2:$B$561)-ROW($B$2)+1), ROW(403:403)))</f>
        <v>#NUM!</v>
      </c>
      <c r="AB404" s="21" t="e">
        <f t="array" ref="AB404">INDEX($C$2:$C$561, SMALL(IF($AA$2=$B$2:$B$561, ROW($B$2:$B$561)-ROW($B$2)+1), ROW(403:403)))</f>
        <v>#NUM!</v>
      </c>
      <c r="AC404" s="21" t="e">
        <f t="array" ref="AC404">INDEX($D$2:$D$561, SMALL(IF($AA$2=$B$2:$B$561, ROW($B$2:$B$561)-ROW($B$2)+1), ROW(403:403)))</f>
        <v>#NUM!</v>
      </c>
      <c r="AE404" s="21" t="e">
        <f t="array" ref="AE404">INDEX($C$2:$C$561, SMALL(IF($AD$2=$B$2:$B$561, ROW($B$2:$B$561)-ROW($B$2)+1), ROW(403:403)))</f>
        <v>#NUM!</v>
      </c>
      <c r="AF404" s="21" t="e">
        <f t="array" ref="AF404">INDEX($D$2:$D$561, SMALL(IF($AD$2=$B$2:$B$561, ROW($B$2:$B$561)-ROW($B$2)+1), ROW(403:403)))</f>
        <v>#NUM!</v>
      </c>
      <c r="AH404" s="21" t="e">
        <f t="array" ref="AH404">INDEX($C$2:$C$561, SMALL(IF($AG$2=$B$2:$B$561, ROW($B$2:$B$561)-ROW($B$2)+1), ROW(403:403)))</f>
        <v>#NUM!</v>
      </c>
      <c r="AI404" s="21" t="e">
        <f t="array" ref="AI404">INDEX($D$2:$D$561, SMALL(IF($AG$2=$B$2:$B$561, ROW($B$2:$B$561)-ROW($B$2)+1), ROW(403:403)))</f>
        <v>#NUM!</v>
      </c>
    </row>
    <row r="405" spans="1:35" ht="15" x14ac:dyDescent="0.4">
      <c r="A405">
        <f>'Clk1.1'!P35</f>
        <v>13.652657711628043</v>
      </c>
      <c r="B405">
        <f t="shared" si="6"/>
        <v>14</v>
      </c>
      <c r="C405" s="1">
        <f>'Clk1.1'!S35</f>
        <v>17.620277080244289</v>
      </c>
      <c r="D405" s="1">
        <f>'Clk1.1'!T35</f>
        <v>11.075554332320902</v>
      </c>
      <c r="G405" s="21" t="e">
        <f t="array" ref="G405">INDEX($C$2:$C$561, SMALL(IF($F$2=$B$2:$B$561, ROW($B$2:$B$561)-ROW($B$2)+1), ROW(404:404)))</f>
        <v>#NUM!</v>
      </c>
      <c r="H405" s="21" t="e">
        <f t="array" ref="H405">INDEX($D$2:$D$561, SMALL(IF($F$2=$B$2:$B$561, ROW($B$2:$B$561)-ROW($B$2)+1), ROW(404:404)))</f>
        <v>#NUM!</v>
      </c>
      <c r="J405" s="21" t="e">
        <f t="array" ref="J405">INDEX($C$2:$C$561, SMALL(IF($I$2=$B$2:$B$561, ROW($B$2:$B$561)-ROW($B$2)+1), ROW(404:404)))</f>
        <v>#NUM!</v>
      </c>
      <c r="K405" s="21" t="e">
        <f t="array" ref="K405">INDEX($D$2:$D$561, SMALL(IF($I$2=$B$2:$B$561, ROW($B$2:$B$561)-ROW($B$2)+1), ROW(404:404)))</f>
        <v>#NUM!</v>
      </c>
      <c r="M405" s="21" t="e">
        <f t="array" ref="M405">INDEX($C$2:$C$561, SMALL(IF($L$2=$B$2:$B$561, ROW($B$2:$B$561)-ROW($B$2)+1), ROW(404:404)))</f>
        <v>#NUM!</v>
      </c>
      <c r="N405" s="21" t="e">
        <f t="array" ref="N405">INDEX($D$2:$D$561, SMALL(IF($L$2=$B$2:$B$561, ROW($B$2:$B$561)-ROW($B$2)+1), ROW(404:404)))</f>
        <v>#NUM!</v>
      </c>
      <c r="P405" s="21" t="e">
        <f t="array" ref="P405">INDEX($C$2:$C$561, SMALL(IF($O$2=$B$2:$B$561, ROW($B$2:$B$561)-ROW($B$2)+1), ROW(404:404)))</f>
        <v>#NUM!</v>
      </c>
      <c r="Q405" s="21" t="e">
        <f t="array" ref="Q405">INDEX($D$2:$D$561, SMALL(IF($O$2=$B$2:$B$561, ROW($B$2:$B$561)-ROW($B$2)+1), ROW(404:404)))</f>
        <v>#NUM!</v>
      </c>
      <c r="S405" s="21" t="e">
        <f t="array" ref="S405">INDEX($C$2:$C$561, SMALL(IF($R$2=$B$2:$B$561, ROW($B$2:$B$561)-ROW($B$2)+1), ROW(404:404)))</f>
        <v>#NUM!</v>
      </c>
      <c r="T405" s="21" t="e">
        <f t="array" ref="T405">INDEX($D$2:$D$561, SMALL(IF($R$2=$B$2:$B$561, ROW($B$2:$B$561)-ROW($B$2)+1), ROW(404:404)))</f>
        <v>#NUM!</v>
      </c>
      <c r="V405" s="21" t="e">
        <f t="array" ref="V405">INDEX($C$2:$C$561, SMALL(IF($U$2=$B$2:$B$561, ROW($B$2:$B$561)-ROW($B$2)+1), ROW(404:404)))</f>
        <v>#NUM!</v>
      </c>
      <c r="W405" s="21" t="e">
        <f t="array" ref="W405">INDEX($D$2:$D$561, SMALL(IF($U$2=$B$2:$B$561, ROW($B$2:$B$561)-ROW($B$2)+1), ROW(404:404)))</f>
        <v>#NUM!</v>
      </c>
      <c r="Y405" s="21" t="e">
        <f t="array" ref="Y405">INDEX($C$2:$C$561, SMALL(IF($X$2=$B$2:$B$561, ROW($B$2:$B$561)-ROW($B$2)+1), ROW(404:404)))</f>
        <v>#NUM!</v>
      </c>
      <c r="Z405" s="21" t="e">
        <f t="array" ref="Z405">INDEX($D$2:$D$561, SMALL(IF($X$2=$B$2:$B$561, ROW($B$2:$B$561)-ROW($B$2)+1), ROW(404:404)))</f>
        <v>#NUM!</v>
      </c>
      <c r="AB405" s="21" t="e">
        <f t="array" ref="AB405">INDEX($C$2:$C$561, SMALL(IF($AA$2=$B$2:$B$561, ROW($B$2:$B$561)-ROW($B$2)+1), ROW(404:404)))</f>
        <v>#NUM!</v>
      </c>
      <c r="AC405" s="21" t="e">
        <f t="array" ref="AC405">INDEX($D$2:$D$561, SMALL(IF($AA$2=$B$2:$B$561, ROW($B$2:$B$561)-ROW($B$2)+1), ROW(404:404)))</f>
        <v>#NUM!</v>
      </c>
      <c r="AE405" s="21" t="e">
        <f t="array" ref="AE405">INDEX($C$2:$C$561, SMALL(IF($AD$2=$B$2:$B$561, ROW($B$2:$B$561)-ROW($B$2)+1), ROW(404:404)))</f>
        <v>#NUM!</v>
      </c>
      <c r="AF405" s="21" t="e">
        <f t="array" ref="AF405">INDEX($D$2:$D$561, SMALL(IF($AD$2=$B$2:$B$561, ROW($B$2:$B$561)-ROW($B$2)+1), ROW(404:404)))</f>
        <v>#NUM!</v>
      </c>
      <c r="AH405" s="21" t="e">
        <f t="array" ref="AH405">INDEX($C$2:$C$561, SMALL(IF($AG$2=$B$2:$B$561, ROW($B$2:$B$561)-ROW($B$2)+1), ROW(404:404)))</f>
        <v>#NUM!</v>
      </c>
      <c r="AI405" s="21" t="e">
        <f t="array" ref="AI405">INDEX($D$2:$D$561, SMALL(IF($AG$2=$B$2:$B$561, ROW($B$2:$B$561)-ROW($B$2)+1), ROW(404:404)))</f>
        <v>#NUM!</v>
      </c>
    </row>
    <row r="406" spans="1:35" ht="15" x14ac:dyDescent="0.4">
      <c r="A406">
        <f>'Clk1.1'!P36</f>
        <v>13.363476400466739</v>
      </c>
      <c r="B406">
        <f t="shared" si="6"/>
        <v>14</v>
      </c>
      <c r="C406" s="1">
        <f>'Clk1.1'!S36</f>
        <v>16.952939670996436</v>
      </c>
      <c r="D406" s="1">
        <f>'Clk1.1'!T36</f>
        <v>10.756779328813183</v>
      </c>
      <c r="G406" s="21" t="e">
        <f t="array" ref="G406">INDEX($C$2:$C$561, SMALL(IF($F$2=$B$2:$B$561, ROW($B$2:$B$561)-ROW($B$2)+1), ROW(405:405)))</f>
        <v>#NUM!</v>
      </c>
      <c r="H406" s="21" t="e">
        <f t="array" ref="H406">INDEX($D$2:$D$561, SMALL(IF($F$2=$B$2:$B$561, ROW($B$2:$B$561)-ROW($B$2)+1), ROW(405:405)))</f>
        <v>#NUM!</v>
      </c>
      <c r="J406" s="21" t="e">
        <f t="array" ref="J406">INDEX($C$2:$C$561, SMALL(IF($I$2=$B$2:$B$561, ROW($B$2:$B$561)-ROW($B$2)+1), ROW(405:405)))</f>
        <v>#NUM!</v>
      </c>
      <c r="K406" s="21" t="e">
        <f t="array" ref="K406">INDEX($D$2:$D$561, SMALL(IF($I$2=$B$2:$B$561, ROW($B$2:$B$561)-ROW($B$2)+1), ROW(405:405)))</f>
        <v>#NUM!</v>
      </c>
      <c r="M406" s="21" t="e">
        <f t="array" ref="M406">INDEX($C$2:$C$561, SMALL(IF($L$2=$B$2:$B$561, ROW($B$2:$B$561)-ROW($B$2)+1), ROW(405:405)))</f>
        <v>#NUM!</v>
      </c>
      <c r="N406" s="21" t="e">
        <f t="array" ref="N406">INDEX($D$2:$D$561, SMALL(IF($L$2=$B$2:$B$561, ROW($B$2:$B$561)-ROW($B$2)+1), ROW(405:405)))</f>
        <v>#NUM!</v>
      </c>
      <c r="P406" s="21" t="e">
        <f t="array" ref="P406">INDEX($C$2:$C$561, SMALL(IF($O$2=$B$2:$B$561, ROW($B$2:$B$561)-ROW($B$2)+1), ROW(405:405)))</f>
        <v>#NUM!</v>
      </c>
      <c r="Q406" s="21" t="e">
        <f t="array" ref="Q406">INDEX($D$2:$D$561, SMALL(IF($O$2=$B$2:$B$561, ROW($B$2:$B$561)-ROW($B$2)+1), ROW(405:405)))</f>
        <v>#NUM!</v>
      </c>
      <c r="S406" s="21" t="e">
        <f t="array" ref="S406">INDEX($C$2:$C$561, SMALL(IF($R$2=$B$2:$B$561, ROW($B$2:$B$561)-ROW($B$2)+1), ROW(405:405)))</f>
        <v>#NUM!</v>
      </c>
      <c r="T406" s="21" t="e">
        <f t="array" ref="T406">INDEX($D$2:$D$561, SMALL(IF($R$2=$B$2:$B$561, ROW($B$2:$B$561)-ROW($B$2)+1), ROW(405:405)))</f>
        <v>#NUM!</v>
      </c>
      <c r="V406" s="21" t="e">
        <f t="array" ref="V406">INDEX($C$2:$C$561, SMALL(IF($U$2=$B$2:$B$561, ROW($B$2:$B$561)-ROW($B$2)+1), ROW(405:405)))</f>
        <v>#NUM!</v>
      </c>
      <c r="W406" s="21" t="e">
        <f t="array" ref="W406">INDEX($D$2:$D$561, SMALL(IF($U$2=$B$2:$B$561, ROW($B$2:$B$561)-ROW($B$2)+1), ROW(405:405)))</f>
        <v>#NUM!</v>
      </c>
      <c r="Y406" s="21" t="e">
        <f t="array" ref="Y406">INDEX($C$2:$C$561, SMALL(IF($X$2=$B$2:$B$561, ROW($B$2:$B$561)-ROW($B$2)+1), ROW(405:405)))</f>
        <v>#NUM!</v>
      </c>
      <c r="Z406" s="21" t="e">
        <f t="array" ref="Z406">INDEX($D$2:$D$561, SMALL(IF($X$2=$B$2:$B$561, ROW($B$2:$B$561)-ROW($B$2)+1), ROW(405:405)))</f>
        <v>#NUM!</v>
      </c>
      <c r="AB406" s="21" t="e">
        <f t="array" ref="AB406">INDEX($C$2:$C$561, SMALL(IF($AA$2=$B$2:$B$561, ROW($B$2:$B$561)-ROW($B$2)+1), ROW(405:405)))</f>
        <v>#NUM!</v>
      </c>
      <c r="AC406" s="21" t="e">
        <f t="array" ref="AC406">INDEX($D$2:$D$561, SMALL(IF($AA$2=$B$2:$B$561, ROW($B$2:$B$561)-ROW($B$2)+1), ROW(405:405)))</f>
        <v>#NUM!</v>
      </c>
      <c r="AE406" s="21" t="e">
        <f t="array" ref="AE406">INDEX($C$2:$C$561, SMALL(IF($AD$2=$B$2:$B$561, ROW($B$2:$B$561)-ROW($B$2)+1), ROW(405:405)))</f>
        <v>#NUM!</v>
      </c>
      <c r="AF406" s="21" t="e">
        <f t="array" ref="AF406">INDEX($D$2:$D$561, SMALL(IF($AD$2=$B$2:$B$561, ROW($B$2:$B$561)-ROW($B$2)+1), ROW(405:405)))</f>
        <v>#NUM!</v>
      </c>
      <c r="AH406" s="21" t="e">
        <f t="array" ref="AH406">INDEX($C$2:$C$561, SMALL(IF($AG$2=$B$2:$B$561, ROW($B$2:$B$561)-ROW($B$2)+1), ROW(405:405)))</f>
        <v>#NUM!</v>
      </c>
      <c r="AI406" s="21" t="e">
        <f t="array" ref="AI406">INDEX($D$2:$D$561, SMALL(IF($AG$2=$B$2:$B$561, ROW($B$2:$B$561)-ROW($B$2)+1), ROW(405:405)))</f>
        <v>#NUM!</v>
      </c>
    </row>
    <row r="407" spans="1:35" ht="15" x14ac:dyDescent="0.4">
      <c r="A407">
        <f>'Clk1.1'!P37</f>
        <v>13.106926132798201</v>
      </c>
      <c r="B407">
        <f t="shared" si="6"/>
        <v>14</v>
      </c>
      <c r="C407" s="1">
        <f>'Clk1.1'!S37</f>
        <v>16.335988311849057</v>
      </c>
      <c r="D407" s="1">
        <f>'Clk1.1'!T37</f>
        <v>10.46223326408259</v>
      </c>
      <c r="G407" s="21" t="e">
        <f t="array" ref="G407">INDEX($C$2:$C$561, SMALL(IF($F$2=$B$2:$B$561, ROW($B$2:$B$561)-ROW($B$2)+1), ROW(406:406)))</f>
        <v>#NUM!</v>
      </c>
      <c r="H407" s="21" t="e">
        <f t="array" ref="H407">INDEX($D$2:$D$561, SMALL(IF($F$2=$B$2:$B$561, ROW($B$2:$B$561)-ROW($B$2)+1), ROW(406:406)))</f>
        <v>#NUM!</v>
      </c>
      <c r="J407" s="21" t="e">
        <f t="array" ref="J407">INDEX($C$2:$C$561, SMALL(IF($I$2=$B$2:$B$561, ROW($B$2:$B$561)-ROW($B$2)+1), ROW(406:406)))</f>
        <v>#NUM!</v>
      </c>
      <c r="K407" s="21" t="e">
        <f t="array" ref="K407">INDEX($D$2:$D$561, SMALL(IF($I$2=$B$2:$B$561, ROW($B$2:$B$561)-ROW($B$2)+1), ROW(406:406)))</f>
        <v>#NUM!</v>
      </c>
      <c r="M407" s="21" t="e">
        <f t="array" ref="M407">INDEX($C$2:$C$561, SMALL(IF($L$2=$B$2:$B$561, ROW($B$2:$B$561)-ROW($B$2)+1), ROW(406:406)))</f>
        <v>#NUM!</v>
      </c>
      <c r="N407" s="21" t="e">
        <f t="array" ref="N407">INDEX($D$2:$D$561, SMALL(IF($L$2=$B$2:$B$561, ROW($B$2:$B$561)-ROW($B$2)+1), ROW(406:406)))</f>
        <v>#NUM!</v>
      </c>
      <c r="P407" s="21" t="e">
        <f t="array" ref="P407">INDEX($C$2:$C$561, SMALL(IF($O$2=$B$2:$B$561, ROW($B$2:$B$561)-ROW($B$2)+1), ROW(406:406)))</f>
        <v>#NUM!</v>
      </c>
      <c r="Q407" s="21" t="e">
        <f t="array" ref="Q407">INDEX($D$2:$D$561, SMALL(IF($O$2=$B$2:$B$561, ROW($B$2:$B$561)-ROW($B$2)+1), ROW(406:406)))</f>
        <v>#NUM!</v>
      </c>
      <c r="S407" s="21" t="e">
        <f t="array" ref="S407">INDEX($C$2:$C$561, SMALL(IF($R$2=$B$2:$B$561, ROW($B$2:$B$561)-ROW($B$2)+1), ROW(406:406)))</f>
        <v>#NUM!</v>
      </c>
      <c r="T407" s="21" t="e">
        <f t="array" ref="T407">INDEX($D$2:$D$561, SMALL(IF($R$2=$B$2:$B$561, ROW($B$2:$B$561)-ROW($B$2)+1), ROW(406:406)))</f>
        <v>#NUM!</v>
      </c>
      <c r="V407" s="21" t="e">
        <f t="array" ref="V407">INDEX($C$2:$C$561, SMALL(IF($U$2=$B$2:$B$561, ROW($B$2:$B$561)-ROW($B$2)+1), ROW(406:406)))</f>
        <v>#NUM!</v>
      </c>
      <c r="W407" s="21" t="e">
        <f t="array" ref="W407">INDEX($D$2:$D$561, SMALL(IF($U$2=$B$2:$B$561, ROW($B$2:$B$561)-ROW($B$2)+1), ROW(406:406)))</f>
        <v>#NUM!</v>
      </c>
      <c r="Y407" s="21" t="e">
        <f t="array" ref="Y407">INDEX($C$2:$C$561, SMALL(IF($X$2=$B$2:$B$561, ROW($B$2:$B$561)-ROW($B$2)+1), ROW(406:406)))</f>
        <v>#NUM!</v>
      </c>
      <c r="Z407" s="21" t="e">
        <f t="array" ref="Z407">INDEX($D$2:$D$561, SMALL(IF($X$2=$B$2:$B$561, ROW($B$2:$B$561)-ROW($B$2)+1), ROW(406:406)))</f>
        <v>#NUM!</v>
      </c>
      <c r="AB407" s="21" t="e">
        <f t="array" ref="AB407">INDEX($C$2:$C$561, SMALL(IF($AA$2=$B$2:$B$561, ROW($B$2:$B$561)-ROW($B$2)+1), ROW(406:406)))</f>
        <v>#NUM!</v>
      </c>
      <c r="AC407" s="21" t="e">
        <f t="array" ref="AC407">INDEX($D$2:$D$561, SMALL(IF($AA$2=$B$2:$B$561, ROW($B$2:$B$561)-ROW($B$2)+1), ROW(406:406)))</f>
        <v>#NUM!</v>
      </c>
      <c r="AE407" s="21" t="e">
        <f t="array" ref="AE407">INDEX($C$2:$C$561, SMALL(IF($AD$2=$B$2:$B$561, ROW($B$2:$B$561)-ROW($B$2)+1), ROW(406:406)))</f>
        <v>#NUM!</v>
      </c>
      <c r="AF407" s="21" t="e">
        <f t="array" ref="AF407">INDEX($D$2:$D$561, SMALL(IF($AD$2=$B$2:$B$561, ROW($B$2:$B$561)-ROW($B$2)+1), ROW(406:406)))</f>
        <v>#NUM!</v>
      </c>
      <c r="AH407" s="21" t="e">
        <f t="array" ref="AH407">INDEX($C$2:$C$561, SMALL(IF($AG$2=$B$2:$B$561, ROW($B$2:$B$561)-ROW($B$2)+1), ROW(406:406)))</f>
        <v>#NUM!</v>
      </c>
      <c r="AI407" s="21" t="e">
        <f t="array" ref="AI407">INDEX($D$2:$D$561, SMALL(IF($AG$2=$B$2:$B$561, ROW($B$2:$B$561)-ROW($B$2)+1), ROW(406:406)))</f>
        <v>#NUM!</v>
      </c>
    </row>
    <row r="408" spans="1:35" ht="15" x14ac:dyDescent="0.4">
      <c r="A408">
        <f>'Clk1.1'!P38</f>
        <v>12.878947245098056</v>
      </c>
      <c r="B408">
        <f t="shared" si="6"/>
        <v>12</v>
      </c>
      <c r="C408" s="1">
        <f>'Clk1.1'!S38</f>
        <v>15.762794926191033</v>
      </c>
      <c r="D408" s="1">
        <f>'Clk1.1'!T38</f>
        <v>10.188272697746942</v>
      </c>
      <c r="G408" s="21" t="e">
        <f t="array" ref="G408">INDEX($C$2:$C$561, SMALL(IF($F$2=$B$2:$B$561, ROW($B$2:$B$561)-ROW($B$2)+1), ROW(407:407)))</f>
        <v>#NUM!</v>
      </c>
      <c r="H408" s="21" t="e">
        <f t="array" ref="H408">INDEX($D$2:$D$561, SMALL(IF($F$2=$B$2:$B$561, ROW($B$2:$B$561)-ROW($B$2)+1), ROW(407:407)))</f>
        <v>#NUM!</v>
      </c>
      <c r="J408" s="21" t="e">
        <f t="array" ref="J408">INDEX($C$2:$C$561, SMALL(IF($I$2=$B$2:$B$561, ROW($B$2:$B$561)-ROW($B$2)+1), ROW(407:407)))</f>
        <v>#NUM!</v>
      </c>
      <c r="K408" s="21" t="e">
        <f t="array" ref="K408">INDEX($D$2:$D$561, SMALL(IF($I$2=$B$2:$B$561, ROW($B$2:$B$561)-ROW($B$2)+1), ROW(407:407)))</f>
        <v>#NUM!</v>
      </c>
      <c r="M408" s="21" t="e">
        <f t="array" ref="M408">INDEX($C$2:$C$561, SMALL(IF($L$2=$B$2:$B$561, ROW($B$2:$B$561)-ROW($B$2)+1), ROW(407:407)))</f>
        <v>#NUM!</v>
      </c>
      <c r="N408" s="21" t="e">
        <f t="array" ref="N408">INDEX($D$2:$D$561, SMALL(IF($L$2=$B$2:$B$561, ROW($B$2:$B$561)-ROW($B$2)+1), ROW(407:407)))</f>
        <v>#NUM!</v>
      </c>
      <c r="P408" s="21" t="e">
        <f t="array" ref="P408">INDEX($C$2:$C$561, SMALL(IF($O$2=$B$2:$B$561, ROW($B$2:$B$561)-ROW($B$2)+1), ROW(407:407)))</f>
        <v>#NUM!</v>
      </c>
      <c r="Q408" s="21" t="e">
        <f t="array" ref="Q408">INDEX($D$2:$D$561, SMALL(IF($O$2=$B$2:$B$561, ROW($B$2:$B$561)-ROW($B$2)+1), ROW(407:407)))</f>
        <v>#NUM!</v>
      </c>
      <c r="S408" s="21" t="e">
        <f t="array" ref="S408">INDEX($C$2:$C$561, SMALL(IF($R$2=$B$2:$B$561, ROW($B$2:$B$561)-ROW($B$2)+1), ROW(407:407)))</f>
        <v>#NUM!</v>
      </c>
      <c r="T408" s="21" t="e">
        <f t="array" ref="T408">INDEX($D$2:$D$561, SMALL(IF($R$2=$B$2:$B$561, ROW($B$2:$B$561)-ROW($B$2)+1), ROW(407:407)))</f>
        <v>#NUM!</v>
      </c>
      <c r="V408" s="21" t="e">
        <f t="array" ref="V408">INDEX($C$2:$C$561, SMALL(IF($U$2=$B$2:$B$561, ROW($B$2:$B$561)-ROW($B$2)+1), ROW(407:407)))</f>
        <v>#NUM!</v>
      </c>
      <c r="W408" s="21" t="e">
        <f t="array" ref="W408">INDEX($D$2:$D$561, SMALL(IF($U$2=$B$2:$B$561, ROW($B$2:$B$561)-ROW($B$2)+1), ROW(407:407)))</f>
        <v>#NUM!</v>
      </c>
      <c r="Y408" s="21" t="e">
        <f t="array" ref="Y408">INDEX($C$2:$C$561, SMALL(IF($X$2=$B$2:$B$561, ROW($B$2:$B$561)-ROW($B$2)+1), ROW(407:407)))</f>
        <v>#NUM!</v>
      </c>
      <c r="Z408" s="21" t="e">
        <f t="array" ref="Z408">INDEX($D$2:$D$561, SMALL(IF($X$2=$B$2:$B$561, ROW($B$2:$B$561)-ROW($B$2)+1), ROW(407:407)))</f>
        <v>#NUM!</v>
      </c>
      <c r="AB408" s="21" t="e">
        <f t="array" ref="AB408">INDEX($C$2:$C$561, SMALL(IF($AA$2=$B$2:$B$561, ROW($B$2:$B$561)-ROW($B$2)+1), ROW(407:407)))</f>
        <v>#NUM!</v>
      </c>
      <c r="AC408" s="21" t="e">
        <f t="array" ref="AC408">INDEX($D$2:$D$561, SMALL(IF($AA$2=$B$2:$B$561, ROW($B$2:$B$561)-ROW($B$2)+1), ROW(407:407)))</f>
        <v>#NUM!</v>
      </c>
      <c r="AE408" s="21" t="e">
        <f t="array" ref="AE408">INDEX($C$2:$C$561, SMALL(IF($AD$2=$B$2:$B$561, ROW($B$2:$B$561)-ROW($B$2)+1), ROW(407:407)))</f>
        <v>#NUM!</v>
      </c>
      <c r="AF408" s="21" t="e">
        <f t="array" ref="AF408">INDEX($D$2:$D$561, SMALL(IF($AD$2=$B$2:$B$561, ROW($B$2:$B$561)-ROW($B$2)+1), ROW(407:407)))</f>
        <v>#NUM!</v>
      </c>
      <c r="AH408" s="21" t="e">
        <f t="array" ref="AH408">INDEX($C$2:$C$561, SMALL(IF($AG$2=$B$2:$B$561, ROW($B$2:$B$561)-ROW($B$2)+1), ROW(407:407)))</f>
        <v>#NUM!</v>
      </c>
      <c r="AI408" s="21" t="e">
        <f t="array" ref="AI408">INDEX($D$2:$D$561, SMALL(IF($AG$2=$B$2:$B$561, ROW($B$2:$B$561)-ROW($B$2)+1), ROW(407:407)))</f>
        <v>#NUM!</v>
      </c>
    </row>
    <row r="409" spans="1:35" ht="15" x14ac:dyDescent="0.4">
      <c r="A409">
        <f>'Clk1.1'!P39</f>
        <v>12.676211964155346</v>
      </c>
      <c r="B409">
        <f t="shared" si="6"/>
        <v>12</v>
      </c>
      <c r="C409" s="1">
        <f>'Clk1.1'!S39</f>
        <v>15.227911826365252</v>
      </c>
      <c r="D409" s="1">
        <f>'Clk1.1'!T39</f>
        <v>9.9318866132681283</v>
      </c>
      <c r="G409" s="21" t="e">
        <f t="array" ref="G409">INDEX($C$2:$C$561, SMALL(IF($F$2=$B$2:$B$561, ROW($B$2:$B$561)-ROW($B$2)+1), ROW(408:408)))</f>
        <v>#NUM!</v>
      </c>
      <c r="H409" s="21" t="e">
        <f t="array" ref="H409">INDEX($D$2:$D$561, SMALL(IF($F$2=$B$2:$B$561, ROW($B$2:$B$561)-ROW($B$2)+1), ROW(408:408)))</f>
        <v>#NUM!</v>
      </c>
      <c r="J409" s="21" t="e">
        <f t="array" ref="J409">INDEX($C$2:$C$561, SMALL(IF($I$2=$B$2:$B$561, ROW($B$2:$B$561)-ROW($B$2)+1), ROW(408:408)))</f>
        <v>#NUM!</v>
      </c>
      <c r="K409" s="21" t="e">
        <f t="array" ref="K409">INDEX($D$2:$D$561, SMALL(IF($I$2=$B$2:$B$561, ROW($B$2:$B$561)-ROW($B$2)+1), ROW(408:408)))</f>
        <v>#NUM!</v>
      </c>
      <c r="M409" s="21" t="e">
        <f t="array" ref="M409">INDEX($C$2:$C$561, SMALL(IF($L$2=$B$2:$B$561, ROW($B$2:$B$561)-ROW($B$2)+1), ROW(408:408)))</f>
        <v>#NUM!</v>
      </c>
      <c r="N409" s="21" t="e">
        <f t="array" ref="N409">INDEX($D$2:$D$561, SMALL(IF($L$2=$B$2:$B$561, ROW($B$2:$B$561)-ROW($B$2)+1), ROW(408:408)))</f>
        <v>#NUM!</v>
      </c>
      <c r="P409" s="21" t="e">
        <f t="array" ref="P409">INDEX($C$2:$C$561, SMALL(IF($O$2=$B$2:$B$561, ROW($B$2:$B$561)-ROW($B$2)+1), ROW(408:408)))</f>
        <v>#NUM!</v>
      </c>
      <c r="Q409" s="21" t="e">
        <f t="array" ref="Q409">INDEX($D$2:$D$561, SMALL(IF($O$2=$B$2:$B$561, ROW($B$2:$B$561)-ROW($B$2)+1), ROW(408:408)))</f>
        <v>#NUM!</v>
      </c>
      <c r="S409" s="21" t="e">
        <f t="array" ref="S409">INDEX($C$2:$C$561, SMALL(IF($R$2=$B$2:$B$561, ROW($B$2:$B$561)-ROW($B$2)+1), ROW(408:408)))</f>
        <v>#NUM!</v>
      </c>
      <c r="T409" s="21" t="e">
        <f t="array" ref="T409">INDEX($D$2:$D$561, SMALL(IF($R$2=$B$2:$B$561, ROW($B$2:$B$561)-ROW($B$2)+1), ROW(408:408)))</f>
        <v>#NUM!</v>
      </c>
      <c r="V409" s="21" t="e">
        <f t="array" ref="V409">INDEX($C$2:$C$561, SMALL(IF($U$2=$B$2:$B$561, ROW($B$2:$B$561)-ROW($B$2)+1), ROW(408:408)))</f>
        <v>#NUM!</v>
      </c>
      <c r="W409" s="21" t="e">
        <f t="array" ref="W409">INDEX($D$2:$D$561, SMALL(IF($U$2=$B$2:$B$561, ROW($B$2:$B$561)-ROW($B$2)+1), ROW(408:408)))</f>
        <v>#NUM!</v>
      </c>
      <c r="Y409" s="21" t="e">
        <f t="array" ref="Y409">INDEX($C$2:$C$561, SMALL(IF($X$2=$B$2:$B$561, ROW($B$2:$B$561)-ROW($B$2)+1), ROW(408:408)))</f>
        <v>#NUM!</v>
      </c>
      <c r="Z409" s="21" t="e">
        <f t="array" ref="Z409">INDEX($D$2:$D$561, SMALL(IF($X$2=$B$2:$B$561, ROW($B$2:$B$561)-ROW($B$2)+1), ROW(408:408)))</f>
        <v>#NUM!</v>
      </c>
      <c r="AB409" s="21" t="e">
        <f t="array" ref="AB409">INDEX($C$2:$C$561, SMALL(IF($AA$2=$B$2:$B$561, ROW($B$2:$B$561)-ROW($B$2)+1), ROW(408:408)))</f>
        <v>#NUM!</v>
      </c>
      <c r="AC409" s="21" t="e">
        <f t="array" ref="AC409">INDEX($D$2:$D$561, SMALL(IF($AA$2=$B$2:$B$561, ROW($B$2:$B$561)-ROW($B$2)+1), ROW(408:408)))</f>
        <v>#NUM!</v>
      </c>
      <c r="AE409" s="21" t="e">
        <f t="array" ref="AE409">INDEX($C$2:$C$561, SMALL(IF($AD$2=$B$2:$B$561, ROW($B$2:$B$561)-ROW($B$2)+1), ROW(408:408)))</f>
        <v>#NUM!</v>
      </c>
      <c r="AF409" s="21" t="e">
        <f t="array" ref="AF409">INDEX($D$2:$D$561, SMALL(IF($AD$2=$B$2:$B$561, ROW($B$2:$B$561)-ROW($B$2)+1), ROW(408:408)))</f>
        <v>#NUM!</v>
      </c>
      <c r="AH409" s="21" t="e">
        <f t="array" ref="AH409">INDEX($C$2:$C$561, SMALL(IF($AG$2=$B$2:$B$561, ROW($B$2:$B$561)-ROW($B$2)+1), ROW(408:408)))</f>
        <v>#NUM!</v>
      </c>
      <c r="AI409" s="21" t="e">
        <f t="array" ref="AI409">INDEX($D$2:$D$561, SMALL(IF($AG$2=$B$2:$B$561, ROW($B$2:$B$561)-ROW($B$2)+1), ROW(408:408)))</f>
        <v>#NUM!</v>
      </c>
    </row>
    <row r="410" spans="1:35" ht="15" x14ac:dyDescent="0.4">
      <c r="A410">
        <f>'Clk1.1'!P40</f>
        <v>12.495966199537296</v>
      </c>
      <c r="B410">
        <f t="shared" si="6"/>
        <v>12</v>
      </c>
      <c r="C410" s="1">
        <f>'Clk1.1'!S40</f>
        <v>14.726815716376127</v>
      </c>
      <c r="D410" s="1">
        <f>'Clk1.1'!T40</f>
        <v>9.6905590683163734</v>
      </c>
      <c r="G410" s="21" t="e">
        <f t="array" ref="G410">INDEX($C$2:$C$561, SMALL(IF($F$2=$B$2:$B$561, ROW($B$2:$B$561)-ROW($B$2)+1), ROW(409:409)))</f>
        <v>#NUM!</v>
      </c>
      <c r="H410" s="21" t="e">
        <f t="array" ref="H410">INDEX($D$2:$D$561, SMALL(IF($F$2=$B$2:$B$561, ROW($B$2:$B$561)-ROW($B$2)+1), ROW(409:409)))</f>
        <v>#NUM!</v>
      </c>
      <c r="J410" s="21" t="e">
        <f t="array" ref="J410">INDEX($C$2:$C$561, SMALL(IF($I$2=$B$2:$B$561, ROW($B$2:$B$561)-ROW($B$2)+1), ROW(409:409)))</f>
        <v>#NUM!</v>
      </c>
      <c r="K410" s="21" t="e">
        <f t="array" ref="K410">INDEX($D$2:$D$561, SMALL(IF($I$2=$B$2:$B$561, ROW($B$2:$B$561)-ROW($B$2)+1), ROW(409:409)))</f>
        <v>#NUM!</v>
      </c>
      <c r="M410" s="21" t="e">
        <f t="array" ref="M410">INDEX($C$2:$C$561, SMALL(IF($L$2=$B$2:$B$561, ROW($B$2:$B$561)-ROW($B$2)+1), ROW(409:409)))</f>
        <v>#NUM!</v>
      </c>
      <c r="N410" s="21" t="e">
        <f t="array" ref="N410">INDEX($D$2:$D$561, SMALL(IF($L$2=$B$2:$B$561, ROW($B$2:$B$561)-ROW($B$2)+1), ROW(409:409)))</f>
        <v>#NUM!</v>
      </c>
      <c r="P410" s="21" t="e">
        <f t="array" ref="P410">INDEX($C$2:$C$561, SMALL(IF($O$2=$B$2:$B$561, ROW($B$2:$B$561)-ROW($B$2)+1), ROW(409:409)))</f>
        <v>#NUM!</v>
      </c>
      <c r="Q410" s="21" t="e">
        <f t="array" ref="Q410">INDEX($D$2:$D$561, SMALL(IF($O$2=$B$2:$B$561, ROW($B$2:$B$561)-ROW($B$2)+1), ROW(409:409)))</f>
        <v>#NUM!</v>
      </c>
      <c r="S410" s="21" t="e">
        <f t="array" ref="S410">INDEX($C$2:$C$561, SMALL(IF($R$2=$B$2:$B$561, ROW($B$2:$B$561)-ROW($B$2)+1), ROW(409:409)))</f>
        <v>#NUM!</v>
      </c>
      <c r="T410" s="21" t="e">
        <f t="array" ref="T410">INDEX($D$2:$D$561, SMALL(IF($R$2=$B$2:$B$561, ROW($B$2:$B$561)-ROW($B$2)+1), ROW(409:409)))</f>
        <v>#NUM!</v>
      </c>
      <c r="V410" s="21" t="e">
        <f t="array" ref="V410">INDEX($C$2:$C$561, SMALL(IF($U$2=$B$2:$B$561, ROW($B$2:$B$561)-ROW($B$2)+1), ROW(409:409)))</f>
        <v>#NUM!</v>
      </c>
      <c r="W410" s="21" t="e">
        <f t="array" ref="W410">INDEX($D$2:$D$561, SMALL(IF($U$2=$B$2:$B$561, ROW($B$2:$B$561)-ROW($B$2)+1), ROW(409:409)))</f>
        <v>#NUM!</v>
      </c>
      <c r="Y410" s="21" t="e">
        <f t="array" ref="Y410">INDEX($C$2:$C$561, SMALL(IF($X$2=$B$2:$B$561, ROW($B$2:$B$561)-ROW($B$2)+1), ROW(409:409)))</f>
        <v>#NUM!</v>
      </c>
      <c r="Z410" s="21" t="e">
        <f t="array" ref="Z410">INDEX($D$2:$D$561, SMALL(IF($X$2=$B$2:$B$561, ROW($B$2:$B$561)-ROW($B$2)+1), ROW(409:409)))</f>
        <v>#NUM!</v>
      </c>
      <c r="AB410" s="21" t="e">
        <f t="array" ref="AB410">INDEX($C$2:$C$561, SMALL(IF($AA$2=$B$2:$B$561, ROW($B$2:$B$561)-ROW($B$2)+1), ROW(409:409)))</f>
        <v>#NUM!</v>
      </c>
      <c r="AC410" s="21" t="e">
        <f t="array" ref="AC410">INDEX($D$2:$D$561, SMALL(IF($AA$2=$B$2:$B$561, ROW($B$2:$B$561)-ROW($B$2)+1), ROW(409:409)))</f>
        <v>#NUM!</v>
      </c>
      <c r="AE410" s="21" t="e">
        <f t="array" ref="AE410">INDEX($C$2:$C$561, SMALL(IF($AD$2=$B$2:$B$561, ROW($B$2:$B$561)-ROW($B$2)+1), ROW(409:409)))</f>
        <v>#NUM!</v>
      </c>
      <c r="AF410" s="21" t="e">
        <f t="array" ref="AF410">INDEX($D$2:$D$561, SMALL(IF($AD$2=$B$2:$B$561, ROW($B$2:$B$561)-ROW($B$2)+1), ROW(409:409)))</f>
        <v>#NUM!</v>
      </c>
      <c r="AH410" s="21" t="e">
        <f t="array" ref="AH410">INDEX($C$2:$C$561, SMALL(IF($AG$2=$B$2:$B$561, ROW($B$2:$B$561)-ROW($B$2)+1), ROW(409:409)))</f>
        <v>#NUM!</v>
      </c>
      <c r="AI410" s="21" t="e">
        <f t="array" ref="AI410">INDEX($D$2:$D$561, SMALL(IF($AG$2=$B$2:$B$561, ROW($B$2:$B$561)-ROW($B$2)+1), ROW(409:409)))</f>
        <v>#NUM!</v>
      </c>
    </row>
    <row r="411" spans="1:35" ht="15" x14ac:dyDescent="0.4">
      <c r="A411">
        <f>'Clk1.1'!P41</f>
        <v>12.335911473099872</v>
      </c>
      <c r="B411">
        <f t="shared" si="6"/>
        <v>12</v>
      </c>
      <c r="C411" s="1">
        <f>'Clk1.1'!S41</f>
        <v>14.255716351476721</v>
      </c>
      <c r="D411" s="1">
        <f>'Clk1.1'!T41</f>
        <v>9.4621665430236668</v>
      </c>
      <c r="G411" s="21" t="e">
        <f t="array" ref="G411">INDEX($C$2:$C$561, SMALL(IF($F$2=$B$2:$B$561, ROW($B$2:$B$561)-ROW($B$2)+1), ROW(410:410)))</f>
        <v>#NUM!</v>
      </c>
      <c r="H411" s="21" t="e">
        <f t="array" ref="H411">INDEX($D$2:$D$561, SMALL(IF($F$2=$B$2:$B$561, ROW($B$2:$B$561)-ROW($B$2)+1), ROW(410:410)))</f>
        <v>#NUM!</v>
      </c>
      <c r="J411" s="21" t="e">
        <f t="array" ref="J411">INDEX($C$2:$C$561, SMALL(IF($I$2=$B$2:$B$561, ROW($B$2:$B$561)-ROW($B$2)+1), ROW(410:410)))</f>
        <v>#NUM!</v>
      </c>
      <c r="K411" s="21" t="e">
        <f t="array" ref="K411">INDEX($D$2:$D$561, SMALL(IF($I$2=$B$2:$B$561, ROW($B$2:$B$561)-ROW($B$2)+1), ROW(410:410)))</f>
        <v>#NUM!</v>
      </c>
      <c r="M411" s="21" t="e">
        <f t="array" ref="M411">INDEX($C$2:$C$561, SMALL(IF($L$2=$B$2:$B$561, ROW($B$2:$B$561)-ROW($B$2)+1), ROW(410:410)))</f>
        <v>#NUM!</v>
      </c>
      <c r="N411" s="21" t="e">
        <f t="array" ref="N411">INDEX($D$2:$D$561, SMALL(IF($L$2=$B$2:$B$561, ROW($B$2:$B$561)-ROW($B$2)+1), ROW(410:410)))</f>
        <v>#NUM!</v>
      </c>
      <c r="P411" s="21" t="e">
        <f t="array" ref="P411">INDEX($C$2:$C$561, SMALL(IF($O$2=$B$2:$B$561, ROW($B$2:$B$561)-ROW($B$2)+1), ROW(410:410)))</f>
        <v>#NUM!</v>
      </c>
      <c r="Q411" s="21" t="e">
        <f t="array" ref="Q411">INDEX($D$2:$D$561, SMALL(IF($O$2=$B$2:$B$561, ROW($B$2:$B$561)-ROW($B$2)+1), ROW(410:410)))</f>
        <v>#NUM!</v>
      </c>
      <c r="S411" s="21" t="e">
        <f t="array" ref="S411">INDEX($C$2:$C$561, SMALL(IF($R$2=$B$2:$B$561, ROW($B$2:$B$561)-ROW($B$2)+1), ROW(410:410)))</f>
        <v>#NUM!</v>
      </c>
      <c r="T411" s="21" t="e">
        <f t="array" ref="T411">INDEX($D$2:$D$561, SMALL(IF($R$2=$B$2:$B$561, ROW($B$2:$B$561)-ROW($B$2)+1), ROW(410:410)))</f>
        <v>#NUM!</v>
      </c>
      <c r="V411" s="21" t="e">
        <f t="array" ref="V411">INDEX($C$2:$C$561, SMALL(IF($U$2=$B$2:$B$561, ROW($B$2:$B$561)-ROW($B$2)+1), ROW(410:410)))</f>
        <v>#NUM!</v>
      </c>
      <c r="W411" s="21" t="e">
        <f t="array" ref="W411">INDEX($D$2:$D$561, SMALL(IF($U$2=$B$2:$B$561, ROW($B$2:$B$561)-ROW($B$2)+1), ROW(410:410)))</f>
        <v>#NUM!</v>
      </c>
      <c r="Y411" s="21" t="e">
        <f t="array" ref="Y411">INDEX($C$2:$C$561, SMALL(IF($X$2=$B$2:$B$561, ROW($B$2:$B$561)-ROW($B$2)+1), ROW(410:410)))</f>
        <v>#NUM!</v>
      </c>
      <c r="Z411" s="21" t="e">
        <f t="array" ref="Z411">INDEX($D$2:$D$561, SMALL(IF($X$2=$B$2:$B$561, ROW($B$2:$B$561)-ROW($B$2)+1), ROW(410:410)))</f>
        <v>#NUM!</v>
      </c>
      <c r="AB411" s="21" t="e">
        <f t="array" ref="AB411">INDEX($C$2:$C$561, SMALL(IF($AA$2=$B$2:$B$561, ROW($B$2:$B$561)-ROW($B$2)+1), ROW(410:410)))</f>
        <v>#NUM!</v>
      </c>
      <c r="AC411" s="21" t="e">
        <f t="array" ref="AC411">INDEX($D$2:$D$561, SMALL(IF($AA$2=$B$2:$B$561, ROW($B$2:$B$561)-ROW($B$2)+1), ROW(410:410)))</f>
        <v>#NUM!</v>
      </c>
      <c r="AE411" s="21" t="e">
        <f t="array" ref="AE411">INDEX($C$2:$C$561, SMALL(IF($AD$2=$B$2:$B$561, ROW($B$2:$B$561)-ROW($B$2)+1), ROW(410:410)))</f>
        <v>#NUM!</v>
      </c>
      <c r="AF411" s="21" t="e">
        <f t="array" ref="AF411">INDEX($D$2:$D$561, SMALL(IF($AD$2=$B$2:$B$561, ROW($B$2:$B$561)-ROW($B$2)+1), ROW(410:410)))</f>
        <v>#NUM!</v>
      </c>
      <c r="AH411" s="21" t="e">
        <f t="array" ref="AH411">INDEX($C$2:$C$561, SMALL(IF($AG$2=$B$2:$B$561, ROW($B$2:$B$561)-ROW($B$2)+1), ROW(410:410)))</f>
        <v>#NUM!</v>
      </c>
      <c r="AI411" s="21" t="e">
        <f t="array" ref="AI411">INDEX($D$2:$D$561, SMALL(IF($AG$2=$B$2:$B$561, ROW($B$2:$B$561)-ROW($B$2)+1), ROW(410:410)))</f>
        <v>#NUM!</v>
      </c>
    </row>
    <row r="412" spans="1:35" ht="15" x14ac:dyDescent="0.4">
      <c r="A412">
        <f>'Clk1.1'!P42</f>
        <v>12.194115512401975</v>
      </c>
      <c r="B412">
        <f t="shared" si="6"/>
        <v>12</v>
      </c>
      <c r="C412" s="1">
        <f>'Clk1.1'!S42</f>
        <v>13.811411381420747</v>
      </c>
      <c r="D412" s="1">
        <f>'Clk1.1'!T42</f>
        <v>9.2449000496603997</v>
      </c>
      <c r="G412" s="21" t="e">
        <f t="array" ref="G412">INDEX($C$2:$C$561, SMALL(IF($F$2=$B$2:$B$561, ROW($B$2:$B$561)-ROW($B$2)+1), ROW(411:411)))</f>
        <v>#NUM!</v>
      </c>
      <c r="H412" s="21" t="e">
        <f t="array" ref="H412">INDEX($D$2:$D$561, SMALL(IF($F$2=$B$2:$B$561, ROW($B$2:$B$561)-ROW($B$2)+1), ROW(411:411)))</f>
        <v>#NUM!</v>
      </c>
      <c r="J412" s="21" t="e">
        <f t="array" ref="J412">INDEX($C$2:$C$561, SMALL(IF($I$2=$B$2:$B$561, ROW($B$2:$B$561)-ROW($B$2)+1), ROW(411:411)))</f>
        <v>#NUM!</v>
      </c>
      <c r="K412" s="21" t="e">
        <f t="array" ref="K412">INDEX($D$2:$D$561, SMALL(IF($I$2=$B$2:$B$561, ROW($B$2:$B$561)-ROW($B$2)+1), ROW(411:411)))</f>
        <v>#NUM!</v>
      </c>
      <c r="M412" s="21" t="e">
        <f t="array" ref="M412">INDEX($C$2:$C$561, SMALL(IF($L$2=$B$2:$B$561, ROW($B$2:$B$561)-ROW($B$2)+1), ROW(411:411)))</f>
        <v>#NUM!</v>
      </c>
      <c r="N412" s="21" t="e">
        <f t="array" ref="N412">INDEX($D$2:$D$561, SMALL(IF($L$2=$B$2:$B$561, ROW($B$2:$B$561)-ROW($B$2)+1), ROW(411:411)))</f>
        <v>#NUM!</v>
      </c>
      <c r="P412" s="21" t="e">
        <f t="array" ref="P412">INDEX($C$2:$C$561, SMALL(IF($O$2=$B$2:$B$561, ROW($B$2:$B$561)-ROW($B$2)+1), ROW(411:411)))</f>
        <v>#NUM!</v>
      </c>
      <c r="Q412" s="21" t="e">
        <f t="array" ref="Q412">INDEX($D$2:$D$561, SMALL(IF($O$2=$B$2:$B$561, ROW($B$2:$B$561)-ROW($B$2)+1), ROW(411:411)))</f>
        <v>#NUM!</v>
      </c>
      <c r="S412" s="21" t="e">
        <f t="array" ref="S412">INDEX($C$2:$C$561, SMALL(IF($R$2=$B$2:$B$561, ROW($B$2:$B$561)-ROW($B$2)+1), ROW(411:411)))</f>
        <v>#NUM!</v>
      </c>
      <c r="T412" s="21" t="e">
        <f t="array" ref="T412">INDEX($D$2:$D$561, SMALL(IF($R$2=$B$2:$B$561, ROW($B$2:$B$561)-ROW($B$2)+1), ROW(411:411)))</f>
        <v>#NUM!</v>
      </c>
      <c r="V412" s="21" t="e">
        <f t="array" ref="V412">INDEX($C$2:$C$561, SMALL(IF($U$2=$B$2:$B$561, ROW($B$2:$B$561)-ROW($B$2)+1), ROW(411:411)))</f>
        <v>#NUM!</v>
      </c>
      <c r="W412" s="21" t="e">
        <f t="array" ref="W412">INDEX($D$2:$D$561, SMALL(IF($U$2=$B$2:$B$561, ROW($B$2:$B$561)-ROW($B$2)+1), ROW(411:411)))</f>
        <v>#NUM!</v>
      </c>
      <c r="Y412" s="21" t="e">
        <f t="array" ref="Y412">INDEX($C$2:$C$561, SMALL(IF($X$2=$B$2:$B$561, ROW($B$2:$B$561)-ROW($B$2)+1), ROW(411:411)))</f>
        <v>#NUM!</v>
      </c>
      <c r="Z412" s="21" t="e">
        <f t="array" ref="Z412">INDEX($D$2:$D$561, SMALL(IF($X$2=$B$2:$B$561, ROW($B$2:$B$561)-ROW($B$2)+1), ROW(411:411)))</f>
        <v>#NUM!</v>
      </c>
      <c r="AB412" s="21" t="e">
        <f t="array" ref="AB412">INDEX($C$2:$C$561, SMALL(IF($AA$2=$B$2:$B$561, ROW($B$2:$B$561)-ROW($B$2)+1), ROW(411:411)))</f>
        <v>#NUM!</v>
      </c>
      <c r="AC412" s="21" t="e">
        <f t="array" ref="AC412">INDEX($D$2:$D$561, SMALL(IF($AA$2=$B$2:$B$561, ROW($B$2:$B$561)-ROW($B$2)+1), ROW(411:411)))</f>
        <v>#NUM!</v>
      </c>
      <c r="AE412" s="21" t="e">
        <f t="array" ref="AE412">INDEX($C$2:$C$561, SMALL(IF($AD$2=$B$2:$B$561, ROW($B$2:$B$561)-ROW($B$2)+1), ROW(411:411)))</f>
        <v>#NUM!</v>
      </c>
      <c r="AF412" s="21" t="e">
        <f t="array" ref="AF412">INDEX($D$2:$D$561, SMALL(IF($AD$2=$B$2:$B$561, ROW($B$2:$B$561)-ROW($B$2)+1), ROW(411:411)))</f>
        <v>#NUM!</v>
      </c>
      <c r="AH412" s="21" t="e">
        <f t="array" ref="AH412">INDEX($C$2:$C$561, SMALL(IF($AG$2=$B$2:$B$561, ROW($B$2:$B$561)-ROW($B$2)+1), ROW(411:411)))</f>
        <v>#NUM!</v>
      </c>
      <c r="AI412" s="21" t="e">
        <f t="array" ref="AI412">INDEX($D$2:$D$561, SMALL(IF($AG$2=$B$2:$B$561, ROW($B$2:$B$561)-ROW($B$2)+1), ROW(411:411)))</f>
        <v>#NUM!</v>
      </c>
    </row>
    <row r="413" spans="1:35" ht="15" x14ac:dyDescent="0.4">
      <c r="A413">
        <f>'Clk1.1'!P43</f>
        <v>12.068943663604466</v>
      </c>
      <c r="B413">
        <f t="shared" si="6"/>
        <v>12</v>
      </c>
      <c r="C413" s="1">
        <f>'Clk1.1'!S43</f>
        <v>13.391174737931394</v>
      </c>
      <c r="D413" s="1">
        <f>'Clk1.1'!T43</f>
        <v>9.0372052077517946</v>
      </c>
      <c r="G413" s="21" t="e">
        <f t="array" ref="G413">INDEX($C$2:$C$561, SMALL(IF($F$2=$B$2:$B$561, ROW($B$2:$B$561)-ROW($B$2)+1), ROW(412:412)))</f>
        <v>#NUM!</v>
      </c>
      <c r="H413" s="21" t="e">
        <f t="array" ref="H413">INDEX($D$2:$D$561, SMALL(IF($F$2=$B$2:$B$561, ROW($B$2:$B$561)-ROW($B$2)+1), ROW(412:412)))</f>
        <v>#NUM!</v>
      </c>
      <c r="J413" s="21" t="e">
        <f t="array" ref="J413">INDEX($C$2:$C$561, SMALL(IF($I$2=$B$2:$B$561, ROW($B$2:$B$561)-ROW($B$2)+1), ROW(412:412)))</f>
        <v>#NUM!</v>
      </c>
      <c r="K413" s="21" t="e">
        <f t="array" ref="K413">INDEX($D$2:$D$561, SMALL(IF($I$2=$B$2:$B$561, ROW($B$2:$B$561)-ROW($B$2)+1), ROW(412:412)))</f>
        <v>#NUM!</v>
      </c>
      <c r="M413" s="21" t="e">
        <f t="array" ref="M413">INDEX($C$2:$C$561, SMALL(IF($L$2=$B$2:$B$561, ROW($B$2:$B$561)-ROW($B$2)+1), ROW(412:412)))</f>
        <v>#NUM!</v>
      </c>
      <c r="N413" s="21" t="e">
        <f t="array" ref="N413">INDEX($D$2:$D$561, SMALL(IF($L$2=$B$2:$B$561, ROW($B$2:$B$561)-ROW($B$2)+1), ROW(412:412)))</f>
        <v>#NUM!</v>
      </c>
      <c r="P413" s="21" t="e">
        <f t="array" ref="P413">INDEX($C$2:$C$561, SMALL(IF($O$2=$B$2:$B$561, ROW($B$2:$B$561)-ROW($B$2)+1), ROW(412:412)))</f>
        <v>#NUM!</v>
      </c>
      <c r="Q413" s="21" t="e">
        <f t="array" ref="Q413">INDEX($D$2:$D$561, SMALL(IF($O$2=$B$2:$B$561, ROW($B$2:$B$561)-ROW($B$2)+1), ROW(412:412)))</f>
        <v>#NUM!</v>
      </c>
      <c r="S413" s="21" t="e">
        <f t="array" ref="S413">INDEX($C$2:$C$561, SMALL(IF($R$2=$B$2:$B$561, ROW($B$2:$B$561)-ROW($B$2)+1), ROW(412:412)))</f>
        <v>#NUM!</v>
      </c>
      <c r="T413" s="21" t="e">
        <f t="array" ref="T413">INDEX($D$2:$D$561, SMALL(IF($R$2=$B$2:$B$561, ROW($B$2:$B$561)-ROW($B$2)+1), ROW(412:412)))</f>
        <v>#NUM!</v>
      </c>
      <c r="V413" s="21" t="e">
        <f t="array" ref="V413">INDEX($C$2:$C$561, SMALL(IF($U$2=$B$2:$B$561, ROW($B$2:$B$561)-ROW($B$2)+1), ROW(412:412)))</f>
        <v>#NUM!</v>
      </c>
      <c r="W413" s="21" t="e">
        <f t="array" ref="W413">INDEX($D$2:$D$561, SMALL(IF($U$2=$B$2:$B$561, ROW($B$2:$B$561)-ROW($B$2)+1), ROW(412:412)))</f>
        <v>#NUM!</v>
      </c>
      <c r="Y413" s="21" t="e">
        <f t="array" ref="Y413">INDEX($C$2:$C$561, SMALL(IF($X$2=$B$2:$B$561, ROW($B$2:$B$561)-ROW($B$2)+1), ROW(412:412)))</f>
        <v>#NUM!</v>
      </c>
      <c r="Z413" s="21" t="e">
        <f t="array" ref="Z413">INDEX($D$2:$D$561, SMALL(IF($X$2=$B$2:$B$561, ROW($B$2:$B$561)-ROW($B$2)+1), ROW(412:412)))</f>
        <v>#NUM!</v>
      </c>
      <c r="AB413" s="21" t="e">
        <f t="array" ref="AB413">INDEX($C$2:$C$561, SMALL(IF($AA$2=$B$2:$B$561, ROW($B$2:$B$561)-ROW($B$2)+1), ROW(412:412)))</f>
        <v>#NUM!</v>
      </c>
      <c r="AC413" s="21" t="e">
        <f t="array" ref="AC413">INDEX($D$2:$D$561, SMALL(IF($AA$2=$B$2:$B$561, ROW($B$2:$B$561)-ROW($B$2)+1), ROW(412:412)))</f>
        <v>#NUM!</v>
      </c>
      <c r="AE413" s="21" t="e">
        <f t="array" ref="AE413">INDEX($C$2:$C$561, SMALL(IF($AD$2=$B$2:$B$561, ROW($B$2:$B$561)-ROW($B$2)+1), ROW(412:412)))</f>
        <v>#NUM!</v>
      </c>
      <c r="AF413" s="21" t="e">
        <f t="array" ref="AF413">INDEX($D$2:$D$561, SMALL(IF($AD$2=$B$2:$B$561, ROW($B$2:$B$561)-ROW($B$2)+1), ROW(412:412)))</f>
        <v>#NUM!</v>
      </c>
      <c r="AH413" s="21" t="e">
        <f t="array" ref="AH413">INDEX($C$2:$C$561, SMALL(IF($AG$2=$B$2:$B$561, ROW($B$2:$B$561)-ROW($B$2)+1), ROW(412:412)))</f>
        <v>#NUM!</v>
      </c>
      <c r="AI413" s="21" t="e">
        <f t="array" ref="AI413">INDEX($D$2:$D$561, SMALL(IF($AG$2=$B$2:$B$561, ROW($B$2:$B$561)-ROW($B$2)+1), ROW(412:412)))</f>
        <v>#NUM!</v>
      </c>
    </row>
    <row r="414" spans="1:35" ht="15" x14ac:dyDescent="0.4">
      <c r="A414">
        <f>'Clk1.1'!P44</f>
        <v>11.959005660648122</v>
      </c>
      <c r="B414">
        <f t="shared" si="6"/>
        <v>12</v>
      </c>
      <c r="C414" s="1">
        <f>'Clk1.1'!S44</f>
        <v>12.992669756490619</v>
      </c>
      <c r="D414" s="1">
        <f>'Clk1.1'!T44</f>
        <v>8.8377355492998113</v>
      </c>
      <c r="G414" s="21" t="e">
        <f t="array" ref="G414">INDEX($C$2:$C$561, SMALL(IF($F$2=$B$2:$B$561, ROW($B$2:$B$561)-ROW($B$2)+1), ROW(413:413)))</f>
        <v>#NUM!</v>
      </c>
      <c r="H414" s="21" t="e">
        <f t="array" ref="H414">INDEX($D$2:$D$561, SMALL(IF($F$2=$B$2:$B$561, ROW($B$2:$B$561)-ROW($B$2)+1), ROW(413:413)))</f>
        <v>#NUM!</v>
      </c>
      <c r="J414" s="21" t="e">
        <f t="array" ref="J414">INDEX($C$2:$C$561, SMALL(IF($I$2=$B$2:$B$561, ROW($B$2:$B$561)-ROW($B$2)+1), ROW(413:413)))</f>
        <v>#NUM!</v>
      </c>
      <c r="K414" s="21" t="e">
        <f t="array" ref="K414">INDEX($D$2:$D$561, SMALL(IF($I$2=$B$2:$B$561, ROW($B$2:$B$561)-ROW($B$2)+1), ROW(413:413)))</f>
        <v>#NUM!</v>
      </c>
      <c r="M414" s="21" t="e">
        <f t="array" ref="M414">INDEX($C$2:$C$561, SMALL(IF($L$2=$B$2:$B$561, ROW($B$2:$B$561)-ROW($B$2)+1), ROW(413:413)))</f>
        <v>#NUM!</v>
      </c>
      <c r="N414" s="21" t="e">
        <f t="array" ref="N414">INDEX($D$2:$D$561, SMALL(IF($L$2=$B$2:$B$561, ROW($B$2:$B$561)-ROW($B$2)+1), ROW(413:413)))</f>
        <v>#NUM!</v>
      </c>
      <c r="P414" s="21" t="e">
        <f t="array" ref="P414">INDEX($C$2:$C$561, SMALL(IF($O$2=$B$2:$B$561, ROW($B$2:$B$561)-ROW($B$2)+1), ROW(413:413)))</f>
        <v>#NUM!</v>
      </c>
      <c r="Q414" s="21" t="e">
        <f t="array" ref="Q414">INDEX($D$2:$D$561, SMALL(IF($O$2=$B$2:$B$561, ROW($B$2:$B$561)-ROW($B$2)+1), ROW(413:413)))</f>
        <v>#NUM!</v>
      </c>
      <c r="S414" s="21" t="e">
        <f t="array" ref="S414">INDEX($C$2:$C$561, SMALL(IF($R$2=$B$2:$B$561, ROW($B$2:$B$561)-ROW($B$2)+1), ROW(413:413)))</f>
        <v>#NUM!</v>
      </c>
      <c r="T414" s="21" t="e">
        <f t="array" ref="T414">INDEX($D$2:$D$561, SMALL(IF($R$2=$B$2:$B$561, ROW($B$2:$B$561)-ROW($B$2)+1), ROW(413:413)))</f>
        <v>#NUM!</v>
      </c>
      <c r="V414" s="21" t="e">
        <f t="array" ref="V414">INDEX($C$2:$C$561, SMALL(IF($U$2=$B$2:$B$561, ROW($B$2:$B$561)-ROW($B$2)+1), ROW(413:413)))</f>
        <v>#NUM!</v>
      </c>
      <c r="W414" s="21" t="e">
        <f t="array" ref="W414">INDEX($D$2:$D$561, SMALL(IF($U$2=$B$2:$B$561, ROW($B$2:$B$561)-ROW($B$2)+1), ROW(413:413)))</f>
        <v>#NUM!</v>
      </c>
      <c r="Y414" s="21" t="e">
        <f t="array" ref="Y414">INDEX($C$2:$C$561, SMALL(IF($X$2=$B$2:$B$561, ROW($B$2:$B$561)-ROW($B$2)+1), ROW(413:413)))</f>
        <v>#NUM!</v>
      </c>
      <c r="Z414" s="21" t="e">
        <f t="array" ref="Z414">INDEX($D$2:$D$561, SMALL(IF($X$2=$B$2:$B$561, ROW($B$2:$B$561)-ROW($B$2)+1), ROW(413:413)))</f>
        <v>#NUM!</v>
      </c>
      <c r="AB414" s="21" t="e">
        <f t="array" ref="AB414">INDEX($C$2:$C$561, SMALL(IF($AA$2=$B$2:$B$561, ROW($B$2:$B$561)-ROW($B$2)+1), ROW(413:413)))</f>
        <v>#NUM!</v>
      </c>
      <c r="AC414" s="21" t="e">
        <f t="array" ref="AC414">INDEX($D$2:$D$561, SMALL(IF($AA$2=$B$2:$B$561, ROW($B$2:$B$561)-ROW($B$2)+1), ROW(413:413)))</f>
        <v>#NUM!</v>
      </c>
      <c r="AE414" s="21" t="e">
        <f t="array" ref="AE414">INDEX($C$2:$C$561, SMALL(IF($AD$2=$B$2:$B$561, ROW($B$2:$B$561)-ROW($B$2)+1), ROW(413:413)))</f>
        <v>#NUM!</v>
      </c>
      <c r="AF414" s="21" t="e">
        <f t="array" ref="AF414">INDEX($D$2:$D$561, SMALL(IF($AD$2=$B$2:$B$561, ROW($B$2:$B$561)-ROW($B$2)+1), ROW(413:413)))</f>
        <v>#NUM!</v>
      </c>
      <c r="AH414" s="21" t="e">
        <f t="array" ref="AH414">INDEX($C$2:$C$561, SMALL(IF($AG$2=$B$2:$B$561, ROW($B$2:$B$561)-ROW($B$2)+1), ROW(413:413)))</f>
        <v>#NUM!</v>
      </c>
      <c r="AI414" s="21" t="e">
        <f t="array" ref="AI414">INDEX($D$2:$D$561, SMALL(IF($AG$2=$B$2:$B$561, ROW($B$2:$B$561)-ROW($B$2)+1), ROW(413:413)))</f>
        <v>#NUM!</v>
      </c>
    </row>
    <row r="415" spans="1:35" ht="15" x14ac:dyDescent="0.4">
      <c r="A415">
        <f>'Clk1.1'!P45</f>
        <v>11.863113882010104</v>
      </c>
      <c r="B415">
        <f t="shared" si="6"/>
        <v>12</v>
      </c>
      <c r="C415" s="1">
        <f>'Clk1.1'!S45</f>
        <v>12.613880787560358</v>
      </c>
      <c r="D415" s="1">
        <f>'Clk1.1'!T45</f>
        <v>8.6453156983804522</v>
      </c>
      <c r="G415" s="21" t="e">
        <f t="array" ref="G415">INDEX($C$2:$C$561, SMALL(IF($F$2=$B$2:$B$561, ROW($B$2:$B$561)-ROW($B$2)+1), ROW(414:414)))</f>
        <v>#NUM!</v>
      </c>
      <c r="H415" s="21" t="e">
        <f t="array" ref="H415">INDEX($D$2:$D$561, SMALL(IF($F$2=$B$2:$B$561, ROW($B$2:$B$561)-ROW($B$2)+1), ROW(414:414)))</f>
        <v>#NUM!</v>
      </c>
      <c r="J415" s="21" t="e">
        <f t="array" ref="J415">INDEX($C$2:$C$561, SMALL(IF($I$2=$B$2:$B$561, ROW($B$2:$B$561)-ROW($B$2)+1), ROW(414:414)))</f>
        <v>#NUM!</v>
      </c>
      <c r="K415" s="21" t="e">
        <f t="array" ref="K415">INDEX($D$2:$D$561, SMALL(IF($I$2=$B$2:$B$561, ROW($B$2:$B$561)-ROW($B$2)+1), ROW(414:414)))</f>
        <v>#NUM!</v>
      </c>
      <c r="M415" s="21" t="e">
        <f t="array" ref="M415">INDEX($C$2:$C$561, SMALL(IF($L$2=$B$2:$B$561, ROW($B$2:$B$561)-ROW($B$2)+1), ROW(414:414)))</f>
        <v>#NUM!</v>
      </c>
      <c r="N415" s="21" t="e">
        <f t="array" ref="N415">INDEX($D$2:$D$561, SMALL(IF($L$2=$B$2:$B$561, ROW($B$2:$B$561)-ROW($B$2)+1), ROW(414:414)))</f>
        <v>#NUM!</v>
      </c>
      <c r="P415" s="21" t="e">
        <f t="array" ref="P415">INDEX($C$2:$C$561, SMALL(IF($O$2=$B$2:$B$561, ROW($B$2:$B$561)-ROW($B$2)+1), ROW(414:414)))</f>
        <v>#NUM!</v>
      </c>
      <c r="Q415" s="21" t="e">
        <f t="array" ref="Q415">INDEX($D$2:$D$561, SMALL(IF($O$2=$B$2:$B$561, ROW($B$2:$B$561)-ROW($B$2)+1), ROW(414:414)))</f>
        <v>#NUM!</v>
      </c>
      <c r="S415" s="21" t="e">
        <f t="array" ref="S415">INDEX($C$2:$C$561, SMALL(IF($R$2=$B$2:$B$561, ROW($B$2:$B$561)-ROW($B$2)+1), ROW(414:414)))</f>
        <v>#NUM!</v>
      </c>
      <c r="T415" s="21" t="e">
        <f t="array" ref="T415">INDEX($D$2:$D$561, SMALL(IF($R$2=$B$2:$B$561, ROW($B$2:$B$561)-ROW($B$2)+1), ROW(414:414)))</f>
        <v>#NUM!</v>
      </c>
      <c r="V415" s="21" t="e">
        <f t="array" ref="V415">INDEX($C$2:$C$561, SMALL(IF($U$2=$B$2:$B$561, ROW($B$2:$B$561)-ROW($B$2)+1), ROW(414:414)))</f>
        <v>#NUM!</v>
      </c>
      <c r="W415" s="21" t="e">
        <f t="array" ref="W415">INDEX($D$2:$D$561, SMALL(IF($U$2=$B$2:$B$561, ROW($B$2:$B$561)-ROW($B$2)+1), ROW(414:414)))</f>
        <v>#NUM!</v>
      </c>
      <c r="Y415" s="21" t="e">
        <f t="array" ref="Y415">INDEX($C$2:$C$561, SMALL(IF($X$2=$B$2:$B$561, ROW($B$2:$B$561)-ROW($B$2)+1), ROW(414:414)))</f>
        <v>#NUM!</v>
      </c>
      <c r="Z415" s="21" t="e">
        <f t="array" ref="Z415">INDEX($D$2:$D$561, SMALL(IF($X$2=$B$2:$B$561, ROW($B$2:$B$561)-ROW($B$2)+1), ROW(414:414)))</f>
        <v>#NUM!</v>
      </c>
      <c r="AB415" s="21" t="e">
        <f t="array" ref="AB415">INDEX($C$2:$C$561, SMALL(IF($AA$2=$B$2:$B$561, ROW($B$2:$B$561)-ROW($B$2)+1), ROW(414:414)))</f>
        <v>#NUM!</v>
      </c>
      <c r="AC415" s="21" t="e">
        <f t="array" ref="AC415">INDEX($D$2:$D$561, SMALL(IF($AA$2=$B$2:$B$561, ROW($B$2:$B$561)-ROW($B$2)+1), ROW(414:414)))</f>
        <v>#NUM!</v>
      </c>
      <c r="AE415" s="21" t="e">
        <f t="array" ref="AE415">INDEX($C$2:$C$561, SMALL(IF($AD$2=$B$2:$B$561, ROW($B$2:$B$561)-ROW($B$2)+1), ROW(414:414)))</f>
        <v>#NUM!</v>
      </c>
      <c r="AF415" s="21" t="e">
        <f t="array" ref="AF415">INDEX($D$2:$D$561, SMALL(IF($AD$2=$B$2:$B$561, ROW($B$2:$B$561)-ROW($B$2)+1), ROW(414:414)))</f>
        <v>#NUM!</v>
      </c>
      <c r="AH415" s="21" t="e">
        <f t="array" ref="AH415">INDEX($C$2:$C$561, SMALL(IF($AG$2=$B$2:$B$561, ROW($B$2:$B$561)-ROW($B$2)+1), ROW(414:414)))</f>
        <v>#NUM!</v>
      </c>
      <c r="AI415" s="21" t="e">
        <f t="array" ref="AI415">INDEX($D$2:$D$561, SMALL(IF($AG$2=$B$2:$B$561, ROW($B$2:$B$561)-ROW($B$2)+1), ROW(414:414)))</f>
        <v>#NUM!</v>
      </c>
    </row>
    <row r="416" spans="1:35" ht="15" x14ac:dyDescent="0.4">
      <c r="A416">
        <f>'Clk1.1'!P46</f>
        <v>11.780250313868391</v>
      </c>
      <c r="B416">
        <f t="shared" si="6"/>
        <v>12</v>
      </c>
      <c r="C416" s="1">
        <f>'Clk1.1'!S46</f>
        <v>12.253058801996575</v>
      </c>
      <c r="D416" s="1">
        <f>'Clk1.1'!T46</f>
        <v>8.4589120100280688</v>
      </c>
      <c r="G416" s="21" t="e">
        <f t="array" ref="G416">INDEX($C$2:$C$561, SMALL(IF($F$2=$B$2:$B$561, ROW($B$2:$B$561)-ROW($B$2)+1), ROW(415:415)))</f>
        <v>#NUM!</v>
      </c>
      <c r="H416" s="21" t="e">
        <f t="array" ref="H416">INDEX($D$2:$D$561, SMALL(IF($F$2=$B$2:$B$561, ROW($B$2:$B$561)-ROW($B$2)+1), ROW(415:415)))</f>
        <v>#NUM!</v>
      </c>
      <c r="J416" s="21" t="e">
        <f t="array" ref="J416">INDEX($C$2:$C$561, SMALL(IF($I$2=$B$2:$B$561, ROW($B$2:$B$561)-ROW($B$2)+1), ROW(415:415)))</f>
        <v>#NUM!</v>
      </c>
      <c r="K416" s="21" t="e">
        <f t="array" ref="K416">INDEX($D$2:$D$561, SMALL(IF($I$2=$B$2:$B$561, ROW($B$2:$B$561)-ROW($B$2)+1), ROW(415:415)))</f>
        <v>#NUM!</v>
      </c>
      <c r="M416" s="21" t="e">
        <f t="array" ref="M416">INDEX($C$2:$C$561, SMALL(IF($L$2=$B$2:$B$561, ROW($B$2:$B$561)-ROW($B$2)+1), ROW(415:415)))</f>
        <v>#NUM!</v>
      </c>
      <c r="N416" s="21" t="e">
        <f t="array" ref="N416">INDEX($D$2:$D$561, SMALL(IF($L$2=$B$2:$B$561, ROW($B$2:$B$561)-ROW($B$2)+1), ROW(415:415)))</f>
        <v>#NUM!</v>
      </c>
      <c r="P416" s="21" t="e">
        <f t="array" ref="P416">INDEX($C$2:$C$561, SMALL(IF($O$2=$B$2:$B$561, ROW($B$2:$B$561)-ROW($B$2)+1), ROW(415:415)))</f>
        <v>#NUM!</v>
      </c>
      <c r="Q416" s="21" t="e">
        <f t="array" ref="Q416">INDEX($D$2:$D$561, SMALL(IF($O$2=$B$2:$B$561, ROW($B$2:$B$561)-ROW($B$2)+1), ROW(415:415)))</f>
        <v>#NUM!</v>
      </c>
      <c r="S416" s="21" t="e">
        <f t="array" ref="S416">INDEX($C$2:$C$561, SMALL(IF($R$2=$B$2:$B$561, ROW($B$2:$B$561)-ROW($B$2)+1), ROW(415:415)))</f>
        <v>#NUM!</v>
      </c>
      <c r="T416" s="21" t="e">
        <f t="array" ref="T416">INDEX($D$2:$D$561, SMALL(IF($R$2=$B$2:$B$561, ROW($B$2:$B$561)-ROW($B$2)+1), ROW(415:415)))</f>
        <v>#NUM!</v>
      </c>
      <c r="V416" s="21" t="e">
        <f t="array" ref="V416">INDEX($C$2:$C$561, SMALL(IF($U$2=$B$2:$B$561, ROW($B$2:$B$561)-ROW($B$2)+1), ROW(415:415)))</f>
        <v>#NUM!</v>
      </c>
      <c r="W416" s="21" t="e">
        <f t="array" ref="W416">INDEX($D$2:$D$561, SMALL(IF($U$2=$B$2:$B$561, ROW($B$2:$B$561)-ROW($B$2)+1), ROW(415:415)))</f>
        <v>#NUM!</v>
      </c>
      <c r="Y416" s="21" t="e">
        <f t="array" ref="Y416">INDEX($C$2:$C$561, SMALL(IF($X$2=$B$2:$B$561, ROW($B$2:$B$561)-ROW($B$2)+1), ROW(415:415)))</f>
        <v>#NUM!</v>
      </c>
      <c r="Z416" s="21" t="e">
        <f t="array" ref="Z416">INDEX($D$2:$D$561, SMALL(IF($X$2=$B$2:$B$561, ROW($B$2:$B$561)-ROW($B$2)+1), ROW(415:415)))</f>
        <v>#NUM!</v>
      </c>
      <c r="AB416" s="21" t="e">
        <f t="array" ref="AB416">INDEX($C$2:$C$561, SMALL(IF($AA$2=$B$2:$B$561, ROW($B$2:$B$561)-ROW($B$2)+1), ROW(415:415)))</f>
        <v>#NUM!</v>
      </c>
      <c r="AC416" s="21" t="e">
        <f t="array" ref="AC416">INDEX($D$2:$D$561, SMALL(IF($AA$2=$B$2:$B$561, ROW($B$2:$B$561)-ROW($B$2)+1), ROW(415:415)))</f>
        <v>#NUM!</v>
      </c>
      <c r="AE416" s="21" t="e">
        <f t="array" ref="AE416">INDEX($C$2:$C$561, SMALL(IF($AD$2=$B$2:$B$561, ROW($B$2:$B$561)-ROW($B$2)+1), ROW(415:415)))</f>
        <v>#NUM!</v>
      </c>
      <c r="AF416" s="21" t="e">
        <f t="array" ref="AF416">INDEX($D$2:$D$561, SMALL(IF($AD$2=$B$2:$B$561, ROW($B$2:$B$561)-ROW($B$2)+1), ROW(415:415)))</f>
        <v>#NUM!</v>
      </c>
      <c r="AH416" s="21" t="e">
        <f t="array" ref="AH416">INDEX($C$2:$C$561, SMALL(IF($AG$2=$B$2:$B$561, ROW($B$2:$B$561)-ROW($B$2)+1), ROW(415:415)))</f>
        <v>#NUM!</v>
      </c>
      <c r="AI416" s="21" t="e">
        <f t="array" ref="AI416">INDEX($D$2:$D$561, SMALL(IF($AG$2=$B$2:$B$561, ROW($B$2:$B$561)-ROW($B$2)+1), ROW(415:415)))</f>
        <v>#NUM!</v>
      </c>
    </row>
    <row r="417" spans="1:35" ht="15" x14ac:dyDescent="0.4">
      <c r="A417">
        <f>'Clk1.1'!P47</f>
        <v>11.70954019283597</v>
      </c>
      <c r="B417">
        <f t="shared" si="6"/>
        <v>12</v>
      </c>
      <c r="C417" s="1">
        <f>'Clk1.1'!S47</f>
        <v>11.908677708845206</v>
      </c>
      <c r="D417" s="1">
        <f>'Clk1.1'!T47</f>
        <v>8.2776089053922632</v>
      </c>
      <c r="G417" s="21" t="e">
        <f t="array" ref="G417">INDEX($C$2:$C$561, SMALL(IF($F$2=$B$2:$B$561, ROW($B$2:$B$561)-ROW($B$2)+1), ROW(416:416)))</f>
        <v>#NUM!</v>
      </c>
      <c r="H417" s="21" t="e">
        <f t="array" ref="H417">INDEX($D$2:$D$561, SMALL(IF($F$2=$B$2:$B$561, ROW($B$2:$B$561)-ROW($B$2)+1), ROW(416:416)))</f>
        <v>#NUM!</v>
      </c>
      <c r="J417" s="21" t="e">
        <f t="array" ref="J417">INDEX($C$2:$C$561, SMALL(IF($I$2=$B$2:$B$561, ROW($B$2:$B$561)-ROW($B$2)+1), ROW(416:416)))</f>
        <v>#NUM!</v>
      </c>
      <c r="K417" s="21" t="e">
        <f t="array" ref="K417">INDEX($D$2:$D$561, SMALL(IF($I$2=$B$2:$B$561, ROW($B$2:$B$561)-ROW($B$2)+1), ROW(416:416)))</f>
        <v>#NUM!</v>
      </c>
      <c r="M417" s="21" t="e">
        <f t="array" ref="M417">INDEX($C$2:$C$561, SMALL(IF($L$2=$B$2:$B$561, ROW($B$2:$B$561)-ROW($B$2)+1), ROW(416:416)))</f>
        <v>#NUM!</v>
      </c>
      <c r="N417" s="21" t="e">
        <f t="array" ref="N417">INDEX($D$2:$D$561, SMALL(IF($L$2=$B$2:$B$561, ROW($B$2:$B$561)-ROW($B$2)+1), ROW(416:416)))</f>
        <v>#NUM!</v>
      </c>
      <c r="P417" s="21" t="e">
        <f t="array" ref="P417">INDEX($C$2:$C$561, SMALL(IF($O$2=$B$2:$B$561, ROW($B$2:$B$561)-ROW($B$2)+1), ROW(416:416)))</f>
        <v>#NUM!</v>
      </c>
      <c r="Q417" s="21" t="e">
        <f t="array" ref="Q417">INDEX($D$2:$D$561, SMALL(IF($O$2=$B$2:$B$561, ROW($B$2:$B$561)-ROW($B$2)+1), ROW(416:416)))</f>
        <v>#NUM!</v>
      </c>
      <c r="S417" s="21" t="e">
        <f t="array" ref="S417">INDEX($C$2:$C$561, SMALL(IF($R$2=$B$2:$B$561, ROW($B$2:$B$561)-ROW($B$2)+1), ROW(416:416)))</f>
        <v>#NUM!</v>
      </c>
      <c r="T417" s="21" t="e">
        <f t="array" ref="T417">INDEX($D$2:$D$561, SMALL(IF($R$2=$B$2:$B$561, ROW($B$2:$B$561)-ROW($B$2)+1), ROW(416:416)))</f>
        <v>#NUM!</v>
      </c>
      <c r="V417" s="21" t="e">
        <f t="array" ref="V417">INDEX($C$2:$C$561, SMALL(IF($U$2=$B$2:$B$561, ROW($B$2:$B$561)-ROW($B$2)+1), ROW(416:416)))</f>
        <v>#NUM!</v>
      </c>
      <c r="W417" s="21" t="e">
        <f t="array" ref="W417">INDEX($D$2:$D$561, SMALL(IF($U$2=$B$2:$B$561, ROW($B$2:$B$561)-ROW($B$2)+1), ROW(416:416)))</f>
        <v>#NUM!</v>
      </c>
      <c r="Y417" s="21" t="e">
        <f t="array" ref="Y417">INDEX($C$2:$C$561, SMALL(IF($X$2=$B$2:$B$561, ROW($B$2:$B$561)-ROW($B$2)+1), ROW(416:416)))</f>
        <v>#NUM!</v>
      </c>
      <c r="Z417" s="21" t="e">
        <f t="array" ref="Z417">INDEX($D$2:$D$561, SMALL(IF($X$2=$B$2:$B$561, ROW($B$2:$B$561)-ROW($B$2)+1), ROW(416:416)))</f>
        <v>#NUM!</v>
      </c>
      <c r="AB417" s="21" t="e">
        <f t="array" ref="AB417">INDEX($C$2:$C$561, SMALL(IF($AA$2=$B$2:$B$561, ROW($B$2:$B$561)-ROW($B$2)+1), ROW(416:416)))</f>
        <v>#NUM!</v>
      </c>
      <c r="AC417" s="21" t="e">
        <f t="array" ref="AC417">INDEX($D$2:$D$561, SMALL(IF($AA$2=$B$2:$B$561, ROW($B$2:$B$561)-ROW($B$2)+1), ROW(416:416)))</f>
        <v>#NUM!</v>
      </c>
      <c r="AE417" s="21" t="e">
        <f t="array" ref="AE417">INDEX($C$2:$C$561, SMALL(IF($AD$2=$B$2:$B$561, ROW($B$2:$B$561)-ROW($B$2)+1), ROW(416:416)))</f>
        <v>#NUM!</v>
      </c>
      <c r="AF417" s="21" t="e">
        <f t="array" ref="AF417">INDEX($D$2:$D$561, SMALL(IF($AD$2=$B$2:$B$561, ROW($B$2:$B$561)-ROW($B$2)+1), ROW(416:416)))</f>
        <v>#NUM!</v>
      </c>
      <c r="AH417" s="21" t="e">
        <f t="array" ref="AH417">INDEX($C$2:$C$561, SMALL(IF($AG$2=$B$2:$B$561, ROW($B$2:$B$561)-ROW($B$2)+1), ROW(416:416)))</f>
        <v>#NUM!</v>
      </c>
      <c r="AI417" s="21" t="e">
        <f t="array" ref="AI417">INDEX($D$2:$D$561, SMALL(IF($AG$2=$B$2:$B$561, ROW($B$2:$B$561)-ROW($B$2)+1), ROW(416:416)))</f>
        <v>#NUM!</v>
      </c>
    </row>
    <row r="418" spans="1:35" ht="15" x14ac:dyDescent="0.4">
      <c r="A418">
        <f>'Clk1.1'!P48</f>
        <v>11.65023083281851</v>
      </c>
      <c r="B418">
        <f t="shared" si="6"/>
        <v>12</v>
      </c>
      <c r="C418" s="1">
        <f>'Clk1.1'!S48</f>
        <v>11.579398958064742</v>
      </c>
      <c r="D418" s="1">
        <f>'Clk1.1'!T48</f>
        <v>8.1005895990670034</v>
      </c>
      <c r="G418" s="21" t="e">
        <f t="array" ref="G418">INDEX($C$2:$C$561, SMALL(IF($F$2=$B$2:$B$561, ROW($B$2:$B$561)-ROW($B$2)+1), ROW(417:417)))</f>
        <v>#NUM!</v>
      </c>
      <c r="H418" s="21" t="e">
        <f t="array" ref="H418">INDEX($D$2:$D$561, SMALL(IF($F$2=$B$2:$B$561, ROW($B$2:$B$561)-ROW($B$2)+1), ROW(417:417)))</f>
        <v>#NUM!</v>
      </c>
      <c r="J418" s="21" t="e">
        <f t="array" ref="J418">INDEX($C$2:$C$561, SMALL(IF($I$2=$B$2:$B$561, ROW($B$2:$B$561)-ROW($B$2)+1), ROW(417:417)))</f>
        <v>#NUM!</v>
      </c>
      <c r="K418" s="21" t="e">
        <f t="array" ref="K418">INDEX($D$2:$D$561, SMALL(IF($I$2=$B$2:$B$561, ROW($B$2:$B$561)-ROW($B$2)+1), ROW(417:417)))</f>
        <v>#NUM!</v>
      </c>
      <c r="M418" s="21" t="e">
        <f t="array" ref="M418">INDEX($C$2:$C$561, SMALL(IF($L$2=$B$2:$B$561, ROW($B$2:$B$561)-ROW($B$2)+1), ROW(417:417)))</f>
        <v>#NUM!</v>
      </c>
      <c r="N418" s="21" t="e">
        <f t="array" ref="N418">INDEX($D$2:$D$561, SMALL(IF($L$2=$B$2:$B$561, ROW($B$2:$B$561)-ROW($B$2)+1), ROW(417:417)))</f>
        <v>#NUM!</v>
      </c>
      <c r="P418" s="21" t="e">
        <f t="array" ref="P418">INDEX($C$2:$C$561, SMALL(IF($O$2=$B$2:$B$561, ROW($B$2:$B$561)-ROW($B$2)+1), ROW(417:417)))</f>
        <v>#NUM!</v>
      </c>
      <c r="Q418" s="21" t="e">
        <f t="array" ref="Q418">INDEX($D$2:$D$561, SMALL(IF($O$2=$B$2:$B$561, ROW($B$2:$B$561)-ROW($B$2)+1), ROW(417:417)))</f>
        <v>#NUM!</v>
      </c>
      <c r="S418" s="21" t="e">
        <f t="array" ref="S418">INDEX($C$2:$C$561, SMALL(IF($R$2=$B$2:$B$561, ROW($B$2:$B$561)-ROW($B$2)+1), ROW(417:417)))</f>
        <v>#NUM!</v>
      </c>
      <c r="T418" s="21" t="e">
        <f t="array" ref="T418">INDEX($D$2:$D$561, SMALL(IF($R$2=$B$2:$B$561, ROW($B$2:$B$561)-ROW($B$2)+1), ROW(417:417)))</f>
        <v>#NUM!</v>
      </c>
      <c r="V418" s="21" t="e">
        <f t="array" ref="V418">INDEX($C$2:$C$561, SMALL(IF($U$2=$B$2:$B$561, ROW($B$2:$B$561)-ROW($B$2)+1), ROW(417:417)))</f>
        <v>#NUM!</v>
      </c>
      <c r="W418" s="21" t="e">
        <f t="array" ref="W418">INDEX($D$2:$D$561, SMALL(IF($U$2=$B$2:$B$561, ROW($B$2:$B$561)-ROW($B$2)+1), ROW(417:417)))</f>
        <v>#NUM!</v>
      </c>
      <c r="Y418" s="21" t="e">
        <f t="array" ref="Y418">INDEX($C$2:$C$561, SMALL(IF($X$2=$B$2:$B$561, ROW($B$2:$B$561)-ROW($B$2)+1), ROW(417:417)))</f>
        <v>#NUM!</v>
      </c>
      <c r="Z418" s="21" t="e">
        <f t="array" ref="Z418">INDEX($D$2:$D$561, SMALL(IF($X$2=$B$2:$B$561, ROW($B$2:$B$561)-ROW($B$2)+1), ROW(417:417)))</f>
        <v>#NUM!</v>
      </c>
      <c r="AB418" s="21" t="e">
        <f t="array" ref="AB418">INDEX($C$2:$C$561, SMALL(IF($AA$2=$B$2:$B$561, ROW($B$2:$B$561)-ROW($B$2)+1), ROW(417:417)))</f>
        <v>#NUM!</v>
      </c>
      <c r="AC418" s="21" t="e">
        <f t="array" ref="AC418">INDEX($D$2:$D$561, SMALL(IF($AA$2=$B$2:$B$561, ROW($B$2:$B$561)-ROW($B$2)+1), ROW(417:417)))</f>
        <v>#NUM!</v>
      </c>
      <c r="AE418" s="21" t="e">
        <f t="array" ref="AE418">INDEX($C$2:$C$561, SMALL(IF($AD$2=$B$2:$B$561, ROW($B$2:$B$561)-ROW($B$2)+1), ROW(417:417)))</f>
        <v>#NUM!</v>
      </c>
      <c r="AF418" s="21" t="e">
        <f t="array" ref="AF418">INDEX($D$2:$D$561, SMALL(IF($AD$2=$B$2:$B$561, ROW($B$2:$B$561)-ROW($B$2)+1), ROW(417:417)))</f>
        <v>#NUM!</v>
      </c>
      <c r="AH418" s="21" t="e">
        <f t="array" ref="AH418">INDEX($C$2:$C$561, SMALL(IF($AG$2=$B$2:$B$561, ROW($B$2:$B$561)-ROW($B$2)+1), ROW(417:417)))</f>
        <v>#NUM!</v>
      </c>
      <c r="AI418" s="21" t="e">
        <f t="array" ref="AI418">INDEX($D$2:$D$561, SMALL(IF($AG$2=$B$2:$B$561, ROW($B$2:$B$561)-ROW($B$2)+1), ROW(417:417)))</f>
        <v>#NUM!</v>
      </c>
    </row>
    <row r="419" spans="1:35" ht="15" x14ac:dyDescent="0.4">
      <c r="A419">
        <f>'Clk1.1'!P49</f>
        <v>11.601674520311192</v>
      </c>
      <c r="B419">
        <f t="shared" si="6"/>
        <v>12</v>
      </c>
      <c r="C419" s="1">
        <f>'Clk1.1'!S49</f>
        <v>11.264042610593282</v>
      </c>
      <c r="D419" s="1">
        <f>'Clk1.1'!T49</f>
        <v>7.9271202419491091</v>
      </c>
      <c r="G419" s="21" t="e">
        <f t="array" ref="G419">INDEX($C$2:$C$561, SMALL(IF($F$2=$B$2:$B$561, ROW($B$2:$B$561)-ROW($B$2)+1), ROW(418:418)))</f>
        <v>#NUM!</v>
      </c>
      <c r="H419" s="21" t="e">
        <f t="array" ref="H419">INDEX($D$2:$D$561, SMALL(IF($F$2=$B$2:$B$561, ROW($B$2:$B$561)-ROW($B$2)+1), ROW(418:418)))</f>
        <v>#NUM!</v>
      </c>
      <c r="J419" s="21" t="e">
        <f t="array" ref="J419">INDEX($C$2:$C$561, SMALL(IF($I$2=$B$2:$B$561, ROW($B$2:$B$561)-ROW($B$2)+1), ROW(418:418)))</f>
        <v>#NUM!</v>
      </c>
      <c r="K419" s="21" t="e">
        <f t="array" ref="K419">INDEX($D$2:$D$561, SMALL(IF($I$2=$B$2:$B$561, ROW($B$2:$B$561)-ROW($B$2)+1), ROW(418:418)))</f>
        <v>#NUM!</v>
      </c>
      <c r="M419" s="21" t="e">
        <f t="array" ref="M419">INDEX($C$2:$C$561, SMALL(IF($L$2=$B$2:$B$561, ROW($B$2:$B$561)-ROW($B$2)+1), ROW(418:418)))</f>
        <v>#NUM!</v>
      </c>
      <c r="N419" s="21" t="e">
        <f t="array" ref="N419">INDEX($D$2:$D$561, SMALL(IF($L$2=$B$2:$B$561, ROW($B$2:$B$561)-ROW($B$2)+1), ROW(418:418)))</f>
        <v>#NUM!</v>
      </c>
      <c r="P419" s="21" t="e">
        <f t="array" ref="P419">INDEX($C$2:$C$561, SMALL(IF($O$2=$B$2:$B$561, ROW($B$2:$B$561)-ROW($B$2)+1), ROW(418:418)))</f>
        <v>#NUM!</v>
      </c>
      <c r="Q419" s="21" t="e">
        <f t="array" ref="Q419">INDEX($D$2:$D$561, SMALL(IF($O$2=$B$2:$B$561, ROW($B$2:$B$561)-ROW($B$2)+1), ROW(418:418)))</f>
        <v>#NUM!</v>
      </c>
      <c r="S419" s="21" t="e">
        <f t="array" ref="S419">INDEX($C$2:$C$561, SMALL(IF($R$2=$B$2:$B$561, ROW($B$2:$B$561)-ROW($B$2)+1), ROW(418:418)))</f>
        <v>#NUM!</v>
      </c>
      <c r="T419" s="21" t="e">
        <f t="array" ref="T419">INDEX($D$2:$D$561, SMALL(IF($R$2=$B$2:$B$561, ROW($B$2:$B$561)-ROW($B$2)+1), ROW(418:418)))</f>
        <v>#NUM!</v>
      </c>
      <c r="V419" s="21" t="e">
        <f t="array" ref="V419">INDEX($C$2:$C$561, SMALL(IF($U$2=$B$2:$B$561, ROW($B$2:$B$561)-ROW($B$2)+1), ROW(418:418)))</f>
        <v>#NUM!</v>
      </c>
      <c r="W419" s="21" t="e">
        <f t="array" ref="W419">INDEX($D$2:$D$561, SMALL(IF($U$2=$B$2:$B$561, ROW($B$2:$B$561)-ROW($B$2)+1), ROW(418:418)))</f>
        <v>#NUM!</v>
      </c>
      <c r="Y419" s="21" t="e">
        <f t="array" ref="Y419">INDEX($C$2:$C$561, SMALL(IF($X$2=$B$2:$B$561, ROW($B$2:$B$561)-ROW($B$2)+1), ROW(418:418)))</f>
        <v>#NUM!</v>
      </c>
      <c r="Z419" s="21" t="e">
        <f t="array" ref="Z419">INDEX($D$2:$D$561, SMALL(IF($X$2=$B$2:$B$561, ROW($B$2:$B$561)-ROW($B$2)+1), ROW(418:418)))</f>
        <v>#NUM!</v>
      </c>
      <c r="AB419" s="21" t="e">
        <f t="array" ref="AB419">INDEX($C$2:$C$561, SMALL(IF($AA$2=$B$2:$B$561, ROW($B$2:$B$561)-ROW($B$2)+1), ROW(418:418)))</f>
        <v>#NUM!</v>
      </c>
      <c r="AC419" s="21" t="e">
        <f t="array" ref="AC419">INDEX($D$2:$D$561, SMALL(IF($AA$2=$B$2:$B$561, ROW($B$2:$B$561)-ROW($B$2)+1), ROW(418:418)))</f>
        <v>#NUM!</v>
      </c>
      <c r="AE419" s="21" t="e">
        <f t="array" ref="AE419">INDEX($C$2:$C$561, SMALL(IF($AD$2=$B$2:$B$561, ROW($B$2:$B$561)-ROW($B$2)+1), ROW(418:418)))</f>
        <v>#NUM!</v>
      </c>
      <c r="AF419" s="21" t="e">
        <f t="array" ref="AF419">INDEX($D$2:$D$561, SMALL(IF($AD$2=$B$2:$B$561, ROW($B$2:$B$561)-ROW($B$2)+1), ROW(418:418)))</f>
        <v>#NUM!</v>
      </c>
      <c r="AH419" s="21" t="e">
        <f t="array" ref="AH419">INDEX($C$2:$C$561, SMALL(IF($AG$2=$B$2:$B$561, ROW($B$2:$B$561)-ROW($B$2)+1), ROW(418:418)))</f>
        <v>#NUM!</v>
      </c>
      <c r="AI419" s="21" t="e">
        <f t="array" ref="AI419">INDEX($D$2:$D$561, SMALL(IF($AG$2=$B$2:$B$561, ROW($B$2:$B$561)-ROW($B$2)+1), ROW(418:418)))</f>
        <v>#NUM!</v>
      </c>
    </row>
    <row r="420" spans="1:35" ht="15" x14ac:dyDescent="0.4">
      <c r="A420">
        <f>'Clk1.1'!P50</f>
        <v>11.563314637529057</v>
      </c>
      <c r="B420">
        <f t="shared" si="6"/>
        <v>12</v>
      </c>
      <c r="C420" s="1">
        <f>'Clk1.1'!S50</f>
        <v>10.961563499000627</v>
      </c>
      <c r="D420" s="1">
        <f>'Clk1.1'!T50</f>
        <v>7.7565367395984959</v>
      </c>
      <c r="G420" s="21" t="e">
        <f t="array" ref="G420">INDEX($C$2:$C$561, SMALL(IF($F$2=$B$2:$B$561, ROW($B$2:$B$561)-ROW($B$2)+1), ROW(419:419)))</f>
        <v>#NUM!</v>
      </c>
      <c r="H420" s="21" t="e">
        <f t="array" ref="H420">INDEX($D$2:$D$561, SMALL(IF($F$2=$B$2:$B$561, ROW($B$2:$B$561)-ROW($B$2)+1), ROW(419:419)))</f>
        <v>#NUM!</v>
      </c>
      <c r="J420" s="21" t="e">
        <f t="array" ref="J420">INDEX($C$2:$C$561, SMALL(IF($I$2=$B$2:$B$561, ROW($B$2:$B$561)-ROW($B$2)+1), ROW(419:419)))</f>
        <v>#NUM!</v>
      </c>
      <c r="K420" s="21" t="e">
        <f t="array" ref="K420">INDEX($D$2:$D$561, SMALL(IF($I$2=$B$2:$B$561, ROW($B$2:$B$561)-ROW($B$2)+1), ROW(419:419)))</f>
        <v>#NUM!</v>
      </c>
      <c r="M420" s="21" t="e">
        <f t="array" ref="M420">INDEX($C$2:$C$561, SMALL(IF($L$2=$B$2:$B$561, ROW($B$2:$B$561)-ROW($B$2)+1), ROW(419:419)))</f>
        <v>#NUM!</v>
      </c>
      <c r="N420" s="21" t="e">
        <f t="array" ref="N420">INDEX($D$2:$D$561, SMALL(IF($L$2=$B$2:$B$561, ROW($B$2:$B$561)-ROW($B$2)+1), ROW(419:419)))</f>
        <v>#NUM!</v>
      </c>
      <c r="P420" s="21" t="e">
        <f t="array" ref="P420">INDEX($C$2:$C$561, SMALL(IF($O$2=$B$2:$B$561, ROW($B$2:$B$561)-ROW($B$2)+1), ROW(419:419)))</f>
        <v>#NUM!</v>
      </c>
      <c r="Q420" s="21" t="e">
        <f t="array" ref="Q420">INDEX($D$2:$D$561, SMALL(IF($O$2=$B$2:$B$561, ROW($B$2:$B$561)-ROW($B$2)+1), ROW(419:419)))</f>
        <v>#NUM!</v>
      </c>
      <c r="S420" s="21" t="e">
        <f t="array" ref="S420">INDEX($C$2:$C$561, SMALL(IF($R$2=$B$2:$B$561, ROW($B$2:$B$561)-ROW($B$2)+1), ROW(419:419)))</f>
        <v>#NUM!</v>
      </c>
      <c r="T420" s="21" t="e">
        <f t="array" ref="T420">INDEX($D$2:$D$561, SMALL(IF($R$2=$B$2:$B$561, ROW($B$2:$B$561)-ROW($B$2)+1), ROW(419:419)))</f>
        <v>#NUM!</v>
      </c>
      <c r="V420" s="21" t="e">
        <f t="array" ref="V420">INDEX($C$2:$C$561, SMALL(IF($U$2=$B$2:$B$561, ROW($B$2:$B$561)-ROW($B$2)+1), ROW(419:419)))</f>
        <v>#NUM!</v>
      </c>
      <c r="W420" s="21" t="e">
        <f t="array" ref="W420">INDEX($D$2:$D$561, SMALL(IF($U$2=$B$2:$B$561, ROW($B$2:$B$561)-ROW($B$2)+1), ROW(419:419)))</f>
        <v>#NUM!</v>
      </c>
      <c r="Y420" s="21" t="e">
        <f t="array" ref="Y420">INDEX($C$2:$C$561, SMALL(IF($X$2=$B$2:$B$561, ROW($B$2:$B$561)-ROW($B$2)+1), ROW(419:419)))</f>
        <v>#NUM!</v>
      </c>
      <c r="Z420" s="21" t="e">
        <f t="array" ref="Z420">INDEX($D$2:$D$561, SMALL(IF($X$2=$B$2:$B$561, ROW($B$2:$B$561)-ROW($B$2)+1), ROW(419:419)))</f>
        <v>#NUM!</v>
      </c>
      <c r="AB420" s="21" t="e">
        <f t="array" ref="AB420">INDEX($C$2:$C$561, SMALL(IF($AA$2=$B$2:$B$561, ROW($B$2:$B$561)-ROW($B$2)+1), ROW(419:419)))</f>
        <v>#NUM!</v>
      </c>
      <c r="AC420" s="21" t="e">
        <f t="array" ref="AC420">INDEX($D$2:$D$561, SMALL(IF($AA$2=$B$2:$B$561, ROW($B$2:$B$561)-ROW($B$2)+1), ROW(419:419)))</f>
        <v>#NUM!</v>
      </c>
      <c r="AE420" s="21" t="e">
        <f t="array" ref="AE420">INDEX($C$2:$C$561, SMALL(IF($AD$2=$B$2:$B$561, ROW($B$2:$B$561)-ROW($B$2)+1), ROW(419:419)))</f>
        <v>#NUM!</v>
      </c>
      <c r="AF420" s="21" t="e">
        <f t="array" ref="AF420">INDEX($D$2:$D$561, SMALL(IF($AD$2=$B$2:$B$561, ROW($B$2:$B$561)-ROW($B$2)+1), ROW(419:419)))</f>
        <v>#NUM!</v>
      </c>
      <c r="AH420" s="21" t="e">
        <f t="array" ref="AH420">INDEX($C$2:$C$561, SMALL(IF($AG$2=$B$2:$B$561, ROW($B$2:$B$561)-ROW($B$2)+1), ROW(419:419)))</f>
        <v>#NUM!</v>
      </c>
      <c r="AI420" s="21" t="e">
        <f t="array" ref="AI420">INDEX($D$2:$D$561, SMALL(IF($AG$2=$B$2:$B$561, ROW($B$2:$B$561)-ROW($B$2)+1), ROW(419:419)))</f>
        <v>#NUM!</v>
      </c>
    </row>
    <row r="421" spans="1:35" ht="15" x14ac:dyDescent="0.4">
      <c r="A421">
        <f>'Clk1.1'!P51</f>
        <v>11.53467437457725</v>
      </c>
      <c r="B421">
        <f t="shared" si="6"/>
        <v>12</v>
      </c>
      <c r="C421" s="1">
        <f>'Clk1.1'!S51</f>
        <v>10.671031424195748</v>
      </c>
      <c r="D421" s="1">
        <f>'Clk1.1'!T51</f>
        <v>7.5882336790119895</v>
      </c>
      <c r="G421" s="21" t="e">
        <f t="array" ref="G421">INDEX($C$2:$C$561, SMALL(IF($F$2=$B$2:$B$561, ROW($B$2:$B$561)-ROW($B$2)+1), ROW(420:420)))</f>
        <v>#NUM!</v>
      </c>
      <c r="H421" s="21" t="e">
        <f t="array" ref="H421">INDEX($D$2:$D$561, SMALL(IF($F$2=$B$2:$B$561, ROW($B$2:$B$561)-ROW($B$2)+1), ROW(420:420)))</f>
        <v>#NUM!</v>
      </c>
      <c r="J421" s="21" t="e">
        <f t="array" ref="J421">INDEX($C$2:$C$561, SMALL(IF($I$2=$B$2:$B$561, ROW($B$2:$B$561)-ROW($B$2)+1), ROW(420:420)))</f>
        <v>#NUM!</v>
      </c>
      <c r="K421" s="21" t="e">
        <f t="array" ref="K421">INDEX($D$2:$D$561, SMALL(IF($I$2=$B$2:$B$561, ROW($B$2:$B$561)-ROW($B$2)+1), ROW(420:420)))</f>
        <v>#NUM!</v>
      </c>
      <c r="M421" s="21" t="e">
        <f t="array" ref="M421">INDEX($C$2:$C$561, SMALL(IF($L$2=$B$2:$B$561, ROW($B$2:$B$561)-ROW($B$2)+1), ROW(420:420)))</f>
        <v>#NUM!</v>
      </c>
      <c r="N421" s="21" t="e">
        <f t="array" ref="N421">INDEX($D$2:$D$561, SMALL(IF($L$2=$B$2:$B$561, ROW($B$2:$B$561)-ROW($B$2)+1), ROW(420:420)))</f>
        <v>#NUM!</v>
      </c>
      <c r="P421" s="21" t="e">
        <f t="array" ref="P421">INDEX($C$2:$C$561, SMALL(IF($O$2=$B$2:$B$561, ROW($B$2:$B$561)-ROW($B$2)+1), ROW(420:420)))</f>
        <v>#NUM!</v>
      </c>
      <c r="Q421" s="21" t="e">
        <f t="array" ref="Q421">INDEX($D$2:$D$561, SMALL(IF($O$2=$B$2:$B$561, ROW($B$2:$B$561)-ROW($B$2)+1), ROW(420:420)))</f>
        <v>#NUM!</v>
      </c>
      <c r="S421" s="21" t="e">
        <f t="array" ref="S421">INDEX($C$2:$C$561, SMALL(IF($R$2=$B$2:$B$561, ROW($B$2:$B$561)-ROW($B$2)+1), ROW(420:420)))</f>
        <v>#NUM!</v>
      </c>
      <c r="T421" s="21" t="e">
        <f t="array" ref="T421">INDEX($D$2:$D$561, SMALL(IF($R$2=$B$2:$B$561, ROW($B$2:$B$561)-ROW($B$2)+1), ROW(420:420)))</f>
        <v>#NUM!</v>
      </c>
      <c r="V421" s="21" t="e">
        <f t="array" ref="V421">INDEX($C$2:$C$561, SMALL(IF($U$2=$B$2:$B$561, ROW($B$2:$B$561)-ROW($B$2)+1), ROW(420:420)))</f>
        <v>#NUM!</v>
      </c>
      <c r="W421" s="21" t="e">
        <f t="array" ref="W421">INDEX($D$2:$D$561, SMALL(IF($U$2=$B$2:$B$561, ROW($B$2:$B$561)-ROW($B$2)+1), ROW(420:420)))</f>
        <v>#NUM!</v>
      </c>
      <c r="Y421" s="21" t="e">
        <f t="array" ref="Y421">INDEX($C$2:$C$561, SMALL(IF($X$2=$B$2:$B$561, ROW($B$2:$B$561)-ROW($B$2)+1), ROW(420:420)))</f>
        <v>#NUM!</v>
      </c>
      <c r="Z421" s="21" t="e">
        <f t="array" ref="Z421">INDEX($D$2:$D$561, SMALL(IF($X$2=$B$2:$B$561, ROW($B$2:$B$561)-ROW($B$2)+1), ROW(420:420)))</f>
        <v>#NUM!</v>
      </c>
      <c r="AB421" s="21" t="e">
        <f t="array" ref="AB421">INDEX($C$2:$C$561, SMALL(IF($AA$2=$B$2:$B$561, ROW($B$2:$B$561)-ROW($B$2)+1), ROW(420:420)))</f>
        <v>#NUM!</v>
      </c>
      <c r="AC421" s="21" t="e">
        <f t="array" ref="AC421">INDEX($D$2:$D$561, SMALL(IF($AA$2=$B$2:$B$561, ROW($B$2:$B$561)-ROW($B$2)+1), ROW(420:420)))</f>
        <v>#NUM!</v>
      </c>
      <c r="AE421" s="21" t="e">
        <f t="array" ref="AE421">INDEX($C$2:$C$561, SMALL(IF($AD$2=$B$2:$B$561, ROW($B$2:$B$561)-ROW($B$2)+1), ROW(420:420)))</f>
        <v>#NUM!</v>
      </c>
      <c r="AF421" s="21" t="e">
        <f t="array" ref="AF421">INDEX($D$2:$D$561, SMALL(IF($AD$2=$B$2:$B$561, ROW($B$2:$B$561)-ROW($B$2)+1), ROW(420:420)))</f>
        <v>#NUM!</v>
      </c>
      <c r="AH421" s="21" t="e">
        <f t="array" ref="AH421">INDEX($C$2:$C$561, SMALL(IF($AG$2=$B$2:$B$561, ROW($B$2:$B$561)-ROW($B$2)+1), ROW(420:420)))</f>
        <v>#NUM!</v>
      </c>
      <c r="AI421" s="21" t="e">
        <f t="array" ref="AI421">INDEX($D$2:$D$561, SMALL(IF($AG$2=$B$2:$B$561, ROW($B$2:$B$561)-ROW($B$2)+1), ROW(420:420)))</f>
        <v>#NUM!</v>
      </c>
    </row>
    <row r="422" spans="1:35" ht="15" x14ac:dyDescent="0.4">
      <c r="A422">
        <f>'Clk1.1'!P52</f>
        <v>11.515347541756745</v>
      </c>
      <c r="B422">
        <f t="shared" si="6"/>
        <v>12</v>
      </c>
      <c r="C422" s="1">
        <f>'Clk1.1'!S52</f>
        <v>10.391614571538449</v>
      </c>
      <c r="D422" s="1">
        <f>'Clk1.1'!T52</f>
        <v>7.4216549244388164</v>
      </c>
      <c r="G422" s="21" t="e">
        <f t="array" ref="G422">INDEX($C$2:$C$561, SMALL(IF($F$2=$B$2:$B$561, ROW($B$2:$B$561)-ROW($B$2)+1), ROW(421:421)))</f>
        <v>#NUM!</v>
      </c>
      <c r="H422" s="21" t="e">
        <f t="array" ref="H422">INDEX($D$2:$D$561, SMALL(IF($F$2=$B$2:$B$561, ROW($B$2:$B$561)-ROW($B$2)+1), ROW(421:421)))</f>
        <v>#NUM!</v>
      </c>
      <c r="J422" s="21" t="e">
        <f t="array" ref="J422">INDEX($C$2:$C$561, SMALL(IF($I$2=$B$2:$B$561, ROW($B$2:$B$561)-ROW($B$2)+1), ROW(421:421)))</f>
        <v>#NUM!</v>
      </c>
      <c r="K422" s="21" t="e">
        <f t="array" ref="K422">INDEX($D$2:$D$561, SMALL(IF($I$2=$B$2:$B$561, ROW($B$2:$B$561)-ROW($B$2)+1), ROW(421:421)))</f>
        <v>#NUM!</v>
      </c>
      <c r="M422" s="21" t="e">
        <f t="array" ref="M422">INDEX($C$2:$C$561, SMALL(IF($L$2=$B$2:$B$561, ROW($B$2:$B$561)-ROW($B$2)+1), ROW(421:421)))</f>
        <v>#NUM!</v>
      </c>
      <c r="N422" s="21" t="e">
        <f t="array" ref="N422">INDEX($D$2:$D$561, SMALL(IF($L$2=$B$2:$B$561, ROW($B$2:$B$561)-ROW($B$2)+1), ROW(421:421)))</f>
        <v>#NUM!</v>
      </c>
      <c r="P422" s="21" t="e">
        <f t="array" ref="P422">INDEX($C$2:$C$561, SMALL(IF($O$2=$B$2:$B$561, ROW($B$2:$B$561)-ROW($B$2)+1), ROW(421:421)))</f>
        <v>#NUM!</v>
      </c>
      <c r="Q422" s="21" t="e">
        <f t="array" ref="Q422">INDEX($D$2:$D$561, SMALL(IF($O$2=$B$2:$B$561, ROW($B$2:$B$561)-ROW($B$2)+1), ROW(421:421)))</f>
        <v>#NUM!</v>
      </c>
      <c r="S422" s="21" t="e">
        <f t="array" ref="S422">INDEX($C$2:$C$561, SMALL(IF($R$2=$B$2:$B$561, ROW($B$2:$B$561)-ROW($B$2)+1), ROW(421:421)))</f>
        <v>#NUM!</v>
      </c>
      <c r="T422" s="21" t="e">
        <f t="array" ref="T422">INDEX($D$2:$D$561, SMALL(IF($R$2=$B$2:$B$561, ROW($B$2:$B$561)-ROW($B$2)+1), ROW(421:421)))</f>
        <v>#NUM!</v>
      </c>
      <c r="V422" s="21" t="e">
        <f t="array" ref="V422">INDEX($C$2:$C$561, SMALL(IF($U$2=$B$2:$B$561, ROW($B$2:$B$561)-ROW($B$2)+1), ROW(421:421)))</f>
        <v>#NUM!</v>
      </c>
      <c r="W422" s="21" t="e">
        <f t="array" ref="W422">INDEX($D$2:$D$561, SMALL(IF($U$2=$B$2:$B$561, ROW($B$2:$B$561)-ROW($B$2)+1), ROW(421:421)))</f>
        <v>#NUM!</v>
      </c>
      <c r="Y422" s="21" t="e">
        <f t="array" ref="Y422">INDEX($C$2:$C$561, SMALL(IF($X$2=$B$2:$B$561, ROW($B$2:$B$561)-ROW($B$2)+1), ROW(421:421)))</f>
        <v>#NUM!</v>
      </c>
      <c r="Z422" s="21" t="e">
        <f t="array" ref="Z422">INDEX($D$2:$D$561, SMALL(IF($X$2=$B$2:$B$561, ROW($B$2:$B$561)-ROW($B$2)+1), ROW(421:421)))</f>
        <v>#NUM!</v>
      </c>
      <c r="AB422" s="21" t="e">
        <f t="array" ref="AB422">INDEX($C$2:$C$561, SMALL(IF($AA$2=$B$2:$B$561, ROW($B$2:$B$561)-ROW($B$2)+1), ROW(421:421)))</f>
        <v>#NUM!</v>
      </c>
      <c r="AC422" s="21" t="e">
        <f t="array" ref="AC422">INDEX($D$2:$D$561, SMALL(IF($AA$2=$B$2:$B$561, ROW($B$2:$B$561)-ROW($B$2)+1), ROW(421:421)))</f>
        <v>#NUM!</v>
      </c>
      <c r="AE422" s="21" t="e">
        <f t="array" ref="AE422">INDEX($C$2:$C$561, SMALL(IF($AD$2=$B$2:$B$561, ROW($B$2:$B$561)-ROW($B$2)+1), ROW(421:421)))</f>
        <v>#NUM!</v>
      </c>
      <c r="AF422" s="21" t="e">
        <f t="array" ref="AF422">INDEX($D$2:$D$561, SMALL(IF($AD$2=$B$2:$B$561, ROW($B$2:$B$561)-ROW($B$2)+1), ROW(421:421)))</f>
        <v>#NUM!</v>
      </c>
      <c r="AH422" s="21" t="e">
        <f t="array" ref="AH422">INDEX($C$2:$C$561, SMALL(IF($AG$2=$B$2:$B$561, ROW($B$2:$B$561)-ROW($B$2)+1), ROW(421:421)))</f>
        <v>#NUM!</v>
      </c>
      <c r="AI422" s="21" t="e">
        <f t="array" ref="AI422">INDEX($D$2:$D$561, SMALL(IF($AG$2=$B$2:$B$561, ROW($B$2:$B$561)-ROW($B$2)+1), ROW(421:421)))</f>
        <v>#NUM!</v>
      </c>
    </row>
    <row r="423" spans="1:35" ht="15" x14ac:dyDescent="0.4">
      <c r="A423">
        <f>'Clk1.1'!P53</f>
        <v>11.504991105774176</v>
      </c>
      <c r="B423">
        <f t="shared" si="6"/>
        <v>12</v>
      </c>
      <c r="C423" s="1">
        <f>'Clk1.1'!S53</f>
        <v>10.122565506775624</v>
      </c>
      <c r="D423" s="1">
        <f>'Clk1.1'!T53</f>
        <v>7.2562855380673739</v>
      </c>
      <c r="G423" s="21" t="e">
        <f t="array" ref="G423">INDEX($C$2:$C$561, SMALL(IF($F$2=$B$2:$B$561, ROW($B$2:$B$561)-ROW($B$2)+1), ROW(422:422)))</f>
        <v>#NUM!</v>
      </c>
      <c r="H423" s="21" t="e">
        <f t="array" ref="H423">INDEX($D$2:$D$561, SMALL(IF($F$2=$B$2:$B$561, ROW($B$2:$B$561)-ROW($B$2)+1), ROW(422:422)))</f>
        <v>#NUM!</v>
      </c>
      <c r="J423" s="21" t="e">
        <f t="array" ref="J423">INDEX($C$2:$C$561, SMALL(IF($I$2=$B$2:$B$561, ROW($B$2:$B$561)-ROW($B$2)+1), ROW(422:422)))</f>
        <v>#NUM!</v>
      </c>
      <c r="K423" s="21" t="e">
        <f t="array" ref="K423">INDEX($D$2:$D$561, SMALL(IF($I$2=$B$2:$B$561, ROW($B$2:$B$561)-ROW($B$2)+1), ROW(422:422)))</f>
        <v>#NUM!</v>
      </c>
      <c r="M423" s="21" t="e">
        <f t="array" ref="M423">INDEX($C$2:$C$561, SMALL(IF($L$2=$B$2:$B$561, ROW($B$2:$B$561)-ROW($B$2)+1), ROW(422:422)))</f>
        <v>#NUM!</v>
      </c>
      <c r="N423" s="21" t="e">
        <f t="array" ref="N423">INDEX($D$2:$D$561, SMALL(IF($L$2=$B$2:$B$561, ROW($B$2:$B$561)-ROW($B$2)+1), ROW(422:422)))</f>
        <v>#NUM!</v>
      </c>
      <c r="P423" s="21" t="e">
        <f t="array" ref="P423">INDEX($C$2:$C$561, SMALL(IF($O$2=$B$2:$B$561, ROW($B$2:$B$561)-ROW($B$2)+1), ROW(422:422)))</f>
        <v>#NUM!</v>
      </c>
      <c r="Q423" s="21" t="e">
        <f t="array" ref="Q423">INDEX($D$2:$D$561, SMALL(IF($O$2=$B$2:$B$561, ROW($B$2:$B$561)-ROW($B$2)+1), ROW(422:422)))</f>
        <v>#NUM!</v>
      </c>
      <c r="S423" s="21" t="e">
        <f t="array" ref="S423">INDEX($C$2:$C$561, SMALL(IF($R$2=$B$2:$B$561, ROW($B$2:$B$561)-ROW($B$2)+1), ROW(422:422)))</f>
        <v>#NUM!</v>
      </c>
      <c r="T423" s="21" t="e">
        <f t="array" ref="T423">INDEX($D$2:$D$561, SMALL(IF($R$2=$B$2:$B$561, ROW($B$2:$B$561)-ROW($B$2)+1), ROW(422:422)))</f>
        <v>#NUM!</v>
      </c>
      <c r="V423" s="21" t="e">
        <f t="array" ref="V423">INDEX($C$2:$C$561, SMALL(IF($U$2=$B$2:$B$561, ROW($B$2:$B$561)-ROW($B$2)+1), ROW(422:422)))</f>
        <v>#NUM!</v>
      </c>
      <c r="W423" s="21" t="e">
        <f t="array" ref="W423">INDEX($D$2:$D$561, SMALL(IF($U$2=$B$2:$B$561, ROW($B$2:$B$561)-ROW($B$2)+1), ROW(422:422)))</f>
        <v>#NUM!</v>
      </c>
      <c r="Y423" s="21" t="e">
        <f t="array" ref="Y423">INDEX($C$2:$C$561, SMALL(IF($X$2=$B$2:$B$561, ROW($B$2:$B$561)-ROW($B$2)+1), ROW(422:422)))</f>
        <v>#NUM!</v>
      </c>
      <c r="Z423" s="21" t="e">
        <f t="array" ref="Z423">INDEX($D$2:$D$561, SMALL(IF($X$2=$B$2:$B$561, ROW($B$2:$B$561)-ROW($B$2)+1), ROW(422:422)))</f>
        <v>#NUM!</v>
      </c>
      <c r="AB423" s="21" t="e">
        <f t="array" ref="AB423">INDEX($C$2:$C$561, SMALL(IF($AA$2=$B$2:$B$561, ROW($B$2:$B$561)-ROW($B$2)+1), ROW(422:422)))</f>
        <v>#NUM!</v>
      </c>
      <c r="AC423" s="21" t="e">
        <f t="array" ref="AC423">INDEX($D$2:$D$561, SMALL(IF($AA$2=$B$2:$B$561, ROW($B$2:$B$561)-ROW($B$2)+1), ROW(422:422)))</f>
        <v>#NUM!</v>
      </c>
      <c r="AE423" s="21" t="e">
        <f t="array" ref="AE423">INDEX($C$2:$C$561, SMALL(IF($AD$2=$B$2:$B$561, ROW($B$2:$B$561)-ROW($B$2)+1), ROW(422:422)))</f>
        <v>#NUM!</v>
      </c>
      <c r="AF423" s="21" t="e">
        <f t="array" ref="AF423">INDEX($D$2:$D$561, SMALL(IF($AD$2=$B$2:$B$561, ROW($B$2:$B$561)-ROW($B$2)+1), ROW(422:422)))</f>
        <v>#NUM!</v>
      </c>
      <c r="AH423" s="21" t="e">
        <f t="array" ref="AH423">INDEX($C$2:$C$561, SMALL(IF($AG$2=$B$2:$B$561, ROW($B$2:$B$561)-ROW($B$2)+1), ROW(422:422)))</f>
        <v>#NUM!</v>
      </c>
      <c r="AI423" s="21" t="e">
        <f t="array" ref="AI423">INDEX($D$2:$D$561, SMALL(IF($AG$2=$B$2:$B$561, ROW($B$2:$B$561)-ROW($B$2)+1), ROW(422:422)))</f>
        <v>#NUM!</v>
      </c>
    </row>
    <row r="424" spans="1:35" ht="15" x14ac:dyDescent="0.4">
      <c r="A424">
        <f>'Clk1.1'!P54</f>
        <v>11.503319159350371</v>
      </c>
      <c r="B424">
        <f t="shared" si="6"/>
        <v>12</v>
      </c>
      <c r="C424" s="1">
        <f>'Clk1.1'!S54</f>
        <v>9.863209244860899</v>
      </c>
      <c r="D424" s="1">
        <f>'Clk1.1'!T54</f>
        <v>7.0916447529697217</v>
      </c>
      <c r="G424" s="21" t="e">
        <f t="array" ref="G424">INDEX($C$2:$C$561, SMALL(IF($F$2=$B$2:$B$561, ROW($B$2:$B$561)-ROW($B$2)+1), ROW(423:423)))</f>
        <v>#NUM!</v>
      </c>
      <c r="H424" s="21" t="e">
        <f t="array" ref="H424">INDEX($D$2:$D$561, SMALL(IF($F$2=$B$2:$B$561, ROW($B$2:$B$561)-ROW($B$2)+1), ROW(423:423)))</f>
        <v>#NUM!</v>
      </c>
      <c r="J424" s="21" t="e">
        <f t="array" ref="J424">INDEX($C$2:$C$561, SMALL(IF($I$2=$B$2:$B$561, ROW($B$2:$B$561)-ROW($B$2)+1), ROW(423:423)))</f>
        <v>#NUM!</v>
      </c>
      <c r="K424" s="21" t="e">
        <f t="array" ref="K424">INDEX($D$2:$D$561, SMALL(IF($I$2=$B$2:$B$561, ROW($B$2:$B$561)-ROW($B$2)+1), ROW(423:423)))</f>
        <v>#NUM!</v>
      </c>
      <c r="M424" s="21" t="e">
        <f t="array" ref="M424">INDEX($C$2:$C$561, SMALL(IF($L$2=$B$2:$B$561, ROW($B$2:$B$561)-ROW($B$2)+1), ROW(423:423)))</f>
        <v>#NUM!</v>
      </c>
      <c r="N424" s="21" t="e">
        <f t="array" ref="N424">INDEX($D$2:$D$561, SMALL(IF($L$2=$B$2:$B$561, ROW($B$2:$B$561)-ROW($B$2)+1), ROW(423:423)))</f>
        <v>#NUM!</v>
      </c>
      <c r="P424" s="21" t="e">
        <f t="array" ref="P424">INDEX($C$2:$C$561, SMALL(IF($O$2=$B$2:$B$561, ROW($B$2:$B$561)-ROW($B$2)+1), ROW(423:423)))</f>
        <v>#NUM!</v>
      </c>
      <c r="Q424" s="21" t="e">
        <f t="array" ref="Q424">INDEX($D$2:$D$561, SMALL(IF($O$2=$B$2:$B$561, ROW($B$2:$B$561)-ROW($B$2)+1), ROW(423:423)))</f>
        <v>#NUM!</v>
      </c>
      <c r="S424" s="21" t="e">
        <f t="array" ref="S424">INDEX($C$2:$C$561, SMALL(IF($R$2=$B$2:$B$561, ROW($B$2:$B$561)-ROW($B$2)+1), ROW(423:423)))</f>
        <v>#NUM!</v>
      </c>
      <c r="T424" s="21" t="e">
        <f t="array" ref="T424">INDEX($D$2:$D$561, SMALL(IF($R$2=$B$2:$B$561, ROW($B$2:$B$561)-ROW($B$2)+1), ROW(423:423)))</f>
        <v>#NUM!</v>
      </c>
      <c r="V424" s="21" t="e">
        <f t="array" ref="V424">INDEX($C$2:$C$561, SMALL(IF($U$2=$B$2:$B$561, ROW($B$2:$B$561)-ROW($B$2)+1), ROW(423:423)))</f>
        <v>#NUM!</v>
      </c>
      <c r="W424" s="21" t="e">
        <f t="array" ref="W424">INDEX($D$2:$D$561, SMALL(IF($U$2=$B$2:$B$561, ROW($B$2:$B$561)-ROW($B$2)+1), ROW(423:423)))</f>
        <v>#NUM!</v>
      </c>
      <c r="Y424" s="21" t="e">
        <f t="array" ref="Y424">INDEX($C$2:$C$561, SMALL(IF($X$2=$B$2:$B$561, ROW($B$2:$B$561)-ROW($B$2)+1), ROW(423:423)))</f>
        <v>#NUM!</v>
      </c>
      <c r="Z424" s="21" t="e">
        <f t="array" ref="Z424">INDEX($D$2:$D$561, SMALL(IF($X$2=$B$2:$B$561, ROW($B$2:$B$561)-ROW($B$2)+1), ROW(423:423)))</f>
        <v>#NUM!</v>
      </c>
      <c r="AB424" s="21" t="e">
        <f t="array" ref="AB424">INDEX($C$2:$C$561, SMALL(IF($AA$2=$B$2:$B$561, ROW($B$2:$B$561)-ROW($B$2)+1), ROW(423:423)))</f>
        <v>#NUM!</v>
      </c>
      <c r="AC424" s="21" t="e">
        <f t="array" ref="AC424">INDEX($D$2:$D$561, SMALL(IF($AA$2=$B$2:$B$561, ROW($B$2:$B$561)-ROW($B$2)+1), ROW(423:423)))</f>
        <v>#NUM!</v>
      </c>
      <c r="AE424" s="21" t="e">
        <f t="array" ref="AE424">INDEX($C$2:$C$561, SMALL(IF($AD$2=$B$2:$B$561, ROW($B$2:$B$561)-ROW($B$2)+1), ROW(423:423)))</f>
        <v>#NUM!</v>
      </c>
      <c r="AF424" s="21" t="e">
        <f t="array" ref="AF424">INDEX($D$2:$D$561, SMALL(IF($AD$2=$B$2:$B$561, ROW($B$2:$B$561)-ROW($B$2)+1), ROW(423:423)))</f>
        <v>#NUM!</v>
      </c>
      <c r="AH424" s="21" t="e">
        <f t="array" ref="AH424">INDEX($C$2:$C$561, SMALL(IF($AG$2=$B$2:$B$561, ROW($B$2:$B$561)-ROW($B$2)+1), ROW(423:423)))</f>
        <v>#NUM!</v>
      </c>
      <c r="AI424" s="21" t="e">
        <f t="array" ref="AI424">INDEX($D$2:$D$561, SMALL(IF($AG$2=$B$2:$B$561, ROW($B$2:$B$561)-ROW($B$2)+1), ROW(423:423)))</f>
        <v>#NUM!</v>
      </c>
    </row>
    <row r="425" spans="1:35" ht="15" x14ac:dyDescent="0.4">
      <c r="A425">
        <f>'Clk1.1'!P55</f>
        <v>11.510098099755712</v>
      </c>
      <c r="B425">
        <f t="shared" si="6"/>
        <v>12</v>
      </c>
      <c r="C425" s="1">
        <f>'Clk1.1'!S55</f>
        <v>9.6129329844108948</v>
      </c>
      <c r="D425" s="1">
        <f>'Clk1.1'!T55</f>
        <v>6.9272797798794272</v>
      </c>
      <c r="G425" s="21" t="e">
        <f t="array" ref="G425">INDEX($C$2:$C$561, SMALL(IF($F$2=$B$2:$B$561, ROW($B$2:$B$561)-ROW($B$2)+1), ROW(424:424)))</f>
        <v>#NUM!</v>
      </c>
      <c r="H425" s="21" t="e">
        <f t="array" ref="H425">INDEX($D$2:$D$561, SMALL(IF($F$2=$B$2:$B$561, ROW($B$2:$B$561)-ROW($B$2)+1), ROW(424:424)))</f>
        <v>#NUM!</v>
      </c>
      <c r="J425" s="21" t="e">
        <f t="array" ref="J425">INDEX($C$2:$C$561, SMALL(IF($I$2=$B$2:$B$561, ROW($B$2:$B$561)-ROW($B$2)+1), ROW(424:424)))</f>
        <v>#NUM!</v>
      </c>
      <c r="K425" s="21" t="e">
        <f t="array" ref="K425">INDEX($D$2:$D$561, SMALL(IF($I$2=$B$2:$B$561, ROW($B$2:$B$561)-ROW($B$2)+1), ROW(424:424)))</f>
        <v>#NUM!</v>
      </c>
      <c r="M425" s="21" t="e">
        <f t="array" ref="M425">INDEX($C$2:$C$561, SMALL(IF($L$2=$B$2:$B$561, ROW($B$2:$B$561)-ROW($B$2)+1), ROW(424:424)))</f>
        <v>#NUM!</v>
      </c>
      <c r="N425" s="21" t="e">
        <f t="array" ref="N425">INDEX($D$2:$D$561, SMALL(IF($L$2=$B$2:$B$561, ROW($B$2:$B$561)-ROW($B$2)+1), ROW(424:424)))</f>
        <v>#NUM!</v>
      </c>
      <c r="P425" s="21" t="e">
        <f t="array" ref="P425">INDEX($C$2:$C$561, SMALL(IF($O$2=$B$2:$B$561, ROW($B$2:$B$561)-ROW($B$2)+1), ROW(424:424)))</f>
        <v>#NUM!</v>
      </c>
      <c r="Q425" s="21" t="e">
        <f t="array" ref="Q425">INDEX($D$2:$D$561, SMALL(IF($O$2=$B$2:$B$561, ROW($B$2:$B$561)-ROW($B$2)+1), ROW(424:424)))</f>
        <v>#NUM!</v>
      </c>
      <c r="S425" s="21" t="e">
        <f t="array" ref="S425">INDEX($C$2:$C$561, SMALL(IF($R$2=$B$2:$B$561, ROW($B$2:$B$561)-ROW($B$2)+1), ROW(424:424)))</f>
        <v>#NUM!</v>
      </c>
      <c r="T425" s="21" t="e">
        <f t="array" ref="T425">INDEX($D$2:$D$561, SMALL(IF($R$2=$B$2:$B$561, ROW($B$2:$B$561)-ROW($B$2)+1), ROW(424:424)))</f>
        <v>#NUM!</v>
      </c>
      <c r="V425" s="21" t="e">
        <f t="array" ref="V425">INDEX($C$2:$C$561, SMALL(IF($U$2=$B$2:$B$561, ROW($B$2:$B$561)-ROW($B$2)+1), ROW(424:424)))</f>
        <v>#NUM!</v>
      </c>
      <c r="W425" s="21" t="e">
        <f t="array" ref="W425">INDEX($D$2:$D$561, SMALL(IF($U$2=$B$2:$B$561, ROW($B$2:$B$561)-ROW($B$2)+1), ROW(424:424)))</f>
        <v>#NUM!</v>
      </c>
      <c r="Y425" s="21" t="e">
        <f t="array" ref="Y425">INDEX($C$2:$C$561, SMALL(IF($X$2=$B$2:$B$561, ROW($B$2:$B$561)-ROW($B$2)+1), ROW(424:424)))</f>
        <v>#NUM!</v>
      </c>
      <c r="Z425" s="21" t="e">
        <f t="array" ref="Z425">INDEX($D$2:$D$561, SMALL(IF($X$2=$B$2:$B$561, ROW($B$2:$B$561)-ROW($B$2)+1), ROW(424:424)))</f>
        <v>#NUM!</v>
      </c>
      <c r="AB425" s="21" t="e">
        <f t="array" ref="AB425">INDEX($C$2:$C$561, SMALL(IF($AA$2=$B$2:$B$561, ROW($B$2:$B$561)-ROW($B$2)+1), ROW(424:424)))</f>
        <v>#NUM!</v>
      </c>
      <c r="AC425" s="21" t="e">
        <f t="array" ref="AC425">INDEX($D$2:$D$561, SMALL(IF($AA$2=$B$2:$B$561, ROW($B$2:$B$561)-ROW($B$2)+1), ROW(424:424)))</f>
        <v>#NUM!</v>
      </c>
      <c r="AE425" s="21" t="e">
        <f t="array" ref="AE425">INDEX($C$2:$C$561, SMALL(IF($AD$2=$B$2:$B$561, ROW($B$2:$B$561)-ROW($B$2)+1), ROW(424:424)))</f>
        <v>#NUM!</v>
      </c>
      <c r="AF425" s="21" t="e">
        <f t="array" ref="AF425">INDEX($D$2:$D$561, SMALL(IF($AD$2=$B$2:$B$561, ROW($B$2:$B$561)-ROW($B$2)+1), ROW(424:424)))</f>
        <v>#NUM!</v>
      </c>
      <c r="AH425" s="21" t="e">
        <f t="array" ref="AH425">INDEX($C$2:$C$561, SMALL(IF($AG$2=$B$2:$B$561, ROW($B$2:$B$561)-ROW($B$2)+1), ROW(424:424)))</f>
        <v>#NUM!</v>
      </c>
      <c r="AI425" s="21" t="e">
        <f t="array" ref="AI425">INDEX($D$2:$D$561, SMALL(IF($AG$2=$B$2:$B$561, ROW($B$2:$B$561)-ROW($B$2)+1), ROW(424:424)))</f>
        <v>#NUM!</v>
      </c>
    </row>
    <row r="426" spans="1:35" ht="15" x14ac:dyDescent="0.4">
      <c r="A426">
        <f>'Clk1.1'!P56</f>
        <v>11.525142843323245</v>
      </c>
      <c r="B426">
        <f t="shared" si="6"/>
        <v>12</v>
      </c>
      <c r="C426" s="1">
        <f>'Clk1.1'!S56</f>
        <v>9.3711771754125319</v>
      </c>
      <c r="D426" s="1">
        <f>'Clk1.1'!T56</f>
        <v>6.7627602707026737</v>
      </c>
      <c r="G426" s="21" t="e">
        <f t="array" ref="G426">INDEX($C$2:$C$561, SMALL(IF($F$2=$B$2:$B$561, ROW($B$2:$B$561)-ROW($B$2)+1), ROW(425:425)))</f>
        <v>#NUM!</v>
      </c>
      <c r="H426" s="21" t="e">
        <f t="array" ref="H426">INDEX($D$2:$D$561, SMALL(IF($F$2=$B$2:$B$561, ROW($B$2:$B$561)-ROW($B$2)+1), ROW(425:425)))</f>
        <v>#NUM!</v>
      </c>
      <c r="J426" s="21" t="e">
        <f t="array" ref="J426">INDEX($C$2:$C$561, SMALL(IF($I$2=$B$2:$B$561, ROW($B$2:$B$561)-ROW($B$2)+1), ROW(425:425)))</f>
        <v>#NUM!</v>
      </c>
      <c r="K426" s="21" t="e">
        <f t="array" ref="K426">INDEX($D$2:$D$561, SMALL(IF($I$2=$B$2:$B$561, ROW($B$2:$B$561)-ROW($B$2)+1), ROW(425:425)))</f>
        <v>#NUM!</v>
      </c>
      <c r="M426" s="21" t="e">
        <f t="array" ref="M426">INDEX($C$2:$C$561, SMALL(IF($L$2=$B$2:$B$561, ROW($B$2:$B$561)-ROW($B$2)+1), ROW(425:425)))</f>
        <v>#NUM!</v>
      </c>
      <c r="N426" s="21" t="e">
        <f t="array" ref="N426">INDEX($D$2:$D$561, SMALL(IF($L$2=$B$2:$B$561, ROW($B$2:$B$561)-ROW($B$2)+1), ROW(425:425)))</f>
        <v>#NUM!</v>
      </c>
      <c r="P426" s="21" t="e">
        <f t="array" ref="P426">INDEX($C$2:$C$561, SMALL(IF($O$2=$B$2:$B$561, ROW($B$2:$B$561)-ROW($B$2)+1), ROW(425:425)))</f>
        <v>#NUM!</v>
      </c>
      <c r="Q426" s="21" t="e">
        <f t="array" ref="Q426">INDEX($D$2:$D$561, SMALL(IF($O$2=$B$2:$B$561, ROW($B$2:$B$561)-ROW($B$2)+1), ROW(425:425)))</f>
        <v>#NUM!</v>
      </c>
      <c r="S426" s="21" t="e">
        <f t="array" ref="S426">INDEX($C$2:$C$561, SMALL(IF($R$2=$B$2:$B$561, ROW($B$2:$B$561)-ROW($B$2)+1), ROW(425:425)))</f>
        <v>#NUM!</v>
      </c>
      <c r="T426" s="21" t="e">
        <f t="array" ref="T426">INDEX($D$2:$D$561, SMALL(IF($R$2=$B$2:$B$561, ROW($B$2:$B$561)-ROW($B$2)+1), ROW(425:425)))</f>
        <v>#NUM!</v>
      </c>
      <c r="V426" s="21" t="e">
        <f t="array" ref="V426">INDEX($C$2:$C$561, SMALL(IF($U$2=$B$2:$B$561, ROW($B$2:$B$561)-ROW($B$2)+1), ROW(425:425)))</f>
        <v>#NUM!</v>
      </c>
      <c r="W426" s="21" t="e">
        <f t="array" ref="W426">INDEX($D$2:$D$561, SMALL(IF($U$2=$B$2:$B$561, ROW($B$2:$B$561)-ROW($B$2)+1), ROW(425:425)))</f>
        <v>#NUM!</v>
      </c>
      <c r="Y426" s="21" t="e">
        <f t="array" ref="Y426">INDEX($C$2:$C$561, SMALL(IF($X$2=$B$2:$B$561, ROW($B$2:$B$561)-ROW($B$2)+1), ROW(425:425)))</f>
        <v>#NUM!</v>
      </c>
      <c r="Z426" s="21" t="e">
        <f t="array" ref="Z426">INDEX($D$2:$D$561, SMALL(IF($X$2=$B$2:$B$561, ROW($B$2:$B$561)-ROW($B$2)+1), ROW(425:425)))</f>
        <v>#NUM!</v>
      </c>
      <c r="AB426" s="21" t="e">
        <f t="array" ref="AB426">INDEX($C$2:$C$561, SMALL(IF($AA$2=$B$2:$B$561, ROW($B$2:$B$561)-ROW($B$2)+1), ROW(425:425)))</f>
        <v>#NUM!</v>
      </c>
      <c r="AC426" s="21" t="e">
        <f t="array" ref="AC426">INDEX($D$2:$D$561, SMALL(IF($AA$2=$B$2:$B$561, ROW($B$2:$B$561)-ROW($B$2)+1), ROW(425:425)))</f>
        <v>#NUM!</v>
      </c>
      <c r="AE426" s="21" t="e">
        <f t="array" ref="AE426">INDEX($C$2:$C$561, SMALL(IF($AD$2=$B$2:$B$561, ROW($B$2:$B$561)-ROW($B$2)+1), ROW(425:425)))</f>
        <v>#NUM!</v>
      </c>
      <c r="AF426" s="21" t="e">
        <f t="array" ref="AF426">INDEX($D$2:$D$561, SMALL(IF($AD$2=$B$2:$B$561, ROW($B$2:$B$561)-ROW($B$2)+1), ROW(425:425)))</f>
        <v>#NUM!</v>
      </c>
      <c r="AH426" s="21" t="e">
        <f t="array" ref="AH426">INDEX($C$2:$C$561, SMALL(IF($AG$2=$B$2:$B$561, ROW($B$2:$B$561)-ROW($B$2)+1), ROW(425:425)))</f>
        <v>#NUM!</v>
      </c>
      <c r="AI426" s="21" t="e">
        <f t="array" ref="AI426">INDEX($D$2:$D$561, SMALL(IF($AG$2=$B$2:$B$561, ROW($B$2:$B$561)-ROW($B$2)+1), ROW(425:425)))</f>
        <v>#NUM!</v>
      </c>
    </row>
    <row r="427" spans="1:35" ht="15" x14ac:dyDescent="0.4">
      <c r="A427">
        <f>'Clk1.1'!P57</f>
        <v>11.548313943735003</v>
      </c>
      <c r="B427">
        <f t="shared" si="6"/>
        <v>12</v>
      </c>
      <c r="C427" s="1">
        <f>'Clk1.1'!S57</f>
        <v>9.1374276435545756</v>
      </c>
      <c r="D427" s="1">
        <f>'Clk1.1'!T57</f>
        <v>6.5976732934056992</v>
      </c>
      <c r="G427" s="21" t="e">
        <f t="array" ref="G427">INDEX($C$2:$C$561, SMALL(IF($F$2=$B$2:$B$561, ROW($B$2:$B$561)-ROW($B$2)+1), ROW(426:426)))</f>
        <v>#NUM!</v>
      </c>
      <c r="H427" s="21" t="e">
        <f t="array" ref="H427">INDEX($D$2:$D$561, SMALL(IF($F$2=$B$2:$B$561, ROW($B$2:$B$561)-ROW($B$2)+1), ROW(426:426)))</f>
        <v>#NUM!</v>
      </c>
      <c r="J427" s="21" t="e">
        <f t="array" ref="J427">INDEX($C$2:$C$561, SMALL(IF($I$2=$B$2:$B$561, ROW($B$2:$B$561)-ROW($B$2)+1), ROW(426:426)))</f>
        <v>#NUM!</v>
      </c>
      <c r="K427" s="21" t="e">
        <f t="array" ref="K427">INDEX($D$2:$D$561, SMALL(IF($I$2=$B$2:$B$561, ROW($B$2:$B$561)-ROW($B$2)+1), ROW(426:426)))</f>
        <v>#NUM!</v>
      </c>
      <c r="M427" s="21" t="e">
        <f t="array" ref="M427">INDEX($C$2:$C$561, SMALL(IF($L$2=$B$2:$B$561, ROW($B$2:$B$561)-ROW($B$2)+1), ROW(426:426)))</f>
        <v>#NUM!</v>
      </c>
      <c r="N427" s="21" t="e">
        <f t="array" ref="N427">INDEX($D$2:$D$561, SMALL(IF($L$2=$B$2:$B$561, ROW($B$2:$B$561)-ROW($B$2)+1), ROW(426:426)))</f>
        <v>#NUM!</v>
      </c>
      <c r="P427" s="21" t="e">
        <f t="array" ref="P427">INDEX($C$2:$C$561, SMALL(IF($O$2=$B$2:$B$561, ROW($B$2:$B$561)-ROW($B$2)+1), ROW(426:426)))</f>
        <v>#NUM!</v>
      </c>
      <c r="Q427" s="21" t="e">
        <f t="array" ref="Q427">INDEX($D$2:$D$561, SMALL(IF($O$2=$B$2:$B$561, ROW($B$2:$B$561)-ROW($B$2)+1), ROW(426:426)))</f>
        <v>#NUM!</v>
      </c>
      <c r="S427" s="21" t="e">
        <f t="array" ref="S427">INDEX($C$2:$C$561, SMALL(IF($R$2=$B$2:$B$561, ROW($B$2:$B$561)-ROW($B$2)+1), ROW(426:426)))</f>
        <v>#NUM!</v>
      </c>
      <c r="T427" s="21" t="e">
        <f t="array" ref="T427">INDEX($D$2:$D$561, SMALL(IF($R$2=$B$2:$B$561, ROW($B$2:$B$561)-ROW($B$2)+1), ROW(426:426)))</f>
        <v>#NUM!</v>
      </c>
      <c r="V427" s="21" t="e">
        <f t="array" ref="V427">INDEX($C$2:$C$561, SMALL(IF($U$2=$B$2:$B$561, ROW($B$2:$B$561)-ROW($B$2)+1), ROW(426:426)))</f>
        <v>#NUM!</v>
      </c>
      <c r="W427" s="21" t="e">
        <f t="array" ref="W427">INDEX($D$2:$D$561, SMALL(IF($U$2=$B$2:$B$561, ROW($B$2:$B$561)-ROW($B$2)+1), ROW(426:426)))</f>
        <v>#NUM!</v>
      </c>
      <c r="Y427" s="21" t="e">
        <f t="array" ref="Y427">INDEX($C$2:$C$561, SMALL(IF($X$2=$B$2:$B$561, ROW($B$2:$B$561)-ROW($B$2)+1), ROW(426:426)))</f>
        <v>#NUM!</v>
      </c>
      <c r="Z427" s="21" t="e">
        <f t="array" ref="Z427">INDEX($D$2:$D$561, SMALL(IF($X$2=$B$2:$B$561, ROW($B$2:$B$561)-ROW($B$2)+1), ROW(426:426)))</f>
        <v>#NUM!</v>
      </c>
      <c r="AB427" s="21" t="e">
        <f t="array" ref="AB427">INDEX($C$2:$C$561, SMALL(IF($AA$2=$B$2:$B$561, ROW($B$2:$B$561)-ROW($B$2)+1), ROW(426:426)))</f>
        <v>#NUM!</v>
      </c>
      <c r="AC427" s="21" t="e">
        <f t="array" ref="AC427">INDEX($D$2:$D$561, SMALL(IF($AA$2=$B$2:$B$561, ROW($B$2:$B$561)-ROW($B$2)+1), ROW(426:426)))</f>
        <v>#NUM!</v>
      </c>
      <c r="AE427" s="21" t="e">
        <f t="array" ref="AE427">INDEX($C$2:$C$561, SMALL(IF($AD$2=$B$2:$B$561, ROW($B$2:$B$561)-ROW($B$2)+1), ROW(426:426)))</f>
        <v>#NUM!</v>
      </c>
      <c r="AF427" s="21" t="e">
        <f t="array" ref="AF427">INDEX($D$2:$D$561, SMALL(IF($AD$2=$B$2:$B$561, ROW($B$2:$B$561)-ROW($B$2)+1), ROW(426:426)))</f>
        <v>#NUM!</v>
      </c>
      <c r="AH427" s="21" t="e">
        <f t="array" ref="AH427">INDEX($C$2:$C$561, SMALL(IF($AG$2=$B$2:$B$561, ROW($B$2:$B$561)-ROW($B$2)+1), ROW(426:426)))</f>
        <v>#NUM!</v>
      </c>
      <c r="AI427" s="21" t="e">
        <f t="array" ref="AI427">INDEX($D$2:$D$561, SMALL(IF($AG$2=$B$2:$B$561, ROW($B$2:$B$561)-ROW($B$2)+1), ROW(426:426)))</f>
        <v>#NUM!</v>
      </c>
    </row>
    <row r="428" spans="1:35" ht="15" x14ac:dyDescent="0.4">
      <c r="A428">
        <f>'Clk1.1'!P58</f>
        <v>11.579515514540923</v>
      </c>
      <c r="B428">
        <f t="shared" si="6"/>
        <v>12</v>
      </c>
      <c r="C428" s="1">
        <f>'Clk1.1'!S58</f>
        <v>8.9112085352250947</v>
      </c>
      <c r="D428" s="1">
        <f>'Clk1.1'!T58</f>
        <v>6.4316186975367282</v>
      </c>
      <c r="G428" s="21" t="e">
        <f t="array" ref="G428">INDEX($C$2:$C$561, SMALL(IF($F$2=$B$2:$B$561, ROW($B$2:$B$561)-ROW($B$2)+1), ROW(427:427)))</f>
        <v>#NUM!</v>
      </c>
      <c r="H428" s="21" t="e">
        <f t="array" ref="H428">INDEX($D$2:$D$561, SMALL(IF($F$2=$B$2:$B$561, ROW($B$2:$B$561)-ROW($B$2)+1), ROW(427:427)))</f>
        <v>#NUM!</v>
      </c>
      <c r="J428" s="21" t="e">
        <f t="array" ref="J428">INDEX($C$2:$C$561, SMALL(IF($I$2=$B$2:$B$561, ROW($B$2:$B$561)-ROW($B$2)+1), ROW(427:427)))</f>
        <v>#NUM!</v>
      </c>
      <c r="K428" s="21" t="e">
        <f t="array" ref="K428">INDEX($D$2:$D$561, SMALL(IF($I$2=$B$2:$B$561, ROW($B$2:$B$561)-ROW($B$2)+1), ROW(427:427)))</f>
        <v>#NUM!</v>
      </c>
      <c r="M428" s="21" t="e">
        <f t="array" ref="M428">INDEX($C$2:$C$561, SMALL(IF($L$2=$B$2:$B$561, ROW($B$2:$B$561)-ROW($B$2)+1), ROW(427:427)))</f>
        <v>#NUM!</v>
      </c>
      <c r="N428" s="21" t="e">
        <f t="array" ref="N428">INDEX($D$2:$D$561, SMALL(IF($L$2=$B$2:$B$561, ROW($B$2:$B$561)-ROW($B$2)+1), ROW(427:427)))</f>
        <v>#NUM!</v>
      </c>
      <c r="P428" s="21" t="e">
        <f t="array" ref="P428">INDEX($C$2:$C$561, SMALL(IF($O$2=$B$2:$B$561, ROW($B$2:$B$561)-ROW($B$2)+1), ROW(427:427)))</f>
        <v>#NUM!</v>
      </c>
      <c r="Q428" s="21" t="e">
        <f t="array" ref="Q428">INDEX($D$2:$D$561, SMALL(IF($O$2=$B$2:$B$561, ROW($B$2:$B$561)-ROW($B$2)+1), ROW(427:427)))</f>
        <v>#NUM!</v>
      </c>
      <c r="S428" s="21" t="e">
        <f t="array" ref="S428">INDEX($C$2:$C$561, SMALL(IF($R$2=$B$2:$B$561, ROW($B$2:$B$561)-ROW($B$2)+1), ROW(427:427)))</f>
        <v>#NUM!</v>
      </c>
      <c r="T428" s="21" t="e">
        <f t="array" ref="T428">INDEX($D$2:$D$561, SMALL(IF($R$2=$B$2:$B$561, ROW($B$2:$B$561)-ROW($B$2)+1), ROW(427:427)))</f>
        <v>#NUM!</v>
      </c>
      <c r="V428" s="21" t="e">
        <f t="array" ref="V428">INDEX($C$2:$C$561, SMALL(IF($U$2=$B$2:$B$561, ROW($B$2:$B$561)-ROW($B$2)+1), ROW(427:427)))</f>
        <v>#NUM!</v>
      </c>
      <c r="W428" s="21" t="e">
        <f t="array" ref="W428">INDEX($D$2:$D$561, SMALL(IF($U$2=$B$2:$B$561, ROW($B$2:$B$561)-ROW($B$2)+1), ROW(427:427)))</f>
        <v>#NUM!</v>
      </c>
      <c r="Y428" s="21" t="e">
        <f t="array" ref="Y428">INDEX($C$2:$C$561, SMALL(IF($X$2=$B$2:$B$561, ROW($B$2:$B$561)-ROW($B$2)+1), ROW(427:427)))</f>
        <v>#NUM!</v>
      </c>
      <c r="Z428" s="21" t="e">
        <f t="array" ref="Z428">INDEX($D$2:$D$561, SMALL(IF($X$2=$B$2:$B$561, ROW($B$2:$B$561)-ROW($B$2)+1), ROW(427:427)))</f>
        <v>#NUM!</v>
      </c>
      <c r="AB428" s="21" t="e">
        <f t="array" ref="AB428">INDEX($C$2:$C$561, SMALL(IF($AA$2=$B$2:$B$561, ROW($B$2:$B$561)-ROW($B$2)+1), ROW(427:427)))</f>
        <v>#NUM!</v>
      </c>
      <c r="AC428" s="21" t="e">
        <f t="array" ref="AC428">INDEX($D$2:$D$561, SMALL(IF($AA$2=$B$2:$B$561, ROW($B$2:$B$561)-ROW($B$2)+1), ROW(427:427)))</f>
        <v>#NUM!</v>
      </c>
      <c r="AE428" s="21" t="e">
        <f t="array" ref="AE428">INDEX($C$2:$C$561, SMALL(IF($AD$2=$B$2:$B$561, ROW($B$2:$B$561)-ROW($B$2)+1), ROW(427:427)))</f>
        <v>#NUM!</v>
      </c>
      <c r="AF428" s="21" t="e">
        <f t="array" ref="AF428">INDEX($D$2:$D$561, SMALL(IF($AD$2=$B$2:$B$561, ROW($B$2:$B$561)-ROW($B$2)+1), ROW(427:427)))</f>
        <v>#NUM!</v>
      </c>
      <c r="AH428" s="21" t="e">
        <f t="array" ref="AH428">INDEX($C$2:$C$561, SMALL(IF($AG$2=$B$2:$B$561, ROW($B$2:$B$561)-ROW($B$2)+1), ROW(427:427)))</f>
        <v>#NUM!</v>
      </c>
      <c r="AI428" s="21" t="e">
        <f t="array" ref="AI428">INDEX($D$2:$D$561, SMALL(IF($AG$2=$B$2:$B$561, ROW($B$2:$B$561)-ROW($B$2)+1), ROW(427:427)))</f>
        <v>#NUM!</v>
      </c>
    </row>
    <row r="429" spans="1:35" ht="15" x14ac:dyDescent="0.4">
      <c r="A429">
        <f>'Clk1.1'!P59</f>
        <v>11.618693882890422</v>
      </c>
      <c r="B429">
        <f t="shared" si="6"/>
        <v>12</v>
      </c>
      <c r="C429" s="1">
        <f>'Clk1.1'!S59</f>
        <v>8.6920758755344867</v>
      </c>
      <c r="D429" s="1">
        <f>'Clk1.1'!T59</f>
        <v>6.26420476901977</v>
      </c>
      <c r="G429" s="21" t="e">
        <f t="array" ref="G429">INDEX($C$2:$C$561, SMALL(IF($F$2=$B$2:$B$561, ROW($B$2:$B$561)-ROW($B$2)+1), ROW(428:428)))</f>
        <v>#NUM!</v>
      </c>
      <c r="H429" s="21" t="e">
        <f t="array" ref="H429">INDEX($D$2:$D$561, SMALL(IF($F$2=$B$2:$B$561, ROW($B$2:$B$561)-ROW($B$2)+1), ROW(428:428)))</f>
        <v>#NUM!</v>
      </c>
      <c r="J429" s="21" t="e">
        <f t="array" ref="J429">INDEX($C$2:$C$561, SMALL(IF($I$2=$B$2:$B$561, ROW($B$2:$B$561)-ROW($B$2)+1), ROW(428:428)))</f>
        <v>#NUM!</v>
      </c>
      <c r="K429" s="21" t="e">
        <f t="array" ref="K429">INDEX($D$2:$D$561, SMALL(IF($I$2=$B$2:$B$561, ROW($B$2:$B$561)-ROW($B$2)+1), ROW(428:428)))</f>
        <v>#NUM!</v>
      </c>
      <c r="M429" s="21" t="e">
        <f t="array" ref="M429">INDEX($C$2:$C$561, SMALL(IF($L$2=$B$2:$B$561, ROW($B$2:$B$561)-ROW($B$2)+1), ROW(428:428)))</f>
        <v>#NUM!</v>
      </c>
      <c r="N429" s="21" t="e">
        <f t="array" ref="N429">INDEX($D$2:$D$561, SMALL(IF($L$2=$B$2:$B$561, ROW($B$2:$B$561)-ROW($B$2)+1), ROW(428:428)))</f>
        <v>#NUM!</v>
      </c>
      <c r="P429" s="21" t="e">
        <f t="array" ref="P429">INDEX($C$2:$C$561, SMALL(IF($O$2=$B$2:$B$561, ROW($B$2:$B$561)-ROW($B$2)+1), ROW(428:428)))</f>
        <v>#NUM!</v>
      </c>
      <c r="Q429" s="21" t="e">
        <f t="array" ref="Q429">INDEX($D$2:$D$561, SMALL(IF($O$2=$B$2:$B$561, ROW($B$2:$B$561)-ROW($B$2)+1), ROW(428:428)))</f>
        <v>#NUM!</v>
      </c>
      <c r="S429" s="21" t="e">
        <f t="array" ref="S429">INDEX($C$2:$C$561, SMALL(IF($R$2=$B$2:$B$561, ROW($B$2:$B$561)-ROW($B$2)+1), ROW(428:428)))</f>
        <v>#NUM!</v>
      </c>
      <c r="T429" s="21" t="e">
        <f t="array" ref="T429">INDEX($D$2:$D$561, SMALL(IF($R$2=$B$2:$B$561, ROW($B$2:$B$561)-ROW($B$2)+1), ROW(428:428)))</f>
        <v>#NUM!</v>
      </c>
      <c r="V429" s="21" t="e">
        <f t="array" ref="V429">INDEX($C$2:$C$561, SMALL(IF($U$2=$B$2:$B$561, ROW($B$2:$B$561)-ROW($B$2)+1), ROW(428:428)))</f>
        <v>#NUM!</v>
      </c>
      <c r="W429" s="21" t="e">
        <f t="array" ref="W429">INDEX($D$2:$D$561, SMALL(IF($U$2=$B$2:$B$561, ROW($B$2:$B$561)-ROW($B$2)+1), ROW(428:428)))</f>
        <v>#NUM!</v>
      </c>
      <c r="Y429" s="21" t="e">
        <f t="array" ref="Y429">INDEX($C$2:$C$561, SMALL(IF($X$2=$B$2:$B$561, ROW($B$2:$B$561)-ROW($B$2)+1), ROW(428:428)))</f>
        <v>#NUM!</v>
      </c>
      <c r="Z429" s="21" t="e">
        <f t="array" ref="Z429">INDEX($D$2:$D$561, SMALL(IF($X$2=$B$2:$B$561, ROW($B$2:$B$561)-ROW($B$2)+1), ROW(428:428)))</f>
        <v>#NUM!</v>
      </c>
      <c r="AB429" s="21" t="e">
        <f t="array" ref="AB429">INDEX($C$2:$C$561, SMALL(IF($AA$2=$B$2:$B$561, ROW($B$2:$B$561)-ROW($B$2)+1), ROW(428:428)))</f>
        <v>#NUM!</v>
      </c>
      <c r="AC429" s="21" t="e">
        <f t="array" ref="AC429">INDEX($D$2:$D$561, SMALL(IF($AA$2=$B$2:$B$561, ROW($B$2:$B$561)-ROW($B$2)+1), ROW(428:428)))</f>
        <v>#NUM!</v>
      </c>
      <c r="AE429" s="21" t="e">
        <f t="array" ref="AE429">INDEX($C$2:$C$561, SMALL(IF($AD$2=$B$2:$B$561, ROW($B$2:$B$561)-ROW($B$2)+1), ROW(428:428)))</f>
        <v>#NUM!</v>
      </c>
      <c r="AF429" s="21" t="e">
        <f t="array" ref="AF429">INDEX($D$2:$D$561, SMALL(IF($AD$2=$B$2:$B$561, ROW($B$2:$B$561)-ROW($B$2)+1), ROW(428:428)))</f>
        <v>#NUM!</v>
      </c>
      <c r="AH429" s="21" t="e">
        <f t="array" ref="AH429">INDEX($C$2:$C$561, SMALL(IF($AG$2=$B$2:$B$561, ROW($B$2:$B$561)-ROW($B$2)+1), ROW(428:428)))</f>
        <v>#NUM!</v>
      </c>
      <c r="AI429" s="21" t="e">
        <f t="array" ref="AI429">INDEX($D$2:$D$561, SMALL(IF($AG$2=$B$2:$B$561, ROW($B$2:$B$561)-ROW($B$2)+1), ROW(428:428)))</f>
        <v>#NUM!</v>
      </c>
    </row>
    <row r="430" spans="1:35" ht="15" x14ac:dyDescent="0.4">
      <c r="A430">
        <f>'Clk1.1'!P60</f>
        <v>11.665836923188166</v>
      </c>
      <c r="B430">
        <f t="shared" si="6"/>
        <v>12</v>
      </c>
      <c r="C430" s="1">
        <f>'Clk1.1'!S60</f>
        <v>8.4796115494396744</v>
      </c>
      <c r="D430" s="1">
        <f>'Clk1.1'!T60</f>
        <v>6.0950440885482688</v>
      </c>
      <c r="G430" s="21" t="e">
        <f t="array" ref="G430">INDEX($C$2:$C$561, SMALL(IF($F$2=$B$2:$B$561, ROW($B$2:$B$561)-ROW($B$2)+1), ROW(429:429)))</f>
        <v>#NUM!</v>
      </c>
      <c r="H430" s="21" t="e">
        <f t="array" ref="H430">INDEX($D$2:$D$561, SMALL(IF($F$2=$B$2:$B$561, ROW($B$2:$B$561)-ROW($B$2)+1), ROW(429:429)))</f>
        <v>#NUM!</v>
      </c>
      <c r="J430" s="21" t="e">
        <f t="array" ref="J430">INDEX($C$2:$C$561, SMALL(IF($I$2=$B$2:$B$561, ROW($B$2:$B$561)-ROW($B$2)+1), ROW(429:429)))</f>
        <v>#NUM!</v>
      </c>
      <c r="K430" s="21" t="e">
        <f t="array" ref="K430">INDEX($D$2:$D$561, SMALL(IF($I$2=$B$2:$B$561, ROW($B$2:$B$561)-ROW($B$2)+1), ROW(429:429)))</f>
        <v>#NUM!</v>
      </c>
      <c r="M430" s="21" t="e">
        <f t="array" ref="M430">INDEX($C$2:$C$561, SMALL(IF($L$2=$B$2:$B$561, ROW($B$2:$B$561)-ROW($B$2)+1), ROW(429:429)))</f>
        <v>#NUM!</v>
      </c>
      <c r="N430" s="21" t="e">
        <f t="array" ref="N430">INDEX($D$2:$D$561, SMALL(IF($L$2=$B$2:$B$561, ROW($B$2:$B$561)-ROW($B$2)+1), ROW(429:429)))</f>
        <v>#NUM!</v>
      </c>
      <c r="P430" s="21" t="e">
        <f t="array" ref="P430">INDEX($C$2:$C$561, SMALL(IF($O$2=$B$2:$B$561, ROW($B$2:$B$561)-ROW($B$2)+1), ROW(429:429)))</f>
        <v>#NUM!</v>
      </c>
      <c r="Q430" s="21" t="e">
        <f t="array" ref="Q430">INDEX($D$2:$D$561, SMALL(IF($O$2=$B$2:$B$561, ROW($B$2:$B$561)-ROW($B$2)+1), ROW(429:429)))</f>
        <v>#NUM!</v>
      </c>
      <c r="S430" s="21" t="e">
        <f t="array" ref="S430">INDEX($C$2:$C$561, SMALL(IF($R$2=$B$2:$B$561, ROW($B$2:$B$561)-ROW($B$2)+1), ROW(429:429)))</f>
        <v>#NUM!</v>
      </c>
      <c r="T430" s="21" t="e">
        <f t="array" ref="T430">INDEX($D$2:$D$561, SMALL(IF($R$2=$B$2:$B$561, ROW($B$2:$B$561)-ROW($B$2)+1), ROW(429:429)))</f>
        <v>#NUM!</v>
      </c>
      <c r="V430" s="21" t="e">
        <f t="array" ref="V430">INDEX($C$2:$C$561, SMALL(IF($U$2=$B$2:$B$561, ROW($B$2:$B$561)-ROW($B$2)+1), ROW(429:429)))</f>
        <v>#NUM!</v>
      </c>
      <c r="W430" s="21" t="e">
        <f t="array" ref="W430">INDEX($D$2:$D$561, SMALL(IF($U$2=$B$2:$B$561, ROW($B$2:$B$561)-ROW($B$2)+1), ROW(429:429)))</f>
        <v>#NUM!</v>
      </c>
      <c r="Y430" s="21" t="e">
        <f t="array" ref="Y430">INDEX($C$2:$C$561, SMALL(IF($X$2=$B$2:$B$561, ROW($B$2:$B$561)-ROW($B$2)+1), ROW(429:429)))</f>
        <v>#NUM!</v>
      </c>
      <c r="Z430" s="21" t="e">
        <f t="array" ref="Z430">INDEX($D$2:$D$561, SMALL(IF($X$2=$B$2:$B$561, ROW($B$2:$B$561)-ROW($B$2)+1), ROW(429:429)))</f>
        <v>#NUM!</v>
      </c>
      <c r="AB430" s="21" t="e">
        <f t="array" ref="AB430">INDEX($C$2:$C$561, SMALL(IF($AA$2=$B$2:$B$561, ROW($B$2:$B$561)-ROW($B$2)+1), ROW(429:429)))</f>
        <v>#NUM!</v>
      </c>
      <c r="AC430" s="21" t="e">
        <f t="array" ref="AC430">INDEX($D$2:$D$561, SMALL(IF($AA$2=$B$2:$B$561, ROW($B$2:$B$561)-ROW($B$2)+1), ROW(429:429)))</f>
        <v>#NUM!</v>
      </c>
      <c r="AE430" s="21" t="e">
        <f t="array" ref="AE430">INDEX($C$2:$C$561, SMALL(IF($AD$2=$B$2:$B$561, ROW($B$2:$B$561)-ROW($B$2)+1), ROW(429:429)))</f>
        <v>#NUM!</v>
      </c>
      <c r="AF430" s="21" t="e">
        <f t="array" ref="AF430">INDEX($D$2:$D$561, SMALL(IF($AD$2=$B$2:$B$561, ROW($B$2:$B$561)-ROW($B$2)+1), ROW(429:429)))</f>
        <v>#NUM!</v>
      </c>
      <c r="AH430" s="21" t="e">
        <f t="array" ref="AH430">INDEX($C$2:$C$561, SMALL(IF($AG$2=$B$2:$B$561, ROW($B$2:$B$561)-ROW($B$2)+1), ROW(429:429)))</f>
        <v>#NUM!</v>
      </c>
      <c r="AI430" s="21" t="e">
        <f t="array" ref="AI430">INDEX($D$2:$D$561, SMALL(IF($AG$2=$B$2:$B$561, ROW($B$2:$B$561)-ROW($B$2)+1), ROW(429:429)))</f>
        <v>#NUM!</v>
      </c>
    </row>
    <row r="431" spans="1:35" ht="15" x14ac:dyDescent="0.4">
      <c r="A431">
        <f>'Clk1.1'!P61</f>
        <v>11.72097403718919</v>
      </c>
      <c r="B431">
        <f t="shared" si="6"/>
        <v>12</v>
      </c>
      <c r="C431" s="1">
        <f>'Clk1.1'!S61</f>
        <v>8.2734175240967698</v>
      </c>
      <c r="D431" s="1">
        <f>'Clk1.1'!T61</f>
        <v>5.9237495212810627</v>
      </c>
      <c r="G431" s="21" t="e">
        <f t="array" ref="G431">INDEX($C$2:$C$561, SMALL(IF($F$2=$B$2:$B$561, ROW($B$2:$B$561)-ROW($B$2)+1), ROW(430:430)))</f>
        <v>#NUM!</v>
      </c>
      <c r="H431" s="21" t="e">
        <f t="array" ref="H431">INDEX($D$2:$D$561, SMALL(IF($F$2=$B$2:$B$561, ROW($B$2:$B$561)-ROW($B$2)+1), ROW(430:430)))</f>
        <v>#NUM!</v>
      </c>
      <c r="J431" s="21" t="e">
        <f t="array" ref="J431">INDEX($C$2:$C$561, SMALL(IF($I$2=$B$2:$B$561, ROW($B$2:$B$561)-ROW($B$2)+1), ROW(430:430)))</f>
        <v>#NUM!</v>
      </c>
      <c r="K431" s="21" t="e">
        <f t="array" ref="K431">INDEX($D$2:$D$561, SMALL(IF($I$2=$B$2:$B$561, ROW($B$2:$B$561)-ROW($B$2)+1), ROW(430:430)))</f>
        <v>#NUM!</v>
      </c>
      <c r="M431" s="21" t="e">
        <f t="array" ref="M431">INDEX($C$2:$C$561, SMALL(IF($L$2=$B$2:$B$561, ROW($B$2:$B$561)-ROW($B$2)+1), ROW(430:430)))</f>
        <v>#NUM!</v>
      </c>
      <c r="N431" s="21" t="e">
        <f t="array" ref="N431">INDEX($D$2:$D$561, SMALL(IF($L$2=$B$2:$B$561, ROW($B$2:$B$561)-ROW($B$2)+1), ROW(430:430)))</f>
        <v>#NUM!</v>
      </c>
      <c r="P431" s="21" t="e">
        <f t="array" ref="P431">INDEX($C$2:$C$561, SMALL(IF($O$2=$B$2:$B$561, ROW($B$2:$B$561)-ROW($B$2)+1), ROW(430:430)))</f>
        <v>#NUM!</v>
      </c>
      <c r="Q431" s="21" t="e">
        <f t="array" ref="Q431">INDEX($D$2:$D$561, SMALL(IF($O$2=$B$2:$B$561, ROW($B$2:$B$561)-ROW($B$2)+1), ROW(430:430)))</f>
        <v>#NUM!</v>
      </c>
      <c r="S431" s="21" t="e">
        <f t="array" ref="S431">INDEX($C$2:$C$561, SMALL(IF($R$2=$B$2:$B$561, ROW($B$2:$B$561)-ROW($B$2)+1), ROW(430:430)))</f>
        <v>#NUM!</v>
      </c>
      <c r="T431" s="21" t="e">
        <f t="array" ref="T431">INDEX($D$2:$D$561, SMALL(IF($R$2=$B$2:$B$561, ROW($B$2:$B$561)-ROW($B$2)+1), ROW(430:430)))</f>
        <v>#NUM!</v>
      </c>
      <c r="V431" s="21" t="e">
        <f t="array" ref="V431">INDEX($C$2:$C$561, SMALL(IF($U$2=$B$2:$B$561, ROW($B$2:$B$561)-ROW($B$2)+1), ROW(430:430)))</f>
        <v>#NUM!</v>
      </c>
      <c r="W431" s="21" t="e">
        <f t="array" ref="W431">INDEX($D$2:$D$561, SMALL(IF($U$2=$B$2:$B$561, ROW($B$2:$B$561)-ROW($B$2)+1), ROW(430:430)))</f>
        <v>#NUM!</v>
      </c>
      <c r="Y431" s="21" t="e">
        <f t="array" ref="Y431">INDEX($C$2:$C$561, SMALL(IF($X$2=$B$2:$B$561, ROW($B$2:$B$561)-ROW($B$2)+1), ROW(430:430)))</f>
        <v>#NUM!</v>
      </c>
      <c r="Z431" s="21" t="e">
        <f t="array" ref="Z431">INDEX($D$2:$D$561, SMALL(IF($X$2=$B$2:$B$561, ROW($B$2:$B$561)-ROW($B$2)+1), ROW(430:430)))</f>
        <v>#NUM!</v>
      </c>
      <c r="AB431" s="21" t="e">
        <f t="array" ref="AB431">INDEX($C$2:$C$561, SMALL(IF($AA$2=$B$2:$B$561, ROW($B$2:$B$561)-ROW($B$2)+1), ROW(430:430)))</f>
        <v>#NUM!</v>
      </c>
      <c r="AC431" s="21" t="e">
        <f t="array" ref="AC431">INDEX($D$2:$D$561, SMALL(IF($AA$2=$B$2:$B$561, ROW($B$2:$B$561)-ROW($B$2)+1), ROW(430:430)))</f>
        <v>#NUM!</v>
      </c>
      <c r="AE431" s="21" t="e">
        <f t="array" ref="AE431">INDEX($C$2:$C$561, SMALL(IF($AD$2=$B$2:$B$561, ROW($B$2:$B$561)-ROW($B$2)+1), ROW(430:430)))</f>
        <v>#NUM!</v>
      </c>
      <c r="AF431" s="21" t="e">
        <f t="array" ref="AF431">INDEX($D$2:$D$561, SMALL(IF($AD$2=$B$2:$B$561, ROW($B$2:$B$561)-ROW($B$2)+1), ROW(430:430)))</f>
        <v>#NUM!</v>
      </c>
      <c r="AH431" s="21" t="e">
        <f t="array" ref="AH431">INDEX($C$2:$C$561, SMALL(IF($AG$2=$B$2:$B$561, ROW($B$2:$B$561)-ROW($B$2)+1), ROW(430:430)))</f>
        <v>#NUM!</v>
      </c>
      <c r="AI431" s="21" t="e">
        <f t="array" ref="AI431">INDEX($D$2:$D$561, SMALL(IF($AG$2=$B$2:$B$561, ROW($B$2:$B$561)-ROW($B$2)+1), ROW(430:430)))</f>
        <v>#NUM!</v>
      </c>
    </row>
    <row r="432" spans="1:35" ht="15" x14ac:dyDescent="0.4">
      <c r="A432">
        <f>'Clk1.1'!P62</f>
        <v>11.784176761326821</v>
      </c>
      <c r="B432">
        <f t="shared" si="6"/>
        <v>12</v>
      </c>
      <c r="C432" s="1">
        <f>'Clk1.1'!S62</f>
        <v>8.0731101291687679</v>
      </c>
      <c r="D432" s="1">
        <f>'Clk1.1'!T62</f>
        <v>5.7499302779694297</v>
      </c>
      <c r="G432" s="21" t="e">
        <f t="array" ref="G432">INDEX($C$2:$C$561, SMALL(IF($F$2=$B$2:$B$561, ROW($B$2:$B$561)-ROW($B$2)+1), ROW(431:431)))</f>
        <v>#NUM!</v>
      </c>
      <c r="H432" s="21" t="e">
        <f t="array" ref="H432">INDEX($D$2:$D$561, SMALL(IF($F$2=$B$2:$B$561, ROW($B$2:$B$561)-ROW($B$2)+1), ROW(431:431)))</f>
        <v>#NUM!</v>
      </c>
      <c r="J432" s="21" t="e">
        <f t="array" ref="J432">INDEX($C$2:$C$561, SMALL(IF($I$2=$B$2:$B$561, ROW($B$2:$B$561)-ROW($B$2)+1), ROW(431:431)))</f>
        <v>#NUM!</v>
      </c>
      <c r="K432" s="21" t="e">
        <f t="array" ref="K432">INDEX($D$2:$D$561, SMALL(IF($I$2=$B$2:$B$561, ROW($B$2:$B$561)-ROW($B$2)+1), ROW(431:431)))</f>
        <v>#NUM!</v>
      </c>
      <c r="M432" s="21" t="e">
        <f t="array" ref="M432">INDEX($C$2:$C$561, SMALL(IF($L$2=$B$2:$B$561, ROW($B$2:$B$561)-ROW($B$2)+1), ROW(431:431)))</f>
        <v>#NUM!</v>
      </c>
      <c r="N432" s="21" t="e">
        <f t="array" ref="N432">INDEX($D$2:$D$561, SMALL(IF($L$2=$B$2:$B$561, ROW($B$2:$B$561)-ROW($B$2)+1), ROW(431:431)))</f>
        <v>#NUM!</v>
      </c>
      <c r="P432" s="21" t="e">
        <f t="array" ref="P432">INDEX($C$2:$C$561, SMALL(IF($O$2=$B$2:$B$561, ROW($B$2:$B$561)-ROW($B$2)+1), ROW(431:431)))</f>
        <v>#NUM!</v>
      </c>
      <c r="Q432" s="21" t="e">
        <f t="array" ref="Q432">INDEX($D$2:$D$561, SMALL(IF($O$2=$B$2:$B$561, ROW($B$2:$B$561)-ROW($B$2)+1), ROW(431:431)))</f>
        <v>#NUM!</v>
      </c>
      <c r="S432" s="21" t="e">
        <f t="array" ref="S432">INDEX($C$2:$C$561, SMALL(IF($R$2=$B$2:$B$561, ROW($B$2:$B$561)-ROW($B$2)+1), ROW(431:431)))</f>
        <v>#NUM!</v>
      </c>
      <c r="T432" s="21" t="e">
        <f t="array" ref="T432">INDEX($D$2:$D$561, SMALL(IF($R$2=$B$2:$B$561, ROW($B$2:$B$561)-ROW($B$2)+1), ROW(431:431)))</f>
        <v>#NUM!</v>
      </c>
      <c r="V432" s="21" t="e">
        <f t="array" ref="V432">INDEX($C$2:$C$561, SMALL(IF($U$2=$B$2:$B$561, ROW($B$2:$B$561)-ROW($B$2)+1), ROW(431:431)))</f>
        <v>#NUM!</v>
      </c>
      <c r="W432" s="21" t="e">
        <f t="array" ref="W432">INDEX($D$2:$D$561, SMALL(IF($U$2=$B$2:$B$561, ROW($B$2:$B$561)-ROW($B$2)+1), ROW(431:431)))</f>
        <v>#NUM!</v>
      </c>
      <c r="Y432" s="21" t="e">
        <f t="array" ref="Y432">INDEX($C$2:$C$561, SMALL(IF($X$2=$B$2:$B$561, ROW($B$2:$B$561)-ROW($B$2)+1), ROW(431:431)))</f>
        <v>#NUM!</v>
      </c>
      <c r="Z432" s="21" t="e">
        <f t="array" ref="Z432">INDEX($D$2:$D$561, SMALL(IF($X$2=$B$2:$B$561, ROW($B$2:$B$561)-ROW($B$2)+1), ROW(431:431)))</f>
        <v>#NUM!</v>
      </c>
      <c r="AB432" s="21" t="e">
        <f t="array" ref="AB432">INDEX($C$2:$C$561, SMALL(IF($AA$2=$B$2:$B$561, ROW($B$2:$B$561)-ROW($B$2)+1), ROW(431:431)))</f>
        <v>#NUM!</v>
      </c>
      <c r="AC432" s="21" t="e">
        <f t="array" ref="AC432">INDEX($D$2:$D$561, SMALL(IF($AA$2=$B$2:$B$561, ROW($B$2:$B$561)-ROW($B$2)+1), ROW(431:431)))</f>
        <v>#NUM!</v>
      </c>
      <c r="AE432" s="21" t="e">
        <f t="array" ref="AE432">INDEX($C$2:$C$561, SMALL(IF($AD$2=$B$2:$B$561, ROW($B$2:$B$561)-ROW($B$2)+1), ROW(431:431)))</f>
        <v>#NUM!</v>
      </c>
      <c r="AF432" s="21" t="e">
        <f t="array" ref="AF432">INDEX($D$2:$D$561, SMALL(IF($AD$2=$B$2:$B$561, ROW($B$2:$B$561)-ROW($B$2)+1), ROW(431:431)))</f>
        <v>#NUM!</v>
      </c>
      <c r="AH432" s="21" t="e">
        <f t="array" ref="AH432">INDEX($C$2:$C$561, SMALL(IF($AG$2=$B$2:$B$561, ROW($B$2:$B$561)-ROW($B$2)+1), ROW(431:431)))</f>
        <v>#NUM!</v>
      </c>
      <c r="AI432" s="21" t="e">
        <f t="array" ref="AI432">INDEX($D$2:$D$561, SMALL(IF($AG$2=$B$2:$B$561, ROW($B$2:$B$561)-ROW($B$2)+1), ROW(431:431)))</f>
        <v>#NUM!</v>
      </c>
    </row>
    <row r="433" spans="1:35" ht="15" x14ac:dyDescent="0.4">
      <c r="A433">
        <f>'Clk1.1'!P63</f>
        <v>11.855559992712561</v>
      </c>
      <c r="B433">
        <f t="shared" si="6"/>
        <v>12</v>
      </c>
      <c r="C433" s="1">
        <f>'Clk1.1'!S63</f>
        <v>7.8783142004699869</v>
      </c>
      <c r="D433" s="1">
        <f>'Clk1.1'!T63</f>
        <v>5.5731880006692371</v>
      </c>
      <c r="G433" s="21" t="e">
        <f t="array" ref="G433">INDEX($C$2:$C$561, SMALL(IF($F$2=$B$2:$B$561, ROW($B$2:$B$561)-ROW($B$2)+1), ROW(432:432)))</f>
        <v>#NUM!</v>
      </c>
      <c r="H433" s="21" t="e">
        <f t="array" ref="H433">INDEX($D$2:$D$561, SMALL(IF($F$2=$B$2:$B$561, ROW($B$2:$B$561)-ROW($B$2)+1), ROW(432:432)))</f>
        <v>#NUM!</v>
      </c>
      <c r="J433" s="21" t="e">
        <f t="array" ref="J433">INDEX($C$2:$C$561, SMALL(IF($I$2=$B$2:$B$561, ROW($B$2:$B$561)-ROW($B$2)+1), ROW(432:432)))</f>
        <v>#NUM!</v>
      </c>
      <c r="K433" s="21" t="e">
        <f t="array" ref="K433">INDEX($D$2:$D$561, SMALL(IF($I$2=$B$2:$B$561, ROW($B$2:$B$561)-ROW($B$2)+1), ROW(432:432)))</f>
        <v>#NUM!</v>
      </c>
      <c r="M433" s="21" t="e">
        <f t="array" ref="M433">INDEX($C$2:$C$561, SMALL(IF($L$2=$B$2:$B$561, ROW($B$2:$B$561)-ROW($B$2)+1), ROW(432:432)))</f>
        <v>#NUM!</v>
      </c>
      <c r="N433" s="21" t="e">
        <f t="array" ref="N433">INDEX($D$2:$D$561, SMALL(IF($L$2=$B$2:$B$561, ROW($B$2:$B$561)-ROW($B$2)+1), ROW(432:432)))</f>
        <v>#NUM!</v>
      </c>
      <c r="P433" s="21" t="e">
        <f t="array" ref="P433">INDEX($C$2:$C$561, SMALL(IF($O$2=$B$2:$B$561, ROW($B$2:$B$561)-ROW($B$2)+1), ROW(432:432)))</f>
        <v>#NUM!</v>
      </c>
      <c r="Q433" s="21" t="e">
        <f t="array" ref="Q433">INDEX($D$2:$D$561, SMALL(IF($O$2=$B$2:$B$561, ROW($B$2:$B$561)-ROW($B$2)+1), ROW(432:432)))</f>
        <v>#NUM!</v>
      </c>
      <c r="S433" s="21" t="e">
        <f t="array" ref="S433">INDEX($C$2:$C$561, SMALL(IF($R$2=$B$2:$B$561, ROW($B$2:$B$561)-ROW($B$2)+1), ROW(432:432)))</f>
        <v>#NUM!</v>
      </c>
      <c r="T433" s="21" t="e">
        <f t="array" ref="T433">INDEX($D$2:$D$561, SMALL(IF($R$2=$B$2:$B$561, ROW($B$2:$B$561)-ROW($B$2)+1), ROW(432:432)))</f>
        <v>#NUM!</v>
      </c>
      <c r="V433" s="21" t="e">
        <f t="array" ref="V433">INDEX($C$2:$C$561, SMALL(IF($U$2=$B$2:$B$561, ROW($B$2:$B$561)-ROW($B$2)+1), ROW(432:432)))</f>
        <v>#NUM!</v>
      </c>
      <c r="W433" s="21" t="e">
        <f t="array" ref="W433">INDEX($D$2:$D$561, SMALL(IF($U$2=$B$2:$B$561, ROW($B$2:$B$561)-ROW($B$2)+1), ROW(432:432)))</f>
        <v>#NUM!</v>
      </c>
      <c r="Y433" s="21" t="e">
        <f t="array" ref="Y433">INDEX($C$2:$C$561, SMALL(IF($X$2=$B$2:$B$561, ROW($B$2:$B$561)-ROW($B$2)+1), ROW(432:432)))</f>
        <v>#NUM!</v>
      </c>
      <c r="Z433" s="21" t="e">
        <f t="array" ref="Z433">INDEX($D$2:$D$561, SMALL(IF($X$2=$B$2:$B$561, ROW($B$2:$B$561)-ROW($B$2)+1), ROW(432:432)))</f>
        <v>#NUM!</v>
      </c>
      <c r="AB433" s="21" t="e">
        <f t="array" ref="AB433">INDEX($C$2:$C$561, SMALL(IF($AA$2=$B$2:$B$561, ROW($B$2:$B$561)-ROW($B$2)+1), ROW(432:432)))</f>
        <v>#NUM!</v>
      </c>
      <c r="AC433" s="21" t="e">
        <f t="array" ref="AC433">INDEX($D$2:$D$561, SMALL(IF($AA$2=$B$2:$B$561, ROW($B$2:$B$561)-ROW($B$2)+1), ROW(432:432)))</f>
        <v>#NUM!</v>
      </c>
      <c r="AE433" s="21" t="e">
        <f t="array" ref="AE433">INDEX($C$2:$C$561, SMALL(IF($AD$2=$B$2:$B$561, ROW($B$2:$B$561)-ROW($B$2)+1), ROW(432:432)))</f>
        <v>#NUM!</v>
      </c>
      <c r="AF433" s="21" t="e">
        <f t="array" ref="AF433">INDEX($D$2:$D$561, SMALL(IF($AD$2=$B$2:$B$561, ROW($B$2:$B$561)-ROW($B$2)+1), ROW(432:432)))</f>
        <v>#NUM!</v>
      </c>
      <c r="AH433" s="21" t="e">
        <f t="array" ref="AH433">INDEX($C$2:$C$561, SMALL(IF($AG$2=$B$2:$B$561, ROW($B$2:$B$561)-ROW($B$2)+1), ROW(432:432)))</f>
        <v>#NUM!</v>
      </c>
      <c r="AI433" s="21" t="e">
        <f t="array" ref="AI433">INDEX($D$2:$D$561, SMALL(IF($AG$2=$B$2:$B$561, ROW($B$2:$B$561)-ROW($B$2)+1), ROW(432:432)))</f>
        <v>#NUM!</v>
      </c>
    </row>
    <row r="434" spans="1:35" ht="15" x14ac:dyDescent="0.4">
      <c r="A434">
        <f>'Clk1.1'!P64</f>
        <v>11.935283831515946</v>
      </c>
      <c r="B434">
        <f t="shared" si="6"/>
        <v>12</v>
      </c>
      <c r="C434" s="1">
        <f>'Clk1.1'!S64</f>
        <v>7.6886568697981268</v>
      </c>
      <c r="D434" s="1">
        <f>'Clk1.1'!T64</f>
        <v>5.3931128417741885</v>
      </c>
      <c r="G434" s="21" t="e">
        <f t="array" ref="G434">INDEX($C$2:$C$561, SMALL(IF($F$2=$B$2:$B$561, ROW($B$2:$B$561)-ROW($B$2)+1), ROW(433:433)))</f>
        <v>#NUM!</v>
      </c>
      <c r="H434" s="21" t="e">
        <f t="array" ref="H434">INDEX($D$2:$D$561, SMALL(IF($F$2=$B$2:$B$561, ROW($B$2:$B$561)-ROW($B$2)+1), ROW(433:433)))</f>
        <v>#NUM!</v>
      </c>
      <c r="J434" s="21" t="e">
        <f t="array" ref="J434">INDEX($C$2:$C$561, SMALL(IF($I$2=$B$2:$B$561, ROW($B$2:$B$561)-ROW($B$2)+1), ROW(433:433)))</f>
        <v>#NUM!</v>
      </c>
      <c r="K434" s="21" t="e">
        <f t="array" ref="K434">INDEX($D$2:$D$561, SMALL(IF($I$2=$B$2:$B$561, ROW($B$2:$B$561)-ROW($B$2)+1), ROW(433:433)))</f>
        <v>#NUM!</v>
      </c>
      <c r="M434" s="21" t="e">
        <f t="array" ref="M434">INDEX($C$2:$C$561, SMALL(IF($L$2=$B$2:$B$561, ROW($B$2:$B$561)-ROW($B$2)+1), ROW(433:433)))</f>
        <v>#NUM!</v>
      </c>
      <c r="N434" s="21" t="e">
        <f t="array" ref="N434">INDEX($D$2:$D$561, SMALL(IF($L$2=$B$2:$B$561, ROW($B$2:$B$561)-ROW($B$2)+1), ROW(433:433)))</f>
        <v>#NUM!</v>
      </c>
      <c r="P434" s="21" t="e">
        <f t="array" ref="P434">INDEX($C$2:$C$561, SMALL(IF($O$2=$B$2:$B$561, ROW($B$2:$B$561)-ROW($B$2)+1), ROW(433:433)))</f>
        <v>#NUM!</v>
      </c>
      <c r="Q434" s="21" t="e">
        <f t="array" ref="Q434">INDEX($D$2:$D$561, SMALL(IF($O$2=$B$2:$B$561, ROW($B$2:$B$561)-ROW($B$2)+1), ROW(433:433)))</f>
        <v>#NUM!</v>
      </c>
      <c r="S434" s="21" t="e">
        <f t="array" ref="S434">INDEX($C$2:$C$561, SMALL(IF($R$2=$B$2:$B$561, ROW($B$2:$B$561)-ROW($B$2)+1), ROW(433:433)))</f>
        <v>#NUM!</v>
      </c>
      <c r="T434" s="21" t="e">
        <f t="array" ref="T434">INDEX($D$2:$D$561, SMALL(IF($R$2=$B$2:$B$561, ROW($B$2:$B$561)-ROW($B$2)+1), ROW(433:433)))</f>
        <v>#NUM!</v>
      </c>
      <c r="V434" s="21" t="e">
        <f t="array" ref="V434">INDEX($C$2:$C$561, SMALL(IF($U$2=$B$2:$B$561, ROW($B$2:$B$561)-ROW($B$2)+1), ROW(433:433)))</f>
        <v>#NUM!</v>
      </c>
      <c r="W434" s="21" t="e">
        <f t="array" ref="W434">INDEX($D$2:$D$561, SMALL(IF($U$2=$B$2:$B$561, ROW($B$2:$B$561)-ROW($B$2)+1), ROW(433:433)))</f>
        <v>#NUM!</v>
      </c>
      <c r="Y434" s="21" t="e">
        <f t="array" ref="Y434">INDEX($C$2:$C$561, SMALL(IF($X$2=$B$2:$B$561, ROW($B$2:$B$561)-ROW($B$2)+1), ROW(433:433)))</f>
        <v>#NUM!</v>
      </c>
      <c r="Z434" s="21" t="e">
        <f t="array" ref="Z434">INDEX($D$2:$D$561, SMALL(IF($X$2=$B$2:$B$561, ROW($B$2:$B$561)-ROW($B$2)+1), ROW(433:433)))</f>
        <v>#NUM!</v>
      </c>
      <c r="AB434" s="21" t="e">
        <f t="array" ref="AB434">INDEX($C$2:$C$561, SMALL(IF($AA$2=$B$2:$B$561, ROW($B$2:$B$561)-ROW($B$2)+1), ROW(433:433)))</f>
        <v>#NUM!</v>
      </c>
      <c r="AC434" s="21" t="e">
        <f t="array" ref="AC434">INDEX($D$2:$D$561, SMALL(IF($AA$2=$B$2:$B$561, ROW($B$2:$B$561)-ROW($B$2)+1), ROW(433:433)))</f>
        <v>#NUM!</v>
      </c>
      <c r="AE434" s="21" t="e">
        <f t="array" ref="AE434">INDEX($C$2:$C$561, SMALL(IF($AD$2=$B$2:$B$561, ROW($B$2:$B$561)-ROW($B$2)+1), ROW(433:433)))</f>
        <v>#NUM!</v>
      </c>
      <c r="AF434" s="21" t="e">
        <f t="array" ref="AF434">INDEX($D$2:$D$561, SMALL(IF($AD$2=$B$2:$B$561, ROW($B$2:$B$561)-ROW($B$2)+1), ROW(433:433)))</f>
        <v>#NUM!</v>
      </c>
      <c r="AH434" s="21" t="e">
        <f t="array" ref="AH434">INDEX($C$2:$C$561, SMALL(IF($AG$2=$B$2:$B$561, ROW($B$2:$B$561)-ROW($B$2)+1), ROW(433:433)))</f>
        <v>#NUM!</v>
      </c>
      <c r="AI434" s="21" t="e">
        <f t="array" ref="AI434">INDEX($D$2:$D$561, SMALL(IF($AG$2=$B$2:$B$561, ROW($B$2:$B$561)-ROW($B$2)+1), ROW(433:433)))</f>
        <v>#NUM!</v>
      </c>
    </row>
    <row r="435" spans="1:35" ht="15" x14ac:dyDescent="0.4">
      <c r="A435">
        <f>'Clk1.1'!P65</f>
        <v>12.023556037683973</v>
      </c>
      <c r="B435">
        <f t="shared" si="6"/>
        <v>12</v>
      </c>
      <c r="C435" s="1">
        <f>'Clk1.1'!S65</f>
        <v>7.5037607479899506</v>
      </c>
      <c r="D435" s="1">
        <f>'Clk1.1'!T65</f>
        <v>5.2092795259364513</v>
      </c>
      <c r="G435" s="21" t="e">
        <f t="array" ref="G435">INDEX($C$2:$C$561, SMALL(IF($F$2=$B$2:$B$561, ROW($B$2:$B$561)-ROW($B$2)+1), ROW(434:434)))</f>
        <v>#NUM!</v>
      </c>
      <c r="H435" s="21" t="e">
        <f t="array" ref="H435">INDEX($D$2:$D$561, SMALL(IF($F$2=$B$2:$B$561, ROW($B$2:$B$561)-ROW($B$2)+1), ROW(434:434)))</f>
        <v>#NUM!</v>
      </c>
      <c r="J435" s="21" t="e">
        <f t="array" ref="J435">INDEX($C$2:$C$561, SMALL(IF($I$2=$B$2:$B$561, ROW($B$2:$B$561)-ROW($B$2)+1), ROW(434:434)))</f>
        <v>#NUM!</v>
      </c>
      <c r="K435" s="21" t="e">
        <f t="array" ref="K435">INDEX($D$2:$D$561, SMALL(IF($I$2=$B$2:$B$561, ROW($B$2:$B$561)-ROW($B$2)+1), ROW(434:434)))</f>
        <v>#NUM!</v>
      </c>
      <c r="M435" s="21" t="e">
        <f t="array" ref="M435">INDEX($C$2:$C$561, SMALL(IF($L$2=$B$2:$B$561, ROW($B$2:$B$561)-ROW($B$2)+1), ROW(434:434)))</f>
        <v>#NUM!</v>
      </c>
      <c r="N435" s="21" t="e">
        <f t="array" ref="N435">INDEX($D$2:$D$561, SMALL(IF($L$2=$B$2:$B$561, ROW($B$2:$B$561)-ROW($B$2)+1), ROW(434:434)))</f>
        <v>#NUM!</v>
      </c>
      <c r="P435" s="21" t="e">
        <f t="array" ref="P435">INDEX($C$2:$C$561, SMALL(IF($O$2=$B$2:$B$561, ROW($B$2:$B$561)-ROW($B$2)+1), ROW(434:434)))</f>
        <v>#NUM!</v>
      </c>
      <c r="Q435" s="21" t="e">
        <f t="array" ref="Q435">INDEX($D$2:$D$561, SMALL(IF($O$2=$B$2:$B$561, ROW($B$2:$B$561)-ROW($B$2)+1), ROW(434:434)))</f>
        <v>#NUM!</v>
      </c>
      <c r="S435" s="21" t="e">
        <f t="array" ref="S435">INDEX($C$2:$C$561, SMALL(IF($R$2=$B$2:$B$561, ROW($B$2:$B$561)-ROW($B$2)+1), ROW(434:434)))</f>
        <v>#NUM!</v>
      </c>
      <c r="T435" s="21" t="e">
        <f t="array" ref="T435">INDEX($D$2:$D$561, SMALL(IF($R$2=$B$2:$B$561, ROW($B$2:$B$561)-ROW($B$2)+1), ROW(434:434)))</f>
        <v>#NUM!</v>
      </c>
      <c r="V435" s="21" t="e">
        <f t="array" ref="V435">INDEX($C$2:$C$561, SMALL(IF($U$2=$B$2:$B$561, ROW($B$2:$B$561)-ROW($B$2)+1), ROW(434:434)))</f>
        <v>#NUM!</v>
      </c>
      <c r="W435" s="21" t="e">
        <f t="array" ref="W435">INDEX($D$2:$D$561, SMALL(IF($U$2=$B$2:$B$561, ROW($B$2:$B$561)-ROW($B$2)+1), ROW(434:434)))</f>
        <v>#NUM!</v>
      </c>
      <c r="Y435" s="21" t="e">
        <f t="array" ref="Y435">INDEX($C$2:$C$561, SMALL(IF($X$2=$B$2:$B$561, ROW($B$2:$B$561)-ROW($B$2)+1), ROW(434:434)))</f>
        <v>#NUM!</v>
      </c>
      <c r="Z435" s="21" t="e">
        <f t="array" ref="Z435">INDEX($D$2:$D$561, SMALL(IF($X$2=$B$2:$B$561, ROW($B$2:$B$561)-ROW($B$2)+1), ROW(434:434)))</f>
        <v>#NUM!</v>
      </c>
      <c r="AB435" s="21" t="e">
        <f t="array" ref="AB435">INDEX($C$2:$C$561, SMALL(IF($AA$2=$B$2:$B$561, ROW($B$2:$B$561)-ROW($B$2)+1), ROW(434:434)))</f>
        <v>#NUM!</v>
      </c>
      <c r="AC435" s="21" t="e">
        <f t="array" ref="AC435">INDEX($D$2:$D$561, SMALL(IF($AA$2=$B$2:$B$561, ROW($B$2:$B$561)-ROW($B$2)+1), ROW(434:434)))</f>
        <v>#NUM!</v>
      </c>
      <c r="AE435" s="21" t="e">
        <f t="array" ref="AE435">INDEX($C$2:$C$561, SMALL(IF($AD$2=$B$2:$B$561, ROW($B$2:$B$561)-ROW($B$2)+1), ROW(434:434)))</f>
        <v>#NUM!</v>
      </c>
      <c r="AF435" s="21" t="e">
        <f t="array" ref="AF435">INDEX($D$2:$D$561, SMALL(IF($AD$2=$B$2:$B$561, ROW($B$2:$B$561)-ROW($B$2)+1), ROW(434:434)))</f>
        <v>#NUM!</v>
      </c>
      <c r="AH435" s="21" t="e">
        <f t="array" ref="AH435">INDEX($C$2:$C$561, SMALL(IF($AG$2=$B$2:$B$561, ROW($B$2:$B$561)-ROW($B$2)+1), ROW(434:434)))</f>
        <v>#NUM!</v>
      </c>
      <c r="AI435" s="21" t="e">
        <f t="array" ref="AI435">INDEX($D$2:$D$561, SMALL(IF($AG$2=$B$2:$B$561, ROW($B$2:$B$561)-ROW($B$2)+1), ROW(434:434)))</f>
        <v>#NUM!</v>
      </c>
    </row>
    <row r="436" spans="1:35" ht="15" x14ac:dyDescent="0.4">
      <c r="A436">
        <f>'Clk1.1'!P66</f>
        <v>12.120635091221454</v>
      </c>
      <c r="B436">
        <f t="shared" si="6"/>
        <v>12</v>
      </c>
      <c r="C436" s="1">
        <f>'Clk1.1'!S66</f>
        <v>7.3232361960115391</v>
      </c>
      <c r="D436" s="1">
        <f>'Clk1.1'!T66</f>
        <v>5.0212434144125346</v>
      </c>
      <c r="G436" s="21" t="e">
        <f t="array" ref="G436">INDEX($C$2:$C$561, SMALL(IF($F$2=$B$2:$B$561, ROW($B$2:$B$561)-ROW($B$2)+1), ROW(435:435)))</f>
        <v>#NUM!</v>
      </c>
      <c r="H436" s="21" t="e">
        <f t="array" ref="H436">INDEX($D$2:$D$561, SMALL(IF($F$2=$B$2:$B$561, ROW($B$2:$B$561)-ROW($B$2)+1), ROW(435:435)))</f>
        <v>#NUM!</v>
      </c>
      <c r="J436" s="21" t="e">
        <f t="array" ref="J436">INDEX($C$2:$C$561, SMALL(IF($I$2=$B$2:$B$561, ROW($B$2:$B$561)-ROW($B$2)+1), ROW(435:435)))</f>
        <v>#NUM!</v>
      </c>
      <c r="K436" s="21" t="e">
        <f t="array" ref="K436">INDEX($D$2:$D$561, SMALL(IF($I$2=$B$2:$B$561, ROW($B$2:$B$561)-ROW($B$2)+1), ROW(435:435)))</f>
        <v>#NUM!</v>
      </c>
      <c r="M436" s="21" t="e">
        <f t="array" ref="M436">INDEX($C$2:$C$561, SMALL(IF($L$2=$B$2:$B$561, ROW($B$2:$B$561)-ROW($B$2)+1), ROW(435:435)))</f>
        <v>#NUM!</v>
      </c>
      <c r="N436" s="21" t="e">
        <f t="array" ref="N436">INDEX($D$2:$D$561, SMALL(IF($L$2=$B$2:$B$561, ROW($B$2:$B$561)-ROW($B$2)+1), ROW(435:435)))</f>
        <v>#NUM!</v>
      </c>
      <c r="P436" s="21" t="e">
        <f t="array" ref="P436">INDEX($C$2:$C$561, SMALL(IF($O$2=$B$2:$B$561, ROW($B$2:$B$561)-ROW($B$2)+1), ROW(435:435)))</f>
        <v>#NUM!</v>
      </c>
      <c r="Q436" s="21" t="e">
        <f t="array" ref="Q436">INDEX($D$2:$D$561, SMALL(IF($O$2=$B$2:$B$561, ROW($B$2:$B$561)-ROW($B$2)+1), ROW(435:435)))</f>
        <v>#NUM!</v>
      </c>
      <c r="S436" s="21" t="e">
        <f t="array" ref="S436">INDEX($C$2:$C$561, SMALL(IF($R$2=$B$2:$B$561, ROW($B$2:$B$561)-ROW($B$2)+1), ROW(435:435)))</f>
        <v>#NUM!</v>
      </c>
      <c r="T436" s="21" t="e">
        <f t="array" ref="T436">INDEX($D$2:$D$561, SMALL(IF($R$2=$B$2:$B$561, ROW($B$2:$B$561)-ROW($B$2)+1), ROW(435:435)))</f>
        <v>#NUM!</v>
      </c>
      <c r="V436" s="21" t="e">
        <f t="array" ref="V436">INDEX($C$2:$C$561, SMALL(IF($U$2=$B$2:$B$561, ROW($B$2:$B$561)-ROW($B$2)+1), ROW(435:435)))</f>
        <v>#NUM!</v>
      </c>
      <c r="W436" s="21" t="e">
        <f t="array" ref="W436">INDEX($D$2:$D$561, SMALL(IF($U$2=$B$2:$B$561, ROW($B$2:$B$561)-ROW($B$2)+1), ROW(435:435)))</f>
        <v>#NUM!</v>
      </c>
      <c r="Y436" s="21" t="e">
        <f t="array" ref="Y436">INDEX($C$2:$C$561, SMALL(IF($X$2=$B$2:$B$561, ROW($B$2:$B$561)-ROW($B$2)+1), ROW(435:435)))</f>
        <v>#NUM!</v>
      </c>
      <c r="Z436" s="21" t="e">
        <f t="array" ref="Z436">INDEX($D$2:$D$561, SMALL(IF($X$2=$B$2:$B$561, ROW($B$2:$B$561)-ROW($B$2)+1), ROW(435:435)))</f>
        <v>#NUM!</v>
      </c>
      <c r="AB436" s="21" t="e">
        <f t="array" ref="AB436">INDEX($C$2:$C$561, SMALL(IF($AA$2=$B$2:$B$561, ROW($B$2:$B$561)-ROW($B$2)+1), ROW(435:435)))</f>
        <v>#NUM!</v>
      </c>
      <c r="AC436" s="21" t="e">
        <f t="array" ref="AC436">INDEX($D$2:$D$561, SMALL(IF($AA$2=$B$2:$B$561, ROW($B$2:$B$561)-ROW($B$2)+1), ROW(435:435)))</f>
        <v>#NUM!</v>
      </c>
      <c r="AE436" s="21" t="e">
        <f t="array" ref="AE436">INDEX($C$2:$C$561, SMALL(IF($AD$2=$B$2:$B$561, ROW($B$2:$B$561)-ROW($B$2)+1), ROW(435:435)))</f>
        <v>#NUM!</v>
      </c>
      <c r="AF436" s="21" t="e">
        <f t="array" ref="AF436">INDEX($D$2:$D$561, SMALL(IF($AD$2=$B$2:$B$561, ROW($B$2:$B$561)-ROW($B$2)+1), ROW(435:435)))</f>
        <v>#NUM!</v>
      </c>
      <c r="AH436" s="21" t="e">
        <f t="array" ref="AH436">INDEX($C$2:$C$561, SMALL(IF($AG$2=$B$2:$B$561, ROW($B$2:$B$561)-ROW($B$2)+1), ROW(435:435)))</f>
        <v>#NUM!</v>
      </c>
      <c r="AI436" s="21" t="e">
        <f t="array" ref="AI436">INDEX($D$2:$D$561, SMALL(IF($AG$2=$B$2:$B$561, ROW($B$2:$B$561)-ROW($B$2)+1), ROW(435:435)))</f>
        <v>#NUM!</v>
      </c>
    </row>
    <row r="437" spans="1:35" ht="15" x14ac:dyDescent="0.4">
      <c r="A437">
        <f>'Clk1.1'!P67</f>
        <v>12.226833822498659</v>
      </c>
      <c r="B437">
        <f t="shared" si="6"/>
        <v>12</v>
      </c>
      <c r="C437" s="1">
        <f>'Clk1.1'!S67</f>
        <v>7.1466723058713688</v>
      </c>
      <c r="D437" s="1">
        <f>'Clk1.1'!T67</f>
        <v>4.828536636285838</v>
      </c>
      <c r="G437" s="21" t="e">
        <f t="array" ref="G437">INDEX($C$2:$C$561, SMALL(IF($F$2=$B$2:$B$561, ROW($B$2:$B$561)-ROW($B$2)+1), ROW(436:436)))</f>
        <v>#NUM!</v>
      </c>
      <c r="H437" s="21" t="e">
        <f t="array" ref="H437">INDEX($D$2:$D$561, SMALL(IF($F$2=$B$2:$B$561, ROW($B$2:$B$561)-ROW($B$2)+1), ROW(436:436)))</f>
        <v>#NUM!</v>
      </c>
      <c r="J437" s="21" t="e">
        <f t="array" ref="J437">INDEX($C$2:$C$561, SMALL(IF($I$2=$B$2:$B$561, ROW($B$2:$B$561)-ROW($B$2)+1), ROW(436:436)))</f>
        <v>#NUM!</v>
      </c>
      <c r="K437" s="21" t="e">
        <f t="array" ref="K437">INDEX($D$2:$D$561, SMALL(IF($I$2=$B$2:$B$561, ROW($B$2:$B$561)-ROW($B$2)+1), ROW(436:436)))</f>
        <v>#NUM!</v>
      </c>
      <c r="M437" s="21" t="e">
        <f t="array" ref="M437">INDEX($C$2:$C$561, SMALL(IF($L$2=$B$2:$B$561, ROW($B$2:$B$561)-ROW($B$2)+1), ROW(436:436)))</f>
        <v>#NUM!</v>
      </c>
      <c r="N437" s="21" t="e">
        <f t="array" ref="N437">INDEX($D$2:$D$561, SMALL(IF($L$2=$B$2:$B$561, ROW($B$2:$B$561)-ROW($B$2)+1), ROW(436:436)))</f>
        <v>#NUM!</v>
      </c>
      <c r="P437" s="21" t="e">
        <f t="array" ref="P437">INDEX($C$2:$C$561, SMALL(IF($O$2=$B$2:$B$561, ROW($B$2:$B$561)-ROW($B$2)+1), ROW(436:436)))</f>
        <v>#NUM!</v>
      </c>
      <c r="Q437" s="21" t="e">
        <f t="array" ref="Q437">INDEX($D$2:$D$561, SMALL(IF($O$2=$B$2:$B$561, ROW($B$2:$B$561)-ROW($B$2)+1), ROW(436:436)))</f>
        <v>#NUM!</v>
      </c>
      <c r="S437" s="21" t="e">
        <f t="array" ref="S437">INDEX($C$2:$C$561, SMALL(IF($R$2=$B$2:$B$561, ROW($B$2:$B$561)-ROW($B$2)+1), ROW(436:436)))</f>
        <v>#NUM!</v>
      </c>
      <c r="T437" s="21" t="e">
        <f t="array" ref="T437">INDEX($D$2:$D$561, SMALL(IF($R$2=$B$2:$B$561, ROW($B$2:$B$561)-ROW($B$2)+1), ROW(436:436)))</f>
        <v>#NUM!</v>
      </c>
      <c r="V437" s="21" t="e">
        <f t="array" ref="V437">INDEX($C$2:$C$561, SMALL(IF($U$2=$B$2:$B$561, ROW($B$2:$B$561)-ROW($B$2)+1), ROW(436:436)))</f>
        <v>#NUM!</v>
      </c>
      <c r="W437" s="21" t="e">
        <f t="array" ref="W437">INDEX($D$2:$D$561, SMALL(IF($U$2=$B$2:$B$561, ROW($B$2:$B$561)-ROW($B$2)+1), ROW(436:436)))</f>
        <v>#NUM!</v>
      </c>
      <c r="Y437" s="21" t="e">
        <f t="array" ref="Y437">INDEX($C$2:$C$561, SMALL(IF($X$2=$B$2:$B$561, ROW($B$2:$B$561)-ROW($B$2)+1), ROW(436:436)))</f>
        <v>#NUM!</v>
      </c>
      <c r="Z437" s="21" t="e">
        <f t="array" ref="Z437">INDEX($D$2:$D$561, SMALL(IF($X$2=$B$2:$B$561, ROW($B$2:$B$561)-ROW($B$2)+1), ROW(436:436)))</f>
        <v>#NUM!</v>
      </c>
      <c r="AB437" s="21" t="e">
        <f t="array" ref="AB437">INDEX($C$2:$C$561, SMALL(IF($AA$2=$B$2:$B$561, ROW($B$2:$B$561)-ROW($B$2)+1), ROW(436:436)))</f>
        <v>#NUM!</v>
      </c>
      <c r="AC437" s="21" t="e">
        <f t="array" ref="AC437">INDEX($D$2:$D$561, SMALL(IF($AA$2=$B$2:$B$561, ROW($B$2:$B$561)-ROW($B$2)+1), ROW(436:436)))</f>
        <v>#NUM!</v>
      </c>
      <c r="AE437" s="21" t="e">
        <f t="array" ref="AE437">INDEX($C$2:$C$561, SMALL(IF($AD$2=$B$2:$B$561, ROW($B$2:$B$561)-ROW($B$2)+1), ROW(436:436)))</f>
        <v>#NUM!</v>
      </c>
      <c r="AF437" s="21" t="e">
        <f t="array" ref="AF437">INDEX($D$2:$D$561, SMALL(IF($AD$2=$B$2:$B$561, ROW($B$2:$B$561)-ROW($B$2)+1), ROW(436:436)))</f>
        <v>#NUM!</v>
      </c>
      <c r="AH437" s="21" t="e">
        <f t="array" ref="AH437">INDEX($C$2:$C$561, SMALL(IF($AG$2=$B$2:$B$561, ROW($B$2:$B$561)-ROW($B$2)+1), ROW(436:436)))</f>
        <v>#NUM!</v>
      </c>
      <c r="AI437" s="21" t="e">
        <f t="array" ref="AI437">INDEX($D$2:$D$561, SMALL(IF($AG$2=$B$2:$B$561, ROW($B$2:$B$561)-ROW($B$2)+1), ROW(436:436)))</f>
        <v>#NUM!</v>
      </c>
    </row>
    <row r="438" spans="1:35" ht="15" x14ac:dyDescent="0.4">
      <c r="A438">
        <f>'Clk1.1'!P68</f>
        <v>12.342523534037349</v>
      </c>
      <c r="B438">
        <f t="shared" si="6"/>
        <v>12</v>
      </c>
      <c r="C438" s="1">
        <f>'Clk1.1'!S68</f>
        <v>6.973626113389999</v>
      </c>
      <c r="D438" s="1">
        <f>'Clk1.1'!T68</f>
        <v>4.6306644196548197</v>
      </c>
      <c r="G438" s="21" t="e">
        <f t="array" ref="G438">INDEX($C$2:$C$561, SMALL(IF($F$2=$B$2:$B$561, ROW($B$2:$B$561)-ROW($B$2)+1), ROW(437:437)))</f>
        <v>#NUM!</v>
      </c>
      <c r="H438" s="21" t="e">
        <f t="array" ref="H438">INDEX($D$2:$D$561, SMALL(IF($F$2=$B$2:$B$561, ROW($B$2:$B$561)-ROW($B$2)+1), ROW(437:437)))</f>
        <v>#NUM!</v>
      </c>
      <c r="J438" s="21" t="e">
        <f t="array" ref="J438">INDEX($C$2:$C$561, SMALL(IF($I$2=$B$2:$B$561, ROW($B$2:$B$561)-ROW($B$2)+1), ROW(437:437)))</f>
        <v>#NUM!</v>
      </c>
      <c r="K438" s="21" t="e">
        <f t="array" ref="K438">INDEX($D$2:$D$561, SMALL(IF($I$2=$B$2:$B$561, ROW($B$2:$B$561)-ROW($B$2)+1), ROW(437:437)))</f>
        <v>#NUM!</v>
      </c>
      <c r="M438" s="21" t="e">
        <f t="array" ref="M438">INDEX($C$2:$C$561, SMALL(IF($L$2=$B$2:$B$561, ROW($B$2:$B$561)-ROW($B$2)+1), ROW(437:437)))</f>
        <v>#NUM!</v>
      </c>
      <c r="N438" s="21" t="e">
        <f t="array" ref="N438">INDEX($D$2:$D$561, SMALL(IF($L$2=$B$2:$B$561, ROW($B$2:$B$561)-ROW($B$2)+1), ROW(437:437)))</f>
        <v>#NUM!</v>
      </c>
      <c r="P438" s="21" t="e">
        <f t="array" ref="P438">INDEX($C$2:$C$561, SMALL(IF($O$2=$B$2:$B$561, ROW($B$2:$B$561)-ROW($B$2)+1), ROW(437:437)))</f>
        <v>#NUM!</v>
      </c>
      <c r="Q438" s="21" t="e">
        <f t="array" ref="Q438">INDEX($D$2:$D$561, SMALL(IF($O$2=$B$2:$B$561, ROW($B$2:$B$561)-ROW($B$2)+1), ROW(437:437)))</f>
        <v>#NUM!</v>
      </c>
      <c r="S438" s="21" t="e">
        <f t="array" ref="S438">INDEX($C$2:$C$561, SMALL(IF($R$2=$B$2:$B$561, ROW($B$2:$B$561)-ROW($B$2)+1), ROW(437:437)))</f>
        <v>#NUM!</v>
      </c>
      <c r="T438" s="21" t="e">
        <f t="array" ref="T438">INDEX($D$2:$D$561, SMALL(IF($R$2=$B$2:$B$561, ROW($B$2:$B$561)-ROW($B$2)+1), ROW(437:437)))</f>
        <v>#NUM!</v>
      </c>
      <c r="V438" s="21" t="e">
        <f t="array" ref="V438">INDEX($C$2:$C$561, SMALL(IF($U$2=$B$2:$B$561, ROW($B$2:$B$561)-ROW($B$2)+1), ROW(437:437)))</f>
        <v>#NUM!</v>
      </c>
      <c r="W438" s="21" t="e">
        <f t="array" ref="W438">INDEX($D$2:$D$561, SMALL(IF($U$2=$B$2:$B$561, ROW($B$2:$B$561)-ROW($B$2)+1), ROW(437:437)))</f>
        <v>#NUM!</v>
      </c>
      <c r="Y438" s="21" t="e">
        <f t="array" ref="Y438">INDEX($C$2:$C$561, SMALL(IF($X$2=$B$2:$B$561, ROW($B$2:$B$561)-ROW($B$2)+1), ROW(437:437)))</f>
        <v>#NUM!</v>
      </c>
      <c r="Z438" s="21" t="e">
        <f t="array" ref="Z438">INDEX($D$2:$D$561, SMALL(IF($X$2=$B$2:$B$561, ROW($B$2:$B$561)-ROW($B$2)+1), ROW(437:437)))</f>
        <v>#NUM!</v>
      </c>
      <c r="AB438" s="21" t="e">
        <f t="array" ref="AB438">INDEX($C$2:$C$561, SMALL(IF($AA$2=$B$2:$B$561, ROW($B$2:$B$561)-ROW($B$2)+1), ROW(437:437)))</f>
        <v>#NUM!</v>
      </c>
      <c r="AC438" s="21" t="e">
        <f t="array" ref="AC438">INDEX($D$2:$D$561, SMALL(IF($AA$2=$B$2:$B$561, ROW($B$2:$B$561)-ROW($B$2)+1), ROW(437:437)))</f>
        <v>#NUM!</v>
      </c>
      <c r="AE438" s="21" t="e">
        <f t="array" ref="AE438">INDEX($C$2:$C$561, SMALL(IF($AD$2=$B$2:$B$561, ROW($B$2:$B$561)-ROW($B$2)+1), ROW(437:437)))</f>
        <v>#NUM!</v>
      </c>
      <c r="AF438" s="21" t="e">
        <f t="array" ref="AF438">INDEX($D$2:$D$561, SMALL(IF($AD$2=$B$2:$B$561, ROW($B$2:$B$561)-ROW($B$2)+1), ROW(437:437)))</f>
        <v>#NUM!</v>
      </c>
      <c r="AH438" s="21" t="e">
        <f t="array" ref="AH438">INDEX($C$2:$C$561, SMALL(IF($AG$2=$B$2:$B$561, ROW($B$2:$B$561)-ROW($B$2)+1), ROW(437:437)))</f>
        <v>#NUM!</v>
      </c>
      <c r="AI438" s="21" t="e">
        <f t="array" ref="AI438">INDEX($D$2:$D$561, SMALL(IF($AG$2=$B$2:$B$561, ROW($B$2:$B$561)-ROW($B$2)+1), ROW(437:437)))</f>
        <v>#NUM!</v>
      </c>
    </row>
    <row r="439" spans="1:35" ht="15" x14ac:dyDescent="0.4">
      <c r="A439">
        <f>'Clk1.1'!P69</f>
        <v>12.468138454623782</v>
      </c>
      <c r="B439">
        <f t="shared" si="6"/>
        <v>12</v>
      </c>
      <c r="C439" s="1">
        <f>'Clk1.1'!S69</f>
        <v>6.8036094305943227</v>
      </c>
      <c r="D439" s="1">
        <f>'Clk1.1'!T69</f>
        <v>4.4271018616466451</v>
      </c>
      <c r="G439" s="21" t="e">
        <f t="array" ref="G439">INDEX($C$2:$C$561, SMALL(IF($F$2=$B$2:$B$561, ROW($B$2:$B$561)-ROW($B$2)+1), ROW(438:438)))</f>
        <v>#NUM!</v>
      </c>
      <c r="H439" s="21" t="e">
        <f t="array" ref="H439">INDEX($D$2:$D$561, SMALL(IF($F$2=$B$2:$B$561, ROW($B$2:$B$561)-ROW($B$2)+1), ROW(438:438)))</f>
        <v>#NUM!</v>
      </c>
      <c r="J439" s="21" t="e">
        <f t="array" ref="J439">INDEX($C$2:$C$561, SMALL(IF($I$2=$B$2:$B$561, ROW($B$2:$B$561)-ROW($B$2)+1), ROW(438:438)))</f>
        <v>#NUM!</v>
      </c>
      <c r="K439" s="21" t="e">
        <f t="array" ref="K439">INDEX($D$2:$D$561, SMALL(IF($I$2=$B$2:$B$561, ROW($B$2:$B$561)-ROW($B$2)+1), ROW(438:438)))</f>
        <v>#NUM!</v>
      </c>
      <c r="M439" s="21" t="e">
        <f t="array" ref="M439">INDEX($C$2:$C$561, SMALL(IF($L$2=$B$2:$B$561, ROW($B$2:$B$561)-ROW($B$2)+1), ROW(438:438)))</f>
        <v>#NUM!</v>
      </c>
      <c r="N439" s="21" t="e">
        <f t="array" ref="N439">INDEX($D$2:$D$561, SMALL(IF($L$2=$B$2:$B$561, ROW($B$2:$B$561)-ROW($B$2)+1), ROW(438:438)))</f>
        <v>#NUM!</v>
      </c>
      <c r="P439" s="21" t="e">
        <f t="array" ref="P439">INDEX($C$2:$C$561, SMALL(IF($O$2=$B$2:$B$561, ROW($B$2:$B$561)-ROW($B$2)+1), ROW(438:438)))</f>
        <v>#NUM!</v>
      </c>
      <c r="Q439" s="21" t="e">
        <f t="array" ref="Q439">INDEX($D$2:$D$561, SMALL(IF($O$2=$B$2:$B$561, ROW($B$2:$B$561)-ROW($B$2)+1), ROW(438:438)))</f>
        <v>#NUM!</v>
      </c>
      <c r="S439" s="21" t="e">
        <f t="array" ref="S439">INDEX($C$2:$C$561, SMALL(IF($R$2=$B$2:$B$561, ROW($B$2:$B$561)-ROW($B$2)+1), ROW(438:438)))</f>
        <v>#NUM!</v>
      </c>
      <c r="T439" s="21" t="e">
        <f t="array" ref="T439">INDEX($D$2:$D$561, SMALL(IF($R$2=$B$2:$B$561, ROW($B$2:$B$561)-ROW($B$2)+1), ROW(438:438)))</f>
        <v>#NUM!</v>
      </c>
      <c r="V439" s="21" t="e">
        <f t="array" ref="V439">INDEX($C$2:$C$561, SMALL(IF($U$2=$B$2:$B$561, ROW($B$2:$B$561)-ROW($B$2)+1), ROW(438:438)))</f>
        <v>#NUM!</v>
      </c>
      <c r="W439" s="21" t="e">
        <f t="array" ref="W439">INDEX($D$2:$D$561, SMALL(IF($U$2=$B$2:$B$561, ROW($B$2:$B$561)-ROW($B$2)+1), ROW(438:438)))</f>
        <v>#NUM!</v>
      </c>
      <c r="Y439" s="21" t="e">
        <f t="array" ref="Y439">INDEX($C$2:$C$561, SMALL(IF($X$2=$B$2:$B$561, ROW($B$2:$B$561)-ROW($B$2)+1), ROW(438:438)))</f>
        <v>#NUM!</v>
      </c>
      <c r="Z439" s="21" t="e">
        <f t="array" ref="Z439">INDEX($D$2:$D$561, SMALL(IF($X$2=$B$2:$B$561, ROW($B$2:$B$561)-ROW($B$2)+1), ROW(438:438)))</f>
        <v>#NUM!</v>
      </c>
      <c r="AB439" s="21" t="e">
        <f t="array" ref="AB439">INDEX($C$2:$C$561, SMALL(IF($AA$2=$B$2:$B$561, ROW($B$2:$B$561)-ROW($B$2)+1), ROW(438:438)))</f>
        <v>#NUM!</v>
      </c>
      <c r="AC439" s="21" t="e">
        <f t="array" ref="AC439">INDEX($D$2:$D$561, SMALL(IF($AA$2=$B$2:$B$561, ROW($B$2:$B$561)-ROW($B$2)+1), ROW(438:438)))</f>
        <v>#NUM!</v>
      </c>
      <c r="AE439" s="21" t="e">
        <f t="array" ref="AE439">INDEX($C$2:$C$561, SMALL(IF($AD$2=$B$2:$B$561, ROW($B$2:$B$561)-ROW($B$2)+1), ROW(438:438)))</f>
        <v>#NUM!</v>
      </c>
      <c r="AF439" s="21" t="e">
        <f t="array" ref="AF439">INDEX($D$2:$D$561, SMALL(IF($AD$2=$B$2:$B$561, ROW($B$2:$B$561)-ROW($B$2)+1), ROW(438:438)))</f>
        <v>#NUM!</v>
      </c>
      <c r="AH439" s="21" t="e">
        <f t="array" ref="AH439">INDEX($C$2:$C$561, SMALL(IF($AG$2=$B$2:$B$561, ROW($B$2:$B$561)-ROW($B$2)+1), ROW(438:438)))</f>
        <v>#NUM!</v>
      </c>
      <c r="AI439" s="21" t="e">
        <f t="array" ref="AI439">INDEX($D$2:$D$561, SMALL(IF($AG$2=$B$2:$B$561, ROW($B$2:$B$561)-ROW($B$2)+1), ROW(438:438)))</f>
        <v>#NUM!</v>
      </c>
    </row>
    <row r="440" spans="1:35" ht="15" x14ac:dyDescent="0.4">
      <c r="A440">
        <f>'Clk1.1'!P70</f>
        <v>12.604180229030243</v>
      </c>
      <c r="B440">
        <f t="shared" si="6"/>
        <v>12</v>
      </c>
      <c r="C440" s="1">
        <f>'Clk1.1'!S70</f>
        <v>6.6360725068827042</v>
      </c>
      <c r="D440" s="1">
        <f>'Clk1.1'!T70</f>
        <v>4.21729153958736</v>
      </c>
      <c r="G440" s="21" t="e">
        <f t="array" ref="G440">INDEX($C$2:$C$561, SMALL(IF($F$2=$B$2:$B$561, ROW($B$2:$B$561)-ROW($B$2)+1), ROW(439:439)))</f>
        <v>#NUM!</v>
      </c>
      <c r="H440" s="21" t="e">
        <f t="array" ref="H440">INDEX($D$2:$D$561, SMALL(IF($F$2=$B$2:$B$561, ROW($B$2:$B$561)-ROW($B$2)+1), ROW(439:439)))</f>
        <v>#NUM!</v>
      </c>
      <c r="J440" s="21" t="e">
        <f t="array" ref="J440">INDEX($C$2:$C$561, SMALL(IF($I$2=$B$2:$B$561, ROW($B$2:$B$561)-ROW($B$2)+1), ROW(439:439)))</f>
        <v>#NUM!</v>
      </c>
      <c r="K440" s="21" t="e">
        <f t="array" ref="K440">INDEX($D$2:$D$561, SMALL(IF($I$2=$B$2:$B$561, ROW($B$2:$B$561)-ROW($B$2)+1), ROW(439:439)))</f>
        <v>#NUM!</v>
      </c>
      <c r="M440" s="21" t="e">
        <f t="array" ref="M440">INDEX($C$2:$C$561, SMALL(IF($L$2=$B$2:$B$561, ROW($B$2:$B$561)-ROW($B$2)+1), ROW(439:439)))</f>
        <v>#NUM!</v>
      </c>
      <c r="N440" s="21" t="e">
        <f t="array" ref="N440">INDEX($D$2:$D$561, SMALL(IF($L$2=$B$2:$B$561, ROW($B$2:$B$561)-ROW($B$2)+1), ROW(439:439)))</f>
        <v>#NUM!</v>
      </c>
      <c r="P440" s="21" t="e">
        <f t="array" ref="P440">INDEX($C$2:$C$561, SMALL(IF($O$2=$B$2:$B$561, ROW($B$2:$B$561)-ROW($B$2)+1), ROW(439:439)))</f>
        <v>#NUM!</v>
      </c>
      <c r="Q440" s="21" t="e">
        <f t="array" ref="Q440">INDEX($D$2:$D$561, SMALL(IF($O$2=$B$2:$B$561, ROW($B$2:$B$561)-ROW($B$2)+1), ROW(439:439)))</f>
        <v>#NUM!</v>
      </c>
      <c r="S440" s="21" t="e">
        <f t="array" ref="S440">INDEX($C$2:$C$561, SMALL(IF($R$2=$B$2:$B$561, ROW($B$2:$B$561)-ROW($B$2)+1), ROW(439:439)))</f>
        <v>#NUM!</v>
      </c>
      <c r="T440" s="21" t="e">
        <f t="array" ref="T440">INDEX($D$2:$D$561, SMALL(IF($R$2=$B$2:$B$561, ROW($B$2:$B$561)-ROW($B$2)+1), ROW(439:439)))</f>
        <v>#NUM!</v>
      </c>
      <c r="V440" s="21" t="e">
        <f t="array" ref="V440">INDEX($C$2:$C$561, SMALL(IF($U$2=$B$2:$B$561, ROW($B$2:$B$561)-ROW($B$2)+1), ROW(439:439)))</f>
        <v>#NUM!</v>
      </c>
      <c r="W440" s="21" t="e">
        <f t="array" ref="W440">INDEX($D$2:$D$561, SMALL(IF($U$2=$B$2:$B$561, ROW($B$2:$B$561)-ROW($B$2)+1), ROW(439:439)))</f>
        <v>#NUM!</v>
      </c>
      <c r="Y440" s="21" t="e">
        <f t="array" ref="Y440">INDEX($C$2:$C$561, SMALL(IF($X$2=$B$2:$B$561, ROW($B$2:$B$561)-ROW($B$2)+1), ROW(439:439)))</f>
        <v>#NUM!</v>
      </c>
      <c r="Z440" s="21" t="e">
        <f t="array" ref="Z440">INDEX($D$2:$D$561, SMALL(IF($X$2=$B$2:$B$561, ROW($B$2:$B$561)-ROW($B$2)+1), ROW(439:439)))</f>
        <v>#NUM!</v>
      </c>
      <c r="AB440" s="21" t="e">
        <f t="array" ref="AB440">INDEX($C$2:$C$561, SMALL(IF($AA$2=$B$2:$B$561, ROW($B$2:$B$561)-ROW($B$2)+1), ROW(439:439)))</f>
        <v>#NUM!</v>
      </c>
      <c r="AC440" s="21" t="e">
        <f t="array" ref="AC440">INDEX($D$2:$D$561, SMALL(IF($AA$2=$B$2:$B$561, ROW($B$2:$B$561)-ROW($B$2)+1), ROW(439:439)))</f>
        <v>#NUM!</v>
      </c>
      <c r="AE440" s="21" t="e">
        <f t="array" ref="AE440">INDEX($C$2:$C$561, SMALL(IF($AD$2=$B$2:$B$561, ROW($B$2:$B$561)-ROW($B$2)+1), ROW(439:439)))</f>
        <v>#NUM!</v>
      </c>
      <c r="AF440" s="21" t="e">
        <f t="array" ref="AF440">INDEX($D$2:$D$561, SMALL(IF($AD$2=$B$2:$B$561, ROW($B$2:$B$561)-ROW($B$2)+1), ROW(439:439)))</f>
        <v>#NUM!</v>
      </c>
      <c r="AH440" s="21" t="e">
        <f t="array" ref="AH440">INDEX($C$2:$C$561, SMALL(IF($AG$2=$B$2:$B$561, ROW($B$2:$B$561)-ROW($B$2)+1), ROW(439:439)))</f>
        <v>#NUM!</v>
      </c>
      <c r="AI440" s="21" t="e">
        <f t="array" ref="AI440">INDEX($D$2:$D$561, SMALL(IF($AG$2=$B$2:$B$561, ROW($B$2:$B$561)-ROW($B$2)+1), ROW(439:439)))</f>
        <v>#NUM!</v>
      </c>
    </row>
    <row r="441" spans="1:35" ht="15" x14ac:dyDescent="0.4">
      <c r="A441">
        <f>'Clk1.1'!P71</f>
        <v>12.751221917972838</v>
      </c>
      <c r="B441">
        <f t="shared" si="6"/>
        <v>12</v>
      </c>
      <c r="C441" s="1">
        <f>'Clk1.1'!S71</f>
        <v>6.4703834933140625</v>
      </c>
      <c r="D441" s="1">
        <f>'Clk1.1'!T71</f>
        <v>4.000642618394485</v>
      </c>
      <c r="G441" s="21" t="e">
        <f t="array" ref="G441">INDEX($C$2:$C$561, SMALL(IF($F$2=$B$2:$B$561, ROW($B$2:$B$561)-ROW($B$2)+1), ROW(440:440)))</f>
        <v>#NUM!</v>
      </c>
      <c r="H441" s="21" t="e">
        <f t="array" ref="H441">INDEX($D$2:$D$561, SMALL(IF($F$2=$B$2:$B$561, ROW($B$2:$B$561)-ROW($B$2)+1), ROW(440:440)))</f>
        <v>#NUM!</v>
      </c>
      <c r="J441" s="21" t="e">
        <f t="array" ref="J441">INDEX($C$2:$C$561, SMALL(IF($I$2=$B$2:$B$561, ROW($B$2:$B$561)-ROW($B$2)+1), ROW(440:440)))</f>
        <v>#NUM!</v>
      </c>
      <c r="K441" s="21" t="e">
        <f t="array" ref="K441">INDEX($D$2:$D$561, SMALL(IF($I$2=$B$2:$B$561, ROW($B$2:$B$561)-ROW($B$2)+1), ROW(440:440)))</f>
        <v>#NUM!</v>
      </c>
      <c r="M441" s="21" t="e">
        <f t="array" ref="M441">INDEX($C$2:$C$561, SMALL(IF($L$2=$B$2:$B$561, ROW($B$2:$B$561)-ROW($B$2)+1), ROW(440:440)))</f>
        <v>#NUM!</v>
      </c>
      <c r="N441" s="21" t="e">
        <f t="array" ref="N441">INDEX($D$2:$D$561, SMALL(IF($L$2=$B$2:$B$561, ROW($B$2:$B$561)-ROW($B$2)+1), ROW(440:440)))</f>
        <v>#NUM!</v>
      </c>
      <c r="P441" s="21" t="e">
        <f t="array" ref="P441">INDEX($C$2:$C$561, SMALL(IF($O$2=$B$2:$B$561, ROW($B$2:$B$561)-ROW($B$2)+1), ROW(440:440)))</f>
        <v>#NUM!</v>
      </c>
      <c r="Q441" s="21" t="e">
        <f t="array" ref="Q441">INDEX($D$2:$D$561, SMALL(IF($O$2=$B$2:$B$561, ROW($B$2:$B$561)-ROW($B$2)+1), ROW(440:440)))</f>
        <v>#NUM!</v>
      </c>
      <c r="S441" s="21" t="e">
        <f t="array" ref="S441">INDEX($C$2:$C$561, SMALL(IF($R$2=$B$2:$B$561, ROW($B$2:$B$561)-ROW($B$2)+1), ROW(440:440)))</f>
        <v>#NUM!</v>
      </c>
      <c r="T441" s="21" t="e">
        <f t="array" ref="T441">INDEX($D$2:$D$561, SMALL(IF($R$2=$B$2:$B$561, ROW($B$2:$B$561)-ROW($B$2)+1), ROW(440:440)))</f>
        <v>#NUM!</v>
      </c>
      <c r="V441" s="21" t="e">
        <f t="array" ref="V441">INDEX($C$2:$C$561, SMALL(IF($U$2=$B$2:$B$561, ROW($B$2:$B$561)-ROW($B$2)+1), ROW(440:440)))</f>
        <v>#NUM!</v>
      </c>
      <c r="W441" s="21" t="e">
        <f t="array" ref="W441">INDEX($D$2:$D$561, SMALL(IF($U$2=$B$2:$B$561, ROW($B$2:$B$561)-ROW($B$2)+1), ROW(440:440)))</f>
        <v>#NUM!</v>
      </c>
      <c r="Y441" s="21" t="e">
        <f t="array" ref="Y441">INDEX($C$2:$C$561, SMALL(IF($X$2=$B$2:$B$561, ROW($B$2:$B$561)-ROW($B$2)+1), ROW(440:440)))</f>
        <v>#NUM!</v>
      </c>
      <c r="Z441" s="21" t="e">
        <f t="array" ref="Z441">INDEX($D$2:$D$561, SMALL(IF($X$2=$B$2:$B$561, ROW($B$2:$B$561)-ROW($B$2)+1), ROW(440:440)))</f>
        <v>#NUM!</v>
      </c>
      <c r="AB441" s="21" t="e">
        <f t="array" ref="AB441">INDEX($C$2:$C$561, SMALL(IF($AA$2=$B$2:$B$561, ROW($B$2:$B$561)-ROW($B$2)+1), ROW(440:440)))</f>
        <v>#NUM!</v>
      </c>
      <c r="AC441" s="21" t="e">
        <f t="array" ref="AC441">INDEX($D$2:$D$561, SMALL(IF($AA$2=$B$2:$B$561, ROW($B$2:$B$561)-ROW($B$2)+1), ROW(440:440)))</f>
        <v>#NUM!</v>
      </c>
      <c r="AE441" s="21" t="e">
        <f t="array" ref="AE441">INDEX($C$2:$C$561, SMALL(IF($AD$2=$B$2:$B$561, ROW($B$2:$B$561)-ROW($B$2)+1), ROW(440:440)))</f>
        <v>#NUM!</v>
      </c>
      <c r="AF441" s="21" t="e">
        <f t="array" ref="AF441">INDEX($D$2:$D$561, SMALL(IF($AD$2=$B$2:$B$561, ROW($B$2:$B$561)-ROW($B$2)+1), ROW(440:440)))</f>
        <v>#NUM!</v>
      </c>
      <c r="AH441" s="21" t="e">
        <f t="array" ref="AH441">INDEX($C$2:$C$561, SMALL(IF($AG$2=$B$2:$B$561, ROW($B$2:$B$561)-ROW($B$2)+1), ROW(440:440)))</f>
        <v>#NUM!</v>
      </c>
      <c r="AI441" s="21" t="e">
        <f t="array" ref="AI441">INDEX($D$2:$D$561, SMALL(IF($AG$2=$B$2:$B$561, ROW($B$2:$B$561)-ROW($B$2)+1), ROW(440:440)))</f>
        <v>#NUM!</v>
      </c>
    </row>
    <row r="442" spans="1:35" ht="15" x14ac:dyDescent="0.4">
      <c r="A442">
        <f>'Clk1.1'!P72</f>
        <v>12.909910608980729</v>
      </c>
      <c r="B442">
        <f t="shared" si="6"/>
        <v>12</v>
      </c>
      <c r="C442" s="1">
        <f>'Clk1.1'!S72</f>
        <v>6.3058023804657823</v>
      </c>
      <c r="D442" s="1">
        <f>'Clk1.1'!T72</f>
        <v>3.7765324996141874</v>
      </c>
      <c r="G442" s="21" t="e">
        <f t="array" ref="G442">INDEX($C$2:$C$561, SMALL(IF($F$2=$B$2:$B$561, ROW($B$2:$B$561)-ROW($B$2)+1), ROW(441:441)))</f>
        <v>#NUM!</v>
      </c>
      <c r="H442" s="21" t="e">
        <f t="array" ref="H442">INDEX($D$2:$D$561, SMALL(IF($F$2=$B$2:$B$561, ROW($B$2:$B$561)-ROW($B$2)+1), ROW(441:441)))</f>
        <v>#NUM!</v>
      </c>
      <c r="J442" s="21" t="e">
        <f t="array" ref="J442">INDEX($C$2:$C$561, SMALL(IF($I$2=$B$2:$B$561, ROW($B$2:$B$561)-ROW($B$2)+1), ROW(441:441)))</f>
        <v>#NUM!</v>
      </c>
      <c r="K442" s="21" t="e">
        <f t="array" ref="K442">INDEX($D$2:$D$561, SMALL(IF($I$2=$B$2:$B$561, ROW($B$2:$B$561)-ROW($B$2)+1), ROW(441:441)))</f>
        <v>#NUM!</v>
      </c>
      <c r="M442" s="21" t="e">
        <f t="array" ref="M442">INDEX($C$2:$C$561, SMALL(IF($L$2=$B$2:$B$561, ROW($B$2:$B$561)-ROW($B$2)+1), ROW(441:441)))</f>
        <v>#NUM!</v>
      </c>
      <c r="N442" s="21" t="e">
        <f t="array" ref="N442">INDEX($D$2:$D$561, SMALL(IF($L$2=$B$2:$B$561, ROW($B$2:$B$561)-ROW($B$2)+1), ROW(441:441)))</f>
        <v>#NUM!</v>
      </c>
      <c r="P442" s="21" t="e">
        <f t="array" ref="P442">INDEX($C$2:$C$561, SMALL(IF($O$2=$B$2:$B$561, ROW($B$2:$B$561)-ROW($B$2)+1), ROW(441:441)))</f>
        <v>#NUM!</v>
      </c>
      <c r="Q442" s="21" t="e">
        <f t="array" ref="Q442">INDEX($D$2:$D$561, SMALL(IF($O$2=$B$2:$B$561, ROW($B$2:$B$561)-ROW($B$2)+1), ROW(441:441)))</f>
        <v>#NUM!</v>
      </c>
      <c r="S442" s="21" t="e">
        <f t="array" ref="S442">INDEX($C$2:$C$561, SMALL(IF($R$2=$B$2:$B$561, ROW($B$2:$B$561)-ROW($B$2)+1), ROW(441:441)))</f>
        <v>#NUM!</v>
      </c>
      <c r="T442" s="21" t="e">
        <f t="array" ref="T442">INDEX($D$2:$D$561, SMALL(IF($R$2=$B$2:$B$561, ROW($B$2:$B$561)-ROW($B$2)+1), ROW(441:441)))</f>
        <v>#NUM!</v>
      </c>
      <c r="V442" s="21" t="e">
        <f t="array" ref="V442">INDEX($C$2:$C$561, SMALL(IF($U$2=$B$2:$B$561, ROW($B$2:$B$561)-ROW($B$2)+1), ROW(441:441)))</f>
        <v>#NUM!</v>
      </c>
      <c r="W442" s="21" t="e">
        <f t="array" ref="W442">INDEX($D$2:$D$561, SMALL(IF($U$2=$B$2:$B$561, ROW($B$2:$B$561)-ROW($B$2)+1), ROW(441:441)))</f>
        <v>#NUM!</v>
      </c>
      <c r="Y442" s="21" t="e">
        <f t="array" ref="Y442">INDEX($C$2:$C$561, SMALL(IF($X$2=$B$2:$B$561, ROW($B$2:$B$561)-ROW($B$2)+1), ROW(441:441)))</f>
        <v>#NUM!</v>
      </c>
      <c r="Z442" s="21" t="e">
        <f t="array" ref="Z442">INDEX($D$2:$D$561, SMALL(IF($X$2=$B$2:$B$561, ROW($B$2:$B$561)-ROW($B$2)+1), ROW(441:441)))</f>
        <v>#NUM!</v>
      </c>
      <c r="AB442" s="21" t="e">
        <f t="array" ref="AB442">INDEX($C$2:$C$561, SMALL(IF($AA$2=$B$2:$B$561, ROW($B$2:$B$561)-ROW($B$2)+1), ROW(441:441)))</f>
        <v>#NUM!</v>
      </c>
      <c r="AC442" s="21" t="e">
        <f t="array" ref="AC442">INDEX($D$2:$D$561, SMALL(IF($AA$2=$B$2:$B$561, ROW($B$2:$B$561)-ROW($B$2)+1), ROW(441:441)))</f>
        <v>#NUM!</v>
      </c>
      <c r="AE442" s="21" t="e">
        <f t="array" ref="AE442">INDEX($C$2:$C$561, SMALL(IF($AD$2=$B$2:$B$561, ROW($B$2:$B$561)-ROW($B$2)+1), ROW(441:441)))</f>
        <v>#NUM!</v>
      </c>
      <c r="AF442" s="21" t="e">
        <f t="array" ref="AF442">INDEX($D$2:$D$561, SMALL(IF($AD$2=$B$2:$B$561, ROW($B$2:$B$561)-ROW($B$2)+1), ROW(441:441)))</f>
        <v>#NUM!</v>
      </c>
      <c r="AH442" s="21" t="e">
        <f t="array" ref="AH442">INDEX($C$2:$C$561, SMALL(IF($AG$2=$B$2:$B$561, ROW($B$2:$B$561)-ROW($B$2)+1), ROW(441:441)))</f>
        <v>#NUM!</v>
      </c>
      <c r="AI442" s="21" t="e">
        <f t="array" ref="AI442">INDEX($D$2:$D$561, SMALL(IF($AG$2=$B$2:$B$561, ROW($B$2:$B$561)-ROW($B$2)+1), ROW(441:441)))</f>
        <v>#NUM!</v>
      </c>
    </row>
    <row r="443" spans="1:35" ht="15" x14ac:dyDescent="0.4">
      <c r="A443">
        <f>'Clk1.1'!P73</f>
        <v>13.080967134007556</v>
      </c>
      <c r="B443">
        <f t="shared" si="6"/>
        <v>14</v>
      </c>
      <c r="C443" s="1">
        <f>'Clk1.1'!S73</f>
        <v>6.1414476957460868</v>
      </c>
      <c r="D443" s="1">
        <f>'Clk1.1'!T73</f>
        <v>3.544312659160191</v>
      </c>
      <c r="G443" s="21" t="e">
        <f t="array" ref="G443">INDEX($C$2:$C$561, SMALL(IF($F$2=$B$2:$B$561, ROW($B$2:$B$561)-ROW($B$2)+1), ROW(442:442)))</f>
        <v>#NUM!</v>
      </c>
      <c r="H443" s="21" t="e">
        <f t="array" ref="H443">INDEX($D$2:$D$561, SMALL(IF($F$2=$B$2:$B$561, ROW($B$2:$B$561)-ROW($B$2)+1), ROW(442:442)))</f>
        <v>#NUM!</v>
      </c>
      <c r="J443" s="21" t="e">
        <f t="array" ref="J443">INDEX($C$2:$C$561, SMALL(IF($I$2=$B$2:$B$561, ROW($B$2:$B$561)-ROW($B$2)+1), ROW(442:442)))</f>
        <v>#NUM!</v>
      </c>
      <c r="K443" s="21" t="e">
        <f t="array" ref="K443">INDEX($D$2:$D$561, SMALL(IF($I$2=$B$2:$B$561, ROW($B$2:$B$561)-ROW($B$2)+1), ROW(442:442)))</f>
        <v>#NUM!</v>
      </c>
      <c r="M443" s="21" t="e">
        <f t="array" ref="M443">INDEX($C$2:$C$561, SMALL(IF($L$2=$B$2:$B$561, ROW($B$2:$B$561)-ROW($B$2)+1), ROW(442:442)))</f>
        <v>#NUM!</v>
      </c>
      <c r="N443" s="21" t="e">
        <f t="array" ref="N443">INDEX($D$2:$D$561, SMALL(IF($L$2=$B$2:$B$561, ROW($B$2:$B$561)-ROW($B$2)+1), ROW(442:442)))</f>
        <v>#NUM!</v>
      </c>
      <c r="P443" s="21" t="e">
        <f t="array" ref="P443">INDEX($C$2:$C$561, SMALL(IF($O$2=$B$2:$B$561, ROW($B$2:$B$561)-ROW($B$2)+1), ROW(442:442)))</f>
        <v>#NUM!</v>
      </c>
      <c r="Q443" s="21" t="e">
        <f t="array" ref="Q443">INDEX($D$2:$D$561, SMALL(IF($O$2=$B$2:$B$561, ROW($B$2:$B$561)-ROW($B$2)+1), ROW(442:442)))</f>
        <v>#NUM!</v>
      </c>
      <c r="S443" s="21" t="e">
        <f t="array" ref="S443">INDEX($C$2:$C$561, SMALL(IF($R$2=$B$2:$B$561, ROW($B$2:$B$561)-ROW($B$2)+1), ROW(442:442)))</f>
        <v>#NUM!</v>
      </c>
      <c r="T443" s="21" t="e">
        <f t="array" ref="T443">INDEX($D$2:$D$561, SMALL(IF($R$2=$B$2:$B$561, ROW($B$2:$B$561)-ROW($B$2)+1), ROW(442:442)))</f>
        <v>#NUM!</v>
      </c>
      <c r="V443" s="21" t="e">
        <f t="array" ref="V443">INDEX($C$2:$C$561, SMALL(IF($U$2=$B$2:$B$561, ROW($B$2:$B$561)-ROW($B$2)+1), ROW(442:442)))</f>
        <v>#NUM!</v>
      </c>
      <c r="W443" s="21" t="e">
        <f t="array" ref="W443">INDEX($D$2:$D$561, SMALL(IF($U$2=$B$2:$B$561, ROW($B$2:$B$561)-ROW($B$2)+1), ROW(442:442)))</f>
        <v>#NUM!</v>
      </c>
      <c r="Y443" s="21" t="e">
        <f t="array" ref="Y443">INDEX($C$2:$C$561, SMALL(IF($X$2=$B$2:$B$561, ROW($B$2:$B$561)-ROW($B$2)+1), ROW(442:442)))</f>
        <v>#NUM!</v>
      </c>
      <c r="Z443" s="21" t="e">
        <f t="array" ref="Z443">INDEX($D$2:$D$561, SMALL(IF($X$2=$B$2:$B$561, ROW($B$2:$B$561)-ROW($B$2)+1), ROW(442:442)))</f>
        <v>#NUM!</v>
      </c>
      <c r="AB443" s="21" t="e">
        <f t="array" ref="AB443">INDEX($C$2:$C$561, SMALL(IF($AA$2=$B$2:$B$561, ROW($B$2:$B$561)-ROW($B$2)+1), ROW(442:442)))</f>
        <v>#NUM!</v>
      </c>
      <c r="AC443" s="21" t="e">
        <f t="array" ref="AC443">INDEX($D$2:$D$561, SMALL(IF($AA$2=$B$2:$B$561, ROW($B$2:$B$561)-ROW($B$2)+1), ROW(442:442)))</f>
        <v>#NUM!</v>
      </c>
      <c r="AE443" s="21" t="e">
        <f t="array" ref="AE443">INDEX($C$2:$C$561, SMALL(IF($AD$2=$B$2:$B$561, ROW($B$2:$B$561)-ROW($B$2)+1), ROW(442:442)))</f>
        <v>#NUM!</v>
      </c>
      <c r="AF443" s="21" t="e">
        <f t="array" ref="AF443">INDEX($D$2:$D$561, SMALL(IF($AD$2=$B$2:$B$561, ROW($B$2:$B$561)-ROW($B$2)+1), ROW(442:442)))</f>
        <v>#NUM!</v>
      </c>
      <c r="AH443" s="21" t="e">
        <f t="array" ref="AH443">INDEX($C$2:$C$561, SMALL(IF($AG$2=$B$2:$B$561, ROW($B$2:$B$561)-ROW($B$2)+1), ROW(442:442)))</f>
        <v>#NUM!</v>
      </c>
      <c r="AI443" s="21" t="e">
        <f t="array" ref="AI443">INDEX($D$2:$D$561, SMALL(IF($AG$2=$B$2:$B$561, ROW($B$2:$B$561)-ROW($B$2)+1), ROW(442:442)))</f>
        <v>#NUM!</v>
      </c>
    </row>
    <row r="444" spans="1:35" ht="15" x14ac:dyDescent="0.4">
      <c r="A444">
        <f>'Clk1.1'!P74</f>
        <v>13.265180420046283</v>
      </c>
      <c r="B444">
        <f t="shared" si="6"/>
        <v>14</v>
      </c>
      <c r="C444" s="1">
        <f>'Clk1.1'!S74</f>
        <v>5.9762537766254704</v>
      </c>
      <c r="D444" s="1">
        <f>'Clk1.1'!T74</f>
        <v>3.3033212447096489</v>
      </c>
      <c r="G444" s="21" t="e">
        <f t="array" ref="G444">INDEX($C$2:$C$561, SMALL(IF($F$2=$B$2:$B$561, ROW($B$2:$B$561)-ROW($B$2)+1), ROW(443:443)))</f>
        <v>#NUM!</v>
      </c>
      <c r="H444" s="21" t="e">
        <f t="array" ref="H444">INDEX($D$2:$D$561, SMALL(IF($F$2=$B$2:$B$561, ROW($B$2:$B$561)-ROW($B$2)+1), ROW(443:443)))</f>
        <v>#NUM!</v>
      </c>
      <c r="J444" s="21" t="e">
        <f t="array" ref="J444">INDEX($C$2:$C$561, SMALL(IF($I$2=$B$2:$B$561, ROW($B$2:$B$561)-ROW($B$2)+1), ROW(443:443)))</f>
        <v>#NUM!</v>
      </c>
      <c r="K444" s="21" t="e">
        <f t="array" ref="K444">INDEX($D$2:$D$561, SMALL(IF($I$2=$B$2:$B$561, ROW($B$2:$B$561)-ROW($B$2)+1), ROW(443:443)))</f>
        <v>#NUM!</v>
      </c>
      <c r="M444" s="21" t="e">
        <f t="array" ref="M444">INDEX($C$2:$C$561, SMALL(IF($L$2=$B$2:$B$561, ROW($B$2:$B$561)-ROW($B$2)+1), ROW(443:443)))</f>
        <v>#NUM!</v>
      </c>
      <c r="N444" s="21" t="e">
        <f t="array" ref="N444">INDEX($D$2:$D$561, SMALL(IF($L$2=$B$2:$B$561, ROW($B$2:$B$561)-ROW($B$2)+1), ROW(443:443)))</f>
        <v>#NUM!</v>
      </c>
      <c r="P444" s="21" t="e">
        <f t="array" ref="P444">INDEX($C$2:$C$561, SMALL(IF($O$2=$B$2:$B$561, ROW($B$2:$B$561)-ROW($B$2)+1), ROW(443:443)))</f>
        <v>#NUM!</v>
      </c>
      <c r="Q444" s="21" t="e">
        <f t="array" ref="Q444">INDEX($D$2:$D$561, SMALL(IF($O$2=$B$2:$B$561, ROW($B$2:$B$561)-ROW($B$2)+1), ROW(443:443)))</f>
        <v>#NUM!</v>
      </c>
      <c r="S444" s="21" t="e">
        <f t="array" ref="S444">INDEX($C$2:$C$561, SMALL(IF($R$2=$B$2:$B$561, ROW($B$2:$B$561)-ROW($B$2)+1), ROW(443:443)))</f>
        <v>#NUM!</v>
      </c>
      <c r="T444" s="21" t="e">
        <f t="array" ref="T444">INDEX($D$2:$D$561, SMALL(IF($R$2=$B$2:$B$561, ROW($B$2:$B$561)-ROW($B$2)+1), ROW(443:443)))</f>
        <v>#NUM!</v>
      </c>
      <c r="V444" s="21" t="e">
        <f t="array" ref="V444">INDEX($C$2:$C$561, SMALL(IF($U$2=$B$2:$B$561, ROW($B$2:$B$561)-ROW($B$2)+1), ROW(443:443)))</f>
        <v>#NUM!</v>
      </c>
      <c r="W444" s="21" t="e">
        <f t="array" ref="W444">INDEX($D$2:$D$561, SMALL(IF($U$2=$B$2:$B$561, ROW($B$2:$B$561)-ROW($B$2)+1), ROW(443:443)))</f>
        <v>#NUM!</v>
      </c>
      <c r="Y444" s="21" t="e">
        <f t="array" ref="Y444">INDEX($C$2:$C$561, SMALL(IF($X$2=$B$2:$B$561, ROW($B$2:$B$561)-ROW($B$2)+1), ROW(443:443)))</f>
        <v>#NUM!</v>
      </c>
      <c r="Z444" s="21" t="e">
        <f t="array" ref="Z444">INDEX($D$2:$D$561, SMALL(IF($X$2=$B$2:$B$561, ROW($B$2:$B$561)-ROW($B$2)+1), ROW(443:443)))</f>
        <v>#NUM!</v>
      </c>
      <c r="AB444" s="21" t="e">
        <f t="array" ref="AB444">INDEX($C$2:$C$561, SMALL(IF($AA$2=$B$2:$B$561, ROW($B$2:$B$561)-ROW($B$2)+1), ROW(443:443)))</f>
        <v>#NUM!</v>
      </c>
      <c r="AC444" s="21" t="e">
        <f t="array" ref="AC444">INDEX($D$2:$D$561, SMALL(IF($AA$2=$B$2:$B$561, ROW($B$2:$B$561)-ROW($B$2)+1), ROW(443:443)))</f>
        <v>#NUM!</v>
      </c>
      <c r="AE444" s="21" t="e">
        <f t="array" ref="AE444">INDEX($C$2:$C$561, SMALL(IF($AD$2=$B$2:$B$561, ROW($B$2:$B$561)-ROW($B$2)+1), ROW(443:443)))</f>
        <v>#NUM!</v>
      </c>
      <c r="AF444" s="21" t="e">
        <f t="array" ref="AF444">INDEX($D$2:$D$561, SMALL(IF($AD$2=$B$2:$B$561, ROW($B$2:$B$561)-ROW($B$2)+1), ROW(443:443)))</f>
        <v>#NUM!</v>
      </c>
      <c r="AH444" s="21" t="e">
        <f t="array" ref="AH444">INDEX($C$2:$C$561, SMALL(IF($AG$2=$B$2:$B$561, ROW($B$2:$B$561)-ROW($B$2)+1), ROW(443:443)))</f>
        <v>#NUM!</v>
      </c>
      <c r="AI444" s="21" t="e">
        <f t="array" ref="AI444">INDEX($D$2:$D$561, SMALL(IF($AG$2=$B$2:$B$561, ROW($B$2:$B$561)-ROW($B$2)+1), ROW(443:443)))</f>
        <v>#NUM!</v>
      </c>
    </row>
    <row r="445" spans="1:35" ht="15" x14ac:dyDescent="0.4">
      <c r="A445">
        <f>'Clk1.1'!P75</f>
        <v>13.463392458770183</v>
      </c>
      <c r="B445">
        <f t="shared" si="6"/>
        <v>14</v>
      </c>
      <c r="C445" s="1">
        <f>'Clk1.1'!S75</f>
        <v>5.808915897456461</v>
      </c>
      <c r="D445" s="1">
        <f>'Clk1.1'!T75</f>
        <v>3.052906413931987</v>
      </c>
      <c r="G445" s="21" t="e">
        <f t="array" ref="G445">INDEX($C$2:$C$561, SMALL(IF($F$2=$B$2:$B$561, ROW($B$2:$B$561)-ROW($B$2)+1), ROW(444:444)))</f>
        <v>#NUM!</v>
      </c>
      <c r="H445" s="21" t="e">
        <f t="array" ref="H445">INDEX($D$2:$D$561, SMALL(IF($F$2=$B$2:$B$561, ROW($B$2:$B$561)-ROW($B$2)+1), ROW(444:444)))</f>
        <v>#NUM!</v>
      </c>
      <c r="J445" s="21" t="e">
        <f t="array" ref="J445">INDEX($C$2:$C$561, SMALL(IF($I$2=$B$2:$B$561, ROW($B$2:$B$561)-ROW($B$2)+1), ROW(444:444)))</f>
        <v>#NUM!</v>
      </c>
      <c r="K445" s="21" t="e">
        <f t="array" ref="K445">INDEX($D$2:$D$561, SMALL(IF($I$2=$B$2:$B$561, ROW($B$2:$B$561)-ROW($B$2)+1), ROW(444:444)))</f>
        <v>#NUM!</v>
      </c>
      <c r="M445" s="21" t="e">
        <f t="array" ref="M445">INDEX($C$2:$C$561, SMALL(IF($L$2=$B$2:$B$561, ROW($B$2:$B$561)-ROW($B$2)+1), ROW(444:444)))</f>
        <v>#NUM!</v>
      </c>
      <c r="N445" s="21" t="e">
        <f t="array" ref="N445">INDEX($D$2:$D$561, SMALL(IF($L$2=$B$2:$B$561, ROW($B$2:$B$561)-ROW($B$2)+1), ROW(444:444)))</f>
        <v>#NUM!</v>
      </c>
      <c r="P445" s="21" t="e">
        <f t="array" ref="P445">INDEX($C$2:$C$561, SMALL(IF($O$2=$B$2:$B$561, ROW($B$2:$B$561)-ROW($B$2)+1), ROW(444:444)))</f>
        <v>#NUM!</v>
      </c>
      <c r="Q445" s="21" t="e">
        <f t="array" ref="Q445">INDEX($D$2:$D$561, SMALL(IF($O$2=$B$2:$B$561, ROW($B$2:$B$561)-ROW($B$2)+1), ROW(444:444)))</f>
        <v>#NUM!</v>
      </c>
      <c r="S445" s="21" t="e">
        <f t="array" ref="S445">INDEX($C$2:$C$561, SMALL(IF($R$2=$B$2:$B$561, ROW($B$2:$B$561)-ROW($B$2)+1), ROW(444:444)))</f>
        <v>#NUM!</v>
      </c>
      <c r="T445" s="21" t="e">
        <f t="array" ref="T445">INDEX($D$2:$D$561, SMALL(IF($R$2=$B$2:$B$561, ROW($B$2:$B$561)-ROW($B$2)+1), ROW(444:444)))</f>
        <v>#NUM!</v>
      </c>
      <c r="V445" s="21" t="e">
        <f t="array" ref="V445">INDEX($C$2:$C$561, SMALL(IF($U$2=$B$2:$B$561, ROW($B$2:$B$561)-ROW($B$2)+1), ROW(444:444)))</f>
        <v>#NUM!</v>
      </c>
      <c r="W445" s="21" t="e">
        <f t="array" ref="W445">INDEX($D$2:$D$561, SMALL(IF($U$2=$B$2:$B$561, ROW($B$2:$B$561)-ROW($B$2)+1), ROW(444:444)))</f>
        <v>#NUM!</v>
      </c>
      <c r="Y445" s="21" t="e">
        <f t="array" ref="Y445">INDEX($C$2:$C$561, SMALL(IF($X$2=$B$2:$B$561, ROW($B$2:$B$561)-ROW($B$2)+1), ROW(444:444)))</f>
        <v>#NUM!</v>
      </c>
      <c r="Z445" s="21" t="e">
        <f t="array" ref="Z445">INDEX($D$2:$D$561, SMALL(IF($X$2=$B$2:$B$561, ROW($B$2:$B$561)-ROW($B$2)+1), ROW(444:444)))</f>
        <v>#NUM!</v>
      </c>
      <c r="AB445" s="21" t="e">
        <f t="array" ref="AB445">INDEX($C$2:$C$561, SMALL(IF($AA$2=$B$2:$B$561, ROW($B$2:$B$561)-ROW($B$2)+1), ROW(444:444)))</f>
        <v>#NUM!</v>
      </c>
      <c r="AC445" s="21" t="e">
        <f t="array" ref="AC445">INDEX($D$2:$D$561, SMALL(IF($AA$2=$B$2:$B$561, ROW($B$2:$B$561)-ROW($B$2)+1), ROW(444:444)))</f>
        <v>#NUM!</v>
      </c>
      <c r="AE445" s="21" t="e">
        <f t="array" ref="AE445">INDEX($C$2:$C$561, SMALL(IF($AD$2=$B$2:$B$561, ROW($B$2:$B$561)-ROW($B$2)+1), ROW(444:444)))</f>
        <v>#NUM!</v>
      </c>
      <c r="AF445" s="21" t="e">
        <f t="array" ref="AF445">INDEX($D$2:$D$561, SMALL(IF($AD$2=$B$2:$B$561, ROW($B$2:$B$561)-ROW($B$2)+1), ROW(444:444)))</f>
        <v>#NUM!</v>
      </c>
      <c r="AH445" s="21" t="e">
        <f t="array" ref="AH445">INDEX($C$2:$C$561, SMALL(IF($AG$2=$B$2:$B$561, ROW($B$2:$B$561)-ROW($B$2)+1), ROW(444:444)))</f>
        <v>#NUM!</v>
      </c>
      <c r="AI445" s="21" t="e">
        <f t="array" ref="AI445">INDEX($D$2:$D$561, SMALL(IF($AG$2=$B$2:$B$561, ROW($B$2:$B$561)-ROW($B$2)+1), ROW(444:444)))</f>
        <v>#NUM!</v>
      </c>
    </row>
    <row r="446" spans="1:35" ht="15" x14ac:dyDescent="0.4">
      <c r="A446">
        <f>'Clk1.1'!P76</f>
        <v>13.676467461703107</v>
      </c>
      <c r="B446">
        <f t="shared" si="6"/>
        <v>14</v>
      </c>
      <c r="C446" s="1">
        <f>'Clk1.1'!S76</f>
        <v>5.6378199783350569</v>
      </c>
      <c r="D446" s="1">
        <f>'Clk1.1'!T76</f>
        <v>2.7924665259932033</v>
      </c>
      <c r="G446" s="21" t="e">
        <f t="array" ref="G446">INDEX($C$2:$C$561, SMALL(IF($F$2=$B$2:$B$561, ROW($B$2:$B$561)-ROW($B$2)+1), ROW(445:445)))</f>
        <v>#NUM!</v>
      </c>
      <c r="H446" s="21" t="e">
        <f t="array" ref="H446">INDEX($D$2:$D$561, SMALL(IF($F$2=$B$2:$B$561, ROW($B$2:$B$561)-ROW($B$2)+1), ROW(445:445)))</f>
        <v>#NUM!</v>
      </c>
      <c r="J446" s="21" t="e">
        <f t="array" ref="J446">INDEX($C$2:$C$561, SMALL(IF($I$2=$B$2:$B$561, ROW($B$2:$B$561)-ROW($B$2)+1), ROW(445:445)))</f>
        <v>#NUM!</v>
      </c>
      <c r="K446" s="21" t="e">
        <f t="array" ref="K446">INDEX($D$2:$D$561, SMALL(IF($I$2=$B$2:$B$561, ROW($B$2:$B$561)-ROW($B$2)+1), ROW(445:445)))</f>
        <v>#NUM!</v>
      </c>
      <c r="M446" s="21" t="e">
        <f t="array" ref="M446">INDEX($C$2:$C$561, SMALL(IF($L$2=$B$2:$B$561, ROW($B$2:$B$561)-ROW($B$2)+1), ROW(445:445)))</f>
        <v>#NUM!</v>
      </c>
      <c r="N446" s="21" t="e">
        <f t="array" ref="N446">INDEX($D$2:$D$561, SMALL(IF($L$2=$B$2:$B$561, ROW($B$2:$B$561)-ROW($B$2)+1), ROW(445:445)))</f>
        <v>#NUM!</v>
      </c>
      <c r="P446" s="21" t="e">
        <f t="array" ref="P446">INDEX($C$2:$C$561, SMALL(IF($O$2=$B$2:$B$561, ROW($B$2:$B$561)-ROW($B$2)+1), ROW(445:445)))</f>
        <v>#NUM!</v>
      </c>
      <c r="Q446" s="21" t="e">
        <f t="array" ref="Q446">INDEX($D$2:$D$561, SMALL(IF($O$2=$B$2:$B$561, ROW($B$2:$B$561)-ROW($B$2)+1), ROW(445:445)))</f>
        <v>#NUM!</v>
      </c>
      <c r="S446" s="21" t="e">
        <f t="array" ref="S446">INDEX($C$2:$C$561, SMALL(IF($R$2=$B$2:$B$561, ROW($B$2:$B$561)-ROW($B$2)+1), ROW(445:445)))</f>
        <v>#NUM!</v>
      </c>
      <c r="T446" s="21" t="e">
        <f t="array" ref="T446">INDEX($D$2:$D$561, SMALL(IF($R$2=$B$2:$B$561, ROW($B$2:$B$561)-ROW($B$2)+1), ROW(445:445)))</f>
        <v>#NUM!</v>
      </c>
      <c r="V446" s="21" t="e">
        <f t="array" ref="V446">INDEX($C$2:$C$561, SMALL(IF($U$2=$B$2:$B$561, ROW($B$2:$B$561)-ROW($B$2)+1), ROW(445:445)))</f>
        <v>#NUM!</v>
      </c>
      <c r="W446" s="21" t="e">
        <f t="array" ref="W446">INDEX($D$2:$D$561, SMALL(IF($U$2=$B$2:$B$561, ROW($B$2:$B$561)-ROW($B$2)+1), ROW(445:445)))</f>
        <v>#NUM!</v>
      </c>
      <c r="Y446" s="21" t="e">
        <f t="array" ref="Y446">INDEX($C$2:$C$561, SMALL(IF($X$2=$B$2:$B$561, ROW($B$2:$B$561)-ROW($B$2)+1), ROW(445:445)))</f>
        <v>#NUM!</v>
      </c>
      <c r="Z446" s="21" t="e">
        <f t="array" ref="Z446">INDEX($D$2:$D$561, SMALL(IF($X$2=$B$2:$B$561, ROW($B$2:$B$561)-ROW($B$2)+1), ROW(445:445)))</f>
        <v>#NUM!</v>
      </c>
      <c r="AB446" s="21" t="e">
        <f t="array" ref="AB446">INDEX($C$2:$C$561, SMALL(IF($AA$2=$B$2:$B$561, ROW($B$2:$B$561)-ROW($B$2)+1), ROW(445:445)))</f>
        <v>#NUM!</v>
      </c>
      <c r="AC446" s="21" t="e">
        <f t="array" ref="AC446">INDEX($D$2:$D$561, SMALL(IF($AA$2=$B$2:$B$561, ROW($B$2:$B$561)-ROW($B$2)+1), ROW(445:445)))</f>
        <v>#NUM!</v>
      </c>
      <c r="AE446" s="21" t="e">
        <f t="array" ref="AE446">INDEX($C$2:$C$561, SMALL(IF($AD$2=$B$2:$B$561, ROW($B$2:$B$561)-ROW($B$2)+1), ROW(445:445)))</f>
        <v>#NUM!</v>
      </c>
      <c r="AF446" s="21" t="e">
        <f t="array" ref="AF446">INDEX($D$2:$D$561, SMALL(IF($AD$2=$B$2:$B$561, ROW($B$2:$B$561)-ROW($B$2)+1), ROW(445:445)))</f>
        <v>#NUM!</v>
      </c>
      <c r="AH446" s="21" t="e">
        <f t="array" ref="AH446">INDEX($C$2:$C$561, SMALL(IF($AG$2=$B$2:$B$561, ROW($B$2:$B$561)-ROW($B$2)+1), ROW(445:445)))</f>
        <v>#NUM!</v>
      </c>
      <c r="AI446" s="21" t="e">
        <f t="array" ref="AI446">INDEX($D$2:$D$561, SMALL(IF($AG$2=$B$2:$B$561, ROW($B$2:$B$561)-ROW($B$2)+1), ROW(445:445)))</f>
        <v>#NUM!</v>
      </c>
    </row>
    <row r="447" spans="1:35" ht="15" x14ac:dyDescent="0.4">
      <c r="A447">
        <f>'Clk1.1'!P77</f>
        <v>13.905235026707704</v>
      </c>
      <c r="B447">
        <f t="shared" si="6"/>
        <v>14</v>
      </c>
      <c r="C447" s="1">
        <f>'Clk1.1'!S77</f>
        <v>5.4609531891457621</v>
      </c>
      <c r="D447" s="1">
        <f>'Clk1.1'!T77</f>
        <v>2.5215164681281994</v>
      </c>
      <c r="G447" s="21" t="e">
        <f t="array" ref="G447">INDEX($C$2:$C$561, SMALL(IF($F$2=$B$2:$B$561, ROW($B$2:$B$561)-ROW($B$2)+1), ROW(446:446)))</f>
        <v>#NUM!</v>
      </c>
      <c r="H447" s="21" t="e">
        <f t="array" ref="H447">INDEX($D$2:$D$561, SMALL(IF($F$2=$B$2:$B$561, ROW($B$2:$B$561)-ROW($B$2)+1), ROW(446:446)))</f>
        <v>#NUM!</v>
      </c>
      <c r="J447" s="21" t="e">
        <f t="array" ref="J447">INDEX($C$2:$C$561, SMALL(IF($I$2=$B$2:$B$561, ROW($B$2:$B$561)-ROW($B$2)+1), ROW(446:446)))</f>
        <v>#NUM!</v>
      </c>
      <c r="K447" s="21" t="e">
        <f t="array" ref="K447">INDEX($D$2:$D$561, SMALL(IF($I$2=$B$2:$B$561, ROW($B$2:$B$561)-ROW($B$2)+1), ROW(446:446)))</f>
        <v>#NUM!</v>
      </c>
      <c r="M447" s="21" t="e">
        <f t="array" ref="M447">INDEX($C$2:$C$561, SMALL(IF($L$2=$B$2:$B$561, ROW($B$2:$B$561)-ROW($B$2)+1), ROW(446:446)))</f>
        <v>#NUM!</v>
      </c>
      <c r="N447" s="21" t="e">
        <f t="array" ref="N447">INDEX($D$2:$D$561, SMALL(IF($L$2=$B$2:$B$561, ROW($B$2:$B$561)-ROW($B$2)+1), ROW(446:446)))</f>
        <v>#NUM!</v>
      </c>
      <c r="P447" s="21" t="e">
        <f t="array" ref="P447">INDEX($C$2:$C$561, SMALL(IF($O$2=$B$2:$B$561, ROW($B$2:$B$561)-ROW($B$2)+1), ROW(446:446)))</f>
        <v>#NUM!</v>
      </c>
      <c r="Q447" s="21" t="e">
        <f t="array" ref="Q447">INDEX($D$2:$D$561, SMALL(IF($O$2=$B$2:$B$561, ROW($B$2:$B$561)-ROW($B$2)+1), ROW(446:446)))</f>
        <v>#NUM!</v>
      </c>
      <c r="S447" s="21" t="e">
        <f t="array" ref="S447">INDEX($C$2:$C$561, SMALL(IF($R$2=$B$2:$B$561, ROW($B$2:$B$561)-ROW($B$2)+1), ROW(446:446)))</f>
        <v>#NUM!</v>
      </c>
      <c r="T447" s="21" t="e">
        <f t="array" ref="T447">INDEX($D$2:$D$561, SMALL(IF($R$2=$B$2:$B$561, ROW($B$2:$B$561)-ROW($B$2)+1), ROW(446:446)))</f>
        <v>#NUM!</v>
      </c>
      <c r="V447" s="21" t="e">
        <f t="array" ref="V447">INDEX($C$2:$C$561, SMALL(IF($U$2=$B$2:$B$561, ROW($B$2:$B$561)-ROW($B$2)+1), ROW(446:446)))</f>
        <v>#NUM!</v>
      </c>
      <c r="W447" s="21" t="e">
        <f t="array" ref="W447">INDEX($D$2:$D$561, SMALL(IF($U$2=$B$2:$B$561, ROW($B$2:$B$561)-ROW($B$2)+1), ROW(446:446)))</f>
        <v>#NUM!</v>
      </c>
      <c r="Y447" s="21" t="e">
        <f t="array" ref="Y447">INDEX($C$2:$C$561, SMALL(IF($X$2=$B$2:$B$561, ROW($B$2:$B$561)-ROW($B$2)+1), ROW(446:446)))</f>
        <v>#NUM!</v>
      </c>
      <c r="Z447" s="21" t="e">
        <f t="array" ref="Z447">INDEX($D$2:$D$561, SMALL(IF($X$2=$B$2:$B$561, ROW($B$2:$B$561)-ROW($B$2)+1), ROW(446:446)))</f>
        <v>#NUM!</v>
      </c>
      <c r="AB447" s="21" t="e">
        <f t="array" ref="AB447">INDEX($C$2:$C$561, SMALL(IF($AA$2=$B$2:$B$561, ROW($B$2:$B$561)-ROW($B$2)+1), ROW(446:446)))</f>
        <v>#NUM!</v>
      </c>
      <c r="AC447" s="21" t="e">
        <f t="array" ref="AC447">INDEX($D$2:$D$561, SMALL(IF($AA$2=$B$2:$B$561, ROW($B$2:$B$561)-ROW($B$2)+1), ROW(446:446)))</f>
        <v>#NUM!</v>
      </c>
      <c r="AE447" s="21" t="e">
        <f t="array" ref="AE447">INDEX($C$2:$C$561, SMALL(IF($AD$2=$B$2:$B$561, ROW($B$2:$B$561)-ROW($B$2)+1), ROW(446:446)))</f>
        <v>#NUM!</v>
      </c>
      <c r="AF447" s="21" t="e">
        <f t="array" ref="AF447">INDEX($D$2:$D$561, SMALL(IF($AD$2=$B$2:$B$561, ROW($B$2:$B$561)-ROW($B$2)+1), ROW(446:446)))</f>
        <v>#NUM!</v>
      </c>
      <c r="AH447" s="21" t="e">
        <f t="array" ref="AH447">INDEX($C$2:$C$561, SMALL(IF($AG$2=$B$2:$B$561, ROW($B$2:$B$561)-ROW($B$2)+1), ROW(446:446)))</f>
        <v>#NUM!</v>
      </c>
      <c r="AI447" s="21" t="e">
        <f t="array" ref="AI447">INDEX($D$2:$D$561, SMALL(IF($AG$2=$B$2:$B$561, ROW($B$2:$B$561)-ROW($B$2)+1), ROW(446:446)))</f>
        <v>#NUM!</v>
      </c>
    </row>
    <row r="448" spans="1:35" ht="15" x14ac:dyDescent="0.4">
      <c r="A448">
        <f>'Clk1.1'!P78</f>
        <v>14.150391497221644</v>
      </c>
      <c r="B448">
        <f t="shared" si="6"/>
        <v>14</v>
      </c>
      <c r="C448" s="1">
        <f>'Clk1.1'!S78</f>
        <v>5.2757917752838503</v>
      </c>
      <c r="D448" s="1">
        <f>'Clk1.1'!T78</f>
        <v>2.2397939899261825</v>
      </c>
      <c r="G448" s="21" t="e">
        <f t="array" ref="G448">INDEX($C$2:$C$561, SMALL(IF($F$2=$B$2:$B$561, ROW($B$2:$B$561)-ROW($B$2)+1), ROW(447:447)))</f>
        <v>#NUM!</v>
      </c>
      <c r="H448" s="21" t="e">
        <f t="array" ref="H448">INDEX($D$2:$D$561, SMALL(IF($F$2=$B$2:$B$561, ROW($B$2:$B$561)-ROW($B$2)+1), ROW(447:447)))</f>
        <v>#NUM!</v>
      </c>
      <c r="J448" s="21" t="e">
        <f t="array" ref="J448">INDEX($C$2:$C$561, SMALL(IF($I$2=$B$2:$B$561, ROW($B$2:$B$561)-ROW($B$2)+1), ROW(447:447)))</f>
        <v>#NUM!</v>
      </c>
      <c r="K448" s="21" t="e">
        <f t="array" ref="K448">INDEX($D$2:$D$561, SMALL(IF($I$2=$B$2:$B$561, ROW($B$2:$B$561)-ROW($B$2)+1), ROW(447:447)))</f>
        <v>#NUM!</v>
      </c>
      <c r="M448" s="21" t="e">
        <f t="array" ref="M448">INDEX($C$2:$C$561, SMALL(IF($L$2=$B$2:$B$561, ROW($B$2:$B$561)-ROW($B$2)+1), ROW(447:447)))</f>
        <v>#NUM!</v>
      </c>
      <c r="N448" s="21" t="e">
        <f t="array" ref="N448">INDEX($D$2:$D$561, SMALL(IF($L$2=$B$2:$B$561, ROW($B$2:$B$561)-ROW($B$2)+1), ROW(447:447)))</f>
        <v>#NUM!</v>
      </c>
      <c r="P448" s="21" t="e">
        <f t="array" ref="P448">INDEX($C$2:$C$561, SMALL(IF($O$2=$B$2:$B$561, ROW($B$2:$B$561)-ROW($B$2)+1), ROW(447:447)))</f>
        <v>#NUM!</v>
      </c>
      <c r="Q448" s="21" t="e">
        <f t="array" ref="Q448">INDEX($D$2:$D$561, SMALL(IF($O$2=$B$2:$B$561, ROW($B$2:$B$561)-ROW($B$2)+1), ROW(447:447)))</f>
        <v>#NUM!</v>
      </c>
      <c r="S448" s="21" t="e">
        <f t="array" ref="S448">INDEX($C$2:$C$561, SMALL(IF($R$2=$B$2:$B$561, ROW($B$2:$B$561)-ROW($B$2)+1), ROW(447:447)))</f>
        <v>#NUM!</v>
      </c>
      <c r="T448" s="21" t="e">
        <f t="array" ref="T448">INDEX($D$2:$D$561, SMALL(IF($R$2=$B$2:$B$561, ROW($B$2:$B$561)-ROW($B$2)+1), ROW(447:447)))</f>
        <v>#NUM!</v>
      </c>
      <c r="V448" s="21" t="e">
        <f t="array" ref="V448">INDEX($C$2:$C$561, SMALL(IF($U$2=$B$2:$B$561, ROW($B$2:$B$561)-ROW($B$2)+1), ROW(447:447)))</f>
        <v>#NUM!</v>
      </c>
      <c r="W448" s="21" t="e">
        <f t="array" ref="W448">INDEX($D$2:$D$561, SMALL(IF($U$2=$B$2:$B$561, ROW($B$2:$B$561)-ROW($B$2)+1), ROW(447:447)))</f>
        <v>#NUM!</v>
      </c>
      <c r="Y448" s="21" t="e">
        <f t="array" ref="Y448">INDEX($C$2:$C$561, SMALL(IF($X$2=$B$2:$B$561, ROW($B$2:$B$561)-ROW($B$2)+1), ROW(447:447)))</f>
        <v>#NUM!</v>
      </c>
      <c r="Z448" s="21" t="e">
        <f t="array" ref="Z448">INDEX($D$2:$D$561, SMALL(IF($X$2=$B$2:$B$561, ROW($B$2:$B$561)-ROW($B$2)+1), ROW(447:447)))</f>
        <v>#NUM!</v>
      </c>
      <c r="AB448" s="21" t="e">
        <f t="array" ref="AB448">INDEX($C$2:$C$561, SMALL(IF($AA$2=$B$2:$B$561, ROW($B$2:$B$561)-ROW($B$2)+1), ROW(447:447)))</f>
        <v>#NUM!</v>
      </c>
      <c r="AC448" s="21" t="e">
        <f t="array" ref="AC448">INDEX($D$2:$D$561, SMALL(IF($AA$2=$B$2:$B$561, ROW($B$2:$B$561)-ROW($B$2)+1), ROW(447:447)))</f>
        <v>#NUM!</v>
      </c>
      <c r="AE448" s="21" t="e">
        <f t="array" ref="AE448">INDEX($C$2:$C$561, SMALL(IF($AD$2=$B$2:$B$561, ROW($B$2:$B$561)-ROW($B$2)+1), ROW(447:447)))</f>
        <v>#NUM!</v>
      </c>
      <c r="AF448" s="21" t="e">
        <f t="array" ref="AF448">INDEX($D$2:$D$561, SMALL(IF($AD$2=$B$2:$B$561, ROW($B$2:$B$561)-ROW($B$2)+1), ROW(447:447)))</f>
        <v>#NUM!</v>
      </c>
      <c r="AH448" s="21" t="e">
        <f t="array" ref="AH448">INDEX($C$2:$C$561, SMALL(IF($AG$2=$B$2:$B$561, ROW($B$2:$B$561)-ROW($B$2)+1), ROW(447:447)))</f>
        <v>#NUM!</v>
      </c>
      <c r="AI448" s="21" t="e">
        <f t="array" ref="AI448">INDEX($D$2:$D$561, SMALL(IF($AG$2=$B$2:$B$561, ROW($B$2:$B$561)-ROW($B$2)+1), ROW(447:447)))</f>
        <v>#NUM!</v>
      </c>
    </row>
    <row r="449" spans="1:35" s="23" customFormat="1" ht="15" x14ac:dyDescent="0.4">
      <c r="A449" s="23">
        <f>'Clk1.1'!P79</f>
        <v>14.41233550363053</v>
      </c>
      <c r="B449" s="23">
        <f t="shared" si="6"/>
        <v>14</v>
      </c>
      <c r="C449" s="24">
        <f>'Clk1.1'!S79</f>
        <v>5.0791633951632944</v>
      </c>
      <c r="D449" s="24">
        <f>'Clk1.1'!T79</f>
        <v>1.9474262859329756</v>
      </c>
      <c r="G449" s="21" t="e">
        <f t="array" ref="G449">INDEX($C$2:$C$561, SMALL(IF($F$2=$B$2:$B$561, ROW($B$2:$B$561)-ROW($B$2)+1), ROW(448:448)))</f>
        <v>#NUM!</v>
      </c>
      <c r="H449" s="21" t="e">
        <f t="array" ref="H449">INDEX($D$2:$D$561, SMALL(IF($F$2=$B$2:$B$561, ROW($B$2:$B$561)-ROW($B$2)+1), ROW(448:448)))</f>
        <v>#NUM!</v>
      </c>
      <c r="J449" s="21" t="e">
        <f t="array" ref="J449">INDEX($C$2:$C$561, SMALL(IF($I$2=$B$2:$B$561, ROW($B$2:$B$561)-ROW($B$2)+1), ROW(448:448)))</f>
        <v>#NUM!</v>
      </c>
      <c r="K449" s="21" t="e">
        <f t="array" ref="K449">INDEX($D$2:$D$561, SMALL(IF($I$2=$B$2:$B$561, ROW($B$2:$B$561)-ROW($B$2)+1), ROW(448:448)))</f>
        <v>#NUM!</v>
      </c>
      <c r="M449" s="21" t="e">
        <f t="array" ref="M449">INDEX($C$2:$C$561, SMALL(IF($L$2=$B$2:$B$561, ROW($B$2:$B$561)-ROW($B$2)+1), ROW(448:448)))</f>
        <v>#NUM!</v>
      </c>
      <c r="N449" s="21" t="e">
        <f t="array" ref="N449">INDEX($D$2:$D$561, SMALL(IF($L$2=$B$2:$B$561, ROW($B$2:$B$561)-ROW($B$2)+1), ROW(448:448)))</f>
        <v>#NUM!</v>
      </c>
      <c r="P449" s="21" t="e">
        <f t="array" ref="P449">INDEX($C$2:$C$561, SMALL(IF($O$2=$B$2:$B$561, ROW($B$2:$B$561)-ROW($B$2)+1), ROW(448:448)))</f>
        <v>#NUM!</v>
      </c>
      <c r="Q449" s="21" t="e">
        <f t="array" ref="Q449">INDEX($D$2:$D$561, SMALL(IF($O$2=$B$2:$B$561, ROW($B$2:$B$561)-ROW($B$2)+1), ROW(448:448)))</f>
        <v>#NUM!</v>
      </c>
      <c r="S449" s="21" t="e">
        <f t="array" ref="S449">INDEX($C$2:$C$561, SMALL(IF($R$2=$B$2:$B$561, ROW($B$2:$B$561)-ROW($B$2)+1), ROW(448:448)))</f>
        <v>#NUM!</v>
      </c>
      <c r="T449" s="21" t="e">
        <f t="array" ref="T449">INDEX($D$2:$D$561, SMALL(IF($R$2=$B$2:$B$561, ROW($B$2:$B$561)-ROW($B$2)+1), ROW(448:448)))</f>
        <v>#NUM!</v>
      </c>
      <c r="V449" s="21" t="e">
        <f t="array" ref="V449">INDEX($C$2:$C$561, SMALL(IF($U$2=$B$2:$B$561, ROW($B$2:$B$561)-ROW($B$2)+1), ROW(448:448)))</f>
        <v>#NUM!</v>
      </c>
      <c r="W449" s="21" t="e">
        <f t="array" ref="W449">INDEX($D$2:$D$561, SMALL(IF($U$2=$B$2:$B$561, ROW($B$2:$B$561)-ROW($B$2)+1), ROW(448:448)))</f>
        <v>#NUM!</v>
      </c>
      <c r="Y449" s="21" t="e">
        <f t="array" ref="Y449">INDEX($C$2:$C$561, SMALL(IF($X$2=$B$2:$B$561, ROW($B$2:$B$561)-ROW($B$2)+1), ROW(448:448)))</f>
        <v>#NUM!</v>
      </c>
      <c r="Z449" s="21" t="e">
        <f t="array" ref="Z449">INDEX($D$2:$D$561, SMALL(IF($X$2=$B$2:$B$561, ROW($B$2:$B$561)-ROW($B$2)+1), ROW(448:448)))</f>
        <v>#NUM!</v>
      </c>
      <c r="AB449" s="21" t="e">
        <f t="array" ref="AB449">INDEX($C$2:$C$561, SMALL(IF($AA$2=$B$2:$B$561, ROW($B$2:$B$561)-ROW($B$2)+1), ROW(448:448)))</f>
        <v>#NUM!</v>
      </c>
      <c r="AC449" s="21" t="e">
        <f t="array" ref="AC449">INDEX($D$2:$D$561, SMALL(IF($AA$2=$B$2:$B$561, ROW($B$2:$B$561)-ROW($B$2)+1), ROW(448:448)))</f>
        <v>#NUM!</v>
      </c>
      <c r="AE449" s="21" t="e">
        <f t="array" ref="AE449">INDEX($C$2:$C$561, SMALL(IF($AD$2=$B$2:$B$561, ROW($B$2:$B$561)-ROW($B$2)+1), ROW(448:448)))</f>
        <v>#NUM!</v>
      </c>
      <c r="AF449" s="21" t="e">
        <f t="array" ref="AF449">INDEX($D$2:$D$561, SMALL(IF($AD$2=$B$2:$B$561, ROW($B$2:$B$561)-ROW($B$2)+1), ROW(448:448)))</f>
        <v>#NUM!</v>
      </c>
      <c r="AH449" s="21" t="e">
        <f t="array" ref="AH449">INDEX($C$2:$C$561, SMALL(IF($AG$2=$B$2:$B$561, ROW($B$2:$B$561)-ROW($B$2)+1), ROW(448:448)))</f>
        <v>#NUM!</v>
      </c>
      <c r="AI449" s="21" t="e">
        <f t="array" ref="AI449">INDEX($D$2:$D$561, SMALL(IF($AG$2=$B$2:$B$561, ROW($B$2:$B$561)-ROW($B$2)+1), ROW(448:448)))</f>
        <v>#NUM!</v>
      </c>
    </row>
    <row r="450" spans="1:35" ht="15" x14ac:dyDescent="0.4">
      <c r="A450">
        <f>'Clk1.25'!P24</f>
        <v>20.136606475752441</v>
      </c>
      <c r="B450">
        <f t="shared" si="6"/>
        <v>20</v>
      </c>
      <c r="C450" s="1">
        <f>'Clk1.25'!S24</f>
        <v>35.965399567865475</v>
      </c>
      <c r="D450" s="1">
        <f>'Clk1.25'!T24</f>
        <v>15.526540062104509</v>
      </c>
      <c r="G450" s="21" t="e">
        <f t="array" ref="G450">INDEX($C$2:$C$561, SMALL(IF($F$2=$B$2:$B$561, ROW($B$2:$B$561)-ROW($B$2)+1), ROW(449:449)))</f>
        <v>#NUM!</v>
      </c>
      <c r="H450" s="21" t="e">
        <f t="array" ref="H450">INDEX($D$2:$D$561, SMALL(IF($F$2=$B$2:$B$561, ROW($B$2:$B$561)-ROW($B$2)+1), ROW(449:449)))</f>
        <v>#NUM!</v>
      </c>
      <c r="J450" s="21" t="e">
        <f t="array" ref="J450">INDEX($C$2:$C$561, SMALL(IF($I$2=$B$2:$B$561, ROW($B$2:$B$561)-ROW($B$2)+1), ROW(449:449)))</f>
        <v>#NUM!</v>
      </c>
      <c r="K450" s="21" t="e">
        <f t="array" ref="K450">INDEX($D$2:$D$561, SMALL(IF($I$2=$B$2:$B$561, ROW($B$2:$B$561)-ROW($B$2)+1), ROW(449:449)))</f>
        <v>#NUM!</v>
      </c>
      <c r="M450" s="21" t="e">
        <f t="array" ref="M450">INDEX($C$2:$C$561, SMALL(IF($L$2=$B$2:$B$561, ROW($B$2:$B$561)-ROW($B$2)+1), ROW(449:449)))</f>
        <v>#NUM!</v>
      </c>
      <c r="N450" s="21" t="e">
        <f t="array" ref="N450">INDEX($D$2:$D$561, SMALL(IF($L$2=$B$2:$B$561, ROW($B$2:$B$561)-ROW($B$2)+1), ROW(449:449)))</f>
        <v>#NUM!</v>
      </c>
      <c r="P450" s="21" t="e">
        <f t="array" ref="P450">INDEX($C$2:$C$561, SMALL(IF($O$2=$B$2:$B$561, ROW($B$2:$B$561)-ROW($B$2)+1), ROW(449:449)))</f>
        <v>#NUM!</v>
      </c>
      <c r="Q450" s="21" t="e">
        <f t="array" ref="Q450">INDEX($D$2:$D$561, SMALL(IF($O$2=$B$2:$B$561, ROW($B$2:$B$561)-ROW($B$2)+1), ROW(449:449)))</f>
        <v>#NUM!</v>
      </c>
      <c r="S450" s="21" t="e">
        <f t="array" ref="S450">INDEX($C$2:$C$561, SMALL(IF($R$2=$B$2:$B$561, ROW($B$2:$B$561)-ROW($B$2)+1), ROW(449:449)))</f>
        <v>#NUM!</v>
      </c>
      <c r="T450" s="21" t="e">
        <f t="array" ref="T450">INDEX($D$2:$D$561, SMALL(IF($R$2=$B$2:$B$561, ROW($B$2:$B$561)-ROW($B$2)+1), ROW(449:449)))</f>
        <v>#NUM!</v>
      </c>
      <c r="V450" s="21" t="e">
        <f t="array" ref="V450">INDEX($C$2:$C$561, SMALL(IF($U$2=$B$2:$B$561, ROW($B$2:$B$561)-ROW($B$2)+1), ROW(449:449)))</f>
        <v>#NUM!</v>
      </c>
      <c r="W450" s="21" t="e">
        <f t="array" ref="W450">INDEX($D$2:$D$561, SMALL(IF($U$2=$B$2:$B$561, ROW($B$2:$B$561)-ROW($B$2)+1), ROW(449:449)))</f>
        <v>#NUM!</v>
      </c>
      <c r="Y450" s="21" t="e">
        <f t="array" ref="Y450">INDEX($C$2:$C$561, SMALL(IF($X$2=$B$2:$B$561, ROW($B$2:$B$561)-ROW($B$2)+1), ROW(449:449)))</f>
        <v>#NUM!</v>
      </c>
      <c r="Z450" s="21" t="e">
        <f t="array" ref="Z450">INDEX($D$2:$D$561, SMALL(IF($X$2=$B$2:$B$561, ROW($B$2:$B$561)-ROW($B$2)+1), ROW(449:449)))</f>
        <v>#NUM!</v>
      </c>
      <c r="AB450" s="21" t="e">
        <f t="array" ref="AB450">INDEX($C$2:$C$561, SMALL(IF($AA$2=$B$2:$B$561, ROW($B$2:$B$561)-ROW($B$2)+1), ROW(449:449)))</f>
        <v>#NUM!</v>
      </c>
      <c r="AC450" s="21" t="e">
        <f t="array" ref="AC450">INDEX($D$2:$D$561, SMALL(IF($AA$2=$B$2:$B$561, ROW($B$2:$B$561)-ROW($B$2)+1), ROW(449:449)))</f>
        <v>#NUM!</v>
      </c>
      <c r="AE450" s="21" t="e">
        <f t="array" ref="AE450">INDEX($C$2:$C$561, SMALL(IF($AD$2=$B$2:$B$561, ROW($B$2:$B$561)-ROW($B$2)+1), ROW(449:449)))</f>
        <v>#NUM!</v>
      </c>
      <c r="AF450" s="21" t="e">
        <f t="array" ref="AF450">INDEX($D$2:$D$561, SMALL(IF($AD$2=$B$2:$B$561, ROW($B$2:$B$561)-ROW($B$2)+1), ROW(449:449)))</f>
        <v>#NUM!</v>
      </c>
      <c r="AH450" s="21" t="e">
        <f t="array" ref="AH450">INDEX($C$2:$C$561, SMALL(IF($AG$2=$B$2:$B$561, ROW($B$2:$B$561)-ROW($B$2)+1), ROW(449:449)))</f>
        <v>#NUM!</v>
      </c>
      <c r="AI450" s="21" t="e">
        <f t="array" ref="AI450">INDEX($D$2:$D$561, SMALL(IF($AG$2=$B$2:$B$561, ROW($B$2:$B$561)-ROW($B$2)+1), ROW(449:449)))</f>
        <v>#NUM!</v>
      </c>
    </row>
    <row r="451" spans="1:35" ht="15" x14ac:dyDescent="0.4">
      <c r="A451">
        <f>'Clk1.25'!P25</f>
        <v>18.48891175451795</v>
      </c>
      <c r="B451">
        <f t="shared" ref="B451:B514" si="7">ROUND((A451/2),0)*2</f>
        <v>18</v>
      </c>
      <c r="C451" s="1">
        <f>'Clk1.25'!S25</f>
        <v>32.632166338716225</v>
      </c>
      <c r="D451" s="1">
        <f>'Clk1.25'!T25</f>
        <v>14.285239772032627</v>
      </c>
      <c r="G451" s="21" t="e">
        <f t="array" ref="G451">INDEX($C$2:$C$561, SMALL(IF($F$2=$B$2:$B$561, ROW($B$2:$B$561)-ROW($B$2)+1), ROW(450:450)))</f>
        <v>#NUM!</v>
      </c>
      <c r="H451" s="21" t="e">
        <f t="array" ref="H451">INDEX($D$2:$D$561, SMALL(IF($F$2=$B$2:$B$561, ROW($B$2:$B$561)-ROW($B$2)+1), ROW(450:450)))</f>
        <v>#NUM!</v>
      </c>
      <c r="J451" s="21" t="e">
        <f t="array" ref="J451">INDEX($C$2:$C$561, SMALL(IF($I$2=$B$2:$B$561, ROW($B$2:$B$561)-ROW($B$2)+1), ROW(450:450)))</f>
        <v>#NUM!</v>
      </c>
      <c r="K451" s="21" t="e">
        <f t="array" ref="K451">INDEX($D$2:$D$561, SMALL(IF($I$2=$B$2:$B$561, ROW($B$2:$B$561)-ROW($B$2)+1), ROW(450:450)))</f>
        <v>#NUM!</v>
      </c>
      <c r="M451" s="21" t="e">
        <f t="array" ref="M451">INDEX($C$2:$C$561, SMALL(IF($L$2=$B$2:$B$561, ROW($B$2:$B$561)-ROW($B$2)+1), ROW(450:450)))</f>
        <v>#NUM!</v>
      </c>
      <c r="N451" s="21" t="e">
        <f t="array" ref="N451">INDEX($D$2:$D$561, SMALL(IF($L$2=$B$2:$B$561, ROW($B$2:$B$561)-ROW($B$2)+1), ROW(450:450)))</f>
        <v>#NUM!</v>
      </c>
      <c r="P451" s="21" t="e">
        <f t="array" ref="P451">INDEX($C$2:$C$561, SMALL(IF($O$2=$B$2:$B$561, ROW($B$2:$B$561)-ROW($B$2)+1), ROW(450:450)))</f>
        <v>#NUM!</v>
      </c>
      <c r="Q451" s="21" t="e">
        <f t="array" ref="Q451">INDEX($D$2:$D$561, SMALL(IF($O$2=$B$2:$B$561, ROW($B$2:$B$561)-ROW($B$2)+1), ROW(450:450)))</f>
        <v>#NUM!</v>
      </c>
      <c r="S451" s="21" t="e">
        <f t="array" ref="S451">INDEX($C$2:$C$561, SMALL(IF($R$2=$B$2:$B$561, ROW($B$2:$B$561)-ROW($B$2)+1), ROW(450:450)))</f>
        <v>#NUM!</v>
      </c>
      <c r="T451" s="21" t="e">
        <f t="array" ref="T451">INDEX($D$2:$D$561, SMALL(IF($R$2=$B$2:$B$561, ROW($B$2:$B$561)-ROW($B$2)+1), ROW(450:450)))</f>
        <v>#NUM!</v>
      </c>
      <c r="V451" s="21" t="e">
        <f t="array" ref="V451">INDEX($C$2:$C$561, SMALL(IF($U$2=$B$2:$B$561, ROW($B$2:$B$561)-ROW($B$2)+1), ROW(450:450)))</f>
        <v>#NUM!</v>
      </c>
      <c r="W451" s="21" t="e">
        <f t="array" ref="W451">INDEX($D$2:$D$561, SMALL(IF($U$2=$B$2:$B$561, ROW($B$2:$B$561)-ROW($B$2)+1), ROW(450:450)))</f>
        <v>#NUM!</v>
      </c>
      <c r="Y451" s="21" t="e">
        <f t="array" ref="Y451">INDEX($C$2:$C$561, SMALL(IF($X$2=$B$2:$B$561, ROW($B$2:$B$561)-ROW($B$2)+1), ROW(450:450)))</f>
        <v>#NUM!</v>
      </c>
      <c r="Z451" s="21" t="e">
        <f t="array" ref="Z451">INDEX($D$2:$D$561, SMALL(IF($X$2=$B$2:$B$561, ROW($B$2:$B$561)-ROW($B$2)+1), ROW(450:450)))</f>
        <v>#NUM!</v>
      </c>
      <c r="AB451" s="21" t="e">
        <f t="array" ref="AB451">INDEX($C$2:$C$561, SMALL(IF($AA$2=$B$2:$B$561, ROW($B$2:$B$561)-ROW($B$2)+1), ROW(450:450)))</f>
        <v>#NUM!</v>
      </c>
      <c r="AC451" s="21" t="e">
        <f t="array" ref="AC451">INDEX($D$2:$D$561, SMALL(IF($AA$2=$B$2:$B$561, ROW($B$2:$B$561)-ROW($B$2)+1), ROW(450:450)))</f>
        <v>#NUM!</v>
      </c>
      <c r="AE451" s="21" t="e">
        <f t="array" ref="AE451">INDEX($C$2:$C$561, SMALL(IF($AD$2=$B$2:$B$561, ROW($B$2:$B$561)-ROW($B$2)+1), ROW(450:450)))</f>
        <v>#NUM!</v>
      </c>
      <c r="AF451" s="21" t="e">
        <f t="array" ref="AF451">INDEX($D$2:$D$561, SMALL(IF($AD$2=$B$2:$B$561, ROW($B$2:$B$561)-ROW($B$2)+1), ROW(450:450)))</f>
        <v>#NUM!</v>
      </c>
      <c r="AH451" s="21" t="e">
        <f t="array" ref="AH451">INDEX($C$2:$C$561, SMALL(IF($AG$2=$B$2:$B$561, ROW($B$2:$B$561)-ROW($B$2)+1), ROW(450:450)))</f>
        <v>#NUM!</v>
      </c>
      <c r="AI451" s="21" t="e">
        <f t="array" ref="AI451">INDEX($D$2:$D$561, SMALL(IF($AG$2=$B$2:$B$561, ROW($B$2:$B$561)-ROW($B$2)+1), ROW(450:450)))</f>
        <v>#NUM!</v>
      </c>
    </row>
    <row r="452" spans="1:35" ht="15" x14ac:dyDescent="0.4">
      <c r="A452">
        <f>'Clk1.25'!P26</f>
        <v>17.221965356554115</v>
      </c>
      <c r="B452">
        <f t="shared" si="7"/>
        <v>18</v>
      </c>
      <c r="C452" s="1">
        <f>'Clk1.25'!S26</f>
        <v>30.021234941399683</v>
      </c>
      <c r="D452" s="1">
        <f>'Clk1.25'!T26</f>
        <v>13.329112547757758</v>
      </c>
      <c r="G452" s="21" t="e">
        <f t="array" ref="G452">INDEX($C$2:$C$561, SMALL(IF($F$2=$B$2:$B$561, ROW($B$2:$B$561)-ROW($B$2)+1), ROW(451:451)))</f>
        <v>#NUM!</v>
      </c>
      <c r="H452" s="21" t="e">
        <f t="array" ref="H452">INDEX($D$2:$D$561, SMALL(IF($F$2=$B$2:$B$561, ROW($B$2:$B$561)-ROW($B$2)+1), ROW(451:451)))</f>
        <v>#NUM!</v>
      </c>
      <c r="J452" s="21" t="e">
        <f t="array" ref="J452">INDEX($C$2:$C$561, SMALL(IF($I$2=$B$2:$B$561, ROW($B$2:$B$561)-ROW($B$2)+1), ROW(451:451)))</f>
        <v>#NUM!</v>
      </c>
      <c r="K452" s="21" t="e">
        <f t="array" ref="K452">INDEX($D$2:$D$561, SMALL(IF($I$2=$B$2:$B$561, ROW($B$2:$B$561)-ROW($B$2)+1), ROW(451:451)))</f>
        <v>#NUM!</v>
      </c>
      <c r="M452" s="21" t="e">
        <f t="array" ref="M452">INDEX($C$2:$C$561, SMALL(IF($L$2=$B$2:$B$561, ROW($B$2:$B$561)-ROW($B$2)+1), ROW(451:451)))</f>
        <v>#NUM!</v>
      </c>
      <c r="N452" s="21" t="e">
        <f t="array" ref="N452">INDEX($D$2:$D$561, SMALL(IF($L$2=$B$2:$B$561, ROW($B$2:$B$561)-ROW($B$2)+1), ROW(451:451)))</f>
        <v>#NUM!</v>
      </c>
      <c r="P452" s="21" t="e">
        <f t="array" ref="P452">INDEX($C$2:$C$561, SMALL(IF($O$2=$B$2:$B$561, ROW($B$2:$B$561)-ROW($B$2)+1), ROW(451:451)))</f>
        <v>#NUM!</v>
      </c>
      <c r="Q452" s="21" t="e">
        <f t="array" ref="Q452">INDEX($D$2:$D$561, SMALL(IF($O$2=$B$2:$B$561, ROW($B$2:$B$561)-ROW($B$2)+1), ROW(451:451)))</f>
        <v>#NUM!</v>
      </c>
      <c r="S452" s="21" t="e">
        <f t="array" ref="S452">INDEX($C$2:$C$561, SMALL(IF($R$2=$B$2:$B$561, ROW($B$2:$B$561)-ROW($B$2)+1), ROW(451:451)))</f>
        <v>#NUM!</v>
      </c>
      <c r="T452" s="21" t="e">
        <f t="array" ref="T452">INDEX($D$2:$D$561, SMALL(IF($R$2=$B$2:$B$561, ROW($B$2:$B$561)-ROW($B$2)+1), ROW(451:451)))</f>
        <v>#NUM!</v>
      </c>
      <c r="V452" s="21" t="e">
        <f t="array" ref="V452">INDEX($C$2:$C$561, SMALL(IF($U$2=$B$2:$B$561, ROW($B$2:$B$561)-ROW($B$2)+1), ROW(451:451)))</f>
        <v>#NUM!</v>
      </c>
      <c r="W452" s="21" t="e">
        <f t="array" ref="W452">INDEX($D$2:$D$561, SMALL(IF($U$2=$B$2:$B$561, ROW($B$2:$B$561)-ROW($B$2)+1), ROW(451:451)))</f>
        <v>#NUM!</v>
      </c>
      <c r="Y452" s="21" t="e">
        <f t="array" ref="Y452">INDEX($C$2:$C$561, SMALL(IF($X$2=$B$2:$B$561, ROW($B$2:$B$561)-ROW($B$2)+1), ROW(451:451)))</f>
        <v>#NUM!</v>
      </c>
      <c r="Z452" s="21" t="e">
        <f t="array" ref="Z452">INDEX($D$2:$D$561, SMALL(IF($X$2=$B$2:$B$561, ROW($B$2:$B$561)-ROW($B$2)+1), ROW(451:451)))</f>
        <v>#NUM!</v>
      </c>
      <c r="AB452" s="21" t="e">
        <f t="array" ref="AB452">INDEX($C$2:$C$561, SMALL(IF($AA$2=$B$2:$B$561, ROW($B$2:$B$561)-ROW($B$2)+1), ROW(451:451)))</f>
        <v>#NUM!</v>
      </c>
      <c r="AC452" s="21" t="e">
        <f t="array" ref="AC452">INDEX($D$2:$D$561, SMALL(IF($AA$2=$B$2:$B$561, ROW($B$2:$B$561)-ROW($B$2)+1), ROW(451:451)))</f>
        <v>#NUM!</v>
      </c>
      <c r="AE452" s="21" t="e">
        <f t="array" ref="AE452">INDEX($C$2:$C$561, SMALL(IF($AD$2=$B$2:$B$561, ROW($B$2:$B$561)-ROW($B$2)+1), ROW(451:451)))</f>
        <v>#NUM!</v>
      </c>
      <c r="AF452" s="21" t="e">
        <f t="array" ref="AF452">INDEX($D$2:$D$561, SMALL(IF($AD$2=$B$2:$B$561, ROW($B$2:$B$561)-ROW($B$2)+1), ROW(451:451)))</f>
        <v>#NUM!</v>
      </c>
      <c r="AH452" s="21" t="e">
        <f t="array" ref="AH452">INDEX($C$2:$C$561, SMALL(IF($AG$2=$B$2:$B$561, ROW($B$2:$B$561)-ROW($B$2)+1), ROW(451:451)))</f>
        <v>#NUM!</v>
      </c>
      <c r="AI452" s="21" t="e">
        <f t="array" ref="AI452">INDEX($D$2:$D$561, SMALL(IF($AG$2=$B$2:$B$561, ROW($B$2:$B$561)-ROW($B$2)+1), ROW(451:451)))</f>
        <v>#NUM!</v>
      </c>
    </row>
    <row r="453" spans="1:35" ht="15" x14ac:dyDescent="0.4">
      <c r="A453">
        <f>'Clk1.25'!P27</f>
        <v>16.212935597284158</v>
      </c>
      <c r="B453">
        <f t="shared" si="7"/>
        <v>16</v>
      </c>
      <c r="C453" s="1">
        <f>'Clk1.25'!S27</f>
        <v>27.899247743626063</v>
      </c>
      <c r="D453" s="1">
        <f>'Clk1.25'!T27</f>
        <v>12.564988362239507</v>
      </c>
      <c r="G453" s="21" t="e">
        <f t="array" ref="G453">INDEX($C$2:$C$561, SMALL(IF($F$2=$B$2:$B$561, ROW($B$2:$B$561)-ROW($B$2)+1), ROW(452:452)))</f>
        <v>#NUM!</v>
      </c>
      <c r="H453" s="21" t="e">
        <f t="array" ref="H453">INDEX($D$2:$D$561, SMALL(IF($F$2=$B$2:$B$561, ROW($B$2:$B$561)-ROW($B$2)+1), ROW(452:452)))</f>
        <v>#NUM!</v>
      </c>
      <c r="J453" s="21" t="e">
        <f t="array" ref="J453">INDEX($C$2:$C$561, SMALL(IF($I$2=$B$2:$B$561, ROW($B$2:$B$561)-ROW($B$2)+1), ROW(452:452)))</f>
        <v>#NUM!</v>
      </c>
      <c r="K453" s="21" t="e">
        <f t="array" ref="K453">INDEX($D$2:$D$561, SMALL(IF($I$2=$B$2:$B$561, ROW($B$2:$B$561)-ROW($B$2)+1), ROW(452:452)))</f>
        <v>#NUM!</v>
      </c>
      <c r="M453" s="21" t="e">
        <f t="array" ref="M453">INDEX($C$2:$C$561, SMALL(IF($L$2=$B$2:$B$561, ROW($B$2:$B$561)-ROW($B$2)+1), ROW(452:452)))</f>
        <v>#NUM!</v>
      </c>
      <c r="N453" s="21" t="e">
        <f t="array" ref="N453">INDEX($D$2:$D$561, SMALL(IF($L$2=$B$2:$B$561, ROW($B$2:$B$561)-ROW($B$2)+1), ROW(452:452)))</f>
        <v>#NUM!</v>
      </c>
      <c r="P453" s="21" t="e">
        <f t="array" ref="P453">INDEX($C$2:$C$561, SMALL(IF($O$2=$B$2:$B$561, ROW($B$2:$B$561)-ROW($B$2)+1), ROW(452:452)))</f>
        <v>#NUM!</v>
      </c>
      <c r="Q453" s="21" t="e">
        <f t="array" ref="Q453">INDEX($D$2:$D$561, SMALL(IF($O$2=$B$2:$B$561, ROW($B$2:$B$561)-ROW($B$2)+1), ROW(452:452)))</f>
        <v>#NUM!</v>
      </c>
      <c r="S453" s="21" t="e">
        <f t="array" ref="S453">INDEX($C$2:$C$561, SMALL(IF($R$2=$B$2:$B$561, ROW($B$2:$B$561)-ROW($B$2)+1), ROW(452:452)))</f>
        <v>#NUM!</v>
      </c>
      <c r="T453" s="21" t="e">
        <f t="array" ref="T453">INDEX($D$2:$D$561, SMALL(IF($R$2=$B$2:$B$561, ROW($B$2:$B$561)-ROW($B$2)+1), ROW(452:452)))</f>
        <v>#NUM!</v>
      </c>
      <c r="V453" s="21" t="e">
        <f t="array" ref="V453">INDEX($C$2:$C$561, SMALL(IF($U$2=$B$2:$B$561, ROW($B$2:$B$561)-ROW($B$2)+1), ROW(452:452)))</f>
        <v>#NUM!</v>
      </c>
      <c r="W453" s="21" t="e">
        <f t="array" ref="W453">INDEX($D$2:$D$561, SMALL(IF($U$2=$B$2:$B$561, ROW($B$2:$B$561)-ROW($B$2)+1), ROW(452:452)))</f>
        <v>#NUM!</v>
      </c>
      <c r="Y453" s="21" t="e">
        <f t="array" ref="Y453">INDEX($C$2:$C$561, SMALL(IF($X$2=$B$2:$B$561, ROW($B$2:$B$561)-ROW($B$2)+1), ROW(452:452)))</f>
        <v>#NUM!</v>
      </c>
      <c r="Z453" s="21" t="e">
        <f t="array" ref="Z453">INDEX($D$2:$D$561, SMALL(IF($X$2=$B$2:$B$561, ROW($B$2:$B$561)-ROW($B$2)+1), ROW(452:452)))</f>
        <v>#NUM!</v>
      </c>
      <c r="AB453" s="21" t="e">
        <f t="array" ref="AB453">INDEX($C$2:$C$561, SMALL(IF($AA$2=$B$2:$B$561, ROW($B$2:$B$561)-ROW($B$2)+1), ROW(452:452)))</f>
        <v>#NUM!</v>
      </c>
      <c r="AC453" s="21" t="e">
        <f t="array" ref="AC453">INDEX($D$2:$D$561, SMALL(IF($AA$2=$B$2:$B$561, ROW($B$2:$B$561)-ROW($B$2)+1), ROW(452:452)))</f>
        <v>#NUM!</v>
      </c>
      <c r="AE453" s="21" t="e">
        <f t="array" ref="AE453">INDEX($C$2:$C$561, SMALL(IF($AD$2=$B$2:$B$561, ROW($B$2:$B$561)-ROW($B$2)+1), ROW(452:452)))</f>
        <v>#NUM!</v>
      </c>
      <c r="AF453" s="21" t="e">
        <f t="array" ref="AF453">INDEX($D$2:$D$561, SMALL(IF($AD$2=$B$2:$B$561, ROW($B$2:$B$561)-ROW($B$2)+1), ROW(452:452)))</f>
        <v>#NUM!</v>
      </c>
      <c r="AH453" s="21" t="e">
        <f t="array" ref="AH453">INDEX($C$2:$C$561, SMALL(IF($AG$2=$B$2:$B$561, ROW($B$2:$B$561)-ROW($B$2)+1), ROW(452:452)))</f>
        <v>#NUM!</v>
      </c>
      <c r="AI453" s="21" t="e">
        <f t="array" ref="AI453">INDEX($D$2:$D$561, SMALL(IF($AG$2=$B$2:$B$561, ROW($B$2:$B$561)-ROW($B$2)+1), ROW(452:452)))</f>
        <v>#NUM!</v>
      </c>
    </row>
    <row r="454" spans="1:35" ht="15" x14ac:dyDescent="0.4">
      <c r="A454">
        <f>'Clk1.25'!P28</f>
        <v>15.388332162603334</v>
      </c>
      <c r="B454">
        <f t="shared" si="7"/>
        <v>16</v>
      </c>
      <c r="C454" s="1">
        <f>'Clk1.25'!S28</f>
        <v>26.126398717928751</v>
      </c>
      <c r="D454" s="1">
        <f>'Clk1.25'!T28</f>
        <v>11.937095209259672</v>
      </c>
      <c r="G454" s="21" t="e">
        <f t="array" ref="G454">INDEX($C$2:$C$561, SMALL(IF($F$2=$B$2:$B$561, ROW($B$2:$B$561)-ROW($B$2)+1), ROW(453:453)))</f>
        <v>#NUM!</v>
      </c>
      <c r="H454" s="21" t="e">
        <f t="array" ref="H454">INDEX($D$2:$D$561, SMALL(IF($F$2=$B$2:$B$561, ROW($B$2:$B$561)-ROW($B$2)+1), ROW(453:453)))</f>
        <v>#NUM!</v>
      </c>
      <c r="J454" s="21" t="e">
        <f t="array" ref="J454">INDEX($C$2:$C$561, SMALL(IF($I$2=$B$2:$B$561, ROW($B$2:$B$561)-ROW($B$2)+1), ROW(453:453)))</f>
        <v>#NUM!</v>
      </c>
      <c r="K454" s="21" t="e">
        <f t="array" ref="K454">INDEX($D$2:$D$561, SMALL(IF($I$2=$B$2:$B$561, ROW($B$2:$B$561)-ROW($B$2)+1), ROW(453:453)))</f>
        <v>#NUM!</v>
      </c>
      <c r="M454" s="21" t="e">
        <f t="array" ref="M454">INDEX($C$2:$C$561, SMALL(IF($L$2=$B$2:$B$561, ROW($B$2:$B$561)-ROW($B$2)+1), ROW(453:453)))</f>
        <v>#NUM!</v>
      </c>
      <c r="N454" s="21" t="e">
        <f t="array" ref="N454">INDEX($D$2:$D$561, SMALL(IF($L$2=$B$2:$B$561, ROW($B$2:$B$561)-ROW($B$2)+1), ROW(453:453)))</f>
        <v>#NUM!</v>
      </c>
      <c r="P454" s="21" t="e">
        <f t="array" ref="P454">INDEX($C$2:$C$561, SMALL(IF($O$2=$B$2:$B$561, ROW($B$2:$B$561)-ROW($B$2)+1), ROW(453:453)))</f>
        <v>#NUM!</v>
      </c>
      <c r="Q454" s="21" t="e">
        <f t="array" ref="Q454">INDEX($D$2:$D$561, SMALL(IF($O$2=$B$2:$B$561, ROW($B$2:$B$561)-ROW($B$2)+1), ROW(453:453)))</f>
        <v>#NUM!</v>
      </c>
      <c r="S454" s="21" t="e">
        <f t="array" ref="S454">INDEX($C$2:$C$561, SMALL(IF($R$2=$B$2:$B$561, ROW($B$2:$B$561)-ROW($B$2)+1), ROW(453:453)))</f>
        <v>#NUM!</v>
      </c>
      <c r="T454" s="21" t="e">
        <f t="array" ref="T454">INDEX($D$2:$D$561, SMALL(IF($R$2=$B$2:$B$561, ROW($B$2:$B$561)-ROW($B$2)+1), ROW(453:453)))</f>
        <v>#NUM!</v>
      </c>
      <c r="V454" s="21" t="e">
        <f t="array" ref="V454">INDEX($C$2:$C$561, SMALL(IF($U$2=$B$2:$B$561, ROW($B$2:$B$561)-ROW($B$2)+1), ROW(453:453)))</f>
        <v>#NUM!</v>
      </c>
      <c r="W454" s="21" t="e">
        <f t="array" ref="W454">INDEX($D$2:$D$561, SMALL(IF($U$2=$B$2:$B$561, ROW($B$2:$B$561)-ROW($B$2)+1), ROW(453:453)))</f>
        <v>#NUM!</v>
      </c>
      <c r="Y454" s="21" t="e">
        <f t="array" ref="Y454">INDEX($C$2:$C$561, SMALL(IF($X$2=$B$2:$B$561, ROW($B$2:$B$561)-ROW($B$2)+1), ROW(453:453)))</f>
        <v>#NUM!</v>
      </c>
      <c r="Z454" s="21" t="e">
        <f t="array" ref="Z454">INDEX($D$2:$D$561, SMALL(IF($X$2=$B$2:$B$561, ROW($B$2:$B$561)-ROW($B$2)+1), ROW(453:453)))</f>
        <v>#NUM!</v>
      </c>
      <c r="AB454" s="21" t="e">
        <f t="array" ref="AB454">INDEX($C$2:$C$561, SMALL(IF($AA$2=$B$2:$B$561, ROW($B$2:$B$561)-ROW($B$2)+1), ROW(453:453)))</f>
        <v>#NUM!</v>
      </c>
      <c r="AC454" s="21" t="e">
        <f t="array" ref="AC454">INDEX($D$2:$D$561, SMALL(IF($AA$2=$B$2:$B$561, ROW($B$2:$B$561)-ROW($B$2)+1), ROW(453:453)))</f>
        <v>#NUM!</v>
      </c>
      <c r="AE454" s="21" t="e">
        <f t="array" ref="AE454">INDEX($C$2:$C$561, SMALL(IF($AD$2=$B$2:$B$561, ROW($B$2:$B$561)-ROW($B$2)+1), ROW(453:453)))</f>
        <v>#NUM!</v>
      </c>
      <c r="AF454" s="21" t="e">
        <f t="array" ref="AF454">INDEX($D$2:$D$561, SMALL(IF($AD$2=$B$2:$B$561, ROW($B$2:$B$561)-ROW($B$2)+1), ROW(453:453)))</f>
        <v>#NUM!</v>
      </c>
      <c r="AH454" s="21" t="e">
        <f t="array" ref="AH454">INDEX($C$2:$C$561, SMALL(IF($AG$2=$B$2:$B$561, ROW($B$2:$B$561)-ROW($B$2)+1), ROW(453:453)))</f>
        <v>#NUM!</v>
      </c>
      <c r="AI454" s="21" t="e">
        <f t="array" ref="AI454">INDEX($D$2:$D$561, SMALL(IF($AG$2=$B$2:$B$561, ROW($B$2:$B$561)-ROW($B$2)+1), ROW(453:453)))</f>
        <v>#NUM!</v>
      </c>
    </row>
    <row r="455" spans="1:35" ht="15" x14ac:dyDescent="0.4">
      <c r="A455">
        <f>'Clk1.25'!P29</f>
        <v>14.701147794151753</v>
      </c>
      <c r="B455">
        <f t="shared" si="7"/>
        <v>14</v>
      </c>
      <c r="C455" s="1">
        <f>'Clk1.25'!S29</f>
        <v>24.613146124762014</v>
      </c>
      <c r="D455" s="1">
        <f>'Clk1.25'!T29</f>
        <v>11.409725030480505</v>
      </c>
      <c r="G455" s="21" t="e">
        <f t="array" ref="G455">INDEX($C$2:$C$561, SMALL(IF($F$2=$B$2:$B$561, ROW($B$2:$B$561)-ROW($B$2)+1), ROW(454:454)))</f>
        <v>#NUM!</v>
      </c>
      <c r="H455" s="21" t="e">
        <f t="array" ref="H455">INDEX($D$2:$D$561, SMALL(IF($F$2=$B$2:$B$561, ROW($B$2:$B$561)-ROW($B$2)+1), ROW(454:454)))</f>
        <v>#NUM!</v>
      </c>
      <c r="J455" s="21" t="e">
        <f t="array" ref="J455">INDEX($C$2:$C$561, SMALL(IF($I$2=$B$2:$B$561, ROW($B$2:$B$561)-ROW($B$2)+1), ROW(454:454)))</f>
        <v>#NUM!</v>
      </c>
      <c r="K455" s="21" t="e">
        <f t="array" ref="K455">INDEX($D$2:$D$561, SMALL(IF($I$2=$B$2:$B$561, ROW($B$2:$B$561)-ROW($B$2)+1), ROW(454:454)))</f>
        <v>#NUM!</v>
      </c>
      <c r="M455" s="21" t="e">
        <f t="array" ref="M455">INDEX($C$2:$C$561, SMALL(IF($L$2=$B$2:$B$561, ROW($B$2:$B$561)-ROW($B$2)+1), ROW(454:454)))</f>
        <v>#NUM!</v>
      </c>
      <c r="N455" s="21" t="e">
        <f t="array" ref="N455">INDEX($D$2:$D$561, SMALL(IF($L$2=$B$2:$B$561, ROW($B$2:$B$561)-ROW($B$2)+1), ROW(454:454)))</f>
        <v>#NUM!</v>
      </c>
      <c r="P455" s="21" t="e">
        <f t="array" ref="P455">INDEX($C$2:$C$561, SMALL(IF($O$2=$B$2:$B$561, ROW($B$2:$B$561)-ROW($B$2)+1), ROW(454:454)))</f>
        <v>#NUM!</v>
      </c>
      <c r="Q455" s="21" t="e">
        <f t="array" ref="Q455">INDEX($D$2:$D$561, SMALL(IF($O$2=$B$2:$B$561, ROW($B$2:$B$561)-ROW($B$2)+1), ROW(454:454)))</f>
        <v>#NUM!</v>
      </c>
      <c r="S455" s="21" t="e">
        <f t="array" ref="S455">INDEX($C$2:$C$561, SMALL(IF($R$2=$B$2:$B$561, ROW($B$2:$B$561)-ROW($B$2)+1), ROW(454:454)))</f>
        <v>#NUM!</v>
      </c>
      <c r="T455" s="21" t="e">
        <f t="array" ref="T455">INDEX($D$2:$D$561, SMALL(IF($R$2=$B$2:$B$561, ROW($B$2:$B$561)-ROW($B$2)+1), ROW(454:454)))</f>
        <v>#NUM!</v>
      </c>
      <c r="V455" s="21" t="e">
        <f t="array" ref="V455">INDEX($C$2:$C$561, SMALL(IF($U$2=$B$2:$B$561, ROW($B$2:$B$561)-ROW($B$2)+1), ROW(454:454)))</f>
        <v>#NUM!</v>
      </c>
      <c r="W455" s="21" t="e">
        <f t="array" ref="W455">INDEX($D$2:$D$561, SMALL(IF($U$2=$B$2:$B$561, ROW($B$2:$B$561)-ROW($B$2)+1), ROW(454:454)))</f>
        <v>#NUM!</v>
      </c>
      <c r="Y455" s="21" t="e">
        <f t="array" ref="Y455">INDEX($C$2:$C$561, SMALL(IF($X$2=$B$2:$B$561, ROW($B$2:$B$561)-ROW($B$2)+1), ROW(454:454)))</f>
        <v>#NUM!</v>
      </c>
      <c r="Z455" s="21" t="e">
        <f t="array" ref="Z455">INDEX($D$2:$D$561, SMALL(IF($X$2=$B$2:$B$561, ROW($B$2:$B$561)-ROW($B$2)+1), ROW(454:454)))</f>
        <v>#NUM!</v>
      </c>
      <c r="AB455" s="21" t="e">
        <f t="array" ref="AB455">INDEX($C$2:$C$561, SMALL(IF($AA$2=$B$2:$B$561, ROW($B$2:$B$561)-ROW($B$2)+1), ROW(454:454)))</f>
        <v>#NUM!</v>
      </c>
      <c r="AC455" s="21" t="e">
        <f t="array" ref="AC455">INDEX($D$2:$D$561, SMALL(IF($AA$2=$B$2:$B$561, ROW($B$2:$B$561)-ROW($B$2)+1), ROW(454:454)))</f>
        <v>#NUM!</v>
      </c>
      <c r="AE455" s="21" t="e">
        <f t="array" ref="AE455">INDEX($C$2:$C$561, SMALL(IF($AD$2=$B$2:$B$561, ROW($B$2:$B$561)-ROW($B$2)+1), ROW(454:454)))</f>
        <v>#NUM!</v>
      </c>
      <c r="AF455" s="21" t="e">
        <f t="array" ref="AF455">INDEX($D$2:$D$561, SMALL(IF($AD$2=$B$2:$B$561, ROW($B$2:$B$561)-ROW($B$2)+1), ROW(454:454)))</f>
        <v>#NUM!</v>
      </c>
      <c r="AH455" s="21" t="e">
        <f t="array" ref="AH455">INDEX($C$2:$C$561, SMALL(IF($AG$2=$B$2:$B$561, ROW($B$2:$B$561)-ROW($B$2)+1), ROW(454:454)))</f>
        <v>#NUM!</v>
      </c>
      <c r="AI455" s="21" t="e">
        <f t="array" ref="AI455">INDEX($D$2:$D$561, SMALL(IF($AG$2=$B$2:$B$561, ROW($B$2:$B$561)-ROW($B$2)+1), ROW(454:454)))</f>
        <v>#NUM!</v>
      </c>
    </row>
    <row r="456" spans="1:35" ht="15" x14ac:dyDescent="0.4">
      <c r="A456">
        <f>'Clk1.25'!P30</f>
        <v>14.11973782219231</v>
      </c>
      <c r="B456">
        <f t="shared" si="7"/>
        <v>14</v>
      </c>
      <c r="C456" s="1">
        <f>'Clk1.25'!S30</f>
        <v>23.299134913744915</v>
      </c>
      <c r="D456" s="1">
        <f>'Clk1.25'!T30</f>
        <v>10.958803958499271</v>
      </c>
      <c r="G456" s="21" t="e">
        <f t="array" ref="G456">INDEX($C$2:$C$561, SMALL(IF($F$2=$B$2:$B$561, ROW($B$2:$B$561)-ROW($B$2)+1), ROW(455:455)))</f>
        <v>#NUM!</v>
      </c>
      <c r="H456" s="21" t="e">
        <f t="array" ref="H456">INDEX($D$2:$D$561, SMALL(IF($F$2=$B$2:$B$561, ROW($B$2:$B$561)-ROW($B$2)+1), ROW(455:455)))</f>
        <v>#NUM!</v>
      </c>
      <c r="J456" s="21" t="e">
        <f t="array" ref="J456">INDEX($C$2:$C$561, SMALL(IF($I$2=$B$2:$B$561, ROW($B$2:$B$561)-ROW($B$2)+1), ROW(455:455)))</f>
        <v>#NUM!</v>
      </c>
      <c r="K456" s="21" t="e">
        <f t="array" ref="K456">INDEX($D$2:$D$561, SMALL(IF($I$2=$B$2:$B$561, ROW($B$2:$B$561)-ROW($B$2)+1), ROW(455:455)))</f>
        <v>#NUM!</v>
      </c>
      <c r="M456" s="21" t="e">
        <f t="array" ref="M456">INDEX($C$2:$C$561, SMALL(IF($L$2=$B$2:$B$561, ROW($B$2:$B$561)-ROW($B$2)+1), ROW(455:455)))</f>
        <v>#NUM!</v>
      </c>
      <c r="N456" s="21" t="e">
        <f t="array" ref="N456">INDEX($D$2:$D$561, SMALL(IF($L$2=$B$2:$B$561, ROW($B$2:$B$561)-ROW($B$2)+1), ROW(455:455)))</f>
        <v>#NUM!</v>
      </c>
      <c r="P456" s="21" t="e">
        <f t="array" ref="P456">INDEX($C$2:$C$561, SMALL(IF($O$2=$B$2:$B$561, ROW($B$2:$B$561)-ROW($B$2)+1), ROW(455:455)))</f>
        <v>#NUM!</v>
      </c>
      <c r="Q456" s="21" t="e">
        <f t="array" ref="Q456">INDEX($D$2:$D$561, SMALL(IF($O$2=$B$2:$B$561, ROW($B$2:$B$561)-ROW($B$2)+1), ROW(455:455)))</f>
        <v>#NUM!</v>
      </c>
      <c r="S456" s="21" t="e">
        <f t="array" ref="S456">INDEX($C$2:$C$561, SMALL(IF($R$2=$B$2:$B$561, ROW($B$2:$B$561)-ROW($B$2)+1), ROW(455:455)))</f>
        <v>#NUM!</v>
      </c>
      <c r="T456" s="21" t="e">
        <f t="array" ref="T456">INDEX($D$2:$D$561, SMALL(IF($R$2=$B$2:$B$561, ROW($B$2:$B$561)-ROW($B$2)+1), ROW(455:455)))</f>
        <v>#NUM!</v>
      </c>
      <c r="V456" s="21" t="e">
        <f t="array" ref="V456">INDEX($C$2:$C$561, SMALL(IF($U$2=$B$2:$B$561, ROW($B$2:$B$561)-ROW($B$2)+1), ROW(455:455)))</f>
        <v>#NUM!</v>
      </c>
      <c r="W456" s="21" t="e">
        <f t="array" ref="W456">INDEX($D$2:$D$561, SMALL(IF($U$2=$B$2:$B$561, ROW($B$2:$B$561)-ROW($B$2)+1), ROW(455:455)))</f>
        <v>#NUM!</v>
      </c>
      <c r="Y456" s="21" t="e">
        <f t="array" ref="Y456">INDEX($C$2:$C$561, SMALL(IF($X$2=$B$2:$B$561, ROW($B$2:$B$561)-ROW($B$2)+1), ROW(455:455)))</f>
        <v>#NUM!</v>
      </c>
      <c r="Z456" s="21" t="e">
        <f t="array" ref="Z456">INDEX($D$2:$D$561, SMALL(IF($X$2=$B$2:$B$561, ROW($B$2:$B$561)-ROW($B$2)+1), ROW(455:455)))</f>
        <v>#NUM!</v>
      </c>
      <c r="AB456" s="21" t="e">
        <f t="array" ref="AB456">INDEX($C$2:$C$561, SMALL(IF($AA$2=$B$2:$B$561, ROW($B$2:$B$561)-ROW($B$2)+1), ROW(455:455)))</f>
        <v>#NUM!</v>
      </c>
      <c r="AC456" s="21" t="e">
        <f t="array" ref="AC456">INDEX($D$2:$D$561, SMALL(IF($AA$2=$B$2:$B$561, ROW($B$2:$B$561)-ROW($B$2)+1), ROW(455:455)))</f>
        <v>#NUM!</v>
      </c>
      <c r="AE456" s="21" t="e">
        <f t="array" ref="AE456">INDEX($C$2:$C$561, SMALL(IF($AD$2=$B$2:$B$561, ROW($B$2:$B$561)-ROW($B$2)+1), ROW(455:455)))</f>
        <v>#NUM!</v>
      </c>
      <c r="AF456" s="21" t="e">
        <f t="array" ref="AF456">INDEX($D$2:$D$561, SMALL(IF($AD$2=$B$2:$B$561, ROW($B$2:$B$561)-ROW($B$2)+1), ROW(455:455)))</f>
        <v>#NUM!</v>
      </c>
      <c r="AH456" s="21" t="e">
        <f t="array" ref="AH456">INDEX($C$2:$C$561, SMALL(IF($AG$2=$B$2:$B$561, ROW($B$2:$B$561)-ROW($B$2)+1), ROW(455:455)))</f>
        <v>#NUM!</v>
      </c>
      <c r="AI456" s="21" t="e">
        <f t="array" ref="AI456">INDEX($D$2:$D$561, SMALL(IF($AG$2=$B$2:$B$561, ROW($B$2:$B$561)-ROW($B$2)+1), ROW(455:455)))</f>
        <v>#NUM!</v>
      </c>
    </row>
    <row r="457" spans="1:35" ht="15" x14ac:dyDescent="0.4">
      <c r="A457">
        <f>'Clk1.25'!P31</f>
        <v>13.621921039684633</v>
      </c>
      <c r="B457">
        <f t="shared" si="7"/>
        <v>14</v>
      </c>
      <c r="C457" s="1">
        <f>'Clk1.25'!S31</f>
        <v>22.142006040315806</v>
      </c>
      <c r="D457" s="1">
        <f>'Clk1.25'!T31</f>
        <v>10.567422206496124</v>
      </c>
      <c r="G457" s="21" t="e">
        <f t="array" ref="G457">INDEX($C$2:$C$561, SMALL(IF($F$2=$B$2:$B$561, ROW($B$2:$B$561)-ROW($B$2)+1), ROW(456:456)))</f>
        <v>#NUM!</v>
      </c>
      <c r="H457" s="21" t="e">
        <f t="array" ref="H457">INDEX($D$2:$D$561, SMALL(IF($F$2=$B$2:$B$561, ROW($B$2:$B$561)-ROW($B$2)+1), ROW(456:456)))</f>
        <v>#NUM!</v>
      </c>
      <c r="J457" s="21" t="e">
        <f t="array" ref="J457">INDEX($C$2:$C$561, SMALL(IF($I$2=$B$2:$B$561, ROW($B$2:$B$561)-ROW($B$2)+1), ROW(456:456)))</f>
        <v>#NUM!</v>
      </c>
      <c r="K457" s="21" t="e">
        <f t="array" ref="K457">INDEX($D$2:$D$561, SMALL(IF($I$2=$B$2:$B$561, ROW($B$2:$B$561)-ROW($B$2)+1), ROW(456:456)))</f>
        <v>#NUM!</v>
      </c>
      <c r="M457" s="21" t="e">
        <f t="array" ref="M457">INDEX($C$2:$C$561, SMALL(IF($L$2=$B$2:$B$561, ROW($B$2:$B$561)-ROW($B$2)+1), ROW(456:456)))</f>
        <v>#NUM!</v>
      </c>
      <c r="N457" s="21" t="e">
        <f t="array" ref="N457">INDEX($D$2:$D$561, SMALL(IF($L$2=$B$2:$B$561, ROW($B$2:$B$561)-ROW($B$2)+1), ROW(456:456)))</f>
        <v>#NUM!</v>
      </c>
      <c r="P457" s="21" t="e">
        <f t="array" ref="P457">INDEX($C$2:$C$561, SMALL(IF($O$2=$B$2:$B$561, ROW($B$2:$B$561)-ROW($B$2)+1), ROW(456:456)))</f>
        <v>#NUM!</v>
      </c>
      <c r="Q457" s="21" t="e">
        <f t="array" ref="Q457">INDEX($D$2:$D$561, SMALL(IF($O$2=$B$2:$B$561, ROW($B$2:$B$561)-ROW($B$2)+1), ROW(456:456)))</f>
        <v>#NUM!</v>
      </c>
      <c r="S457" s="21" t="e">
        <f t="array" ref="S457">INDEX($C$2:$C$561, SMALL(IF($R$2=$B$2:$B$561, ROW($B$2:$B$561)-ROW($B$2)+1), ROW(456:456)))</f>
        <v>#NUM!</v>
      </c>
      <c r="T457" s="21" t="e">
        <f t="array" ref="T457">INDEX($D$2:$D$561, SMALL(IF($R$2=$B$2:$B$561, ROW($B$2:$B$561)-ROW($B$2)+1), ROW(456:456)))</f>
        <v>#NUM!</v>
      </c>
      <c r="V457" s="21" t="e">
        <f t="array" ref="V457">INDEX($C$2:$C$561, SMALL(IF($U$2=$B$2:$B$561, ROW($B$2:$B$561)-ROW($B$2)+1), ROW(456:456)))</f>
        <v>#NUM!</v>
      </c>
      <c r="W457" s="21" t="e">
        <f t="array" ref="W457">INDEX($D$2:$D$561, SMALL(IF($U$2=$B$2:$B$561, ROW($B$2:$B$561)-ROW($B$2)+1), ROW(456:456)))</f>
        <v>#NUM!</v>
      </c>
      <c r="Y457" s="21" t="e">
        <f t="array" ref="Y457">INDEX($C$2:$C$561, SMALL(IF($X$2=$B$2:$B$561, ROW($B$2:$B$561)-ROW($B$2)+1), ROW(456:456)))</f>
        <v>#NUM!</v>
      </c>
      <c r="Z457" s="21" t="e">
        <f t="array" ref="Z457">INDEX($D$2:$D$561, SMALL(IF($X$2=$B$2:$B$561, ROW($B$2:$B$561)-ROW($B$2)+1), ROW(456:456)))</f>
        <v>#NUM!</v>
      </c>
      <c r="AB457" s="21" t="e">
        <f t="array" ref="AB457">INDEX($C$2:$C$561, SMALL(IF($AA$2=$B$2:$B$561, ROW($B$2:$B$561)-ROW($B$2)+1), ROW(456:456)))</f>
        <v>#NUM!</v>
      </c>
      <c r="AC457" s="21" t="e">
        <f t="array" ref="AC457">INDEX($D$2:$D$561, SMALL(IF($AA$2=$B$2:$B$561, ROW($B$2:$B$561)-ROW($B$2)+1), ROW(456:456)))</f>
        <v>#NUM!</v>
      </c>
      <c r="AE457" s="21" t="e">
        <f t="array" ref="AE457">INDEX($C$2:$C$561, SMALL(IF($AD$2=$B$2:$B$561, ROW($B$2:$B$561)-ROW($B$2)+1), ROW(456:456)))</f>
        <v>#NUM!</v>
      </c>
      <c r="AF457" s="21" t="e">
        <f t="array" ref="AF457">INDEX($D$2:$D$561, SMALL(IF($AD$2=$B$2:$B$561, ROW($B$2:$B$561)-ROW($B$2)+1), ROW(456:456)))</f>
        <v>#NUM!</v>
      </c>
      <c r="AH457" s="21" t="e">
        <f t="array" ref="AH457">INDEX($C$2:$C$561, SMALL(IF($AG$2=$B$2:$B$561, ROW($B$2:$B$561)-ROW($B$2)+1), ROW(456:456)))</f>
        <v>#NUM!</v>
      </c>
      <c r="AI457" s="21" t="e">
        <f t="array" ref="AI457">INDEX($D$2:$D$561, SMALL(IF($AG$2=$B$2:$B$561, ROW($B$2:$B$561)-ROW($B$2)+1), ROW(456:456)))</f>
        <v>#NUM!</v>
      </c>
    </row>
    <row r="458" spans="1:35" ht="15" x14ac:dyDescent="0.4">
      <c r="A458">
        <f>'Clk1.25'!P32</f>
        <v>13.191632069469406</v>
      </c>
      <c r="B458">
        <f t="shared" si="7"/>
        <v>14</v>
      </c>
      <c r="C458" s="1">
        <f>'Clk1.25'!S32</f>
        <v>21.111040668853725</v>
      </c>
      <c r="D458" s="1">
        <f>'Clk1.25'!T32</f>
        <v>10.223298292528318</v>
      </c>
      <c r="G458" s="21" t="e">
        <f t="array" ref="G458">INDEX($C$2:$C$561, SMALL(IF($F$2=$B$2:$B$561, ROW($B$2:$B$561)-ROW($B$2)+1), ROW(457:457)))</f>
        <v>#NUM!</v>
      </c>
      <c r="H458" s="21" t="e">
        <f t="array" ref="H458">INDEX($D$2:$D$561, SMALL(IF($F$2=$B$2:$B$561, ROW($B$2:$B$561)-ROW($B$2)+1), ROW(457:457)))</f>
        <v>#NUM!</v>
      </c>
      <c r="J458" s="21" t="e">
        <f t="array" ref="J458">INDEX($C$2:$C$561, SMALL(IF($I$2=$B$2:$B$561, ROW($B$2:$B$561)-ROW($B$2)+1), ROW(457:457)))</f>
        <v>#NUM!</v>
      </c>
      <c r="K458" s="21" t="e">
        <f t="array" ref="K458">INDEX($D$2:$D$561, SMALL(IF($I$2=$B$2:$B$561, ROW($B$2:$B$561)-ROW($B$2)+1), ROW(457:457)))</f>
        <v>#NUM!</v>
      </c>
      <c r="M458" s="21" t="e">
        <f t="array" ref="M458">INDEX($C$2:$C$561, SMALL(IF($L$2=$B$2:$B$561, ROW($B$2:$B$561)-ROW($B$2)+1), ROW(457:457)))</f>
        <v>#NUM!</v>
      </c>
      <c r="N458" s="21" t="e">
        <f t="array" ref="N458">INDEX($D$2:$D$561, SMALL(IF($L$2=$B$2:$B$561, ROW($B$2:$B$561)-ROW($B$2)+1), ROW(457:457)))</f>
        <v>#NUM!</v>
      </c>
      <c r="P458" s="21" t="e">
        <f t="array" ref="P458">INDEX($C$2:$C$561, SMALL(IF($O$2=$B$2:$B$561, ROW($B$2:$B$561)-ROW($B$2)+1), ROW(457:457)))</f>
        <v>#NUM!</v>
      </c>
      <c r="Q458" s="21" t="e">
        <f t="array" ref="Q458">INDEX($D$2:$D$561, SMALL(IF($O$2=$B$2:$B$561, ROW($B$2:$B$561)-ROW($B$2)+1), ROW(457:457)))</f>
        <v>#NUM!</v>
      </c>
      <c r="S458" s="21" t="e">
        <f t="array" ref="S458">INDEX($C$2:$C$561, SMALL(IF($R$2=$B$2:$B$561, ROW($B$2:$B$561)-ROW($B$2)+1), ROW(457:457)))</f>
        <v>#NUM!</v>
      </c>
      <c r="T458" s="21" t="e">
        <f t="array" ref="T458">INDEX($D$2:$D$561, SMALL(IF($R$2=$B$2:$B$561, ROW($B$2:$B$561)-ROW($B$2)+1), ROW(457:457)))</f>
        <v>#NUM!</v>
      </c>
      <c r="V458" s="21" t="e">
        <f t="array" ref="V458">INDEX($C$2:$C$561, SMALL(IF($U$2=$B$2:$B$561, ROW($B$2:$B$561)-ROW($B$2)+1), ROW(457:457)))</f>
        <v>#NUM!</v>
      </c>
      <c r="W458" s="21" t="e">
        <f t="array" ref="W458">INDEX($D$2:$D$561, SMALL(IF($U$2=$B$2:$B$561, ROW($B$2:$B$561)-ROW($B$2)+1), ROW(457:457)))</f>
        <v>#NUM!</v>
      </c>
      <c r="Y458" s="21" t="e">
        <f t="array" ref="Y458">INDEX($C$2:$C$561, SMALL(IF($X$2=$B$2:$B$561, ROW($B$2:$B$561)-ROW($B$2)+1), ROW(457:457)))</f>
        <v>#NUM!</v>
      </c>
      <c r="Z458" s="21" t="e">
        <f t="array" ref="Z458">INDEX($D$2:$D$561, SMALL(IF($X$2=$B$2:$B$561, ROW($B$2:$B$561)-ROW($B$2)+1), ROW(457:457)))</f>
        <v>#NUM!</v>
      </c>
      <c r="AB458" s="21" t="e">
        <f t="array" ref="AB458">INDEX($C$2:$C$561, SMALL(IF($AA$2=$B$2:$B$561, ROW($B$2:$B$561)-ROW($B$2)+1), ROW(457:457)))</f>
        <v>#NUM!</v>
      </c>
      <c r="AC458" s="21" t="e">
        <f t="array" ref="AC458">INDEX($D$2:$D$561, SMALL(IF($AA$2=$B$2:$B$561, ROW($B$2:$B$561)-ROW($B$2)+1), ROW(457:457)))</f>
        <v>#NUM!</v>
      </c>
      <c r="AE458" s="21" t="e">
        <f t="array" ref="AE458">INDEX($C$2:$C$561, SMALL(IF($AD$2=$B$2:$B$561, ROW($B$2:$B$561)-ROW($B$2)+1), ROW(457:457)))</f>
        <v>#NUM!</v>
      </c>
      <c r="AF458" s="21" t="e">
        <f t="array" ref="AF458">INDEX($D$2:$D$561, SMALL(IF($AD$2=$B$2:$B$561, ROW($B$2:$B$561)-ROW($B$2)+1), ROW(457:457)))</f>
        <v>#NUM!</v>
      </c>
      <c r="AH458" s="21" t="e">
        <f t="array" ref="AH458">INDEX($C$2:$C$561, SMALL(IF($AG$2=$B$2:$B$561, ROW($B$2:$B$561)-ROW($B$2)+1), ROW(457:457)))</f>
        <v>#NUM!</v>
      </c>
      <c r="AI458" s="21" t="e">
        <f t="array" ref="AI458">INDEX($D$2:$D$561, SMALL(IF($AG$2=$B$2:$B$561, ROW($B$2:$B$561)-ROW($B$2)+1), ROW(457:457)))</f>
        <v>#NUM!</v>
      </c>
    </row>
    <row r="459" spans="1:35" ht="15" x14ac:dyDescent="0.4">
      <c r="A459">
        <f>'Clk1.25'!P33</f>
        <v>12.816915951585536</v>
      </c>
      <c r="B459">
        <f t="shared" si="7"/>
        <v>12</v>
      </c>
      <c r="C459" s="1">
        <f>'Clk1.25'!S33</f>
        <v>20.183349554888942</v>
      </c>
      <c r="D459" s="1">
        <f>'Clk1.25'!T33</f>
        <v>9.9172605018808806</v>
      </c>
      <c r="G459" s="21" t="e">
        <f t="array" ref="G459">INDEX($C$2:$C$561, SMALL(IF($F$2=$B$2:$B$561, ROW($B$2:$B$561)-ROW($B$2)+1), ROW(458:458)))</f>
        <v>#NUM!</v>
      </c>
      <c r="H459" s="21" t="e">
        <f t="array" ref="H459">INDEX($D$2:$D$561, SMALL(IF($F$2=$B$2:$B$561, ROW($B$2:$B$561)-ROW($B$2)+1), ROW(458:458)))</f>
        <v>#NUM!</v>
      </c>
      <c r="J459" s="21" t="e">
        <f t="array" ref="J459">INDEX($C$2:$C$561, SMALL(IF($I$2=$B$2:$B$561, ROW($B$2:$B$561)-ROW($B$2)+1), ROW(458:458)))</f>
        <v>#NUM!</v>
      </c>
      <c r="K459" s="21" t="e">
        <f t="array" ref="K459">INDEX($D$2:$D$561, SMALL(IF($I$2=$B$2:$B$561, ROW($B$2:$B$561)-ROW($B$2)+1), ROW(458:458)))</f>
        <v>#NUM!</v>
      </c>
      <c r="M459" s="21" t="e">
        <f t="array" ref="M459">INDEX($C$2:$C$561, SMALL(IF($L$2=$B$2:$B$561, ROW($B$2:$B$561)-ROW($B$2)+1), ROW(458:458)))</f>
        <v>#NUM!</v>
      </c>
      <c r="N459" s="21" t="e">
        <f t="array" ref="N459">INDEX($D$2:$D$561, SMALL(IF($L$2=$B$2:$B$561, ROW($B$2:$B$561)-ROW($B$2)+1), ROW(458:458)))</f>
        <v>#NUM!</v>
      </c>
      <c r="P459" s="21" t="e">
        <f t="array" ref="P459">INDEX($C$2:$C$561, SMALL(IF($O$2=$B$2:$B$561, ROW($B$2:$B$561)-ROW($B$2)+1), ROW(458:458)))</f>
        <v>#NUM!</v>
      </c>
      <c r="Q459" s="21" t="e">
        <f t="array" ref="Q459">INDEX($D$2:$D$561, SMALL(IF($O$2=$B$2:$B$561, ROW($B$2:$B$561)-ROW($B$2)+1), ROW(458:458)))</f>
        <v>#NUM!</v>
      </c>
      <c r="S459" s="21" t="e">
        <f t="array" ref="S459">INDEX($C$2:$C$561, SMALL(IF($R$2=$B$2:$B$561, ROW($B$2:$B$561)-ROW($B$2)+1), ROW(458:458)))</f>
        <v>#NUM!</v>
      </c>
      <c r="T459" s="21" t="e">
        <f t="array" ref="T459">INDEX($D$2:$D$561, SMALL(IF($R$2=$B$2:$B$561, ROW($B$2:$B$561)-ROW($B$2)+1), ROW(458:458)))</f>
        <v>#NUM!</v>
      </c>
      <c r="V459" s="21" t="e">
        <f t="array" ref="V459">INDEX($C$2:$C$561, SMALL(IF($U$2=$B$2:$B$561, ROW($B$2:$B$561)-ROW($B$2)+1), ROW(458:458)))</f>
        <v>#NUM!</v>
      </c>
      <c r="W459" s="21" t="e">
        <f t="array" ref="W459">INDEX($D$2:$D$561, SMALL(IF($U$2=$B$2:$B$561, ROW($B$2:$B$561)-ROW($B$2)+1), ROW(458:458)))</f>
        <v>#NUM!</v>
      </c>
      <c r="Y459" s="21" t="e">
        <f t="array" ref="Y459">INDEX($C$2:$C$561, SMALL(IF($X$2=$B$2:$B$561, ROW($B$2:$B$561)-ROW($B$2)+1), ROW(458:458)))</f>
        <v>#NUM!</v>
      </c>
      <c r="Z459" s="21" t="e">
        <f t="array" ref="Z459">INDEX($D$2:$D$561, SMALL(IF($X$2=$B$2:$B$561, ROW($B$2:$B$561)-ROW($B$2)+1), ROW(458:458)))</f>
        <v>#NUM!</v>
      </c>
      <c r="AB459" s="21" t="e">
        <f t="array" ref="AB459">INDEX($C$2:$C$561, SMALL(IF($AA$2=$B$2:$B$561, ROW($B$2:$B$561)-ROW($B$2)+1), ROW(458:458)))</f>
        <v>#NUM!</v>
      </c>
      <c r="AC459" s="21" t="e">
        <f t="array" ref="AC459">INDEX($D$2:$D$561, SMALL(IF($AA$2=$B$2:$B$561, ROW($B$2:$B$561)-ROW($B$2)+1), ROW(458:458)))</f>
        <v>#NUM!</v>
      </c>
      <c r="AE459" s="21" t="e">
        <f t="array" ref="AE459">INDEX($C$2:$C$561, SMALL(IF($AD$2=$B$2:$B$561, ROW($B$2:$B$561)-ROW($B$2)+1), ROW(458:458)))</f>
        <v>#NUM!</v>
      </c>
      <c r="AF459" s="21" t="e">
        <f t="array" ref="AF459">INDEX($D$2:$D$561, SMALL(IF($AD$2=$B$2:$B$561, ROW($B$2:$B$561)-ROW($B$2)+1), ROW(458:458)))</f>
        <v>#NUM!</v>
      </c>
      <c r="AH459" s="21" t="e">
        <f t="array" ref="AH459">INDEX($C$2:$C$561, SMALL(IF($AG$2=$B$2:$B$561, ROW($B$2:$B$561)-ROW($B$2)+1), ROW(458:458)))</f>
        <v>#NUM!</v>
      </c>
      <c r="AI459" s="21" t="e">
        <f t="array" ref="AI459">INDEX($D$2:$D$561, SMALL(IF($AG$2=$B$2:$B$561, ROW($B$2:$B$561)-ROW($B$2)+1), ROW(458:458)))</f>
        <v>#NUM!</v>
      </c>
    </row>
    <row r="460" spans="1:35" ht="15" x14ac:dyDescent="0.4">
      <c r="A460">
        <f>'Clk1.25'!P34</f>
        <v>12.488672125350314</v>
      </c>
      <c r="B460">
        <f t="shared" si="7"/>
        <v>12</v>
      </c>
      <c r="C460" s="1">
        <f>'Clk1.25'!S34</f>
        <v>19.341484420062756</v>
      </c>
      <c r="D460" s="1">
        <f>'Clk1.25'!T34</f>
        <v>9.6422961127062123</v>
      </c>
      <c r="G460" s="21" t="e">
        <f t="array" ref="G460">INDEX($C$2:$C$561, SMALL(IF($F$2=$B$2:$B$561, ROW($B$2:$B$561)-ROW($B$2)+1), ROW(459:459)))</f>
        <v>#NUM!</v>
      </c>
      <c r="H460" s="21" t="e">
        <f t="array" ref="H460">INDEX($D$2:$D$561, SMALL(IF($F$2=$B$2:$B$561, ROW($B$2:$B$561)-ROW($B$2)+1), ROW(459:459)))</f>
        <v>#NUM!</v>
      </c>
      <c r="J460" s="21" t="e">
        <f t="array" ref="J460">INDEX($C$2:$C$561, SMALL(IF($I$2=$B$2:$B$561, ROW($B$2:$B$561)-ROW($B$2)+1), ROW(459:459)))</f>
        <v>#NUM!</v>
      </c>
      <c r="K460" s="21" t="e">
        <f t="array" ref="K460">INDEX($D$2:$D$561, SMALL(IF($I$2=$B$2:$B$561, ROW($B$2:$B$561)-ROW($B$2)+1), ROW(459:459)))</f>
        <v>#NUM!</v>
      </c>
      <c r="M460" s="21" t="e">
        <f t="array" ref="M460">INDEX($C$2:$C$561, SMALL(IF($L$2=$B$2:$B$561, ROW($B$2:$B$561)-ROW($B$2)+1), ROW(459:459)))</f>
        <v>#NUM!</v>
      </c>
      <c r="N460" s="21" t="e">
        <f t="array" ref="N460">INDEX($D$2:$D$561, SMALL(IF($L$2=$B$2:$B$561, ROW($B$2:$B$561)-ROW($B$2)+1), ROW(459:459)))</f>
        <v>#NUM!</v>
      </c>
      <c r="P460" s="21" t="e">
        <f t="array" ref="P460">INDEX($C$2:$C$561, SMALL(IF($O$2=$B$2:$B$561, ROW($B$2:$B$561)-ROW($B$2)+1), ROW(459:459)))</f>
        <v>#NUM!</v>
      </c>
      <c r="Q460" s="21" t="e">
        <f t="array" ref="Q460">INDEX($D$2:$D$561, SMALL(IF($O$2=$B$2:$B$561, ROW($B$2:$B$561)-ROW($B$2)+1), ROW(459:459)))</f>
        <v>#NUM!</v>
      </c>
      <c r="S460" s="21" t="e">
        <f t="array" ref="S460">INDEX($C$2:$C$561, SMALL(IF($R$2=$B$2:$B$561, ROW($B$2:$B$561)-ROW($B$2)+1), ROW(459:459)))</f>
        <v>#NUM!</v>
      </c>
      <c r="T460" s="21" t="e">
        <f t="array" ref="T460">INDEX($D$2:$D$561, SMALL(IF($R$2=$B$2:$B$561, ROW($B$2:$B$561)-ROW($B$2)+1), ROW(459:459)))</f>
        <v>#NUM!</v>
      </c>
      <c r="V460" s="21" t="e">
        <f t="array" ref="V460">INDEX($C$2:$C$561, SMALL(IF($U$2=$B$2:$B$561, ROW($B$2:$B$561)-ROW($B$2)+1), ROW(459:459)))</f>
        <v>#NUM!</v>
      </c>
      <c r="W460" s="21" t="e">
        <f t="array" ref="W460">INDEX($D$2:$D$561, SMALL(IF($U$2=$B$2:$B$561, ROW($B$2:$B$561)-ROW($B$2)+1), ROW(459:459)))</f>
        <v>#NUM!</v>
      </c>
      <c r="Y460" s="21" t="e">
        <f t="array" ref="Y460">INDEX($C$2:$C$561, SMALL(IF($X$2=$B$2:$B$561, ROW($B$2:$B$561)-ROW($B$2)+1), ROW(459:459)))</f>
        <v>#NUM!</v>
      </c>
      <c r="Z460" s="21" t="e">
        <f t="array" ref="Z460">INDEX($D$2:$D$561, SMALL(IF($X$2=$B$2:$B$561, ROW($B$2:$B$561)-ROW($B$2)+1), ROW(459:459)))</f>
        <v>#NUM!</v>
      </c>
      <c r="AB460" s="21" t="e">
        <f t="array" ref="AB460">INDEX($C$2:$C$561, SMALL(IF($AA$2=$B$2:$B$561, ROW($B$2:$B$561)-ROW($B$2)+1), ROW(459:459)))</f>
        <v>#NUM!</v>
      </c>
      <c r="AC460" s="21" t="e">
        <f t="array" ref="AC460">INDEX($D$2:$D$561, SMALL(IF($AA$2=$B$2:$B$561, ROW($B$2:$B$561)-ROW($B$2)+1), ROW(459:459)))</f>
        <v>#NUM!</v>
      </c>
      <c r="AE460" s="21" t="e">
        <f t="array" ref="AE460">INDEX($C$2:$C$561, SMALL(IF($AD$2=$B$2:$B$561, ROW($B$2:$B$561)-ROW($B$2)+1), ROW(459:459)))</f>
        <v>#NUM!</v>
      </c>
      <c r="AF460" s="21" t="e">
        <f t="array" ref="AF460">INDEX($D$2:$D$561, SMALL(IF($AD$2=$B$2:$B$561, ROW($B$2:$B$561)-ROW($B$2)+1), ROW(459:459)))</f>
        <v>#NUM!</v>
      </c>
      <c r="AH460" s="21" t="e">
        <f t="array" ref="AH460">INDEX($C$2:$C$561, SMALL(IF($AG$2=$B$2:$B$561, ROW($B$2:$B$561)-ROW($B$2)+1), ROW(459:459)))</f>
        <v>#NUM!</v>
      </c>
      <c r="AI460" s="21" t="e">
        <f t="array" ref="AI460">INDEX($D$2:$D$561, SMALL(IF($AG$2=$B$2:$B$561, ROW($B$2:$B$561)-ROW($B$2)+1), ROW(459:459)))</f>
        <v>#NUM!</v>
      </c>
    </row>
    <row r="461" spans="1:35" ht="15" x14ac:dyDescent="0.4">
      <c r="A461">
        <f>'Clk1.25'!P35</f>
        <v>12.199837909345742</v>
      </c>
      <c r="B461">
        <f t="shared" si="7"/>
        <v>12</v>
      </c>
      <c r="C461" s="1">
        <f>'Clk1.25'!S35</f>
        <v>18.571883822977714</v>
      </c>
      <c r="D461" s="1">
        <f>'Clk1.25'!T35</f>
        <v>9.3929334831347173</v>
      </c>
      <c r="G461" s="21" t="e">
        <f t="array" ref="G461">INDEX($C$2:$C$561, SMALL(IF($F$2=$B$2:$B$561, ROW($B$2:$B$561)-ROW($B$2)+1), ROW(460:460)))</f>
        <v>#NUM!</v>
      </c>
      <c r="H461" s="21" t="e">
        <f t="array" ref="H461">INDEX($D$2:$D$561, SMALL(IF($F$2=$B$2:$B$561, ROW($B$2:$B$561)-ROW($B$2)+1), ROW(460:460)))</f>
        <v>#NUM!</v>
      </c>
      <c r="J461" s="21" t="e">
        <f t="array" ref="J461">INDEX($C$2:$C$561, SMALL(IF($I$2=$B$2:$B$561, ROW($B$2:$B$561)-ROW($B$2)+1), ROW(460:460)))</f>
        <v>#NUM!</v>
      </c>
      <c r="K461" s="21" t="e">
        <f t="array" ref="K461">INDEX($D$2:$D$561, SMALL(IF($I$2=$B$2:$B$561, ROW($B$2:$B$561)-ROW($B$2)+1), ROW(460:460)))</f>
        <v>#NUM!</v>
      </c>
      <c r="M461" s="21" t="e">
        <f t="array" ref="M461">INDEX($C$2:$C$561, SMALL(IF($L$2=$B$2:$B$561, ROW($B$2:$B$561)-ROW($B$2)+1), ROW(460:460)))</f>
        <v>#NUM!</v>
      </c>
      <c r="N461" s="21" t="e">
        <f t="array" ref="N461">INDEX($D$2:$D$561, SMALL(IF($L$2=$B$2:$B$561, ROW($B$2:$B$561)-ROW($B$2)+1), ROW(460:460)))</f>
        <v>#NUM!</v>
      </c>
      <c r="P461" s="21" t="e">
        <f t="array" ref="P461">INDEX($C$2:$C$561, SMALL(IF($O$2=$B$2:$B$561, ROW($B$2:$B$561)-ROW($B$2)+1), ROW(460:460)))</f>
        <v>#NUM!</v>
      </c>
      <c r="Q461" s="21" t="e">
        <f t="array" ref="Q461">INDEX($D$2:$D$561, SMALL(IF($O$2=$B$2:$B$561, ROW($B$2:$B$561)-ROW($B$2)+1), ROW(460:460)))</f>
        <v>#NUM!</v>
      </c>
      <c r="S461" s="21" t="e">
        <f t="array" ref="S461">INDEX($C$2:$C$561, SMALL(IF($R$2=$B$2:$B$561, ROW($B$2:$B$561)-ROW($B$2)+1), ROW(460:460)))</f>
        <v>#NUM!</v>
      </c>
      <c r="T461" s="21" t="e">
        <f t="array" ref="T461">INDEX($D$2:$D$561, SMALL(IF($R$2=$B$2:$B$561, ROW($B$2:$B$561)-ROW($B$2)+1), ROW(460:460)))</f>
        <v>#NUM!</v>
      </c>
      <c r="V461" s="21" t="e">
        <f t="array" ref="V461">INDEX($C$2:$C$561, SMALL(IF($U$2=$B$2:$B$561, ROW($B$2:$B$561)-ROW($B$2)+1), ROW(460:460)))</f>
        <v>#NUM!</v>
      </c>
      <c r="W461" s="21" t="e">
        <f t="array" ref="W461">INDEX($D$2:$D$561, SMALL(IF($U$2=$B$2:$B$561, ROW($B$2:$B$561)-ROW($B$2)+1), ROW(460:460)))</f>
        <v>#NUM!</v>
      </c>
      <c r="Y461" s="21" t="e">
        <f t="array" ref="Y461">INDEX($C$2:$C$561, SMALL(IF($X$2=$B$2:$B$561, ROW($B$2:$B$561)-ROW($B$2)+1), ROW(460:460)))</f>
        <v>#NUM!</v>
      </c>
      <c r="Z461" s="21" t="e">
        <f t="array" ref="Z461">INDEX($D$2:$D$561, SMALL(IF($X$2=$B$2:$B$561, ROW($B$2:$B$561)-ROW($B$2)+1), ROW(460:460)))</f>
        <v>#NUM!</v>
      </c>
      <c r="AB461" s="21" t="e">
        <f t="array" ref="AB461">INDEX($C$2:$C$561, SMALL(IF($AA$2=$B$2:$B$561, ROW($B$2:$B$561)-ROW($B$2)+1), ROW(460:460)))</f>
        <v>#NUM!</v>
      </c>
      <c r="AC461" s="21" t="e">
        <f t="array" ref="AC461">INDEX($D$2:$D$561, SMALL(IF($AA$2=$B$2:$B$561, ROW($B$2:$B$561)-ROW($B$2)+1), ROW(460:460)))</f>
        <v>#NUM!</v>
      </c>
      <c r="AE461" s="21" t="e">
        <f t="array" ref="AE461">INDEX($C$2:$C$561, SMALL(IF($AD$2=$B$2:$B$561, ROW($B$2:$B$561)-ROW($B$2)+1), ROW(460:460)))</f>
        <v>#NUM!</v>
      </c>
      <c r="AF461" s="21" t="e">
        <f t="array" ref="AF461">INDEX($D$2:$D$561, SMALL(IF($AD$2=$B$2:$B$561, ROW($B$2:$B$561)-ROW($B$2)+1), ROW(460:460)))</f>
        <v>#NUM!</v>
      </c>
      <c r="AH461" s="21" t="e">
        <f t="array" ref="AH461">INDEX($C$2:$C$561, SMALL(IF($AG$2=$B$2:$B$561, ROW($B$2:$B$561)-ROW($B$2)+1), ROW(460:460)))</f>
        <v>#NUM!</v>
      </c>
      <c r="AI461" s="21" t="e">
        <f t="array" ref="AI461">INDEX($D$2:$D$561, SMALL(IF($AG$2=$B$2:$B$561, ROW($B$2:$B$561)-ROW($B$2)+1), ROW(460:460)))</f>
        <v>#NUM!</v>
      </c>
    </row>
    <row r="462" spans="1:35" ht="15" x14ac:dyDescent="0.4">
      <c r="A462">
        <f>'Clk1.25'!P36</f>
        <v>11.94484061937284</v>
      </c>
      <c r="B462">
        <f t="shared" si="7"/>
        <v>12</v>
      </c>
      <c r="C462" s="1">
        <f>'Clk1.25'!S36</f>
        <v>17.863829420219595</v>
      </c>
      <c r="D462" s="1">
        <f>'Clk1.25'!T36</f>
        <v>9.1648275195185285</v>
      </c>
      <c r="G462" s="21" t="e">
        <f t="array" ref="G462">INDEX($C$2:$C$561, SMALL(IF($F$2=$B$2:$B$561, ROW($B$2:$B$561)-ROW($B$2)+1), ROW(461:461)))</f>
        <v>#NUM!</v>
      </c>
      <c r="H462" s="21" t="e">
        <f t="array" ref="H462">INDEX($D$2:$D$561, SMALL(IF($F$2=$B$2:$B$561, ROW($B$2:$B$561)-ROW($B$2)+1), ROW(461:461)))</f>
        <v>#NUM!</v>
      </c>
      <c r="J462" s="21" t="e">
        <f t="array" ref="J462">INDEX($C$2:$C$561, SMALL(IF($I$2=$B$2:$B$561, ROW($B$2:$B$561)-ROW($B$2)+1), ROW(461:461)))</f>
        <v>#NUM!</v>
      </c>
      <c r="K462" s="21" t="e">
        <f t="array" ref="K462">INDEX($D$2:$D$561, SMALL(IF($I$2=$B$2:$B$561, ROW($B$2:$B$561)-ROW($B$2)+1), ROW(461:461)))</f>
        <v>#NUM!</v>
      </c>
      <c r="M462" s="21" t="e">
        <f t="array" ref="M462">INDEX($C$2:$C$561, SMALL(IF($L$2=$B$2:$B$561, ROW($B$2:$B$561)-ROW($B$2)+1), ROW(461:461)))</f>
        <v>#NUM!</v>
      </c>
      <c r="N462" s="21" t="e">
        <f t="array" ref="N462">INDEX($D$2:$D$561, SMALL(IF($L$2=$B$2:$B$561, ROW($B$2:$B$561)-ROW($B$2)+1), ROW(461:461)))</f>
        <v>#NUM!</v>
      </c>
      <c r="P462" s="21" t="e">
        <f t="array" ref="P462">INDEX($C$2:$C$561, SMALL(IF($O$2=$B$2:$B$561, ROW($B$2:$B$561)-ROW($B$2)+1), ROW(461:461)))</f>
        <v>#NUM!</v>
      </c>
      <c r="Q462" s="21" t="e">
        <f t="array" ref="Q462">INDEX($D$2:$D$561, SMALL(IF($O$2=$B$2:$B$561, ROW($B$2:$B$561)-ROW($B$2)+1), ROW(461:461)))</f>
        <v>#NUM!</v>
      </c>
      <c r="S462" s="21" t="e">
        <f t="array" ref="S462">INDEX($C$2:$C$561, SMALL(IF($R$2=$B$2:$B$561, ROW($B$2:$B$561)-ROW($B$2)+1), ROW(461:461)))</f>
        <v>#NUM!</v>
      </c>
      <c r="T462" s="21" t="e">
        <f t="array" ref="T462">INDEX($D$2:$D$561, SMALL(IF($R$2=$B$2:$B$561, ROW($B$2:$B$561)-ROW($B$2)+1), ROW(461:461)))</f>
        <v>#NUM!</v>
      </c>
      <c r="V462" s="21" t="e">
        <f t="array" ref="V462">INDEX($C$2:$C$561, SMALL(IF($U$2=$B$2:$B$561, ROW($B$2:$B$561)-ROW($B$2)+1), ROW(461:461)))</f>
        <v>#NUM!</v>
      </c>
      <c r="W462" s="21" t="e">
        <f t="array" ref="W462">INDEX($D$2:$D$561, SMALL(IF($U$2=$B$2:$B$561, ROW($B$2:$B$561)-ROW($B$2)+1), ROW(461:461)))</f>
        <v>#NUM!</v>
      </c>
      <c r="Y462" s="21" t="e">
        <f t="array" ref="Y462">INDEX($C$2:$C$561, SMALL(IF($X$2=$B$2:$B$561, ROW($B$2:$B$561)-ROW($B$2)+1), ROW(461:461)))</f>
        <v>#NUM!</v>
      </c>
      <c r="Z462" s="21" t="e">
        <f t="array" ref="Z462">INDEX($D$2:$D$561, SMALL(IF($X$2=$B$2:$B$561, ROW($B$2:$B$561)-ROW($B$2)+1), ROW(461:461)))</f>
        <v>#NUM!</v>
      </c>
      <c r="AB462" s="21" t="e">
        <f t="array" ref="AB462">INDEX($C$2:$C$561, SMALL(IF($AA$2=$B$2:$B$561, ROW($B$2:$B$561)-ROW($B$2)+1), ROW(461:461)))</f>
        <v>#NUM!</v>
      </c>
      <c r="AC462" s="21" t="e">
        <f t="array" ref="AC462">INDEX($D$2:$D$561, SMALL(IF($AA$2=$B$2:$B$561, ROW($B$2:$B$561)-ROW($B$2)+1), ROW(461:461)))</f>
        <v>#NUM!</v>
      </c>
      <c r="AE462" s="21" t="e">
        <f t="array" ref="AE462">INDEX($C$2:$C$561, SMALL(IF($AD$2=$B$2:$B$561, ROW($B$2:$B$561)-ROW($B$2)+1), ROW(461:461)))</f>
        <v>#NUM!</v>
      </c>
      <c r="AF462" s="21" t="e">
        <f t="array" ref="AF462">INDEX($D$2:$D$561, SMALL(IF($AD$2=$B$2:$B$561, ROW($B$2:$B$561)-ROW($B$2)+1), ROW(461:461)))</f>
        <v>#NUM!</v>
      </c>
      <c r="AH462" s="21" t="e">
        <f t="array" ref="AH462">INDEX($C$2:$C$561, SMALL(IF($AG$2=$B$2:$B$561, ROW($B$2:$B$561)-ROW($B$2)+1), ROW(461:461)))</f>
        <v>#NUM!</v>
      </c>
      <c r="AI462" s="21" t="e">
        <f t="array" ref="AI462">INDEX($D$2:$D$561, SMALL(IF($AG$2=$B$2:$B$561, ROW($B$2:$B$561)-ROW($B$2)+1), ROW(461:461)))</f>
        <v>#NUM!</v>
      </c>
    </row>
    <row r="463" spans="1:35" ht="15" x14ac:dyDescent="0.4">
      <c r="A463">
        <f>'Clk1.25'!P37</f>
        <v>11.719219789670928</v>
      </c>
      <c r="B463">
        <f t="shared" si="7"/>
        <v>12</v>
      </c>
      <c r="C463" s="1">
        <f>'Clk1.25'!S37</f>
        <v>17.20872559701527</v>
      </c>
      <c r="D463" s="1">
        <f>'Clk1.25'!T37</f>
        <v>8.9544738719579016</v>
      </c>
      <c r="G463" s="21" t="e">
        <f t="array" ref="G463">INDEX($C$2:$C$561, SMALL(IF($F$2=$B$2:$B$561, ROW($B$2:$B$561)-ROW($B$2)+1), ROW(462:462)))</f>
        <v>#NUM!</v>
      </c>
      <c r="H463" s="21" t="e">
        <f t="array" ref="H463">INDEX($D$2:$D$561, SMALL(IF($F$2=$B$2:$B$561, ROW($B$2:$B$561)-ROW($B$2)+1), ROW(462:462)))</f>
        <v>#NUM!</v>
      </c>
      <c r="J463" s="21" t="e">
        <f t="array" ref="J463">INDEX($C$2:$C$561, SMALL(IF($I$2=$B$2:$B$561, ROW($B$2:$B$561)-ROW($B$2)+1), ROW(462:462)))</f>
        <v>#NUM!</v>
      </c>
      <c r="K463" s="21" t="e">
        <f t="array" ref="K463">INDEX($D$2:$D$561, SMALL(IF($I$2=$B$2:$B$561, ROW($B$2:$B$561)-ROW($B$2)+1), ROW(462:462)))</f>
        <v>#NUM!</v>
      </c>
      <c r="M463" s="21" t="e">
        <f t="array" ref="M463">INDEX($C$2:$C$561, SMALL(IF($L$2=$B$2:$B$561, ROW($B$2:$B$561)-ROW($B$2)+1), ROW(462:462)))</f>
        <v>#NUM!</v>
      </c>
      <c r="N463" s="21" t="e">
        <f t="array" ref="N463">INDEX($D$2:$D$561, SMALL(IF($L$2=$B$2:$B$561, ROW($B$2:$B$561)-ROW($B$2)+1), ROW(462:462)))</f>
        <v>#NUM!</v>
      </c>
      <c r="P463" s="21" t="e">
        <f t="array" ref="P463">INDEX($C$2:$C$561, SMALL(IF($O$2=$B$2:$B$561, ROW($B$2:$B$561)-ROW($B$2)+1), ROW(462:462)))</f>
        <v>#NUM!</v>
      </c>
      <c r="Q463" s="21" t="e">
        <f t="array" ref="Q463">INDEX($D$2:$D$561, SMALL(IF($O$2=$B$2:$B$561, ROW($B$2:$B$561)-ROW($B$2)+1), ROW(462:462)))</f>
        <v>#NUM!</v>
      </c>
      <c r="S463" s="21" t="e">
        <f t="array" ref="S463">INDEX($C$2:$C$561, SMALL(IF($R$2=$B$2:$B$561, ROW($B$2:$B$561)-ROW($B$2)+1), ROW(462:462)))</f>
        <v>#NUM!</v>
      </c>
      <c r="T463" s="21" t="e">
        <f t="array" ref="T463">INDEX($D$2:$D$561, SMALL(IF($R$2=$B$2:$B$561, ROW($B$2:$B$561)-ROW($B$2)+1), ROW(462:462)))</f>
        <v>#NUM!</v>
      </c>
      <c r="V463" s="21" t="e">
        <f t="array" ref="V463">INDEX($C$2:$C$561, SMALL(IF($U$2=$B$2:$B$561, ROW($B$2:$B$561)-ROW($B$2)+1), ROW(462:462)))</f>
        <v>#NUM!</v>
      </c>
      <c r="W463" s="21" t="e">
        <f t="array" ref="W463">INDEX($D$2:$D$561, SMALL(IF($U$2=$B$2:$B$561, ROW($B$2:$B$561)-ROW($B$2)+1), ROW(462:462)))</f>
        <v>#NUM!</v>
      </c>
      <c r="Y463" s="21" t="e">
        <f t="array" ref="Y463">INDEX($C$2:$C$561, SMALL(IF($X$2=$B$2:$B$561, ROW($B$2:$B$561)-ROW($B$2)+1), ROW(462:462)))</f>
        <v>#NUM!</v>
      </c>
      <c r="Z463" s="21" t="e">
        <f t="array" ref="Z463">INDEX($D$2:$D$561, SMALL(IF($X$2=$B$2:$B$561, ROW($B$2:$B$561)-ROW($B$2)+1), ROW(462:462)))</f>
        <v>#NUM!</v>
      </c>
      <c r="AB463" s="21" t="e">
        <f t="array" ref="AB463">INDEX($C$2:$C$561, SMALL(IF($AA$2=$B$2:$B$561, ROW($B$2:$B$561)-ROW($B$2)+1), ROW(462:462)))</f>
        <v>#NUM!</v>
      </c>
      <c r="AC463" s="21" t="e">
        <f t="array" ref="AC463">INDEX($D$2:$D$561, SMALL(IF($AA$2=$B$2:$B$561, ROW($B$2:$B$561)-ROW($B$2)+1), ROW(462:462)))</f>
        <v>#NUM!</v>
      </c>
      <c r="AE463" s="21" t="e">
        <f t="array" ref="AE463">INDEX($C$2:$C$561, SMALL(IF($AD$2=$B$2:$B$561, ROW($B$2:$B$561)-ROW($B$2)+1), ROW(462:462)))</f>
        <v>#NUM!</v>
      </c>
      <c r="AF463" s="21" t="e">
        <f t="array" ref="AF463">INDEX($D$2:$D$561, SMALL(IF($AD$2=$B$2:$B$561, ROW($B$2:$B$561)-ROW($B$2)+1), ROW(462:462)))</f>
        <v>#NUM!</v>
      </c>
      <c r="AH463" s="21" t="e">
        <f t="array" ref="AH463">INDEX($C$2:$C$561, SMALL(IF($AG$2=$B$2:$B$561, ROW($B$2:$B$561)-ROW($B$2)+1), ROW(462:462)))</f>
        <v>#NUM!</v>
      </c>
      <c r="AI463" s="21" t="e">
        <f t="array" ref="AI463">INDEX($D$2:$D$561, SMALL(IF($AG$2=$B$2:$B$561, ROW($B$2:$B$561)-ROW($B$2)+1), ROW(462:462)))</f>
        <v>#NUM!</v>
      </c>
    </row>
    <row r="464" spans="1:35" ht="15" x14ac:dyDescent="0.4">
      <c r="A464">
        <f>'Clk1.25'!P38</f>
        <v>11.519360442440496</v>
      </c>
      <c r="B464">
        <f t="shared" si="7"/>
        <v>12</v>
      </c>
      <c r="C464" s="1">
        <f>'Clk1.25'!S38</f>
        <v>16.599590315575522</v>
      </c>
      <c r="D464" s="1">
        <f>'Clk1.25'!T38</f>
        <v>8.7590071243184244</v>
      </c>
      <c r="G464" s="21" t="e">
        <f t="array" ref="G464">INDEX($C$2:$C$561, SMALL(IF($F$2=$B$2:$B$561, ROW($B$2:$B$561)-ROW($B$2)+1), ROW(463:463)))</f>
        <v>#NUM!</v>
      </c>
      <c r="H464" s="21" t="e">
        <f t="array" ref="H464">INDEX($D$2:$D$561, SMALL(IF($F$2=$B$2:$B$561, ROW($B$2:$B$561)-ROW($B$2)+1), ROW(463:463)))</f>
        <v>#NUM!</v>
      </c>
      <c r="J464" s="21" t="e">
        <f t="array" ref="J464">INDEX($C$2:$C$561, SMALL(IF($I$2=$B$2:$B$561, ROW($B$2:$B$561)-ROW($B$2)+1), ROW(463:463)))</f>
        <v>#NUM!</v>
      </c>
      <c r="K464" s="21" t="e">
        <f t="array" ref="K464">INDEX($D$2:$D$561, SMALL(IF($I$2=$B$2:$B$561, ROW($B$2:$B$561)-ROW($B$2)+1), ROW(463:463)))</f>
        <v>#NUM!</v>
      </c>
      <c r="M464" s="21" t="e">
        <f t="array" ref="M464">INDEX($C$2:$C$561, SMALL(IF($L$2=$B$2:$B$561, ROW($B$2:$B$561)-ROW($B$2)+1), ROW(463:463)))</f>
        <v>#NUM!</v>
      </c>
      <c r="N464" s="21" t="e">
        <f t="array" ref="N464">INDEX($D$2:$D$561, SMALL(IF($L$2=$B$2:$B$561, ROW($B$2:$B$561)-ROW($B$2)+1), ROW(463:463)))</f>
        <v>#NUM!</v>
      </c>
      <c r="P464" s="21" t="e">
        <f t="array" ref="P464">INDEX($C$2:$C$561, SMALL(IF($O$2=$B$2:$B$561, ROW($B$2:$B$561)-ROW($B$2)+1), ROW(463:463)))</f>
        <v>#NUM!</v>
      </c>
      <c r="Q464" s="21" t="e">
        <f t="array" ref="Q464">INDEX($D$2:$D$561, SMALL(IF($O$2=$B$2:$B$561, ROW($B$2:$B$561)-ROW($B$2)+1), ROW(463:463)))</f>
        <v>#NUM!</v>
      </c>
      <c r="S464" s="21" t="e">
        <f t="array" ref="S464">INDEX($C$2:$C$561, SMALL(IF($R$2=$B$2:$B$561, ROW($B$2:$B$561)-ROW($B$2)+1), ROW(463:463)))</f>
        <v>#NUM!</v>
      </c>
      <c r="T464" s="21" t="e">
        <f t="array" ref="T464">INDEX($D$2:$D$561, SMALL(IF($R$2=$B$2:$B$561, ROW($B$2:$B$561)-ROW($B$2)+1), ROW(463:463)))</f>
        <v>#NUM!</v>
      </c>
      <c r="V464" s="21" t="e">
        <f t="array" ref="V464">INDEX($C$2:$C$561, SMALL(IF($U$2=$B$2:$B$561, ROW($B$2:$B$561)-ROW($B$2)+1), ROW(463:463)))</f>
        <v>#NUM!</v>
      </c>
      <c r="W464" s="21" t="e">
        <f t="array" ref="W464">INDEX($D$2:$D$561, SMALL(IF($U$2=$B$2:$B$561, ROW($B$2:$B$561)-ROW($B$2)+1), ROW(463:463)))</f>
        <v>#NUM!</v>
      </c>
      <c r="Y464" s="21" t="e">
        <f t="array" ref="Y464">INDEX($C$2:$C$561, SMALL(IF($X$2=$B$2:$B$561, ROW($B$2:$B$561)-ROW($B$2)+1), ROW(463:463)))</f>
        <v>#NUM!</v>
      </c>
      <c r="Z464" s="21" t="e">
        <f t="array" ref="Z464">INDEX($D$2:$D$561, SMALL(IF($X$2=$B$2:$B$561, ROW($B$2:$B$561)-ROW($B$2)+1), ROW(463:463)))</f>
        <v>#NUM!</v>
      </c>
      <c r="AB464" s="21" t="e">
        <f t="array" ref="AB464">INDEX($C$2:$C$561, SMALL(IF($AA$2=$B$2:$B$561, ROW($B$2:$B$561)-ROW($B$2)+1), ROW(463:463)))</f>
        <v>#NUM!</v>
      </c>
      <c r="AC464" s="21" t="e">
        <f t="array" ref="AC464">INDEX($D$2:$D$561, SMALL(IF($AA$2=$B$2:$B$561, ROW($B$2:$B$561)-ROW($B$2)+1), ROW(463:463)))</f>
        <v>#NUM!</v>
      </c>
      <c r="AE464" s="21" t="e">
        <f t="array" ref="AE464">INDEX($C$2:$C$561, SMALL(IF($AD$2=$B$2:$B$561, ROW($B$2:$B$561)-ROW($B$2)+1), ROW(463:463)))</f>
        <v>#NUM!</v>
      </c>
      <c r="AF464" s="21" t="e">
        <f t="array" ref="AF464">INDEX($D$2:$D$561, SMALL(IF($AD$2=$B$2:$B$561, ROW($B$2:$B$561)-ROW($B$2)+1), ROW(463:463)))</f>
        <v>#NUM!</v>
      </c>
      <c r="AH464" s="21" t="e">
        <f t="array" ref="AH464">INDEX($C$2:$C$561, SMALL(IF($AG$2=$B$2:$B$561, ROW($B$2:$B$561)-ROW($B$2)+1), ROW(463:463)))</f>
        <v>#NUM!</v>
      </c>
      <c r="AI464" s="21" t="e">
        <f t="array" ref="AI464">INDEX($D$2:$D$561, SMALL(IF($AG$2=$B$2:$B$561, ROW($B$2:$B$561)-ROW($B$2)+1), ROW(463:463)))</f>
        <v>#NUM!</v>
      </c>
    </row>
    <row r="465" spans="1:35" ht="15" x14ac:dyDescent="0.4">
      <c r="A465">
        <f>'Clk1.25'!P39</f>
        <v>11.342300811741753</v>
      </c>
      <c r="B465">
        <f t="shared" si="7"/>
        <v>12</v>
      </c>
      <c r="C465" s="1">
        <f>'Clk1.25'!S39</f>
        <v>16.030687645342951</v>
      </c>
      <c r="D465" s="1">
        <f>'Clk1.25'!T39</f>
        <v>8.57605526496992</v>
      </c>
      <c r="G465" s="21" t="e">
        <f t="array" ref="G465">INDEX($C$2:$C$561, SMALL(IF($F$2=$B$2:$B$561, ROW($B$2:$B$561)-ROW($B$2)+1), ROW(464:464)))</f>
        <v>#NUM!</v>
      </c>
      <c r="H465" s="21" t="e">
        <f t="array" ref="H465">INDEX($D$2:$D$561, SMALL(IF($F$2=$B$2:$B$561, ROW($B$2:$B$561)-ROW($B$2)+1), ROW(464:464)))</f>
        <v>#NUM!</v>
      </c>
      <c r="J465" s="21" t="e">
        <f t="array" ref="J465">INDEX($C$2:$C$561, SMALL(IF($I$2=$B$2:$B$561, ROW($B$2:$B$561)-ROW($B$2)+1), ROW(464:464)))</f>
        <v>#NUM!</v>
      </c>
      <c r="K465" s="21" t="e">
        <f t="array" ref="K465">INDEX($D$2:$D$561, SMALL(IF($I$2=$B$2:$B$561, ROW($B$2:$B$561)-ROW($B$2)+1), ROW(464:464)))</f>
        <v>#NUM!</v>
      </c>
      <c r="M465" s="21" t="e">
        <f t="array" ref="M465">INDEX($C$2:$C$561, SMALL(IF($L$2=$B$2:$B$561, ROW($B$2:$B$561)-ROW($B$2)+1), ROW(464:464)))</f>
        <v>#NUM!</v>
      </c>
      <c r="N465" s="21" t="e">
        <f t="array" ref="N465">INDEX($D$2:$D$561, SMALL(IF($L$2=$B$2:$B$561, ROW($B$2:$B$561)-ROW($B$2)+1), ROW(464:464)))</f>
        <v>#NUM!</v>
      </c>
      <c r="P465" s="21" t="e">
        <f t="array" ref="P465">INDEX($C$2:$C$561, SMALL(IF($O$2=$B$2:$B$561, ROW($B$2:$B$561)-ROW($B$2)+1), ROW(464:464)))</f>
        <v>#NUM!</v>
      </c>
      <c r="Q465" s="21" t="e">
        <f t="array" ref="Q465">INDEX($D$2:$D$561, SMALL(IF($O$2=$B$2:$B$561, ROW($B$2:$B$561)-ROW($B$2)+1), ROW(464:464)))</f>
        <v>#NUM!</v>
      </c>
      <c r="S465" s="21" t="e">
        <f t="array" ref="S465">INDEX($C$2:$C$561, SMALL(IF($R$2=$B$2:$B$561, ROW($B$2:$B$561)-ROW($B$2)+1), ROW(464:464)))</f>
        <v>#NUM!</v>
      </c>
      <c r="T465" s="21" t="e">
        <f t="array" ref="T465">INDEX($D$2:$D$561, SMALL(IF($R$2=$B$2:$B$561, ROW($B$2:$B$561)-ROW($B$2)+1), ROW(464:464)))</f>
        <v>#NUM!</v>
      </c>
      <c r="V465" s="21" t="e">
        <f t="array" ref="V465">INDEX($C$2:$C$561, SMALL(IF($U$2=$B$2:$B$561, ROW($B$2:$B$561)-ROW($B$2)+1), ROW(464:464)))</f>
        <v>#NUM!</v>
      </c>
      <c r="W465" s="21" t="e">
        <f t="array" ref="W465">INDEX($D$2:$D$561, SMALL(IF($U$2=$B$2:$B$561, ROW($B$2:$B$561)-ROW($B$2)+1), ROW(464:464)))</f>
        <v>#NUM!</v>
      </c>
      <c r="Y465" s="21" t="e">
        <f t="array" ref="Y465">INDEX($C$2:$C$561, SMALL(IF($X$2=$B$2:$B$561, ROW($B$2:$B$561)-ROW($B$2)+1), ROW(464:464)))</f>
        <v>#NUM!</v>
      </c>
      <c r="Z465" s="21" t="e">
        <f t="array" ref="Z465">INDEX($D$2:$D$561, SMALL(IF($X$2=$B$2:$B$561, ROW($B$2:$B$561)-ROW($B$2)+1), ROW(464:464)))</f>
        <v>#NUM!</v>
      </c>
      <c r="AB465" s="21" t="e">
        <f t="array" ref="AB465">INDEX($C$2:$C$561, SMALL(IF($AA$2=$B$2:$B$561, ROW($B$2:$B$561)-ROW($B$2)+1), ROW(464:464)))</f>
        <v>#NUM!</v>
      </c>
      <c r="AC465" s="21" t="e">
        <f t="array" ref="AC465">INDEX($D$2:$D$561, SMALL(IF($AA$2=$B$2:$B$561, ROW($B$2:$B$561)-ROW($B$2)+1), ROW(464:464)))</f>
        <v>#NUM!</v>
      </c>
      <c r="AE465" s="21" t="e">
        <f t="array" ref="AE465">INDEX($C$2:$C$561, SMALL(IF($AD$2=$B$2:$B$561, ROW($B$2:$B$561)-ROW($B$2)+1), ROW(464:464)))</f>
        <v>#NUM!</v>
      </c>
      <c r="AF465" s="21" t="e">
        <f t="array" ref="AF465">INDEX($D$2:$D$561, SMALL(IF($AD$2=$B$2:$B$561, ROW($B$2:$B$561)-ROW($B$2)+1), ROW(464:464)))</f>
        <v>#NUM!</v>
      </c>
      <c r="AH465" s="21" t="e">
        <f t="array" ref="AH465">INDEX($C$2:$C$561, SMALL(IF($AG$2=$B$2:$B$561, ROW($B$2:$B$561)-ROW($B$2)+1), ROW(464:464)))</f>
        <v>#NUM!</v>
      </c>
      <c r="AI465" s="21" t="e">
        <f t="array" ref="AI465">INDEX($D$2:$D$561, SMALL(IF($AG$2=$B$2:$B$561, ROW($B$2:$B$561)-ROW($B$2)+1), ROW(464:464)))</f>
        <v>#NUM!</v>
      </c>
    </row>
    <row r="466" spans="1:35" ht="15" x14ac:dyDescent="0.4">
      <c r="A466">
        <f>'Clk1.25'!P40</f>
        <v>11.185591174330584</v>
      </c>
      <c r="B466">
        <f t="shared" si="7"/>
        <v>12</v>
      </c>
      <c r="C466" s="1">
        <f>'Clk1.25'!S40</f>
        <v>15.497257584764967</v>
      </c>
      <c r="D466" s="1">
        <f>'Clk1.25'!T40</f>
        <v>8.4036327592343252</v>
      </c>
      <c r="G466" s="21" t="e">
        <f t="array" ref="G466">INDEX($C$2:$C$561, SMALL(IF($F$2=$B$2:$B$561, ROW($B$2:$B$561)-ROW($B$2)+1), ROW(465:465)))</f>
        <v>#NUM!</v>
      </c>
      <c r="H466" s="21" t="e">
        <f t="array" ref="H466">INDEX($D$2:$D$561, SMALL(IF($F$2=$B$2:$B$561, ROW($B$2:$B$561)-ROW($B$2)+1), ROW(465:465)))</f>
        <v>#NUM!</v>
      </c>
      <c r="J466" s="21" t="e">
        <f t="array" ref="J466">INDEX($C$2:$C$561, SMALL(IF($I$2=$B$2:$B$561, ROW($B$2:$B$561)-ROW($B$2)+1), ROW(465:465)))</f>
        <v>#NUM!</v>
      </c>
      <c r="K466" s="21" t="e">
        <f t="array" ref="K466">INDEX($D$2:$D$561, SMALL(IF($I$2=$B$2:$B$561, ROW($B$2:$B$561)-ROW($B$2)+1), ROW(465:465)))</f>
        <v>#NUM!</v>
      </c>
      <c r="M466" s="21" t="e">
        <f t="array" ref="M466">INDEX($C$2:$C$561, SMALL(IF($L$2=$B$2:$B$561, ROW($B$2:$B$561)-ROW($B$2)+1), ROW(465:465)))</f>
        <v>#NUM!</v>
      </c>
      <c r="N466" s="21" t="e">
        <f t="array" ref="N466">INDEX($D$2:$D$561, SMALL(IF($L$2=$B$2:$B$561, ROW($B$2:$B$561)-ROW($B$2)+1), ROW(465:465)))</f>
        <v>#NUM!</v>
      </c>
      <c r="P466" s="21" t="e">
        <f t="array" ref="P466">INDEX($C$2:$C$561, SMALL(IF($O$2=$B$2:$B$561, ROW($B$2:$B$561)-ROW($B$2)+1), ROW(465:465)))</f>
        <v>#NUM!</v>
      </c>
      <c r="Q466" s="21" t="e">
        <f t="array" ref="Q466">INDEX($D$2:$D$561, SMALL(IF($O$2=$B$2:$B$561, ROW($B$2:$B$561)-ROW($B$2)+1), ROW(465:465)))</f>
        <v>#NUM!</v>
      </c>
      <c r="S466" s="21" t="e">
        <f t="array" ref="S466">INDEX($C$2:$C$561, SMALL(IF($R$2=$B$2:$B$561, ROW($B$2:$B$561)-ROW($B$2)+1), ROW(465:465)))</f>
        <v>#NUM!</v>
      </c>
      <c r="T466" s="21" t="e">
        <f t="array" ref="T466">INDEX($D$2:$D$561, SMALL(IF($R$2=$B$2:$B$561, ROW($B$2:$B$561)-ROW($B$2)+1), ROW(465:465)))</f>
        <v>#NUM!</v>
      </c>
      <c r="V466" s="21" t="e">
        <f t="array" ref="V466">INDEX($C$2:$C$561, SMALL(IF($U$2=$B$2:$B$561, ROW($B$2:$B$561)-ROW($B$2)+1), ROW(465:465)))</f>
        <v>#NUM!</v>
      </c>
      <c r="W466" s="21" t="e">
        <f t="array" ref="W466">INDEX($D$2:$D$561, SMALL(IF($U$2=$B$2:$B$561, ROW($B$2:$B$561)-ROW($B$2)+1), ROW(465:465)))</f>
        <v>#NUM!</v>
      </c>
      <c r="Y466" s="21" t="e">
        <f t="array" ref="Y466">INDEX($C$2:$C$561, SMALL(IF($X$2=$B$2:$B$561, ROW($B$2:$B$561)-ROW($B$2)+1), ROW(465:465)))</f>
        <v>#NUM!</v>
      </c>
      <c r="Z466" s="21" t="e">
        <f t="array" ref="Z466">INDEX($D$2:$D$561, SMALL(IF($X$2=$B$2:$B$561, ROW($B$2:$B$561)-ROW($B$2)+1), ROW(465:465)))</f>
        <v>#NUM!</v>
      </c>
      <c r="AB466" s="21" t="e">
        <f t="array" ref="AB466">INDEX($C$2:$C$561, SMALL(IF($AA$2=$B$2:$B$561, ROW($B$2:$B$561)-ROW($B$2)+1), ROW(465:465)))</f>
        <v>#NUM!</v>
      </c>
      <c r="AC466" s="21" t="e">
        <f t="array" ref="AC466">INDEX($D$2:$D$561, SMALL(IF($AA$2=$B$2:$B$561, ROW($B$2:$B$561)-ROW($B$2)+1), ROW(465:465)))</f>
        <v>#NUM!</v>
      </c>
      <c r="AE466" s="21" t="e">
        <f t="array" ref="AE466">INDEX($C$2:$C$561, SMALL(IF($AD$2=$B$2:$B$561, ROW($B$2:$B$561)-ROW($B$2)+1), ROW(465:465)))</f>
        <v>#NUM!</v>
      </c>
      <c r="AF466" s="21" t="e">
        <f t="array" ref="AF466">INDEX($D$2:$D$561, SMALL(IF($AD$2=$B$2:$B$561, ROW($B$2:$B$561)-ROW($B$2)+1), ROW(465:465)))</f>
        <v>#NUM!</v>
      </c>
      <c r="AH466" s="21" t="e">
        <f t="array" ref="AH466">INDEX($C$2:$C$561, SMALL(IF($AG$2=$B$2:$B$561, ROW($B$2:$B$561)-ROW($B$2)+1), ROW(465:465)))</f>
        <v>#NUM!</v>
      </c>
      <c r="AI466" s="21" t="e">
        <f t="array" ref="AI466">INDEX($D$2:$D$561, SMALL(IF($AG$2=$B$2:$B$561, ROW($B$2:$B$561)-ROW($B$2)+1), ROW(465:465)))</f>
        <v>#NUM!</v>
      </c>
    </row>
    <row r="467" spans="1:35" ht="15" x14ac:dyDescent="0.4">
      <c r="A467">
        <f>'Clk1.25'!P41</f>
        <v>11.047188502618017</v>
      </c>
      <c r="B467">
        <f t="shared" si="7"/>
        <v>12</v>
      </c>
      <c r="C467" s="1">
        <f>'Clk1.25'!S41</f>
        <v>14.995314096464956</v>
      </c>
      <c r="D467" s="1">
        <f>'Clk1.25'!T41</f>
        <v>8.2400606508712428</v>
      </c>
      <c r="G467" s="21" t="e">
        <f t="array" ref="G467">INDEX($C$2:$C$561, SMALL(IF($F$2=$B$2:$B$561, ROW($B$2:$B$561)-ROW($B$2)+1), ROW(466:466)))</f>
        <v>#NUM!</v>
      </c>
      <c r="H467" s="21" t="e">
        <f t="array" ref="H467">INDEX($D$2:$D$561, SMALL(IF($F$2=$B$2:$B$561, ROW($B$2:$B$561)-ROW($B$2)+1), ROW(466:466)))</f>
        <v>#NUM!</v>
      </c>
      <c r="J467" s="21" t="e">
        <f t="array" ref="J467">INDEX($C$2:$C$561, SMALL(IF($I$2=$B$2:$B$561, ROW($B$2:$B$561)-ROW($B$2)+1), ROW(466:466)))</f>
        <v>#NUM!</v>
      </c>
      <c r="K467" s="21" t="e">
        <f t="array" ref="K467">INDEX($D$2:$D$561, SMALL(IF($I$2=$B$2:$B$561, ROW($B$2:$B$561)-ROW($B$2)+1), ROW(466:466)))</f>
        <v>#NUM!</v>
      </c>
      <c r="M467" s="21" t="e">
        <f t="array" ref="M467">INDEX($C$2:$C$561, SMALL(IF($L$2=$B$2:$B$561, ROW($B$2:$B$561)-ROW($B$2)+1), ROW(466:466)))</f>
        <v>#NUM!</v>
      </c>
      <c r="N467" s="21" t="e">
        <f t="array" ref="N467">INDEX($D$2:$D$561, SMALL(IF($L$2=$B$2:$B$561, ROW($B$2:$B$561)-ROW($B$2)+1), ROW(466:466)))</f>
        <v>#NUM!</v>
      </c>
      <c r="P467" s="21" t="e">
        <f t="array" ref="P467">INDEX($C$2:$C$561, SMALL(IF($O$2=$B$2:$B$561, ROW($B$2:$B$561)-ROW($B$2)+1), ROW(466:466)))</f>
        <v>#NUM!</v>
      </c>
      <c r="Q467" s="21" t="e">
        <f t="array" ref="Q467">INDEX($D$2:$D$561, SMALL(IF($O$2=$B$2:$B$561, ROW($B$2:$B$561)-ROW($B$2)+1), ROW(466:466)))</f>
        <v>#NUM!</v>
      </c>
      <c r="S467" s="21" t="e">
        <f t="array" ref="S467">INDEX($C$2:$C$561, SMALL(IF($R$2=$B$2:$B$561, ROW($B$2:$B$561)-ROW($B$2)+1), ROW(466:466)))</f>
        <v>#NUM!</v>
      </c>
      <c r="T467" s="21" t="e">
        <f t="array" ref="T467">INDEX($D$2:$D$561, SMALL(IF($R$2=$B$2:$B$561, ROW($B$2:$B$561)-ROW($B$2)+1), ROW(466:466)))</f>
        <v>#NUM!</v>
      </c>
      <c r="V467" s="21" t="e">
        <f t="array" ref="V467">INDEX($C$2:$C$561, SMALL(IF($U$2=$B$2:$B$561, ROW($B$2:$B$561)-ROW($B$2)+1), ROW(466:466)))</f>
        <v>#NUM!</v>
      </c>
      <c r="W467" s="21" t="e">
        <f t="array" ref="W467">INDEX($D$2:$D$561, SMALL(IF($U$2=$B$2:$B$561, ROW($B$2:$B$561)-ROW($B$2)+1), ROW(466:466)))</f>
        <v>#NUM!</v>
      </c>
      <c r="Y467" s="21" t="e">
        <f t="array" ref="Y467">INDEX($C$2:$C$561, SMALL(IF($X$2=$B$2:$B$561, ROW($B$2:$B$561)-ROW($B$2)+1), ROW(466:466)))</f>
        <v>#NUM!</v>
      </c>
      <c r="Z467" s="21" t="e">
        <f t="array" ref="Z467">INDEX($D$2:$D$561, SMALL(IF($X$2=$B$2:$B$561, ROW($B$2:$B$561)-ROW($B$2)+1), ROW(466:466)))</f>
        <v>#NUM!</v>
      </c>
      <c r="AB467" s="21" t="e">
        <f t="array" ref="AB467">INDEX($C$2:$C$561, SMALL(IF($AA$2=$B$2:$B$561, ROW($B$2:$B$561)-ROW($B$2)+1), ROW(466:466)))</f>
        <v>#NUM!</v>
      </c>
      <c r="AC467" s="21" t="e">
        <f t="array" ref="AC467">INDEX($D$2:$D$561, SMALL(IF($AA$2=$B$2:$B$561, ROW($B$2:$B$561)-ROW($B$2)+1), ROW(466:466)))</f>
        <v>#NUM!</v>
      </c>
      <c r="AE467" s="21" t="e">
        <f t="array" ref="AE467">INDEX($C$2:$C$561, SMALL(IF($AD$2=$B$2:$B$561, ROW($B$2:$B$561)-ROW($B$2)+1), ROW(466:466)))</f>
        <v>#NUM!</v>
      </c>
      <c r="AF467" s="21" t="e">
        <f t="array" ref="AF467">INDEX($D$2:$D$561, SMALL(IF($AD$2=$B$2:$B$561, ROW($B$2:$B$561)-ROW($B$2)+1), ROW(466:466)))</f>
        <v>#NUM!</v>
      </c>
      <c r="AH467" s="21" t="e">
        <f t="array" ref="AH467">INDEX($C$2:$C$561, SMALL(IF($AG$2=$B$2:$B$561, ROW($B$2:$B$561)-ROW($B$2)+1), ROW(466:466)))</f>
        <v>#NUM!</v>
      </c>
      <c r="AI467" s="21" t="e">
        <f t="array" ref="AI467">INDEX($D$2:$D$561, SMALL(IF($AG$2=$B$2:$B$561, ROW($B$2:$B$561)-ROW($B$2)+1), ROW(466:466)))</f>
        <v>#NUM!</v>
      </c>
    </row>
    <row r="468" spans="1:35" ht="15" x14ac:dyDescent="0.4">
      <c r="A468">
        <f>'Clk1.25'!P42</f>
        <v>10.92537670136605</v>
      </c>
      <c r="B468">
        <f t="shared" si="7"/>
        <v>10</v>
      </c>
      <c r="C468" s="1">
        <f>'Clk1.25'!S42</f>
        <v>14.521491865945427</v>
      </c>
      <c r="D468" s="1">
        <f>'Clk1.25'!T42</f>
        <v>8.0839059409625857</v>
      </c>
      <c r="G468" s="21" t="e">
        <f t="array" ref="G468">INDEX($C$2:$C$561, SMALL(IF($F$2=$B$2:$B$561, ROW($B$2:$B$561)-ROW($B$2)+1), ROW(467:467)))</f>
        <v>#NUM!</v>
      </c>
      <c r="H468" s="21" t="e">
        <f t="array" ref="H468">INDEX($D$2:$D$561, SMALL(IF($F$2=$B$2:$B$561, ROW($B$2:$B$561)-ROW($B$2)+1), ROW(467:467)))</f>
        <v>#NUM!</v>
      </c>
      <c r="J468" s="21" t="e">
        <f t="array" ref="J468">INDEX($C$2:$C$561, SMALL(IF($I$2=$B$2:$B$561, ROW($B$2:$B$561)-ROW($B$2)+1), ROW(467:467)))</f>
        <v>#NUM!</v>
      </c>
      <c r="K468" s="21" t="e">
        <f t="array" ref="K468">INDEX($D$2:$D$561, SMALL(IF($I$2=$B$2:$B$561, ROW($B$2:$B$561)-ROW($B$2)+1), ROW(467:467)))</f>
        <v>#NUM!</v>
      </c>
      <c r="M468" s="21" t="e">
        <f t="array" ref="M468">INDEX($C$2:$C$561, SMALL(IF($L$2=$B$2:$B$561, ROW($B$2:$B$561)-ROW($B$2)+1), ROW(467:467)))</f>
        <v>#NUM!</v>
      </c>
      <c r="N468" s="21" t="e">
        <f t="array" ref="N468">INDEX($D$2:$D$561, SMALL(IF($L$2=$B$2:$B$561, ROW($B$2:$B$561)-ROW($B$2)+1), ROW(467:467)))</f>
        <v>#NUM!</v>
      </c>
      <c r="P468" s="21" t="e">
        <f t="array" ref="P468">INDEX($C$2:$C$561, SMALL(IF($O$2=$B$2:$B$561, ROW($B$2:$B$561)-ROW($B$2)+1), ROW(467:467)))</f>
        <v>#NUM!</v>
      </c>
      <c r="Q468" s="21" t="e">
        <f t="array" ref="Q468">INDEX($D$2:$D$561, SMALL(IF($O$2=$B$2:$B$561, ROW($B$2:$B$561)-ROW($B$2)+1), ROW(467:467)))</f>
        <v>#NUM!</v>
      </c>
      <c r="S468" s="21" t="e">
        <f t="array" ref="S468">INDEX($C$2:$C$561, SMALL(IF($R$2=$B$2:$B$561, ROW($B$2:$B$561)-ROW($B$2)+1), ROW(467:467)))</f>
        <v>#NUM!</v>
      </c>
      <c r="T468" s="21" t="e">
        <f t="array" ref="T468">INDEX($D$2:$D$561, SMALL(IF($R$2=$B$2:$B$561, ROW($B$2:$B$561)-ROW($B$2)+1), ROW(467:467)))</f>
        <v>#NUM!</v>
      </c>
      <c r="V468" s="21" t="e">
        <f t="array" ref="V468">INDEX($C$2:$C$561, SMALL(IF($U$2=$B$2:$B$561, ROW($B$2:$B$561)-ROW($B$2)+1), ROW(467:467)))</f>
        <v>#NUM!</v>
      </c>
      <c r="W468" s="21" t="e">
        <f t="array" ref="W468">INDEX($D$2:$D$561, SMALL(IF($U$2=$B$2:$B$561, ROW($B$2:$B$561)-ROW($B$2)+1), ROW(467:467)))</f>
        <v>#NUM!</v>
      </c>
      <c r="Y468" s="21" t="e">
        <f t="array" ref="Y468">INDEX($C$2:$C$561, SMALL(IF($X$2=$B$2:$B$561, ROW($B$2:$B$561)-ROW($B$2)+1), ROW(467:467)))</f>
        <v>#NUM!</v>
      </c>
      <c r="Z468" s="21" t="e">
        <f t="array" ref="Z468">INDEX($D$2:$D$561, SMALL(IF($X$2=$B$2:$B$561, ROW($B$2:$B$561)-ROW($B$2)+1), ROW(467:467)))</f>
        <v>#NUM!</v>
      </c>
      <c r="AB468" s="21" t="e">
        <f t="array" ref="AB468">INDEX($C$2:$C$561, SMALL(IF($AA$2=$B$2:$B$561, ROW($B$2:$B$561)-ROW($B$2)+1), ROW(467:467)))</f>
        <v>#NUM!</v>
      </c>
      <c r="AC468" s="21" t="e">
        <f t="array" ref="AC468">INDEX($D$2:$D$561, SMALL(IF($AA$2=$B$2:$B$561, ROW($B$2:$B$561)-ROW($B$2)+1), ROW(467:467)))</f>
        <v>#NUM!</v>
      </c>
      <c r="AE468" s="21" t="e">
        <f t="array" ref="AE468">INDEX($C$2:$C$561, SMALL(IF($AD$2=$B$2:$B$561, ROW($B$2:$B$561)-ROW($B$2)+1), ROW(467:467)))</f>
        <v>#NUM!</v>
      </c>
      <c r="AF468" s="21" t="e">
        <f t="array" ref="AF468">INDEX($D$2:$D$561, SMALL(IF($AD$2=$B$2:$B$561, ROW($B$2:$B$561)-ROW($B$2)+1), ROW(467:467)))</f>
        <v>#NUM!</v>
      </c>
      <c r="AH468" s="21" t="e">
        <f t="array" ref="AH468">INDEX($C$2:$C$561, SMALL(IF($AG$2=$B$2:$B$561, ROW($B$2:$B$561)-ROW($B$2)+1), ROW(467:467)))</f>
        <v>#NUM!</v>
      </c>
      <c r="AI468" s="21" t="e">
        <f t="array" ref="AI468">INDEX($D$2:$D$561, SMALL(IF($AG$2=$B$2:$B$561, ROW($B$2:$B$561)-ROW($B$2)+1), ROW(467:467)))</f>
        <v>#NUM!</v>
      </c>
    </row>
    <row r="469" spans="1:35" ht="15" x14ac:dyDescent="0.4">
      <c r="A469">
        <f>'Clk1.25'!P43</f>
        <v>10.818705428001952</v>
      </c>
      <c r="B469">
        <f t="shared" si="7"/>
        <v>10</v>
      </c>
      <c r="C469" s="1">
        <f>'Clk1.25'!S43</f>
        <v>14.072928449189789</v>
      </c>
      <c r="D469" s="1">
        <f>'Clk1.25'!T43</f>
        <v>7.9339349438228224</v>
      </c>
      <c r="G469" s="21" t="e">
        <f t="array" ref="G469">INDEX($C$2:$C$561, SMALL(IF($F$2=$B$2:$B$561, ROW($B$2:$B$561)-ROW($B$2)+1), ROW(468:468)))</f>
        <v>#NUM!</v>
      </c>
      <c r="H469" s="21" t="e">
        <f t="array" ref="H469">INDEX($D$2:$D$561, SMALL(IF($F$2=$B$2:$B$561, ROW($B$2:$B$561)-ROW($B$2)+1), ROW(468:468)))</f>
        <v>#NUM!</v>
      </c>
      <c r="J469" s="21" t="e">
        <f t="array" ref="J469">INDEX($C$2:$C$561, SMALL(IF($I$2=$B$2:$B$561, ROW($B$2:$B$561)-ROW($B$2)+1), ROW(468:468)))</f>
        <v>#NUM!</v>
      </c>
      <c r="K469" s="21" t="e">
        <f t="array" ref="K469">INDEX($D$2:$D$561, SMALL(IF($I$2=$B$2:$B$561, ROW($B$2:$B$561)-ROW($B$2)+1), ROW(468:468)))</f>
        <v>#NUM!</v>
      </c>
      <c r="M469" s="21" t="e">
        <f t="array" ref="M469">INDEX($C$2:$C$561, SMALL(IF($L$2=$B$2:$B$561, ROW($B$2:$B$561)-ROW($B$2)+1), ROW(468:468)))</f>
        <v>#NUM!</v>
      </c>
      <c r="N469" s="21" t="e">
        <f t="array" ref="N469">INDEX($D$2:$D$561, SMALL(IF($L$2=$B$2:$B$561, ROW($B$2:$B$561)-ROW($B$2)+1), ROW(468:468)))</f>
        <v>#NUM!</v>
      </c>
      <c r="P469" s="21" t="e">
        <f t="array" ref="P469">INDEX($C$2:$C$561, SMALL(IF($O$2=$B$2:$B$561, ROW($B$2:$B$561)-ROW($B$2)+1), ROW(468:468)))</f>
        <v>#NUM!</v>
      </c>
      <c r="Q469" s="21" t="e">
        <f t="array" ref="Q469">INDEX($D$2:$D$561, SMALL(IF($O$2=$B$2:$B$561, ROW($B$2:$B$561)-ROW($B$2)+1), ROW(468:468)))</f>
        <v>#NUM!</v>
      </c>
      <c r="S469" s="21" t="e">
        <f t="array" ref="S469">INDEX($C$2:$C$561, SMALL(IF($R$2=$B$2:$B$561, ROW($B$2:$B$561)-ROW($B$2)+1), ROW(468:468)))</f>
        <v>#NUM!</v>
      </c>
      <c r="T469" s="21" t="e">
        <f t="array" ref="T469">INDEX($D$2:$D$561, SMALL(IF($R$2=$B$2:$B$561, ROW($B$2:$B$561)-ROW($B$2)+1), ROW(468:468)))</f>
        <v>#NUM!</v>
      </c>
      <c r="V469" s="21" t="e">
        <f t="array" ref="V469">INDEX($C$2:$C$561, SMALL(IF($U$2=$B$2:$B$561, ROW($B$2:$B$561)-ROW($B$2)+1), ROW(468:468)))</f>
        <v>#NUM!</v>
      </c>
      <c r="W469" s="21" t="e">
        <f t="array" ref="W469">INDEX($D$2:$D$561, SMALL(IF($U$2=$B$2:$B$561, ROW($B$2:$B$561)-ROW($B$2)+1), ROW(468:468)))</f>
        <v>#NUM!</v>
      </c>
      <c r="Y469" s="21" t="e">
        <f t="array" ref="Y469">INDEX($C$2:$C$561, SMALL(IF($X$2=$B$2:$B$561, ROW($B$2:$B$561)-ROW($B$2)+1), ROW(468:468)))</f>
        <v>#NUM!</v>
      </c>
      <c r="Z469" s="21" t="e">
        <f t="array" ref="Z469">INDEX($D$2:$D$561, SMALL(IF($X$2=$B$2:$B$561, ROW($B$2:$B$561)-ROW($B$2)+1), ROW(468:468)))</f>
        <v>#NUM!</v>
      </c>
      <c r="AB469" s="21" t="e">
        <f t="array" ref="AB469">INDEX($C$2:$C$561, SMALL(IF($AA$2=$B$2:$B$561, ROW($B$2:$B$561)-ROW($B$2)+1), ROW(468:468)))</f>
        <v>#NUM!</v>
      </c>
      <c r="AC469" s="21" t="e">
        <f t="array" ref="AC469">INDEX($D$2:$D$561, SMALL(IF($AA$2=$B$2:$B$561, ROW($B$2:$B$561)-ROW($B$2)+1), ROW(468:468)))</f>
        <v>#NUM!</v>
      </c>
      <c r="AE469" s="21" t="e">
        <f t="array" ref="AE469">INDEX($C$2:$C$561, SMALL(IF($AD$2=$B$2:$B$561, ROW($B$2:$B$561)-ROW($B$2)+1), ROW(468:468)))</f>
        <v>#NUM!</v>
      </c>
      <c r="AF469" s="21" t="e">
        <f t="array" ref="AF469">INDEX($D$2:$D$561, SMALL(IF($AD$2=$B$2:$B$561, ROW($B$2:$B$561)-ROW($B$2)+1), ROW(468:468)))</f>
        <v>#NUM!</v>
      </c>
      <c r="AH469" s="21" t="e">
        <f t="array" ref="AH469">INDEX($C$2:$C$561, SMALL(IF($AG$2=$B$2:$B$561, ROW($B$2:$B$561)-ROW($B$2)+1), ROW(468:468)))</f>
        <v>#NUM!</v>
      </c>
      <c r="AI469" s="21" t="e">
        <f t="array" ref="AI469">INDEX($D$2:$D$561, SMALL(IF($AG$2=$B$2:$B$561, ROW($B$2:$B$561)-ROW($B$2)+1), ROW(468:468)))</f>
        <v>#NUM!</v>
      </c>
    </row>
    <row r="470" spans="1:35" ht="15" x14ac:dyDescent="0.4">
      <c r="A470">
        <f>'Clk1.25'!P44</f>
        <v>10.725942621446748</v>
      </c>
      <c r="B470">
        <f t="shared" si="7"/>
        <v>10</v>
      </c>
      <c r="C470" s="1">
        <f>'Clk1.25'!S44</f>
        <v>13.647172515086147</v>
      </c>
      <c r="D470" s="1">
        <f>'Clk1.25'!T44</f>
        <v>7.7890769275993739</v>
      </c>
      <c r="G470" s="21" t="e">
        <f t="array" ref="G470">INDEX($C$2:$C$561, SMALL(IF($F$2=$B$2:$B$561, ROW($B$2:$B$561)-ROW($B$2)+1), ROW(469:469)))</f>
        <v>#NUM!</v>
      </c>
      <c r="H470" s="21" t="e">
        <f t="array" ref="H470">INDEX($D$2:$D$561, SMALL(IF($F$2=$B$2:$B$561, ROW($B$2:$B$561)-ROW($B$2)+1), ROW(469:469)))</f>
        <v>#NUM!</v>
      </c>
      <c r="J470" s="21" t="e">
        <f t="array" ref="J470">INDEX($C$2:$C$561, SMALL(IF($I$2=$B$2:$B$561, ROW($B$2:$B$561)-ROW($B$2)+1), ROW(469:469)))</f>
        <v>#NUM!</v>
      </c>
      <c r="K470" s="21" t="e">
        <f t="array" ref="K470">INDEX($D$2:$D$561, SMALL(IF($I$2=$B$2:$B$561, ROW($B$2:$B$561)-ROW($B$2)+1), ROW(469:469)))</f>
        <v>#NUM!</v>
      </c>
      <c r="M470" s="21" t="e">
        <f t="array" ref="M470">INDEX($C$2:$C$561, SMALL(IF($L$2=$B$2:$B$561, ROW($B$2:$B$561)-ROW($B$2)+1), ROW(469:469)))</f>
        <v>#NUM!</v>
      </c>
      <c r="N470" s="21" t="e">
        <f t="array" ref="N470">INDEX($D$2:$D$561, SMALL(IF($L$2=$B$2:$B$561, ROW($B$2:$B$561)-ROW($B$2)+1), ROW(469:469)))</f>
        <v>#NUM!</v>
      </c>
      <c r="P470" s="21" t="e">
        <f t="array" ref="P470">INDEX($C$2:$C$561, SMALL(IF($O$2=$B$2:$B$561, ROW($B$2:$B$561)-ROW($B$2)+1), ROW(469:469)))</f>
        <v>#NUM!</v>
      </c>
      <c r="Q470" s="21" t="e">
        <f t="array" ref="Q470">INDEX($D$2:$D$561, SMALL(IF($O$2=$B$2:$B$561, ROW($B$2:$B$561)-ROW($B$2)+1), ROW(469:469)))</f>
        <v>#NUM!</v>
      </c>
      <c r="S470" s="21" t="e">
        <f t="array" ref="S470">INDEX($C$2:$C$561, SMALL(IF($R$2=$B$2:$B$561, ROW($B$2:$B$561)-ROW($B$2)+1), ROW(469:469)))</f>
        <v>#NUM!</v>
      </c>
      <c r="T470" s="21" t="e">
        <f t="array" ref="T470">INDEX($D$2:$D$561, SMALL(IF($R$2=$B$2:$B$561, ROW($B$2:$B$561)-ROW($B$2)+1), ROW(469:469)))</f>
        <v>#NUM!</v>
      </c>
      <c r="V470" s="21" t="e">
        <f t="array" ref="V470">INDEX($C$2:$C$561, SMALL(IF($U$2=$B$2:$B$561, ROW($B$2:$B$561)-ROW($B$2)+1), ROW(469:469)))</f>
        <v>#NUM!</v>
      </c>
      <c r="W470" s="21" t="e">
        <f t="array" ref="W470">INDEX($D$2:$D$561, SMALL(IF($U$2=$B$2:$B$561, ROW($B$2:$B$561)-ROW($B$2)+1), ROW(469:469)))</f>
        <v>#NUM!</v>
      </c>
      <c r="Y470" s="21" t="e">
        <f t="array" ref="Y470">INDEX($C$2:$C$561, SMALL(IF($X$2=$B$2:$B$561, ROW($B$2:$B$561)-ROW($B$2)+1), ROW(469:469)))</f>
        <v>#NUM!</v>
      </c>
      <c r="Z470" s="21" t="e">
        <f t="array" ref="Z470">INDEX($D$2:$D$561, SMALL(IF($X$2=$B$2:$B$561, ROW($B$2:$B$561)-ROW($B$2)+1), ROW(469:469)))</f>
        <v>#NUM!</v>
      </c>
      <c r="AB470" s="21" t="e">
        <f t="array" ref="AB470">INDEX($C$2:$C$561, SMALL(IF($AA$2=$B$2:$B$561, ROW($B$2:$B$561)-ROW($B$2)+1), ROW(469:469)))</f>
        <v>#NUM!</v>
      </c>
      <c r="AC470" s="21" t="e">
        <f t="array" ref="AC470">INDEX($D$2:$D$561, SMALL(IF($AA$2=$B$2:$B$561, ROW($B$2:$B$561)-ROW($B$2)+1), ROW(469:469)))</f>
        <v>#NUM!</v>
      </c>
      <c r="AE470" s="21" t="e">
        <f t="array" ref="AE470">INDEX($C$2:$C$561, SMALL(IF($AD$2=$B$2:$B$561, ROW($B$2:$B$561)-ROW($B$2)+1), ROW(469:469)))</f>
        <v>#NUM!</v>
      </c>
      <c r="AF470" s="21" t="e">
        <f t="array" ref="AF470">INDEX($D$2:$D$561, SMALL(IF($AD$2=$B$2:$B$561, ROW($B$2:$B$561)-ROW($B$2)+1), ROW(469:469)))</f>
        <v>#NUM!</v>
      </c>
      <c r="AH470" s="21" t="e">
        <f t="array" ref="AH470">INDEX($C$2:$C$561, SMALL(IF($AG$2=$B$2:$B$561, ROW($B$2:$B$561)-ROW($B$2)+1), ROW(469:469)))</f>
        <v>#NUM!</v>
      </c>
      <c r="AI470" s="21" t="e">
        <f t="array" ref="AI470">INDEX($D$2:$D$561, SMALL(IF($AG$2=$B$2:$B$561, ROW($B$2:$B$561)-ROW($B$2)+1), ROW(469:469)))</f>
        <v>#NUM!</v>
      </c>
    </row>
    <row r="471" spans="1:35" ht="15" x14ac:dyDescent="0.4">
      <c r="A471">
        <f>'Clk1.25'!P45</f>
        <v>10.646037287322308</v>
      </c>
      <c r="B471">
        <f t="shared" si="7"/>
        <v>10</v>
      </c>
      <c r="C471" s="1">
        <f>'Clk1.25'!S45</f>
        <v>13.242111594916528</v>
      </c>
      <c r="D471" s="1">
        <f>'Clk1.25'!T45</f>
        <v>7.6483954235659848</v>
      </c>
      <c r="G471" s="21" t="e">
        <f t="array" ref="G471">INDEX($C$2:$C$561, SMALL(IF($F$2=$B$2:$B$561, ROW($B$2:$B$561)-ROW($B$2)+1), ROW(470:470)))</f>
        <v>#NUM!</v>
      </c>
      <c r="H471" s="21" t="e">
        <f t="array" ref="H471">INDEX($D$2:$D$561, SMALL(IF($F$2=$B$2:$B$561, ROW($B$2:$B$561)-ROW($B$2)+1), ROW(470:470)))</f>
        <v>#NUM!</v>
      </c>
      <c r="J471" s="21" t="e">
        <f t="array" ref="J471">INDEX($C$2:$C$561, SMALL(IF($I$2=$B$2:$B$561, ROW($B$2:$B$561)-ROW($B$2)+1), ROW(470:470)))</f>
        <v>#NUM!</v>
      </c>
      <c r="K471" s="21" t="e">
        <f t="array" ref="K471">INDEX($D$2:$D$561, SMALL(IF($I$2=$B$2:$B$561, ROW($B$2:$B$561)-ROW($B$2)+1), ROW(470:470)))</f>
        <v>#NUM!</v>
      </c>
      <c r="M471" s="21" t="e">
        <f t="array" ref="M471">INDEX($C$2:$C$561, SMALL(IF($L$2=$B$2:$B$561, ROW($B$2:$B$561)-ROW($B$2)+1), ROW(470:470)))</f>
        <v>#NUM!</v>
      </c>
      <c r="N471" s="21" t="e">
        <f t="array" ref="N471">INDEX($D$2:$D$561, SMALL(IF($L$2=$B$2:$B$561, ROW($B$2:$B$561)-ROW($B$2)+1), ROW(470:470)))</f>
        <v>#NUM!</v>
      </c>
      <c r="P471" s="21" t="e">
        <f t="array" ref="P471">INDEX($C$2:$C$561, SMALL(IF($O$2=$B$2:$B$561, ROW($B$2:$B$561)-ROW($B$2)+1), ROW(470:470)))</f>
        <v>#NUM!</v>
      </c>
      <c r="Q471" s="21" t="e">
        <f t="array" ref="Q471">INDEX($D$2:$D$561, SMALL(IF($O$2=$B$2:$B$561, ROW($B$2:$B$561)-ROW($B$2)+1), ROW(470:470)))</f>
        <v>#NUM!</v>
      </c>
      <c r="S471" s="21" t="e">
        <f t="array" ref="S471">INDEX($C$2:$C$561, SMALL(IF($R$2=$B$2:$B$561, ROW($B$2:$B$561)-ROW($B$2)+1), ROW(470:470)))</f>
        <v>#NUM!</v>
      </c>
      <c r="T471" s="21" t="e">
        <f t="array" ref="T471">INDEX($D$2:$D$561, SMALL(IF($R$2=$B$2:$B$561, ROW($B$2:$B$561)-ROW($B$2)+1), ROW(470:470)))</f>
        <v>#NUM!</v>
      </c>
      <c r="V471" s="21" t="e">
        <f t="array" ref="V471">INDEX($C$2:$C$561, SMALL(IF($U$2=$B$2:$B$561, ROW($B$2:$B$561)-ROW($B$2)+1), ROW(470:470)))</f>
        <v>#NUM!</v>
      </c>
      <c r="W471" s="21" t="e">
        <f t="array" ref="W471">INDEX($D$2:$D$561, SMALL(IF($U$2=$B$2:$B$561, ROW($B$2:$B$561)-ROW($B$2)+1), ROW(470:470)))</f>
        <v>#NUM!</v>
      </c>
      <c r="Y471" s="21" t="e">
        <f t="array" ref="Y471">INDEX($C$2:$C$561, SMALL(IF($X$2=$B$2:$B$561, ROW($B$2:$B$561)-ROW($B$2)+1), ROW(470:470)))</f>
        <v>#NUM!</v>
      </c>
      <c r="Z471" s="21" t="e">
        <f t="array" ref="Z471">INDEX($D$2:$D$561, SMALL(IF($X$2=$B$2:$B$561, ROW($B$2:$B$561)-ROW($B$2)+1), ROW(470:470)))</f>
        <v>#NUM!</v>
      </c>
      <c r="AB471" s="21" t="e">
        <f t="array" ref="AB471">INDEX($C$2:$C$561, SMALL(IF($AA$2=$B$2:$B$561, ROW($B$2:$B$561)-ROW($B$2)+1), ROW(470:470)))</f>
        <v>#NUM!</v>
      </c>
      <c r="AC471" s="21" t="e">
        <f t="array" ref="AC471">INDEX($D$2:$D$561, SMALL(IF($AA$2=$B$2:$B$561, ROW($B$2:$B$561)-ROW($B$2)+1), ROW(470:470)))</f>
        <v>#NUM!</v>
      </c>
      <c r="AE471" s="21" t="e">
        <f t="array" ref="AE471">INDEX($C$2:$C$561, SMALL(IF($AD$2=$B$2:$B$561, ROW($B$2:$B$561)-ROW($B$2)+1), ROW(470:470)))</f>
        <v>#NUM!</v>
      </c>
      <c r="AF471" s="21" t="e">
        <f t="array" ref="AF471">INDEX($D$2:$D$561, SMALL(IF($AD$2=$B$2:$B$561, ROW($B$2:$B$561)-ROW($B$2)+1), ROW(470:470)))</f>
        <v>#NUM!</v>
      </c>
      <c r="AH471" s="21" t="e">
        <f t="array" ref="AH471">INDEX($C$2:$C$561, SMALL(IF($AG$2=$B$2:$B$561, ROW($B$2:$B$561)-ROW($B$2)+1), ROW(470:470)))</f>
        <v>#NUM!</v>
      </c>
      <c r="AI471" s="21" t="e">
        <f t="array" ref="AI471">INDEX($D$2:$D$561, SMALL(IF($AG$2=$B$2:$B$561, ROW($B$2:$B$561)-ROW($B$2)+1), ROW(470:470)))</f>
        <v>#NUM!</v>
      </c>
    </row>
    <row r="472" spans="1:35" ht="15" x14ac:dyDescent="0.4">
      <c r="A472">
        <f>'Clk1.25'!P46</f>
        <v>10.578090057954906</v>
      </c>
      <c r="B472">
        <f t="shared" si="7"/>
        <v>10</v>
      </c>
      <c r="C472" s="1">
        <f>'Clk1.25'!S46</f>
        <v>12.855914597177822</v>
      </c>
      <c r="D472" s="1">
        <f>'Clk1.25'!T46</f>
        <v>7.5110653218204062</v>
      </c>
      <c r="G472" s="21" t="e">
        <f t="array" ref="G472">INDEX($C$2:$C$561, SMALL(IF($F$2=$B$2:$B$561, ROW($B$2:$B$561)-ROW($B$2)+1), ROW(471:471)))</f>
        <v>#NUM!</v>
      </c>
      <c r="H472" s="21" t="e">
        <f t="array" ref="H472">INDEX($D$2:$D$561, SMALL(IF($F$2=$B$2:$B$561, ROW($B$2:$B$561)-ROW($B$2)+1), ROW(471:471)))</f>
        <v>#NUM!</v>
      </c>
      <c r="J472" s="21" t="e">
        <f t="array" ref="J472">INDEX($C$2:$C$561, SMALL(IF($I$2=$B$2:$B$561, ROW($B$2:$B$561)-ROW($B$2)+1), ROW(471:471)))</f>
        <v>#NUM!</v>
      </c>
      <c r="K472" s="21" t="e">
        <f t="array" ref="K472">INDEX($D$2:$D$561, SMALL(IF($I$2=$B$2:$B$561, ROW($B$2:$B$561)-ROW($B$2)+1), ROW(471:471)))</f>
        <v>#NUM!</v>
      </c>
      <c r="M472" s="21" t="e">
        <f t="array" ref="M472">INDEX($C$2:$C$561, SMALL(IF($L$2=$B$2:$B$561, ROW($B$2:$B$561)-ROW($B$2)+1), ROW(471:471)))</f>
        <v>#NUM!</v>
      </c>
      <c r="N472" s="21" t="e">
        <f t="array" ref="N472">INDEX($D$2:$D$561, SMALL(IF($L$2=$B$2:$B$561, ROW($B$2:$B$561)-ROW($B$2)+1), ROW(471:471)))</f>
        <v>#NUM!</v>
      </c>
      <c r="P472" s="21" t="e">
        <f t="array" ref="P472">INDEX($C$2:$C$561, SMALL(IF($O$2=$B$2:$B$561, ROW($B$2:$B$561)-ROW($B$2)+1), ROW(471:471)))</f>
        <v>#NUM!</v>
      </c>
      <c r="Q472" s="21" t="e">
        <f t="array" ref="Q472">INDEX($D$2:$D$561, SMALL(IF($O$2=$B$2:$B$561, ROW($B$2:$B$561)-ROW($B$2)+1), ROW(471:471)))</f>
        <v>#NUM!</v>
      </c>
      <c r="S472" s="21" t="e">
        <f t="array" ref="S472">INDEX($C$2:$C$561, SMALL(IF($R$2=$B$2:$B$561, ROW($B$2:$B$561)-ROW($B$2)+1), ROW(471:471)))</f>
        <v>#NUM!</v>
      </c>
      <c r="T472" s="21" t="e">
        <f t="array" ref="T472">INDEX($D$2:$D$561, SMALL(IF($R$2=$B$2:$B$561, ROW($B$2:$B$561)-ROW($B$2)+1), ROW(471:471)))</f>
        <v>#NUM!</v>
      </c>
      <c r="V472" s="21" t="e">
        <f t="array" ref="V472">INDEX($C$2:$C$561, SMALL(IF($U$2=$B$2:$B$561, ROW($B$2:$B$561)-ROW($B$2)+1), ROW(471:471)))</f>
        <v>#NUM!</v>
      </c>
      <c r="W472" s="21" t="e">
        <f t="array" ref="W472">INDEX($D$2:$D$561, SMALL(IF($U$2=$B$2:$B$561, ROW($B$2:$B$561)-ROW($B$2)+1), ROW(471:471)))</f>
        <v>#NUM!</v>
      </c>
      <c r="Y472" s="21" t="e">
        <f t="array" ref="Y472">INDEX($C$2:$C$561, SMALL(IF($X$2=$B$2:$B$561, ROW($B$2:$B$561)-ROW($B$2)+1), ROW(471:471)))</f>
        <v>#NUM!</v>
      </c>
      <c r="Z472" s="21" t="e">
        <f t="array" ref="Z472">INDEX($D$2:$D$561, SMALL(IF($X$2=$B$2:$B$561, ROW($B$2:$B$561)-ROW($B$2)+1), ROW(471:471)))</f>
        <v>#NUM!</v>
      </c>
      <c r="AB472" s="21" t="e">
        <f t="array" ref="AB472">INDEX($C$2:$C$561, SMALL(IF($AA$2=$B$2:$B$561, ROW($B$2:$B$561)-ROW($B$2)+1), ROW(471:471)))</f>
        <v>#NUM!</v>
      </c>
      <c r="AC472" s="21" t="e">
        <f t="array" ref="AC472">INDEX($D$2:$D$561, SMALL(IF($AA$2=$B$2:$B$561, ROW($B$2:$B$561)-ROW($B$2)+1), ROW(471:471)))</f>
        <v>#NUM!</v>
      </c>
      <c r="AE472" s="21" t="e">
        <f t="array" ref="AE472">INDEX($C$2:$C$561, SMALL(IF($AD$2=$B$2:$B$561, ROW($B$2:$B$561)-ROW($B$2)+1), ROW(471:471)))</f>
        <v>#NUM!</v>
      </c>
      <c r="AF472" s="21" t="e">
        <f t="array" ref="AF472">INDEX($D$2:$D$561, SMALL(IF($AD$2=$B$2:$B$561, ROW($B$2:$B$561)-ROW($B$2)+1), ROW(471:471)))</f>
        <v>#NUM!</v>
      </c>
      <c r="AH472" s="21" t="e">
        <f t="array" ref="AH472">INDEX($C$2:$C$561, SMALL(IF($AG$2=$B$2:$B$561, ROW($B$2:$B$561)-ROW($B$2)+1), ROW(471:471)))</f>
        <v>#NUM!</v>
      </c>
      <c r="AI472" s="21" t="e">
        <f t="array" ref="AI472">INDEX($D$2:$D$561, SMALL(IF($AG$2=$B$2:$B$561, ROW($B$2:$B$561)-ROW($B$2)+1), ROW(471:471)))</f>
        <v>#NUM!</v>
      </c>
    </row>
    <row r="473" spans="1:35" ht="15" x14ac:dyDescent="0.4">
      <c r="A473">
        <f>'Clk1.25'!P47</f>
        <v>10.521329718809946</v>
      </c>
      <c r="B473">
        <f t="shared" si="7"/>
        <v>10</v>
      </c>
      <c r="C473" s="1">
        <f>'Clk1.25'!S47</f>
        <v>12.486985626251832</v>
      </c>
      <c r="D473" s="1">
        <f>'Clk1.25'!T47</f>
        <v>7.3763543796075934</v>
      </c>
      <c r="G473" s="21" t="e">
        <f t="array" ref="G473">INDEX($C$2:$C$561, SMALL(IF($F$2=$B$2:$B$561, ROW($B$2:$B$561)-ROW($B$2)+1), ROW(472:472)))</f>
        <v>#NUM!</v>
      </c>
      <c r="H473" s="21" t="e">
        <f t="array" ref="H473">INDEX($D$2:$D$561, SMALL(IF($F$2=$B$2:$B$561, ROW($B$2:$B$561)-ROW($B$2)+1), ROW(472:472)))</f>
        <v>#NUM!</v>
      </c>
      <c r="J473" s="21" t="e">
        <f t="array" ref="J473">INDEX($C$2:$C$561, SMALL(IF($I$2=$B$2:$B$561, ROW($B$2:$B$561)-ROW($B$2)+1), ROW(472:472)))</f>
        <v>#NUM!</v>
      </c>
      <c r="K473" s="21" t="e">
        <f t="array" ref="K473">INDEX($D$2:$D$561, SMALL(IF($I$2=$B$2:$B$561, ROW($B$2:$B$561)-ROW($B$2)+1), ROW(472:472)))</f>
        <v>#NUM!</v>
      </c>
      <c r="M473" s="21" t="e">
        <f t="array" ref="M473">INDEX($C$2:$C$561, SMALL(IF($L$2=$B$2:$B$561, ROW($B$2:$B$561)-ROW($B$2)+1), ROW(472:472)))</f>
        <v>#NUM!</v>
      </c>
      <c r="N473" s="21" t="e">
        <f t="array" ref="N473">INDEX($D$2:$D$561, SMALL(IF($L$2=$B$2:$B$561, ROW($B$2:$B$561)-ROW($B$2)+1), ROW(472:472)))</f>
        <v>#NUM!</v>
      </c>
      <c r="P473" s="21" t="e">
        <f t="array" ref="P473">INDEX($C$2:$C$561, SMALL(IF($O$2=$B$2:$B$561, ROW($B$2:$B$561)-ROW($B$2)+1), ROW(472:472)))</f>
        <v>#NUM!</v>
      </c>
      <c r="Q473" s="21" t="e">
        <f t="array" ref="Q473">INDEX($D$2:$D$561, SMALL(IF($O$2=$B$2:$B$561, ROW($B$2:$B$561)-ROW($B$2)+1), ROW(472:472)))</f>
        <v>#NUM!</v>
      </c>
      <c r="S473" s="21" t="e">
        <f t="array" ref="S473">INDEX($C$2:$C$561, SMALL(IF($R$2=$B$2:$B$561, ROW($B$2:$B$561)-ROW($B$2)+1), ROW(472:472)))</f>
        <v>#NUM!</v>
      </c>
      <c r="T473" s="21" t="e">
        <f t="array" ref="T473">INDEX($D$2:$D$561, SMALL(IF($R$2=$B$2:$B$561, ROW($B$2:$B$561)-ROW($B$2)+1), ROW(472:472)))</f>
        <v>#NUM!</v>
      </c>
      <c r="V473" s="21" t="e">
        <f t="array" ref="V473">INDEX($C$2:$C$561, SMALL(IF($U$2=$B$2:$B$561, ROW($B$2:$B$561)-ROW($B$2)+1), ROW(472:472)))</f>
        <v>#NUM!</v>
      </c>
      <c r="W473" s="21" t="e">
        <f t="array" ref="W473">INDEX($D$2:$D$561, SMALL(IF($U$2=$B$2:$B$561, ROW($B$2:$B$561)-ROW($B$2)+1), ROW(472:472)))</f>
        <v>#NUM!</v>
      </c>
      <c r="Y473" s="21" t="e">
        <f t="array" ref="Y473">INDEX($C$2:$C$561, SMALL(IF($X$2=$B$2:$B$561, ROW($B$2:$B$561)-ROW($B$2)+1), ROW(472:472)))</f>
        <v>#NUM!</v>
      </c>
      <c r="Z473" s="21" t="e">
        <f t="array" ref="Z473">INDEX($D$2:$D$561, SMALL(IF($X$2=$B$2:$B$561, ROW($B$2:$B$561)-ROW($B$2)+1), ROW(472:472)))</f>
        <v>#NUM!</v>
      </c>
      <c r="AB473" s="21" t="e">
        <f t="array" ref="AB473">INDEX($C$2:$C$561, SMALL(IF($AA$2=$B$2:$B$561, ROW($B$2:$B$561)-ROW($B$2)+1), ROW(472:472)))</f>
        <v>#NUM!</v>
      </c>
      <c r="AC473" s="21" t="e">
        <f t="array" ref="AC473">INDEX($D$2:$D$561, SMALL(IF($AA$2=$B$2:$B$561, ROW($B$2:$B$561)-ROW($B$2)+1), ROW(472:472)))</f>
        <v>#NUM!</v>
      </c>
      <c r="AE473" s="21" t="e">
        <f t="array" ref="AE473">INDEX($C$2:$C$561, SMALL(IF($AD$2=$B$2:$B$561, ROW($B$2:$B$561)-ROW($B$2)+1), ROW(472:472)))</f>
        <v>#NUM!</v>
      </c>
      <c r="AF473" s="21" t="e">
        <f t="array" ref="AF473">INDEX($D$2:$D$561, SMALL(IF($AD$2=$B$2:$B$561, ROW($B$2:$B$561)-ROW($B$2)+1), ROW(472:472)))</f>
        <v>#NUM!</v>
      </c>
      <c r="AH473" s="21" t="e">
        <f t="array" ref="AH473">INDEX($C$2:$C$561, SMALL(IF($AG$2=$B$2:$B$561, ROW($B$2:$B$561)-ROW($B$2)+1), ROW(472:472)))</f>
        <v>#NUM!</v>
      </c>
      <c r="AI473" s="21" t="e">
        <f t="array" ref="AI473">INDEX($D$2:$D$561, SMALL(IF($AG$2=$B$2:$B$561, ROW($B$2:$B$561)-ROW($B$2)+1), ROW(472:472)))</f>
        <v>#NUM!</v>
      </c>
    </row>
    <row r="474" spans="1:35" ht="15" x14ac:dyDescent="0.4">
      <c r="A474">
        <f>'Clk1.25'!P48</f>
        <v>10.47509436726474</v>
      </c>
      <c r="B474">
        <f t="shared" si="7"/>
        <v>10</v>
      </c>
      <c r="C474" s="1">
        <f>'Clk1.25'!S48</f>
        <v>12.13392654483031</v>
      </c>
      <c r="D474" s="1">
        <f>'Clk1.25'!T48</f>
        <v>7.2436081262866345</v>
      </c>
      <c r="G474" s="21" t="e">
        <f t="array" ref="G474">INDEX($C$2:$C$561, SMALL(IF($F$2=$B$2:$B$561, ROW($B$2:$B$561)-ROW($B$2)+1), ROW(473:473)))</f>
        <v>#NUM!</v>
      </c>
      <c r="H474" s="21" t="e">
        <f t="array" ref="H474">INDEX($D$2:$D$561, SMALL(IF($F$2=$B$2:$B$561, ROW($B$2:$B$561)-ROW($B$2)+1), ROW(473:473)))</f>
        <v>#NUM!</v>
      </c>
      <c r="J474" s="21" t="e">
        <f t="array" ref="J474">INDEX($C$2:$C$561, SMALL(IF($I$2=$B$2:$B$561, ROW($B$2:$B$561)-ROW($B$2)+1), ROW(473:473)))</f>
        <v>#NUM!</v>
      </c>
      <c r="K474" s="21" t="e">
        <f t="array" ref="K474">INDEX($D$2:$D$561, SMALL(IF($I$2=$B$2:$B$561, ROW($B$2:$B$561)-ROW($B$2)+1), ROW(473:473)))</f>
        <v>#NUM!</v>
      </c>
      <c r="M474" s="21" t="e">
        <f t="array" ref="M474">INDEX($C$2:$C$561, SMALL(IF($L$2=$B$2:$B$561, ROW($B$2:$B$561)-ROW($B$2)+1), ROW(473:473)))</f>
        <v>#NUM!</v>
      </c>
      <c r="N474" s="21" t="e">
        <f t="array" ref="N474">INDEX($D$2:$D$561, SMALL(IF($L$2=$B$2:$B$561, ROW($B$2:$B$561)-ROW($B$2)+1), ROW(473:473)))</f>
        <v>#NUM!</v>
      </c>
      <c r="P474" s="21" t="e">
        <f t="array" ref="P474">INDEX($C$2:$C$561, SMALL(IF($O$2=$B$2:$B$561, ROW($B$2:$B$561)-ROW($B$2)+1), ROW(473:473)))</f>
        <v>#NUM!</v>
      </c>
      <c r="Q474" s="21" t="e">
        <f t="array" ref="Q474">INDEX($D$2:$D$561, SMALL(IF($O$2=$B$2:$B$561, ROW($B$2:$B$561)-ROW($B$2)+1), ROW(473:473)))</f>
        <v>#NUM!</v>
      </c>
      <c r="S474" s="21" t="e">
        <f t="array" ref="S474">INDEX($C$2:$C$561, SMALL(IF($R$2=$B$2:$B$561, ROW($B$2:$B$561)-ROW($B$2)+1), ROW(473:473)))</f>
        <v>#NUM!</v>
      </c>
      <c r="T474" s="21" t="e">
        <f t="array" ref="T474">INDEX($D$2:$D$561, SMALL(IF($R$2=$B$2:$B$561, ROW($B$2:$B$561)-ROW($B$2)+1), ROW(473:473)))</f>
        <v>#NUM!</v>
      </c>
      <c r="V474" s="21" t="e">
        <f t="array" ref="V474">INDEX($C$2:$C$561, SMALL(IF($U$2=$B$2:$B$561, ROW($B$2:$B$561)-ROW($B$2)+1), ROW(473:473)))</f>
        <v>#NUM!</v>
      </c>
      <c r="W474" s="21" t="e">
        <f t="array" ref="W474">INDEX($D$2:$D$561, SMALL(IF($U$2=$B$2:$B$561, ROW($B$2:$B$561)-ROW($B$2)+1), ROW(473:473)))</f>
        <v>#NUM!</v>
      </c>
      <c r="Y474" s="21" t="e">
        <f t="array" ref="Y474">INDEX($C$2:$C$561, SMALL(IF($X$2=$B$2:$B$561, ROW($B$2:$B$561)-ROW($B$2)+1), ROW(473:473)))</f>
        <v>#NUM!</v>
      </c>
      <c r="Z474" s="21" t="e">
        <f t="array" ref="Z474">INDEX($D$2:$D$561, SMALL(IF($X$2=$B$2:$B$561, ROW($B$2:$B$561)-ROW($B$2)+1), ROW(473:473)))</f>
        <v>#NUM!</v>
      </c>
      <c r="AB474" s="21" t="e">
        <f t="array" ref="AB474">INDEX($C$2:$C$561, SMALL(IF($AA$2=$B$2:$B$561, ROW($B$2:$B$561)-ROW($B$2)+1), ROW(473:473)))</f>
        <v>#NUM!</v>
      </c>
      <c r="AC474" s="21" t="e">
        <f t="array" ref="AC474">INDEX($D$2:$D$561, SMALL(IF($AA$2=$B$2:$B$561, ROW($B$2:$B$561)-ROW($B$2)+1), ROW(473:473)))</f>
        <v>#NUM!</v>
      </c>
      <c r="AE474" s="21" t="e">
        <f t="array" ref="AE474">INDEX($C$2:$C$561, SMALL(IF($AD$2=$B$2:$B$561, ROW($B$2:$B$561)-ROW($B$2)+1), ROW(473:473)))</f>
        <v>#NUM!</v>
      </c>
      <c r="AF474" s="21" t="e">
        <f t="array" ref="AF474">INDEX($D$2:$D$561, SMALL(IF($AD$2=$B$2:$B$561, ROW($B$2:$B$561)-ROW($B$2)+1), ROW(473:473)))</f>
        <v>#NUM!</v>
      </c>
      <c r="AH474" s="21" t="e">
        <f t="array" ref="AH474">INDEX($C$2:$C$561, SMALL(IF($AG$2=$B$2:$B$561, ROW($B$2:$B$561)-ROW($B$2)+1), ROW(473:473)))</f>
        <v>#NUM!</v>
      </c>
      <c r="AI474" s="21" t="e">
        <f t="array" ref="AI474">INDEX($D$2:$D$561, SMALL(IF($AG$2=$B$2:$B$561, ROW($B$2:$B$561)-ROW($B$2)+1), ROW(473:473)))</f>
        <v>#NUM!</v>
      </c>
    </row>
    <row r="475" spans="1:35" ht="15" x14ac:dyDescent="0.4">
      <c r="A475">
        <f>'Clk1.25'!P49</f>
        <v>10.438816208591893</v>
      </c>
      <c r="B475">
        <f t="shared" si="7"/>
        <v>10</v>
      </c>
      <c r="C475" s="1">
        <f>'Clk1.25'!S49</f>
        <v>11.795506363436536</v>
      </c>
      <c r="D475" s="1">
        <f>'Clk1.25'!T49</f>
        <v>7.1122374042004992</v>
      </c>
      <c r="G475" s="21" t="e">
        <f t="array" ref="G475">INDEX($C$2:$C$561, SMALL(IF($F$2=$B$2:$B$561, ROW($B$2:$B$561)-ROW($B$2)+1), ROW(474:474)))</f>
        <v>#NUM!</v>
      </c>
      <c r="H475" s="21" t="e">
        <f t="array" ref="H475">INDEX($D$2:$D$561, SMALL(IF($F$2=$B$2:$B$561, ROW($B$2:$B$561)-ROW($B$2)+1), ROW(474:474)))</f>
        <v>#NUM!</v>
      </c>
      <c r="J475" s="21" t="e">
        <f t="array" ref="J475">INDEX($C$2:$C$561, SMALL(IF($I$2=$B$2:$B$561, ROW($B$2:$B$561)-ROW($B$2)+1), ROW(474:474)))</f>
        <v>#NUM!</v>
      </c>
      <c r="K475" s="21" t="e">
        <f t="array" ref="K475">INDEX($D$2:$D$561, SMALL(IF($I$2=$B$2:$B$561, ROW($B$2:$B$561)-ROW($B$2)+1), ROW(474:474)))</f>
        <v>#NUM!</v>
      </c>
      <c r="M475" s="21" t="e">
        <f t="array" ref="M475">INDEX($C$2:$C$561, SMALL(IF($L$2=$B$2:$B$561, ROW($B$2:$B$561)-ROW($B$2)+1), ROW(474:474)))</f>
        <v>#NUM!</v>
      </c>
      <c r="N475" s="21" t="e">
        <f t="array" ref="N475">INDEX($D$2:$D$561, SMALL(IF($L$2=$B$2:$B$561, ROW($B$2:$B$561)-ROW($B$2)+1), ROW(474:474)))</f>
        <v>#NUM!</v>
      </c>
      <c r="P475" s="21" t="e">
        <f t="array" ref="P475">INDEX($C$2:$C$561, SMALL(IF($O$2=$B$2:$B$561, ROW($B$2:$B$561)-ROW($B$2)+1), ROW(474:474)))</f>
        <v>#NUM!</v>
      </c>
      <c r="Q475" s="21" t="e">
        <f t="array" ref="Q475">INDEX($D$2:$D$561, SMALL(IF($O$2=$B$2:$B$561, ROW($B$2:$B$561)-ROW($B$2)+1), ROW(474:474)))</f>
        <v>#NUM!</v>
      </c>
      <c r="S475" s="21" t="e">
        <f t="array" ref="S475">INDEX($C$2:$C$561, SMALL(IF($R$2=$B$2:$B$561, ROW($B$2:$B$561)-ROW($B$2)+1), ROW(474:474)))</f>
        <v>#NUM!</v>
      </c>
      <c r="T475" s="21" t="e">
        <f t="array" ref="T475">INDEX($D$2:$D$561, SMALL(IF($R$2=$B$2:$B$561, ROW($B$2:$B$561)-ROW($B$2)+1), ROW(474:474)))</f>
        <v>#NUM!</v>
      </c>
      <c r="V475" s="21" t="e">
        <f t="array" ref="V475">INDEX($C$2:$C$561, SMALL(IF($U$2=$B$2:$B$561, ROW($B$2:$B$561)-ROW($B$2)+1), ROW(474:474)))</f>
        <v>#NUM!</v>
      </c>
      <c r="W475" s="21" t="e">
        <f t="array" ref="W475">INDEX($D$2:$D$561, SMALL(IF($U$2=$B$2:$B$561, ROW($B$2:$B$561)-ROW($B$2)+1), ROW(474:474)))</f>
        <v>#NUM!</v>
      </c>
      <c r="Y475" s="21" t="e">
        <f t="array" ref="Y475">INDEX($C$2:$C$561, SMALL(IF($X$2=$B$2:$B$561, ROW($B$2:$B$561)-ROW($B$2)+1), ROW(474:474)))</f>
        <v>#NUM!</v>
      </c>
      <c r="Z475" s="21" t="e">
        <f t="array" ref="Z475">INDEX($D$2:$D$561, SMALL(IF($X$2=$B$2:$B$561, ROW($B$2:$B$561)-ROW($B$2)+1), ROW(474:474)))</f>
        <v>#NUM!</v>
      </c>
      <c r="AB475" s="21" t="e">
        <f t="array" ref="AB475">INDEX($C$2:$C$561, SMALL(IF($AA$2=$B$2:$B$561, ROW($B$2:$B$561)-ROW($B$2)+1), ROW(474:474)))</f>
        <v>#NUM!</v>
      </c>
      <c r="AC475" s="21" t="e">
        <f t="array" ref="AC475">INDEX($D$2:$D$561, SMALL(IF($AA$2=$B$2:$B$561, ROW($B$2:$B$561)-ROW($B$2)+1), ROW(474:474)))</f>
        <v>#NUM!</v>
      </c>
      <c r="AE475" s="21" t="e">
        <f t="array" ref="AE475">INDEX($C$2:$C$561, SMALL(IF($AD$2=$B$2:$B$561, ROW($B$2:$B$561)-ROW($B$2)+1), ROW(474:474)))</f>
        <v>#NUM!</v>
      </c>
      <c r="AF475" s="21" t="e">
        <f t="array" ref="AF475">INDEX($D$2:$D$561, SMALL(IF($AD$2=$B$2:$B$561, ROW($B$2:$B$561)-ROW($B$2)+1), ROW(474:474)))</f>
        <v>#NUM!</v>
      </c>
      <c r="AH475" s="21" t="e">
        <f t="array" ref="AH475">INDEX($C$2:$C$561, SMALL(IF($AG$2=$B$2:$B$561, ROW($B$2:$B$561)-ROW($B$2)+1), ROW(474:474)))</f>
        <v>#NUM!</v>
      </c>
      <c r="AI475" s="21" t="e">
        <f t="array" ref="AI475">INDEX($D$2:$D$561, SMALL(IF($AG$2=$B$2:$B$561, ROW($B$2:$B$561)-ROW($B$2)+1), ROW(474:474)))</f>
        <v>#NUM!</v>
      </c>
    </row>
    <row r="476" spans="1:35" ht="15" x14ac:dyDescent="0.4">
      <c r="A476">
        <f>'Clk1.25'!P50</f>
        <v>10.41200923958111</v>
      </c>
      <c r="B476">
        <f t="shared" si="7"/>
        <v>10</v>
      </c>
      <c r="C476" s="1">
        <f>'Clk1.25'!S50</f>
        <v>11.47063600546012</v>
      </c>
      <c r="D476" s="1">
        <f>'Clk1.25'!T50</f>
        <v>6.9817079690865036</v>
      </c>
      <c r="G476" s="21" t="e">
        <f t="array" ref="G476">INDEX($C$2:$C$561, SMALL(IF($F$2=$B$2:$B$561, ROW($B$2:$B$561)-ROW($B$2)+1), ROW(475:475)))</f>
        <v>#NUM!</v>
      </c>
      <c r="H476" s="21" t="e">
        <f t="array" ref="H476">INDEX($D$2:$D$561, SMALL(IF($F$2=$B$2:$B$561, ROW($B$2:$B$561)-ROW($B$2)+1), ROW(475:475)))</f>
        <v>#NUM!</v>
      </c>
      <c r="J476" s="21" t="e">
        <f t="array" ref="J476">INDEX($C$2:$C$561, SMALL(IF($I$2=$B$2:$B$561, ROW($B$2:$B$561)-ROW($B$2)+1), ROW(475:475)))</f>
        <v>#NUM!</v>
      </c>
      <c r="K476" s="21" t="e">
        <f t="array" ref="K476">INDEX($D$2:$D$561, SMALL(IF($I$2=$B$2:$B$561, ROW($B$2:$B$561)-ROW($B$2)+1), ROW(475:475)))</f>
        <v>#NUM!</v>
      </c>
      <c r="M476" s="21" t="e">
        <f t="array" ref="M476">INDEX($C$2:$C$561, SMALL(IF($L$2=$B$2:$B$561, ROW($B$2:$B$561)-ROW($B$2)+1), ROW(475:475)))</f>
        <v>#NUM!</v>
      </c>
      <c r="N476" s="21" t="e">
        <f t="array" ref="N476">INDEX($D$2:$D$561, SMALL(IF($L$2=$B$2:$B$561, ROW($B$2:$B$561)-ROW($B$2)+1), ROW(475:475)))</f>
        <v>#NUM!</v>
      </c>
      <c r="P476" s="21" t="e">
        <f t="array" ref="P476">INDEX($C$2:$C$561, SMALL(IF($O$2=$B$2:$B$561, ROW($B$2:$B$561)-ROW($B$2)+1), ROW(475:475)))</f>
        <v>#NUM!</v>
      </c>
      <c r="Q476" s="21" t="e">
        <f t="array" ref="Q476">INDEX($D$2:$D$561, SMALL(IF($O$2=$B$2:$B$561, ROW($B$2:$B$561)-ROW($B$2)+1), ROW(475:475)))</f>
        <v>#NUM!</v>
      </c>
      <c r="S476" s="21" t="e">
        <f t="array" ref="S476">INDEX($C$2:$C$561, SMALL(IF($R$2=$B$2:$B$561, ROW($B$2:$B$561)-ROW($B$2)+1), ROW(475:475)))</f>
        <v>#NUM!</v>
      </c>
      <c r="T476" s="21" t="e">
        <f t="array" ref="T476">INDEX($D$2:$D$561, SMALL(IF($R$2=$B$2:$B$561, ROW($B$2:$B$561)-ROW($B$2)+1), ROW(475:475)))</f>
        <v>#NUM!</v>
      </c>
      <c r="V476" s="21" t="e">
        <f t="array" ref="V476">INDEX($C$2:$C$561, SMALL(IF($U$2=$B$2:$B$561, ROW($B$2:$B$561)-ROW($B$2)+1), ROW(475:475)))</f>
        <v>#NUM!</v>
      </c>
      <c r="W476" s="21" t="e">
        <f t="array" ref="W476">INDEX($D$2:$D$561, SMALL(IF($U$2=$B$2:$B$561, ROW($B$2:$B$561)-ROW($B$2)+1), ROW(475:475)))</f>
        <v>#NUM!</v>
      </c>
      <c r="Y476" s="21" t="e">
        <f t="array" ref="Y476">INDEX($C$2:$C$561, SMALL(IF($X$2=$B$2:$B$561, ROW($B$2:$B$561)-ROW($B$2)+1), ROW(475:475)))</f>
        <v>#NUM!</v>
      </c>
      <c r="Z476" s="21" t="e">
        <f t="array" ref="Z476">INDEX($D$2:$D$561, SMALL(IF($X$2=$B$2:$B$561, ROW($B$2:$B$561)-ROW($B$2)+1), ROW(475:475)))</f>
        <v>#NUM!</v>
      </c>
      <c r="AB476" s="21" t="e">
        <f t="array" ref="AB476">INDEX($C$2:$C$561, SMALL(IF($AA$2=$B$2:$B$561, ROW($B$2:$B$561)-ROW($B$2)+1), ROW(475:475)))</f>
        <v>#NUM!</v>
      </c>
      <c r="AC476" s="21" t="e">
        <f t="array" ref="AC476">INDEX($D$2:$D$561, SMALL(IF($AA$2=$B$2:$B$561, ROW($B$2:$B$561)-ROW($B$2)+1), ROW(475:475)))</f>
        <v>#NUM!</v>
      </c>
      <c r="AE476" s="21" t="e">
        <f t="array" ref="AE476">INDEX($C$2:$C$561, SMALL(IF($AD$2=$B$2:$B$561, ROW($B$2:$B$561)-ROW($B$2)+1), ROW(475:475)))</f>
        <v>#NUM!</v>
      </c>
      <c r="AF476" s="21" t="e">
        <f t="array" ref="AF476">INDEX($D$2:$D$561, SMALL(IF($AD$2=$B$2:$B$561, ROW($B$2:$B$561)-ROW($B$2)+1), ROW(475:475)))</f>
        <v>#NUM!</v>
      </c>
      <c r="AH476" s="21" t="e">
        <f t="array" ref="AH476">INDEX($C$2:$C$561, SMALL(IF($AG$2=$B$2:$B$561, ROW($B$2:$B$561)-ROW($B$2)+1), ROW(475:475)))</f>
        <v>#NUM!</v>
      </c>
      <c r="AI476" s="21" t="e">
        <f t="array" ref="AI476">INDEX($D$2:$D$561, SMALL(IF($AG$2=$B$2:$B$561, ROW($B$2:$B$561)-ROW($B$2)+1), ROW(475:475)))</f>
        <v>#NUM!</v>
      </c>
    </row>
    <row r="477" spans="1:35" ht="15" x14ac:dyDescent="0.4">
      <c r="A477">
        <f>'Clk1.25'!P51</f>
        <v>10.394259250406783</v>
      </c>
      <c r="B477">
        <f t="shared" si="7"/>
        <v>10</v>
      </c>
      <c r="C477" s="1">
        <f>'Clk1.25'!S51</f>
        <v>11.15834733607759</v>
      </c>
      <c r="D477" s="1">
        <f>'Clk1.25'!T51</f>
        <v>6.8515317083784337</v>
      </c>
      <c r="G477" s="21" t="e">
        <f t="array" ref="G477">INDEX($C$2:$C$561, SMALL(IF($F$2=$B$2:$B$561, ROW($B$2:$B$561)-ROW($B$2)+1), ROW(476:476)))</f>
        <v>#NUM!</v>
      </c>
      <c r="H477" s="21" t="e">
        <f t="array" ref="H477">INDEX($D$2:$D$561, SMALL(IF($F$2=$B$2:$B$561, ROW($B$2:$B$561)-ROW($B$2)+1), ROW(476:476)))</f>
        <v>#NUM!</v>
      </c>
      <c r="J477" s="21" t="e">
        <f t="array" ref="J477">INDEX($C$2:$C$561, SMALL(IF($I$2=$B$2:$B$561, ROW($B$2:$B$561)-ROW($B$2)+1), ROW(476:476)))</f>
        <v>#NUM!</v>
      </c>
      <c r="K477" s="21" t="e">
        <f t="array" ref="K477">INDEX($D$2:$D$561, SMALL(IF($I$2=$B$2:$B$561, ROW($B$2:$B$561)-ROW($B$2)+1), ROW(476:476)))</f>
        <v>#NUM!</v>
      </c>
      <c r="M477" s="21" t="e">
        <f t="array" ref="M477">INDEX($C$2:$C$561, SMALL(IF($L$2=$B$2:$B$561, ROW($B$2:$B$561)-ROW($B$2)+1), ROW(476:476)))</f>
        <v>#NUM!</v>
      </c>
      <c r="N477" s="21" t="e">
        <f t="array" ref="N477">INDEX($D$2:$D$561, SMALL(IF($L$2=$B$2:$B$561, ROW($B$2:$B$561)-ROW($B$2)+1), ROW(476:476)))</f>
        <v>#NUM!</v>
      </c>
      <c r="P477" s="21" t="e">
        <f t="array" ref="P477">INDEX($C$2:$C$561, SMALL(IF($O$2=$B$2:$B$561, ROW($B$2:$B$561)-ROW($B$2)+1), ROW(476:476)))</f>
        <v>#NUM!</v>
      </c>
      <c r="Q477" s="21" t="e">
        <f t="array" ref="Q477">INDEX($D$2:$D$561, SMALL(IF($O$2=$B$2:$B$561, ROW($B$2:$B$561)-ROW($B$2)+1), ROW(476:476)))</f>
        <v>#NUM!</v>
      </c>
      <c r="S477" s="21" t="e">
        <f t="array" ref="S477">INDEX($C$2:$C$561, SMALL(IF($R$2=$B$2:$B$561, ROW($B$2:$B$561)-ROW($B$2)+1), ROW(476:476)))</f>
        <v>#NUM!</v>
      </c>
      <c r="T477" s="21" t="e">
        <f t="array" ref="T477">INDEX($D$2:$D$561, SMALL(IF($R$2=$B$2:$B$561, ROW($B$2:$B$561)-ROW($B$2)+1), ROW(476:476)))</f>
        <v>#NUM!</v>
      </c>
      <c r="V477" s="21" t="e">
        <f t="array" ref="V477">INDEX($C$2:$C$561, SMALL(IF($U$2=$B$2:$B$561, ROW($B$2:$B$561)-ROW($B$2)+1), ROW(476:476)))</f>
        <v>#NUM!</v>
      </c>
      <c r="W477" s="21" t="e">
        <f t="array" ref="W477">INDEX($D$2:$D$561, SMALL(IF($U$2=$B$2:$B$561, ROW($B$2:$B$561)-ROW($B$2)+1), ROW(476:476)))</f>
        <v>#NUM!</v>
      </c>
      <c r="Y477" s="21" t="e">
        <f t="array" ref="Y477">INDEX($C$2:$C$561, SMALL(IF($X$2=$B$2:$B$561, ROW($B$2:$B$561)-ROW($B$2)+1), ROW(476:476)))</f>
        <v>#NUM!</v>
      </c>
      <c r="Z477" s="21" t="e">
        <f t="array" ref="Z477">INDEX($D$2:$D$561, SMALL(IF($X$2=$B$2:$B$561, ROW($B$2:$B$561)-ROW($B$2)+1), ROW(476:476)))</f>
        <v>#NUM!</v>
      </c>
      <c r="AB477" s="21" t="e">
        <f t="array" ref="AB477">INDEX($C$2:$C$561, SMALL(IF($AA$2=$B$2:$B$561, ROW($B$2:$B$561)-ROW($B$2)+1), ROW(476:476)))</f>
        <v>#NUM!</v>
      </c>
      <c r="AC477" s="21" t="e">
        <f t="array" ref="AC477">INDEX($D$2:$D$561, SMALL(IF($AA$2=$B$2:$B$561, ROW($B$2:$B$561)-ROW($B$2)+1), ROW(476:476)))</f>
        <v>#NUM!</v>
      </c>
      <c r="AE477" s="21" t="e">
        <f t="array" ref="AE477">INDEX($C$2:$C$561, SMALL(IF($AD$2=$B$2:$B$561, ROW($B$2:$B$561)-ROW($B$2)+1), ROW(476:476)))</f>
        <v>#NUM!</v>
      </c>
      <c r="AF477" s="21" t="e">
        <f t="array" ref="AF477">INDEX($D$2:$D$561, SMALL(IF($AD$2=$B$2:$B$561, ROW($B$2:$B$561)-ROW($B$2)+1), ROW(476:476)))</f>
        <v>#NUM!</v>
      </c>
      <c r="AH477" s="21" t="e">
        <f t="array" ref="AH477">INDEX($C$2:$C$561, SMALL(IF($AG$2=$B$2:$B$561, ROW($B$2:$B$561)-ROW($B$2)+1), ROW(476:476)))</f>
        <v>#NUM!</v>
      </c>
      <c r="AI477" s="21" t="e">
        <f t="array" ref="AI477">INDEX($D$2:$D$561, SMALL(IF($AG$2=$B$2:$B$561, ROW($B$2:$B$561)-ROW($B$2)+1), ROW(476:476)))</f>
        <v>#NUM!</v>
      </c>
    </row>
    <row r="478" spans="1:35" ht="15" x14ac:dyDescent="0.4">
      <c r="A478">
        <f>'Clk1.25'!P52</f>
        <v>10.385215709201663</v>
      </c>
      <c r="B478">
        <f t="shared" si="7"/>
        <v>10</v>
      </c>
      <c r="C478" s="1">
        <f>'Clk1.25'!S52</f>
        <v>10.857775594404631</v>
      </c>
      <c r="D478" s="1">
        <f>'Clk1.25'!T52</f>
        <v>6.7212591351924802</v>
      </c>
      <c r="G478" s="21" t="e">
        <f t="array" ref="G478">INDEX($C$2:$C$561, SMALL(IF($F$2=$B$2:$B$561, ROW($B$2:$B$561)-ROW($B$2)+1), ROW(477:477)))</f>
        <v>#NUM!</v>
      </c>
      <c r="H478" s="21" t="e">
        <f t="array" ref="H478">INDEX($D$2:$D$561, SMALL(IF($F$2=$B$2:$B$561, ROW($B$2:$B$561)-ROW($B$2)+1), ROW(477:477)))</f>
        <v>#NUM!</v>
      </c>
      <c r="J478" s="21" t="e">
        <f t="array" ref="J478">INDEX($C$2:$C$561, SMALL(IF($I$2=$B$2:$B$561, ROW($B$2:$B$561)-ROW($B$2)+1), ROW(477:477)))</f>
        <v>#NUM!</v>
      </c>
      <c r="K478" s="21" t="e">
        <f t="array" ref="K478">INDEX($D$2:$D$561, SMALL(IF($I$2=$B$2:$B$561, ROW($B$2:$B$561)-ROW($B$2)+1), ROW(477:477)))</f>
        <v>#NUM!</v>
      </c>
      <c r="M478" s="21" t="e">
        <f t="array" ref="M478">INDEX($C$2:$C$561, SMALL(IF($L$2=$B$2:$B$561, ROW($B$2:$B$561)-ROW($B$2)+1), ROW(477:477)))</f>
        <v>#NUM!</v>
      </c>
      <c r="N478" s="21" t="e">
        <f t="array" ref="N478">INDEX($D$2:$D$561, SMALL(IF($L$2=$B$2:$B$561, ROW($B$2:$B$561)-ROW($B$2)+1), ROW(477:477)))</f>
        <v>#NUM!</v>
      </c>
      <c r="P478" s="21" t="e">
        <f t="array" ref="P478">INDEX($C$2:$C$561, SMALL(IF($O$2=$B$2:$B$561, ROW($B$2:$B$561)-ROW($B$2)+1), ROW(477:477)))</f>
        <v>#NUM!</v>
      </c>
      <c r="Q478" s="21" t="e">
        <f t="array" ref="Q478">INDEX($D$2:$D$561, SMALL(IF($O$2=$B$2:$B$561, ROW($B$2:$B$561)-ROW($B$2)+1), ROW(477:477)))</f>
        <v>#NUM!</v>
      </c>
      <c r="S478" s="21" t="e">
        <f t="array" ref="S478">INDEX($C$2:$C$561, SMALL(IF($R$2=$B$2:$B$561, ROW($B$2:$B$561)-ROW($B$2)+1), ROW(477:477)))</f>
        <v>#NUM!</v>
      </c>
      <c r="T478" s="21" t="e">
        <f t="array" ref="T478">INDEX($D$2:$D$561, SMALL(IF($R$2=$B$2:$B$561, ROW($B$2:$B$561)-ROW($B$2)+1), ROW(477:477)))</f>
        <v>#NUM!</v>
      </c>
      <c r="V478" s="21" t="e">
        <f t="array" ref="V478">INDEX($C$2:$C$561, SMALL(IF($U$2=$B$2:$B$561, ROW($B$2:$B$561)-ROW($B$2)+1), ROW(477:477)))</f>
        <v>#NUM!</v>
      </c>
      <c r="W478" s="21" t="e">
        <f t="array" ref="W478">INDEX($D$2:$D$561, SMALL(IF($U$2=$B$2:$B$561, ROW($B$2:$B$561)-ROW($B$2)+1), ROW(477:477)))</f>
        <v>#NUM!</v>
      </c>
      <c r="Y478" s="21" t="e">
        <f t="array" ref="Y478">INDEX($C$2:$C$561, SMALL(IF($X$2=$B$2:$B$561, ROW($B$2:$B$561)-ROW($B$2)+1), ROW(477:477)))</f>
        <v>#NUM!</v>
      </c>
      <c r="Z478" s="21" t="e">
        <f t="array" ref="Z478">INDEX($D$2:$D$561, SMALL(IF($X$2=$B$2:$B$561, ROW($B$2:$B$561)-ROW($B$2)+1), ROW(477:477)))</f>
        <v>#NUM!</v>
      </c>
      <c r="AB478" s="21" t="e">
        <f t="array" ref="AB478">INDEX($C$2:$C$561, SMALL(IF($AA$2=$B$2:$B$561, ROW($B$2:$B$561)-ROW($B$2)+1), ROW(477:477)))</f>
        <v>#NUM!</v>
      </c>
      <c r="AC478" s="21" t="e">
        <f t="array" ref="AC478">INDEX($D$2:$D$561, SMALL(IF($AA$2=$B$2:$B$561, ROW($B$2:$B$561)-ROW($B$2)+1), ROW(477:477)))</f>
        <v>#NUM!</v>
      </c>
      <c r="AE478" s="21" t="e">
        <f t="array" ref="AE478">INDEX($C$2:$C$561, SMALL(IF($AD$2=$B$2:$B$561, ROW($B$2:$B$561)-ROW($B$2)+1), ROW(477:477)))</f>
        <v>#NUM!</v>
      </c>
      <c r="AF478" s="21" t="e">
        <f t="array" ref="AF478">INDEX($D$2:$D$561, SMALL(IF($AD$2=$B$2:$B$561, ROW($B$2:$B$561)-ROW($B$2)+1), ROW(477:477)))</f>
        <v>#NUM!</v>
      </c>
      <c r="AH478" s="21" t="e">
        <f t="array" ref="AH478">INDEX($C$2:$C$561, SMALL(IF($AG$2=$B$2:$B$561, ROW($B$2:$B$561)-ROW($B$2)+1), ROW(477:477)))</f>
        <v>#NUM!</v>
      </c>
      <c r="AI478" s="21" t="e">
        <f t="array" ref="AI478">INDEX($D$2:$D$561, SMALL(IF($AG$2=$B$2:$B$561, ROW($B$2:$B$561)-ROW($B$2)+1), ROW(477:477)))</f>
        <v>#NUM!</v>
      </c>
    </row>
    <row r="479" spans="1:35" ht="15" x14ac:dyDescent="0.4">
      <c r="A479">
        <f>'Clk1.25'!P53</f>
        <v>10.38458519444516</v>
      </c>
      <c r="B479">
        <f t="shared" si="7"/>
        <v>10</v>
      </c>
      <c r="C479" s="1">
        <f>'Clk1.25'!S53</f>
        <v>10.568144555065444</v>
      </c>
      <c r="D479" s="1">
        <f>'Clk1.25'!T53</f>
        <v>6.59047288987444</v>
      </c>
      <c r="G479" s="21" t="e">
        <f t="array" ref="G479">INDEX($C$2:$C$561, SMALL(IF($F$2=$B$2:$B$561, ROW($B$2:$B$561)-ROW($B$2)+1), ROW(478:478)))</f>
        <v>#NUM!</v>
      </c>
      <c r="H479" s="21" t="e">
        <f t="array" ref="H479">INDEX($D$2:$D$561, SMALL(IF($F$2=$B$2:$B$561, ROW($B$2:$B$561)-ROW($B$2)+1), ROW(478:478)))</f>
        <v>#NUM!</v>
      </c>
      <c r="J479" s="21" t="e">
        <f t="array" ref="J479">INDEX($C$2:$C$561, SMALL(IF($I$2=$B$2:$B$561, ROW($B$2:$B$561)-ROW($B$2)+1), ROW(478:478)))</f>
        <v>#NUM!</v>
      </c>
      <c r="K479" s="21" t="e">
        <f t="array" ref="K479">INDEX($D$2:$D$561, SMALL(IF($I$2=$B$2:$B$561, ROW($B$2:$B$561)-ROW($B$2)+1), ROW(478:478)))</f>
        <v>#NUM!</v>
      </c>
      <c r="M479" s="21" t="e">
        <f t="array" ref="M479">INDEX($C$2:$C$561, SMALL(IF($L$2=$B$2:$B$561, ROW($B$2:$B$561)-ROW($B$2)+1), ROW(478:478)))</f>
        <v>#NUM!</v>
      </c>
      <c r="N479" s="21" t="e">
        <f t="array" ref="N479">INDEX($D$2:$D$561, SMALL(IF($L$2=$B$2:$B$561, ROW($B$2:$B$561)-ROW($B$2)+1), ROW(478:478)))</f>
        <v>#NUM!</v>
      </c>
      <c r="P479" s="21" t="e">
        <f t="array" ref="P479">INDEX($C$2:$C$561, SMALL(IF($O$2=$B$2:$B$561, ROW($B$2:$B$561)-ROW($B$2)+1), ROW(478:478)))</f>
        <v>#NUM!</v>
      </c>
      <c r="Q479" s="21" t="e">
        <f t="array" ref="Q479">INDEX($D$2:$D$561, SMALL(IF($O$2=$B$2:$B$561, ROW($B$2:$B$561)-ROW($B$2)+1), ROW(478:478)))</f>
        <v>#NUM!</v>
      </c>
      <c r="S479" s="21" t="e">
        <f t="array" ref="S479">INDEX($C$2:$C$561, SMALL(IF($R$2=$B$2:$B$561, ROW($B$2:$B$561)-ROW($B$2)+1), ROW(478:478)))</f>
        <v>#NUM!</v>
      </c>
      <c r="T479" s="21" t="e">
        <f t="array" ref="T479">INDEX($D$2:$D$561, SMALL(IF($R$2=$B$2:$B$561, ROW($B$2:$B$561)-ROW($B$2)+1), ROW(478:478)))</f>
        <v>#NUM!</v>
      </c>
      <c r="V479" s="21" t="e">
        <f t="array" ref="V479">INDEX($C$2:$C$561, SMALL(IF($U$2=$B$2:$B$561, ROW($B$2:$B$561)-ROW($B$2)+1), ROW(478:478)))</f>
        <v>#NUM!</v>
      </c>
      <c r="W479" s="21" t="e">
        <f t="array" ref="W479">INDEX($D$2:$D$561, SMALL(IF($U$2=$B$2:$B$561, ROW($B$2:$B$561)-ROW($B$2)+1), ROW(478:478)))</f>
        <v>#NUM!</v>
      </c>
      <c r="Y479" s="21" t="e">
        <f t="array" ref="Y479">INDEX($C$2:$C$561, SMALL(IF($X$2=$B$2:$B$561, ROW($B$2:$B$561)-ROW($B$2)+1), ROW(478:478)))</f>
        <v>#NUM!</v>
      </c>
      <c r="Z479" s="21" t="e">
        <f t="array" ref="Z479">INDEX($D$2:$D$561, SMALL(IF($X$2=$B$2:$B$561, ROW($B$2:$B$561)-ROW($B$2)+1), ROW(478:478)))</f>
        <v>#NUM!</v>
      </c>
      <c r="AB479" s="21" t="e">
        <f t="array" ref="AB479">INDEX($C$2:$C$561, SMALL(IF($AA$2=$B$2:$B$561, ROW($B$2:$B$561)-ROW($B$2)+1), ROW(478:478)))</f>
        <v>#NUM!</v>
      </c>
      <c r="AC479" s="21" t="e">
        <f t="array" ref="AC479">INDEX($D$2:$D$561, SMALL(IF($AA$2=$B$2:$B$561, ROW($B$2:$B$561)-ROW($B$2)+1), ROW(478:478)))</f>
        <v>#NUM!</v>
      </c>
      <c r="AE479" s="21" t="e">
        <f t="array" ref="AE479">INDEX($C$2:$C$561, SMALL(IF($AD$2=$B$2:$B$561, ROW($B$2:$B$561)-ROW($B$2)+1), ROW(478:478)))</f>
        <v>#NUM!</v>
      </c>
      <c r="AF479" s="21" t="e">
        <f t="array" ref="AF479">INDEX($D$2:$D$561, SMALL(IF($AD$2=$B$2:$B$561, ROW($B$2:$B$561)-ROW($B$2)+1), ROW(478:478)))</f>
        <v>#NUM!</v>
      </c>
      <c r="AH479" s="21" t="e">
        <f t="array" ref="AH479">INDEX($C$2:$C$561, SMALL(IF($AG$2=$B$2:$B$561, ROW($B$2:$B$561)-ROW($B$2)+1), ROW(478:478)))</f>
        <v>#NUM!</v>
      </c>
      <c r="AI479" s="21" t="e">
        <f t="array" ref="AI479">INDEX($D$2:$D$561, SMALL(IF($AG$2=$B$2:$B$561, ROW($B$2:$B$561)-ROW($B$2)+1), ROW(478:478)))</f>
        <v>#NUM!</v>
      </c>
    </row>
    <row r="480" spans="1:35" ht="15" x14ac:dyDescent="0.4">
      <c r="A480">
        <f>'Clk1.25'!P54</f>
        <v>10.392126116881194</v>
      </c>
      <c r="B480">
        <f t="shared" si="7"/>
        <v>10</v>
      </c>
      <c r="C480" s="1">
        <f>'Clk1.25'!S54</f>
        <v>10.288753885357037</v>
      </c>
      <c r="D480" s="1">
        <f>'Clk1.25'!T54</f>
        <v>6.4587820366368547</v>
      </c>
      <c r="G480" s="21" t="e">
        <f t="array" ref="G480">INDEX($C$2:$C$561, SMALL(IF($F$2=$B$2:$B$561, ROW($B$2:$B$561)-ROW($B$2)+1), ROW(479:479)))</f>
        <v>#NUM!</v>
      </c>
      <c r="H480" s="21" t="e">
        <f t="array" ref="H480">INDEX($D$2:$D$561, SMALL(IF($F$2=$B$2:$B$561, ROW($B$2:$B$561)-ROW($B$2)+1), ROW(479:479)))</f>
        <v>#NUM!</v>
      </c>
      <c r="J480" s="21" t="e">
        <f t="array" ref="J480">INDEX($C$2:$C$561, SMALL(IF($I$2=$B$2:$B$561, ROW($B$2:$B$561)-ROW($B$2)+1), ROW(479:479)))</f>
        <v>#NUM!</v>
      </c>
      <c r="K480" s="21" t="e">
        <f t="array" ref="K480">INDEX($D$2:$D$561, SMALL(IF($I$2=$B$2:$B$561, ROW($B$2:$B$561)-ROW($B$2)+1), ROW(479:479)))</f>
        <v>#NUM!</v>
      </c>
      <c r="M480" s="21" t="e">
        <f t="array" ref="M480">INDEX($C$2:$C$561, SMALL(IF($L$2=$B$2:$B$561, ROW($B$2:$B$561)-ROW($B$2)+1), ROW(479:479)))</f>
        <v>#NUM!</v>
      </c>
      <c r="N480" s="21" t="e">
        <f t="array" ref="N480">INDEX($D$2:$D$561, SMALL(IF($L$2=$B$2:$B$561, ROW($B$2:$B$561)-ROW($B$2)+1), ROW(479:479)))</f>
        <v>#NUM!</v>
      </c>
      <c r="P480" s="21" t="e">
        <f t="array" ref="P480">INDEX($C$2:$C$561, SMALL(IF($O$2=$B$2:$B$561, ROW($B$2:$B$561)-ROW($B$2)+1), ROW(479:479)))</f>
        <v>#NUM!</v>
      </c>
      <c r="Q480" s="21" t="e">
        <f t="array" ref="Q480">INDEX($D$2:$D$561, SMALL(IF($O$2=$B$2:$B$561, ROW($B$2:$B$561)-ROW($B$2)+1), ROW(479:479)))</f>
        <v>#NUM!</v>
      </c>
      <c r="S480" s="21" t="e">
        <f t="array" ref="S480">INDEX($C$2:$C$561, SMALL(IF($R$2=$B$2:$B$561, ROW($B$2:$B$561)-ROW($B$2)+1), ROW(479:479)))</f>
        <v>#NUM!</v>
      </c>
      <c r="T480" s="21" t="e">
        <f t="array" ref="T480">INDEX($D$2:$D$561, SMALL(IF($R$2=$B$2:$B$561, ROW($B$2:$B$561)-ROW($B$2)+1), ROW(479:479)))</f>
        <v>#NUM!</v>
      </c>
      <c r="V480" s="21" t="e">
        <f t="array" ref="V480">INDEX($C$2:$C$561, SMALL(IF($U$2=$B$2:$B$561, ROW($B$2:$B$561)-ROW($B$2)+1), ROW(479:479)))</f>
        <v>#NUM!</v>
      </c>
      <c r="W480" s="21" t="e">
        <f t="array" ref="W480">INDEX($D$2:$D$561, SMALL(IF($U$2=$B$2:$B$561, ROW($B$2:$B$561)-ROW($B$2)+1), ROW(479:479)))</f>
        <v>#NUM!</v>
      </c>
      <c r="Y480" s="21" t="e">
        <f t="array" ref="Y480">INDEX($C$2:$C$561, SMALL(IF($X$2=$B$2:$B$561, ROW($B$2:$B$561)-ROW($B$2)+1), ROW(479:479)))</f>
        <v>#NUM!</v>
      </c>
      <c r="Z480" s="21" t="e">
        <f t="array" ref="Z480">INDEX($D$2:$D$561, SMALL(IF($X$2=$B$2:$B$561, ROW($B$2:$B$561)-ROW($B$2)+1), ROW(479:479)))</f>
        <v>#NUM!</v>
      </c>
      <c r="AB480" s="21" t="e">
        <f t="array" ref="AB480">INDEX($C$2:$C$561, SMALL(IF($AA$2=$B$2:$B$561, ROW($B$2:$B$561)-ROW($B$2)+1), ROW(479:479)))</f>
        <v>#NUM!</v>
      </c>
      <c r="AC480" s="21" t="e">
        <f t="array" ref="AC480">INDEX($D$2:$D$561, SMALL(IF($AA$2=$B$2:$B$561, ROW($B$2:$B$561)-ROW($B$2)+1), ROW(479:479)))</f>
        <v>#NUM!</v>
      </c>
      <c r="AE480" s="21" t="e">
        <f t="array" ref="AE480">INDEX($C$2:$C$561, SMALL(IF($AD$2=$B$2:$B$561, ROW($B$2:$B$561)-ROW($B$2)+1), ROW(479:479)))</f>
        <v>#NUM!</v>
      </c>
      <c r="AF480" s="21" t="e">
        <f t="array" ref="AF480">INDEX($D$2:$D$561, SMALL(IF($AD$2=$B$2:$B$561, ROW($B$2:$B$561)-ROW($B$2)+1), ROW(479:479)))</f>
        <v>#NUM!</v>
      </c>
      <c r="AH480" s="21" t="e">
        <f t="array" ref="AH480">INDEX($C$2:$C$561, SMALL(IF($AG$2=$B$2:$B$561, ROW($B$2:$B$561)-ROW($B$2)+1), ROW(479:479)))</f>
        <v>#NUM!</v>
      </c>
      <c r="AI480" s="21" t="e">
        <f t="array" ref="AI480">INDEX($D$2:$D$561, SMALL(IF($AG$2=$B$2:$B$561, ROW($B$2:$B$561)-ROW($B$2)+1), ROW(479:479)))</f>
        <v>#NUM!</v>
      </c>
    </row>
    <row r="481" spans="1:35" ht="15" x14ac:dyDescent="0.4">
      <c r="A481">
        <f>'Clk1.25'!P55</f>
        <v>10.407644531715009</v>
      </c>
      <c r="B481">
        <f t="shared" si="7"/>
        <v>10</v>
      </c>
      <c r="C481" s="1">
        <f>'Clk1.25'!S55</f>
        <v>10.018968269467159</v>
      </c>
      <c r="D481" s="1">
        <f>'Clk1.25'!T55</f>
        <v>6.3258169849365373</v>
      </c>
      <c r="G481" s="21" t="e">
        <f t="array" ref="G481">INDEX($C$2:$C$561, SMALL(IF($F$2=$B$2:$B$561, ROW($B$2:$B$561)-ROW($B$2)+1), ROW(480:480)))</f>
        <v>#NUM!</v>
      </c>
      <c r="H481" s="21" t="e">
        <f t="array" ref="H481">INDEX($D$2:$D$561, SMALL(IF($F$2=$B$2:$B$561, ROW($B$2:$B$561)-ROW($B$2)+1), ROW(480:480)))</f>
        <v>#NUM!</v>
      </c>
      <c r="J481" s="21" t="e">
        <f t="array" ref="J481">INDEX($C$2:$C$561, SMALL(IF($I$2=$B$2:$B$561, ROW($B$2:$B$561)-ROW($B$2)+1), ROW(480:480)))</f>
        <v>#NUM!</v>
      </c>
      <c r="K481" s="21" t="e">
        <f t="array" ref="K481">INDEX($D$2:$D$561, SMALL(IF($I$2=$B$2:$B$561, ROW($B$2:$B$561)-ROW($B$2)+1), ROW(480:480)))</f>
        <v>#NUM!</v>
      </c>
      <c r="M481" s="21" t="e">
        <f t="array" ref="M481">INDEX($C$2:$C$561, SMALL(IF($L$2=$B$2:$B$561, ROW($B$2:$B$561)-ROW($B$2)+1), ROW(480:480)))</f>
        <v>#NUM!</v>
      </c>
      <c r="N481" s="21" t="e">
        <f t="array" ref="N481">INDEX($D$2:$D$561, SMALL(IF($L$2=$B$2:$B$561, ROW($B$2:$B$561)-ROW($B$2)+1), ROW(480:480)))</f>
        <v>#NUM!</v>
      </c>
      <c r="P481" s="21" t="e">
        <f t="array" ref="P481">INDEX($C$2:$C$561, SMALL(IF($O$2=$B$2:$B$561, ROW($B$2:$B$561)-ROW($B$2)+1), ROW(480:480)))</f>
        <v>#NUM!</v>
      </c>
      <c r="Q481" s="21" t="e">
        <f t="array" ref="Q481">INDEX($D$2:$D$561, SMALL(IF($O$2=$B$2:$B$561, ROW($B$2:$B$561)-ROW($B$2)+1), ROW(480:480)))</f>
        <v>#NUM!</v>
      </c>
      <c r="S481" s="21" t="e">
        <f t="array" ref="S481">INDEX($C$2:$C$561, SMALL(IF($R$2=$B$2:$B$561, ROW($B$2:$B$561)-ROW($B$2)+1), ROW(480:480)))</f>
        <v>#NUM!</v>
      </c>
      <c r="T481" s="21" t="e">
        <f t="array" ref="T481">INDEX($D$2:$D$561, SMALL(IF($R$2=$B$2:$B$561, ROW($B$2:$B$561)-ROW($B$2)+1), ROW(480:480)))</f>
        <v>#NUM!</v>
      </c>
      <c r="V481" s="21" t="e">
        <f t="array" ref="V481">INDEX($C$2:$C$561, SMALL(IF($U$2=$B$2:$B$561, ROW($B$2:$B$561)-ROW($B$2)+1), ROW(480:480)))</f>
        <v>#NUM!</v>
      </c>
      <c r="W481" s="21" t="e">
        <f t="array" ref="W481">INDEX($D$2:$D$561, SMALL(IF($U$2=$B$2:$B$561, ROW($B$2:$B$561)-ROW($B$2)+1), ROW(480:480)))</f>
        <v>#NUM!</v>
      </c>
      <c r="Y481" s="21" t="e">
        <f t="array" ref="Y481">INDEX($C$2:$C$561, SMALL(IF($X$2=$B$2:$B$561, ROW($B$2:$B$561)-ROW($B$2)+1), ROW(480:480)))</f>
        <v>#NUM!</v>
      </c>
      <c r="Z481" s="21" t="e">
        <f t="array" ref="Z481">INDEX($D$2:$D$561, SMALL(IF($X$2=$B$2:$B$561, ROW($B$2:$B$561)-ROW($B$2)+1), ROW(480:480)))</f>
        <v>#NUM!</v>
      </c>
      <c r="AB481" s="21" t="e">
        <f t="array" ref="AB481">INDEX($C$2:$C$561, SMALL(IF($AA$2=$B$2:$B$561, ROW($B$2:$B$561)-ROW($B$2)+1), ROW(480:480)))</f>
        <v>#NUM!</v>
      </c>
      <c r="AC481" s="21" t="e">
        <f t="array" ref="AC481">INDEX($D$2:$D$561, SMALL(IF($AA$2=$B$2:$B$561, ROW($B$2:$B$561)-ROW($B$2)+1), ROW(480:480)))</f>
        <v>#NUM!</v>
      </c>
      <c r="AE481" s="21" t="e">
        <f t="array" ref="AE481">INDEX($C$2:$C$561, SMALL(IF($AD$2=$B$2:$B$561, ROW($B$2:$B$561)-ROW($B$2)+1), ROW(480:480)))</f>
        <v>#NUM!</v>
      </c>
      <c r="AF481" s="21" t="e">
        <f t="array" ref="AF481">INDEX($D$2:$D$561, SMALL(IF($AD$2=$B$2:$B$561, ROW($B$2:$B$561)-ROW($B$2)+1), ROW(480:480)))</f>
        <v>#NUM!</v>
      </c>
      <c r="AH481" s="21" t="e">
        <f t="array" ref="AH481">INDEX($C$2:$C$561, SMALL(IF($AG$2=$B$2:$B$561, ROW($B$2:$B$561)-ROW($B$2)+1), ROW(480:480)))</f>
        <v>#NUM!</v>
      </c>
      <c r="AI481" s="21" t="e">
        <f t="array" ref="AI481">INDEX($D$2:$D$561, SMALL(IF($AG$2=$B$2:$B$561, ROW($B$2:$B$561)-ROW($B$2)+1), ROW(480:480)))</f>
        <v>#NUM!</v>
      </c>
    </row>
    <row r="482" spans="1:35" ht="15" x14ac:dyDescent="0.4">
      <c r="A482">
        <f>'Clk1.25'!P56</f>
        <v>10.430990887918945</v>
      </c>
      <c r="B482">
        <f t="shared" si="7"/>
        <v>10</v>
      </c>
      <c r="C482" s="1">
        <f>'Clk1.25'!S56</f>
        <v>9.7582079503496981</v>
      </c>
      <c r="D482" s="1">
        <f>'Clk1.25'!T56</f>
        <v>6.1912248973607173</v>
      </c>
      <c r="G482" s="21" t="e">
        <f t="array" ref="G482">INDEX($C$2:$C$561, SMALL(IF($F$2=$B$2:$B$561, ROW($B$2:$B$561)-ROW($B$2)+1), ROW(481:481)))</f>
        <v>#NUM!</v>
      </c>
      <c r="H482" s="21" t="e">
        <f t="array" ref="H482">INDEX($D$2:$D$561, SMALL(IF($F$2=$B$2:$B$561, ROW($B$2:$B$561)-ROW($B$2)+1), ROW(481:481)))</f>
        <v>#NUM!</v>
      </c>
      <c r="J482" s="21" t="e">
        <f t="array" ref="J482">INDEX($C$2:$C$561, SMALL(IF($I$2=$B$2:$B$561, ROW($B$2:$B$561)-ROW($B$2)+1), ROW(481:481)))</f>
        <v>#NUM!</v>
      </c>
      <c r="K482" s="21" t="e">
        <f t="array" ref="K482">INDEX($D$2:$D$561, SMALL(IF($I$2=$B$2:$B$561, ROW($B$2:$B$561)-ROW($B$2)+1), ROW(481:481)))</f>
        <v>#NUM!</v>
      </c>
      <c r="M482" s="21" t="e">
        <f t="array" ref="M482">INDEX($C$2:$C$561, SMALL(IF($L$2=$B$2:$B$561, ROW($B$2:$B$561)-ROW($B$2)+1), ROW(481:481)))</f>
        <v>#NUM!</v>
      </c>
      <c r="N482" s="21" t="e">
        <f t="array" ref="N482">INDEX($D$2:$D$561, SMALL(IF($L$2=$B$2:$B$561, ROW($B$2:$B$561)-ROW($B$2)+1), ROW(481:481)))</f>
        <v>#NUM!</v>
      </c>
      <c r="P482" s="21" t="e">
        <f t="array" ref="P482">INDEX($C$2:$C$561, SMALL(IF($O$2=$B$2:$B$561, ROW($B$2:$B$561)-ROW($B$2)+1), ROW(481:481)))</f>
        <v>#NUM!</v>
      </c>
      <c r="Q482" s="21" t="e">
        <f t="array" ref="Q482">INDEX($D$2:$D$561, SMALL(IF($O$2=$B$2:$B$561, ROW($B$2:$B$561)-ROW($B$2)+1), ROW(481:481)))</f>
        <v>#NUM!</v>
      </c>
      <c r="S482" s="21" t="e">
        <f t="array" ref="S482">INDEX($C$2:$C$561, SMALL(IF($R$2=$B$2:$B$561, ROW($B$2:$B$561)-ROW($B$2)+1), ROW(481:481)))</f>
        <v>#NUM!</v>
      </c>
      <c r="T482" s="21" t="e">
        <f t="array" ref="T482">INDEX($D$2:$D$561, SMALL(IF($R$2=$B$2:$B$561, ROW($B$2:$B$561)-ROW($B$2)+1), ROW(481:481)))</f>
        <v>#NUM!</v>
      </c>
      <c r="V482" s="21" t="e">
        <f t="array" ref="V482">INDEX($C$2:$C$561, SMALL(IF($U$2=$B$2:$B$561, ROW($B$2:$B$561)-ROW($B$2)+1), ROW(481:481)))</f>
        <v>#NUM!</v>
      </c>
      <c r="W482" s="21" t="e">
        <f t="array" ref="W482">INDEX($D$2:$D$561, SMALL(IF($U$2=$B$2:$B$561, ROW($B$2:$B$561)-ROW($B$2)+1), ROW(481:481)))</f>
        <v>#NUM!</v>
      </c>
      <c r="Y482" s="21" t="e">
        <f t="array" ref="Y482">INDEX($C$2:$C$561, SMALL(IF($X$2=$B$2:$B$561, ROW($B$2:$B$561)-ROW($B$2)+1), ROW(481:481)))</f>
        <v>#NUM!</v>
      </c>
      <c r="Z482" s="21" t="e">
        <f t="array" ref="Z482">INDEX($D$2:$D$561, SMALL(IF($X$2=$B$2:$B$561, ROW($B$2:$B$561)-ROW($B$2)+1), ROW(481:481)))</f>
        <v>#NUM!</v>
      </c>
      <c r="AB482" s="21" t="e">
        <f t="array" ref="AB482">INDEX($C$2:$C$561, SMALL(IF($AA$2=$B$2:$B$561, ROW($B$2:$B$561)-ROW($B$2)+1), ROW(481:481)))</f>
        <v>#NUM!</v>
      </c>
      <c r="AC482" s="21" t="e">
        <f t="array" ref="AC482">INDEX($D$2:$D$561, SMALL(IF($AA$2=$B$2:$B$561, ROW($B$2:$B$561)-ROW($B$2)+1), ROW(481:481)))</f>
        <v>#NUM!</v>
      </c>
      <c r="AE482" s="21" t="e">
        <f t="array" ref="AE482">INDEX($C$2:$C$561, SMALL(IF($AD$2=$B$2:$B$561, ROW($B$2:$B$561)-ROW($B$2)+1), ROW(481:481)))</f>
        <v>#NUM!</v>
      </c>
      <c r="AF482" s="21" t="e">
        <f t="array" ref="AF482">INDEX($D$2:$D$561, SMALL(IF($AD$2=$B$2:$B$561, ROW($B$2:$B$561)-ROW($B$2)+1), ROW(481:481)))</f>
        <v>#NUM!</v>
      </c>
      <c r="AH482" s="21" t="e">
        <f t="array" ref="AH482">INDEX($C$2:$C$561, SMALL(IF($AG$2=$B$2:$B$561, ROW($B$2:$B$561)-ROW($B$2)+1), ROW(481:481)))</f>
        <v>#NUM!</v>
      </c>
      <c r="AI482" s="21" t="e">
        <f t="array" ref="AI482">INDEX($D$2:$D$561, SMALL(IF($AG$2=$B$2:$B$561, ROW($B$2:$B$561)-ROW($B$2)+1), ROW(481:481)))</f>
        <v>#NUM!</v>
      </c>
    </row>
    <row r="483" spans="1:35" ht="15" x14ac:dyDescent="0.4">
      <c r="A483">
        <f>'Clk1.25'!P57</f>
        <v>10.462057597924032</v>
      </c>
      <c r="B483">
        <f t="shared" si="7"/>
        <v>10</v>
      </c>
      <c r="C483" s="1">
        <f>'Clk1.25'!S57</f>
        <v>9.5059403989398046</v>
      </c>
      <c r="D483" s="1">
        <f>'Clk1.25'!T57</f>
        <v>6.0546654704878815</v>
      </c>
      <c r="G483" s="21" t="e">
        <f t="array" ref="G483">INDEX($C$2:$C$561, SMALL(IF($F$2=$B$2:$B$561, ROW($B$2:$B$561)-ROW($B$2)+1), ROW(482:482)))</f>
        <v>#NUM!</v>
      </c>
      <c r="H483" s="21" t="e">
        <f t="array" ref="H483">INDEX($D$2:$D$561, SMALL(IF($F$2=$B$2:$B$561, ROW($B$2:$B$561)-ROW($B$2)+1), ROW(482:482)))</f>
        <v>#NUM!</v>
      </c>
      <c r="J483" s="21" t="e">
        <f t="array" ref="J483">INDEX($C$2:$C$561, SMALL(IF($I$2=$B$2:$B$561, ROW($B$2:$B$561)-ROW($B$2)+1), ROW(482:482)))</f>
        <v>#NUM!</v>
      </c>
      <c r="K483" s="21" t="e">
        <f t="array" ref="K483">INDEX($D$2:$D$561, SMALL(IF($I$2=$B$2:$B$561, ROW($B$2:$B$561)-ROW($B$2)+1), ROW(482:482)))</f>
        <v>#NUM!</v>
      </c>
      <c r="M483" s="21" t="e">
        <f t="array" ref="M483">INDEX($C$2:$C$561, SMALL(IF($L$2=$B$2:$B$561, ROW($B$2:$B$561)-ROW($B$2)+1), ROW(482:482)))</f>
        <v>#NUM!</v>
      </c>
      <c r="N483" s="21" t="e">
        <f t="array" ref="N483">INDEX($D$2:$D$561, SMALL(IF($L$2=$B$2:$B$561, ROW($B$2:$B$561)-ROW($B$2)+1), ROW(482:482)))</f>
        <v>#NUM!</v>
      </c>
      <c r="P483" s="21" t="e">
        <f t="array" ref="P483">INDEX($C$2:$C$561, SMALL(IF($O$2=$B$2:$B$561, ROW($B$2:$B$561)-ROW($B$2)+1), ROW(482:482)))</f>
        <v>#NUM!</v>
      </c>
      <c r="Q483" s="21" t="e">
        <f t="array" ref="Q483">INDEX($D$2:$D$561, SMALL(IF($O$2=$B$2:$B$561, ROW($B$2:$B$561)-ROW($B$2)+1), ROW(482:482)))</f>
        <v>#NUM!</v>
      </c>
      <c r="S483" s="21" t="e">
        <f t="array" ref="S483">INDEX($C$2:$C$561, SMALL(IF($R$2=$B$2:$B$561, ROW($B$2:$B$561)-ROW($B$2)+1), ROW(482:482)))</f>
        <v>#NUM!</v>
      </c>
      <c r="T483" s="21" t="e">
        <f t="array" ref="T483">INDEX($D$2:$D$561, SMALL(IF($R$2=$B$2:$B$561, ROW($B$2:$B$561)-ROW($B$2)+1), ROW(482:482)))</f>
        <v>#NUM!</v>
      </c>
      <c r="V483" s="21" t="e">
        <f t="array" ref="V483">INDEX($C$2:$C$561, SMALL(IF($U$2=$B$2:$B$561, ROW($B$2:$B$561)-ROW($B$2)+1), ROW(482:482)))</f>
        <v>#NUM!</v>
      </c>
      <c r="W483" s="21" t="e">
        <f t="array" ref="W483">INDEX($D$2:$D$561, SMALL(IF($U$2=$B$2:$B$561, ROW($B$2:$B$561)-ROW($B$2)+1), ROW(482:482)))</f>
        <v>#NUM!</v>
      </c>
      <c r="Y483" s="21" t="e">
        <f t="array" ref="Y483">INDEX($C$2:$C$561, SMALL(IF($X$2=$B$2:$B$561, ROW($B$2:$B$561)-ROW($B$2)+1), ROW(482:482)))</f>
        <v>#NUM!</v>
      </c>
      <c r="Z483" s="21" t="e">
        <f t="array" ref="Z483">INDEX($D$2:$D$561, SMALL(IF($X$2=$B$2:$B$561, ROW($B$2:$B$561)-ROW($B$2)+1), ROW(482:482)))</f>
        <v>#NUM!</v>
      </c>
      <c r="AB483" s="21" t="e">
        <f t="array" ref="AB483">INDEX($C$2:$C$561, SMALL(IF($AA$2=$B$2:$B$561, ROW($B$2:$B$561)-ROW($B$2)+1), ROW(482:482)))</f>
        <v>#NUM!</v>
      </c>
      <c r="AC483" s="21" t="e">
        <f t="array" ref="AC483">INDEX($D$2:$D$561, SMALL(IF($AA$2=$B$2:$B$561, ROW($B$2:$B$561)-ROW($B$2)+1), ROW(482:482)))</f>
        <v>#NUM!</v>
      </c>
      <c r="AE483" s="21" t="e">
        <f t="array" ref="AE483">INDEX($C$2:$C$561, SMALL(IF($AD$2=$B$2:$B$561, ROW($B$2:$B$561)-ROW($B$2)+1), ROW(482:482)))</f>
        <v>#NUM!</v>
      </c>
      <c r="AF483" s="21" t="e">
        <f t="array" ref="AF483">INDEX($D$2:$D$561, SMALL(IF($AD$2=$B$2:$B$561, ROW($B$2:$B$561)-ROW($B$2)+1), ROW(482:482)))</f>
        <v>#NUM!</v>
      </c>
      <c r="AH483" s="21" t="e">
        <f t="array" ref="AH483">INDEX($C$2:$C$561, SMALL(IF($AG$2=$B$2:$B$561, ROW($B$2:$B$561)-ROW($B$2)+1), ROW(482:482)))</f>
        <v>#NUM!</v>
      </c>
      <c r="AI483" s="21" t="e">
        <f t="array" ref="AI483">INDEX($D$2:$D$561, SMALL(IF($AG$2=$B$2:$B$561, ROW($B$2:$B$561)-ROW($B$2)+1), ROW(482:482)))</f>
        <v>#NUM!</v>
      </c>
    </row>
    <row r="484" spans="1:35" ht="15" x14ac:dyDescent="0.4">
      <c r="A484">
        <f>'Clk1.25'!P58</f>
        <v>10.500777340177349</v>
      </c>
      <c r="B484">
        <f t="shared" si="7"/>
        <v>10</v>
      </c>
      <c r="C484" s="1">
        <f>'Clk1.25'!S58</f>
        <v>9.2616728636668402</v>
      </c>
      <c r="D484" s="1">
        <f>'Clk1.25'!T58</f>
        <v>5.9158069944167293</v>
      </c>
      <c r="G484" s="21" t="e">
        <f t="array" ref="G484">INDEX($C$2:$C$561, SMALL(IF($F$2=$B$2:$B$561, ROW($B$2:$B$561)-ROW($B$2)+1), ROW(483:483)))</f>
        <v>#NUM!</v>
      </c>
      <c r="H484" s="21" t="e">
        <f t="array" ref="H484">INDEX($D$2:$D$561, SMALL(IF($F$2=$B$2:$B$561, ROW($B$2:$B$561)-ROW($B$2)+1), ROW(483:483)))</f>
        <v>#NUM!</v>
      </c>
      <c r="J484" s="21" t="e">
        <f t="array" ref="J484">INDEX($C$2:$C$561, SMALL(IF($I$2=$B$2:$B$561, ROW($B$2:$B$561)-ROW($B$2)+1), ROW(483:483)))</f>
        <v>#NUM!</v>
      </c>
      <c r="K484" s="21" t="e">
        <f t="array" ref="K484">INDEX($D$2:$D$561, SMALL(IF($I$2=$B$2:$B$561, ROW($B$2:$B$561)-ROW($B$2)+1), ROW(483:483)))</f>
        <v>#NUM!</v>
      </c>
      <c r="M484" s="21" t="e">
        <f t="array" ref="M484">INDEX($C$2:$C$561, SMALL(IF($L$2=$B$2:$B$561, ROW($B$2:$B$561)-ROW($B$2)+1), ROW(483:483)))</f>
        <v>#NUM!</v>
      </c>
      <c r="N484" s="21" t="e">
        <f t="array" ref="N484">INDEX($D$2:$D$561, SMALL(IF($L$2=$B$2:$B$561, ROW($B$2:$B$561)-ROW($B$2)+1), ROW(483:483)))</f>
        <v>#NUM!</v>
      </c>
      <c r="P484" s="21" t="e">
        <f t="array" ref="P484">INDEX($C$2:$C$561, SMALL(IF($O$2=$B$2:$B$561, ROW($B$2:$B$561)-ROW($B$2)+1), ROW(483:483)))</f>
        <v>#NUM!</v>
      </c>
      <c r="Q484" s="21" t="e">
        <f t="array" ref="Q484">INDEX($D$2:$D$561, SMALL(IF($O$2=$B$2:$B$561, ROW($B$2:$B$561)-ROW($B$2)+1), ROW(483:483)))</f>
        <v>#NUM!</v>
      </c>
      <c r="S484" s="21" t="e">
        <f t="array" ref="S484">INDEX($C$2:$C$561, SMALL(IF($R$2=$B$2:$B$561, ROW($B$2:$B$561)-ROW($B$2)+1), ROW(483:483)))</f>
        <v>#NUM!</v>
      </c>
      <c r="T484" s="21" t="e">
        <f t="array" ref="T484">INDEX($D$2:$D$561, SMALL(IF($R$2=$B$2:$B$561, ROW($B$2:$B$561)-ROW($B$2)+1), ROW(483:483)))</f>
        <v>#NUM!</v>
      </c>
      <c r="V484" s="21" t="e">
        <f t="array" ref="V484">INDEX($C$2:$C$561, SMALL(IF($U$2=$B$2:$B$561, ROW($B$2:$B$561)-ROW($B$2)+1), ROW(483:483)))</f>
        <v>#NUM!</v>
      </c>
      <c r="W484" s="21" t="e">
        <f t="array" ref="W484">INDEX($D$2:$D$561, SMALL(IF($U$2=$B$2:$B$561, ROW($B$2:$B$561)-ROW($B$2)+1), ROW(483:483)))</f>
        <v>#NUM!</v>
      </c>
      <c r="Y484" s="21" t="e">
        <f t="array" ref="Y484">INDEX($C$2:$C$561, SMALL(IF($X$2=$B$2:$B$561, ROW($B$2:$B$561)-ROW($B$2)+1), ROW(483:483)))</f>
        <v>#NUM!</v>
      </c>
      <c r="Z484" s="21" t="e">
        <f t="array" ref="Z484">INDEX($D$2:$D$561, SMALL(IF($X$2=$B$2:$B$561, ROW($B$2:$B$561)-ROW($B$2)+1), ROW(483:483)))</f>
        <v>#NUM!</v>
      </c>
      <c r="AB484" s="21" t="e">
        <f t="array" ref="AB484">INDEX($C$2:$C$561, SMALL(IF($AA$2=$B$2:$B$561, ROW($B$2:$B$561)-ROW($B$2)+1), ROW(483:483)))</f>
        <v>#NUM!</v>
      </c>
      <c r="AC484" s="21" t="e">
        <f t="array" ref="AC484">INDEX($D$2:$D$561, SMALL(IF($AA$2=$B$2:$B$561, ROW($B$2:$B$561)-ROW($B$2)+1), ROW(483:483)))</f>
        <v>#NUM!</v>
      </c>
      <c r="AE484" s="21" t="e">
        <f t="array" ref="AE484">INDEX($C$2:$C$561, SMALL(IF($AD$2=$B$2:$B$561, ROW($B$2:$B$561)-ROW($B$2)+1), ROW(483:483)))</f>
        <v>#NUM!</v>
      </c>
      <c r="AF484" s="21" t="e">
        <f t="array" ref="AF484">INDEX($D$2:$D$561, SMALL(IF($AD$2=$B$2:$B$561, ROW($B$2:$B$561)-ROW($B$2)+1), ROW(483:483)))</f>
        <v>#NUM!</v>
      </c>
      <c r="AH484" s="21" t="e">
        <f t="array" ref="AH484">INDEX($C$2:$C$561, SMALL(IF($AG$2=$B$2:$B$561, ROW($B$2:$B$561)-ROW($B$2)+1), ROW(483:483)))</f>
        <v>#NUM!</v>
      </c>
      <c r="AI484" s="21" t="e">
        <f t="array" ref="AI484">INDEX($D$2:$D$561, SMALL(IF($AG$2=$B$2:$B$561, ROW($B$2:$B$561)-ROW($B$2)+1), ROW(483:483)))</f>
        <v>#NUM!</v>
      </c>
    </row>
    <row r="485" spans="1:35" ht="15" x14ac:dyDescent="0.4">
      <c r="A485">
        <f>'Clk1.25'!P59</f>
        <v>10.547122030708199</v>
      </c>
      <c r="B485">
        <f t="shared" si="7"/>
        <v>10</v>
      </c>
      <c r="C485" s="1">
        <f>'Clk1.25'!S59</f>
        <v>9.0249455836297088</v>
      </c>
      <c r="D485" s="1">
        <f>'Clk1.25'!T59</f>
        <v>5.7743226119417042</v>
      </c>
      <c r="G485" s="21" t="e">
        <f t="array" ref="G485">INDEX($C$2:$C$561, SMALL(IF($F$2=$B$2:$B$561, ROW($B$2:$B$561)-ROW($B$2)+1), ROW(484:484)))</f>
        <v>#NUM!</v>
      </c>
      <c r="H485" s="21" t="e">
        <f t="array" ref="H485">INDEX($D$2:$D$561, SMALL(IF($F$2=$B$2:$B$561, ROW($B$2:$B$561)-ROW($B$2)+1), ROW(484:484)))</f>
        <v>#NUM!</v>
      </c>
      <c r="J485" s="21" t="e">
        <f t="array" ref="J485">INDEX($C$2:$C$561, SMALL(IF($I$2=$B$2:$B$561, ROW($B$2:$B$561)-ROW($B$2)+1), ROW(484:484)))</f>
        <v>#NUM!</v>
      </c>
      <c r="K485" s="21" t="e">
        <f t="array" ref="K485">INDEX($D$2:$D$561, SMALL(IF($I$2=$B$2:$B$561, ROW($B$2:$B$561)-ROW($B$2)+1), ROW(484:484)))</f>
        <v>#NUM!</v>
      </c>
      <c r="M485" s="21" t="e">
        <f t="array" ref="M485">INDEX($C$2:$C$561, SMALL(IF($L$2=$B$2:$B$561, ROW($B$2:$B$561)-ROW($B$2)+1), ROW(484:484)))</f>
        <v>#NUM!</v>
      </c>
      <c r="N485" s="21" t="e">
        <f t="array" ref="N485">INDEX($D$2:$D$561, SMALL(IF($L$2=$B$2:$B$561, ROW($B$2:$B$561)-ROW($B$2)+1), ROW(484:484)))</f>
        <v>#NUM!</v>
      </c>
      <c r="P485" s="21" t="e">
        <f t="array" ref="P485">INDEX($C$2:$C$561, SMALL(IF($O$2=$B$2:$B$561, ROW($B$2:$B$561)-ROW($B$2)+1), ROW(484:484)))</f>
        <v>#NUM!</v>
      </c>
      <c r="Q485" s="21" t="e">
        <f t="array" ref="Q485">INDEX($D$2:$D$561, SMALL(IF($O$2=$B$2:$B$561, ROW($B$2:$B$561)-ROW($B$2)+1), ROW(484:484)))</f>
        <v>#NUM!</v>
      </c>
      <c r="S485" s="21" t="e">
        <f t="array" ref="S485">INDEX($C$2:$C$561, SMALL(IF($R$2=$B$2:$B$561, ROW($B$2:$B$561)-ROW($B$2)+1), ROW(484:484)))</f>
        <v>#NUM!</v>
      </c>
      <c r="T485" s="21" t="e">
        <f t="array" ref="T485">INDEX($D$2:$D$561, SMALL(IF($R$2=$B$2:$B$561, ROW($B$2:$B$561)-ROW($B$2)+1), ROW(484:484)))</f>
        <v>#NUM!</v>
      </c>
      <c r="V485" s="21" t="e">
        <f t="array" ref="V485">INDEX($C$2:$C$561, SMALL(IF($U$2=$B$2:$B$561, ROW($B$2:$B$561)-ROW($B$2)+1), ROW(484:484)))</f>
        <v>#NUM!</v>
      </c>
      <c r="W485" s="21" t="e">
        <f t="array" ref="W485">INDEX($D$2:$D$561, SMALL(IF($U$2=$B$2:$B$561, ROW($B$2:$B$561)-ROW($B$2)+1), ROW(484:484)))</f>
        <v>#NUM!</v>
      </c>
      <c r="Y485" s="21" t="e">
        <f t="array" ref="Y485">INDEX($C$2:$C$561, SMALL(IF($X$2=$B$2:$B$561, ROW($B$2:$B$561)-ROW($B$2)+1), ROW(484:484)))</f>
        <v>#NUM!</v>
      </c>
      <c r="Z485" s="21" t="e">
        <f t="array" ref="Z485">INDEX($D$2:$D$561, SMALL(IF($X$2=$B$2:$B$561, ROW($B$2:$B$561)-ROW($B$2)+1), ROW(484:484)))</f>
        <v>#NUM!</v>
      </c>
      <c r="AB485" s="21" t="e">
        <f t="array" ref="AB485">INDEX($C$2:$C$561, SMALL(IF($AA$2=$B$2:$B$561, ROW($B$2:$B$561)-ROW($B$2)+1), ROW(484:484)))</f>
        <v>#NUM!</v>
      </c>
      <c r="AC485" s="21" t="e">
        <f t="array" ref="AC485">INDEX($D$2:$D$561, SMALL(IF($AA$2=$B$2:$B$561, ROW($B$2:$B$561)-ROW($B$2)+1), ROW(484:484)))</f>
        <v>#NUM!</v>
      </c>
      <c r="AE485" s="21" t="e">
        <f t="array" ref="AE485">INDEX($C$2:$C$561, SMALL(IF($AD$2=$B$2:$B$561, ROW($B$2:$B$561)-ROW($B$2)+1), ROW(484:484)))</f>
        <v>#NUM!</v>
      </c>
      <c r="AF485" s="21" t="e">
        <f t="array" ref="AF485">INDEX($D$2:$D$561, SMALL(IF($AD$2=$B$2:$B$561, ROW($B$2:$B$561)-ROW($B$2)+1), ROW(484:484)))</f>
        <v>#NUM!</v>
      </c>
      <c r="AH485" s="21" t="e">
        <f t="array" ref="AH485">INDEX($C$2:$C$561, SMALL(IF($AG$2=$B$2:$B$561, ROW($B$2:$B$561)-ROW($B$2)+1), ROW(484:484)))</f>
        <v>#NUM!</v>
      </c>
      <c r="AI485" s="21" t="e">
        <f t="array" ref="AI485">INDEX($D$2:$D$561, SMALL(IF($AG$2=$B$2:$B$561, ROW($B$2:$B$561)-ROW($B$2)+1), ROW(484:484)))</f>
        <v>#NUM!</v>
      </c>
    </row>
    <row r="486" spans="1:35" ht="15" x14ac:dyDescent="0.4">
      <c r="A486">
        <f>'Clk1.25'!P60</f>
        <v>10.601102419135339</v>
      </c>
      <c r="B486">
        <f t="shared" si="7"/>
        <v>10</v>
      </c>
      <c r="C486" s="1">
        <f>'Clk1.25'!S60</f>
        <v>8.7953254682360722</v>
      </c>
      <c r="D486" s="1">
        <f>'Clk1.25'!T60</f>
        <v>5.6298867109859208</v>
      </c>
      <c r="G486" s="21" t="e">
        <f t="array" ref="G486">INDEX($C$2:$C$561, SMALL(IF($F$2=$B$2:$B$561, ROW($B$2:$B$561)-ROW($B$2)+1), ROW(485:485)))</f>
        <v>#NUM!</v>
      </c>
      <c r="H486" s="21" t="e">
        <f t="array" ref="H486">INDEX($D$2:$D$561, SMALL(IF($F$2=$B$2:$B$561, ROW($B$2:$B$561)-ROW($B$2)+1), ROW(485:485)))</f>
        <v>#NUM!</v>
      </c>
      <c r="J486" s="21" t="e">
        <f t="array" ref="J486">INDEX($C$2:$C$561, SMALL(IF($I$2=$B$2:$B$561, ROW($B$2:$B$561)-ROW($B$2)+1), ROW(485:485)))</f>
        <v>#NUM!</v>
      </c>
      <c r="K486" s="21" t="e">
        <f t="array" ref="K486">INDEX($D$2:$D$561, SMALL(IF($I$2=$B$2:$B$561, ROW($B$2:$B$561)-ROW($B$2)+1), ROW(485:485)))</f>
        <v>#NUM!</v>
      </c>
      <c r="M486" s="21" t="e">
        <f t="array" ref="M486">INDEX($C$2:$C$561, SMALL(IF($L$2=$B$2:$B$561, ROW($B$2:$B$561)-ROW($B$2)+1), ROW(485:485)))</f>
        <v>#NUM!</v>
      </c>
      <c r="N486" s="21" t="e">
        <f t="array" ref="N486">INDEX($D$2:$D$561, SMALL(IF($L$2=$B$2:$B$561, ROW($B$2:$B$561)-ROW($B$2)+1), ROW(485:485)))</f>
        <v>#NUM!</v>
      </c>
      <c r="P486" s="21" t="e">
        <f t="array" ref="P486">INDEX($C$2:$C$561, SMALL(IF($O$2=$B$2:$B$561, ROW($B$2:$B$561)-ROW($B$2)+1), ROW(485:485)))</f>
        <v>#NUM!</v>
      </c>
      <c r="Q486" s="21" t="e">
        <f t="array" ref="Q486">INDEX($D$2:$D$561, SMALL(IF($O$2=$B$2:$B$561, ROW($B$2:$B$561)-ROW($B$2)+1), ROW(485:485)))</f>
        <v>#NUM!</v>
      </c>
      <c r="S486" s="21" t="e">
        <f t="array" ref="S486">INDEX($C$2:$C$561, SMALL(IF($R$2=$B$2:$B$561, ROW($B$2:$B$561)-ROW($B$2)+1), ROW(485:485)))</f>
        <v>#NUM!</v>
      </c>
      <c r="T486" s="21" t="e">
        <f t="array" ref="T486">INDEX($D$2:$D$561, SMALL(IF($R$2=$B$2:$B$561, ROW($B$2:$B$561)-ROW($B$2)+1), ROW(485:485)))</f>
        <v>#NUM!</v>
      </c>
      <c r="V486" s="21" t="e">
        <f t="array" ref="V486">INDEX($C$2:$C$561, SMALL(IF($U$2=$B$2:$B$561, ROW($B$2:$B$561)-ROW($B$2)+1), ROW(485:485)))</f>
        <v>#NUM!</v>
      </c>
      <c r="W486" s="21" t="e">
        <f t="array" ref="W486">INDEX($D$2:$D$561, SMALL(IF($U$2=$B$2:$B$561, ROW($B$2:$B$561)-ROW($B$2)+1), ROW(485:485)))</f>
        <v>#NUM!</v>
      </c>
      <c r="Y486" s="21" t="e">
        <f t="array" ref="Y486">INDEX($C$2:$C$561, SMALL(IF($X$2=$B$2:$B$561, ROW($B$2:$B$561)-ROW($B$2)+1), ROW(485:485)))</f>
        <v>#NUM!</v>
      </c>
      <c r="Z486" s="21" t="e">
        <f t="array" ref="Z486">INDEX($D$2:$D$561, SMALL(IF($X$2=$B$2:$B$561, ROW($B$2:$B$561)-ROW($B$2)+1), ROW(485:485)))</f>
        <v>#NUM!</v>
      </c>
      <c r="AB486" s="21" t="e">
        <f t="array" ref="AB486">INDEX($C$2:$C$561, SMALL(IF($AA$2=$B$2:$B$561, ROW($B$2:$B$561)-ROW($B$2)+1), ROW(485:485)))</f>
        <v>#NUM!</v>
      </c>
      <c r="AC486" s="21" t="e">
        <f t="array" ref="AC486">INDEX($D$2:$D$561, SMALL(IF($AA$2=$B$2:$B$561, ROW($B$2:$B$561)-ROW($B$2)+1), ROW(485:485)))</f>
        <v>#NUM!</v>
      </c>
      <c r="AE486" s="21" t="e">
        <f t="array" ref="AE486">INDEX($C$2:$C$561, SMALL(IF($AD$2=$B$2:$B$561, ROW($B$2:$B$561)-ROW($B$2)+1), ROW(485:485)))</f>
        <v>#NUM!</v>
      </c>
      <c r="AF486" s="21" t="e">
        <f t="array" ref="AF486">INDEX($D$2:$D$561, SMALL(IF($AD$2=$B$2:$B$561, ROW($B$2:$B$561)-ROW($B$2)+1), ROW(485:485)))</f>
        <v>#NUM!</v>
      </c>
      <c r="AH486" s="21" t="e">
        <f t="array" ref="AH486">INDEX($C$2:$C$561, SMALL(IF($AG$2=$B$2:$B$561, ROW($B$2:$B$561)-ROW($B$2)+1), ROW(485:485)))</f>
        <v>#NUM!</v>
      </c>
      <c r="AI486" s="21" t="e">
        <f t="array" ref="AI486">INDEX($D$2:$D$561, SMALL(IF($AG$2=$B$2:$B$561, ROW($B$2:$B$561)-ROW($B$2)+1), ROW(485:485)))</f>
        <v>#NUM!</v>
      </c>
    </row>
    <row r="487" spans="1:35" ht="15" x14ac:dyDescent="0.4">
      <c r="A487">
        <f>'Clk1.25'!P61</f>
        <v>10.662768280171298</v>
      </c>
      <c r="B487">
        <f t="shared" si="7"/>
        <v>10</v>
      </c>
      <c r="C487" s="1">
        <f>'Clk1.25'!S61</f>
        <v>8.5724000556423547</v>
      </c>
      <c r="D487" s="1">
        <f>'Clk1.25'!T61</f>
        <v>5.4821713950707611</v>
      </c>
      <c r="G487" s="21" t="e">
        <f t="array" ref="G487">INDEX($C$2:$C$561, SMALL(IF($F$2=$B$2:$B$561, ROW($B$2:$B$561)-ROW($B$2)+1), ROW(486:486)))</f>
        <v>#NUM!</v>
      </c>
      <c r="H487" s="21" t="e">
        <f t="array" ref="H487">INDEX($D$2:$D$561, SMALL(IF($F$2=$B$2:$B$561, ROW($B$2:$B$561)-ROW($B$2)+1), ROW(486:486)))</f>
        <v>#NUM!</v>
      </c>
      <c r="J487" s="21" t="e">
        <f t="array" ref="J487">INDEX($C$2:$C$561, SMALL(IF($I$2=$B$2:$B$561, ROW($B$2:$B$561)-ROW($B$2)+1), ROW(486:486)))</f>
        <v>#NUM!</v>
      </c>
      <c r="K487" s="21" t="e">
        <f t="array" ref="K487">INDEX($D$2:$D$561, SMALL(IF($I$2=$B$2:$B$561, ROW($B$2:$B$561)-ROW($B$2)+1), ROW(486:486)))</f>
        <v>#NUM!</v>
      </c>
      <c r="M487" s="21" t="e">
        <f t="array" ref="M487">INDEX($C$2:$C$561, SMALL(IF($L$2=$B$2:$B$561, ROW($B$2:$B$561)-ROW($B$2)+1), ROW(486:486)))</f>
        <v>#NUM!</v>
      </c>
      <c r="N487" s="21" t="e">
        <f t="array" ref="N487">INDEX($D$2:$D$561, SMALL(IF($L$2=$B$2:$B$561, ROW($B$2:$B$561)-ROW($B$2)+1), ROW(486:486)))</f>
        <v>#NUM!</v>
      </c>
      <c r="P487" s="21" t="e">
        <f t="array" ref="P487">INDEX($C$2:$C$561, SMALL(IF($O$2=$B$2:$B$561, ROW($B$2:$B$561)-ROW($B$2)+1), ROW(486:486)))</f>
        <v>#NUM!</v>
      </c>
      <c r="Q487" s="21" t="e">
        <f t="array" ref="Q487">INDEX($D$2:$D$561, SMALL(IF($O$2=$B$2:$B$561, ROW($B$2:$B$561)-ROW($B$2)+1), ROW(486:486)))</f>
        <v>#NUM!</v>
      </c>
      <c r="S487" s="21" t="e">
        <f t="array" ref="S487">INDEX($C$2:$C$561, SMALL(IF($R$2=$B$2:$B$561, ROW($B$2:$B$561)-ROW($B$2)+1), ROW(486:486)))</f>
        <v>#NUM!</v>
      </c>
      <c r="T487" s="21" t="e">
        <f t="array" ref="T487">INDEX($D$2:$D$561, SMALL(IF($R$2=$B$2:$B$561, ROW($B$2:$B$561)-ROW($B$2)+1), ROW(486:486)))</f>
        <v>#NUM!</v>
      </c>
      <c r="V487" s="21" t="e">
        <f t="array" ref="V487">INDEX($C$2:$C$561, SMALL(IF($U$2=$B$2:$B$561, ROW($B$2:$B$561)-ROW($B$2)+1), ROW(486:486)))</f>
        <v>#NUM!</v>
      </c>
      <c r="W487" s="21" t="e">
        <f t="array" ref="W487">INDEX($D$2:$D$561, SMALL(IF($U$2=$B$2:$B$561, ROW($B$2:$B$561)-ROW($B$2)+1), ROW(486:486)))</f>
        <v>#NUM!</v>
      </c>
      <c r="Y487" s="21" t="e">
        <f t="array" ref="Y487">INDEX($C$2:$C$561, SMALL(IF($X$2=$B$2:$B$561, ROW($B$2:$B$561)-ROW($B$2)+1), ROW(486:486)))</f>
        <v>#NUM!</v>
      </c>
      <c r="Z487" s="21" t="e">
        <f t="array" ref="Z487">INDEX($D$2:$D$561, SMALL(IF($X$2=$B$2:$B$561, ROW($B$2:$B$561)-ROW($B$2)+1), ROW(486:486)))</f>
        <v>#NUM!</v>
      </c>
      <c r="AB487" s="21" t="e">
        <f t="array" ref="AB487">INDEX($C$2:$C$561, SMALL(IF($AA$2=$B$2:$B$561, ROW($B$2:$B$561)-ROW($B$2)+1), ROW(486:486)))</f>
        <v>#NUM!</v>
      </c>
      <c r="AC487" s="21" t="e">
        <f t="array" ref="AC487">INDEX($D$2:$D$561, SMALL(IF($AA$2=$B$2:$B$561, ROW($B$2:$B$561)-ROW($B$2)+1), ROW(486:486)))</f>
        <v>#NUM!</v>
      </c>
      <c r="AE487" s="21" t="e">
        <f t="array" ref="AE487">INDEX($C$2:$C$561, SMALL(IF($AD$2=$B$2:$B$561, ROW($B$2:$B$561)-ROW($B$2)+1), ROW(486:486)))</f>
        <v>#NUM!</v>
      </c>
      <c r="AF487" s="21" t="e">
        <f t="array" ref="AF487">INDEX($D$2:$D$561, SMALL(IF($AD$2=$B$2:$B$561, ROW($B$2:$B$561)-ROW($B$2)+1), ROW(486:486)))</f>
        <v>#NUM!</v>
      </c>
      <c r="AH487" s="21" t="e">
        <f t="array" ref="AH487">INDEX($C$2:$C$561, SMALL(IF($AG$2=$B$2:$B$561, ROW($B$2:$B$561)-ROW($B$2)+1), ROW(486:486)))</f>
        <v>#NUM!</v>
      </c>
      <c r="AI487" s="21" t="e">
        <f t="array" ref="AI487">INDEX($D$2:$D$561, SMALL(IF($AG$2=$B$2:$B$561, ROW($B$2:$B$561)-ROW($B$2)+1), ROW(486:486)))</f>
        <v>#NUM!</v>
      </c>
    </row>
    <row r="488" spans="1:35" ht="15" x14ac:dyDescent="0.4">
      <c r="A488">
        <f>'Clk1.25'!P62</f>
        <v>10.732209183901286</v>
      </c>
      <c r="B488">
        <f t="shared" si="7"/>
        <v>10</v>
      </c>
      <c r="C488" s="1">
        <f>'Clk1.25'!S62</f>
        <v>8.3557715622947875</v>
      </c>
      <c r="D488" s="1">
        <f>'Clk1.25'!T62</f>
        <v>5.3308429875529715</v>
      </c>
      <c r="G488" s="21" t="e">
        <f t="array" ref="G488">INDEX($C$2:$C$561, SMALL(IF($F$2=$B$2:$B$561, ROW($B$2:$B$561)-ROW($B$2)+1), ROW(487:487)))</f>
        <v>#NUM!</v>
      </c>
      <c r="H488" s="21" t="e">
        <f t="array" ref="H488">INDEX($D$2:$D$561, SMALL(IF($F$2=$B$2:$B$561, ROW($B$2:$B$561)-ROW($B$2)+1), ROW(487:487)))</f>
        <v>#NUM!</v>
      </c>
      <c r="J488" s="21" t="e">
        <f t="array" ref="J488">INDEX($C$2:$C$561, SMALL(IF($I$2=$B$2:$B$561, ROW($B$2:$B$561)-ROW($B$2)+1), ROW(487:487)))</f>
        <v>#NUM!</v>
      </c>
      <c r="K488" s="21" t="e">
        <f t="array" ref="K488">INDEX($D$2:$D$561, SMALL(IF($I$2=$B$2:$B$561, ROW($B$2:$B$561)-ROW($B$2)+1), ROW(487:487)))</f>
        <v>#NUM!</v>
      </c>
      <c r="M488" s="21" t="e">
        <f t="array" ref="M488">INDEX($C$2:$C$561, SMALL(IF($L$2=$B$2:$B$561, ROW($B$2:$B$561)-ROW($B$2)+1), ROW(487:487)))</f>
        <v>#NUM!</v>
      </c>
      <c r="N488" s="21" t="e">
        <f t="array" ref="N488">INDEX($D$2:$D$561, SMALL(IF($L$2=$B$2:$B$561, ROW($B$2:$B$561)-ROW($B$2)+1), ROW(487:487)))</f>
        <v>#NUM!</v>
      </c>
      <c r="P488" s="21" t="e">
        <f t="array" ref="P488">INDEX($C$2:$C$561, SMALL(IF($O$2=$B$2:$B$561, ROW($B$2:$B$561)-ROW($B$2)+1), ROW(487:487)))</f>
        <v>#NUM!</v>
      </c>
      <c r="Q488" s="21" t="e">
        <f t="array" ref="Q488">INDEX($D$2:$D$561, SMALL(IF($O$2=$B$2:$B$561, ROW($B$2:$B$561)-ROW($B$2)+1), ROW(487:487)))</f>
        <v>#NUM!</v>
      </c>
      <c r="S488" s="21" t="e">
        <f t="array" ref="S488">INDEX($C$2:$C$561, SMALL(IF($R$2=$B$2:$B$561, ROW($B$2:$B$561)-ROW($B$2)+1), ROW(487:487)))</f>
        <v>#NUM!</v>
      </c>
      <c r="T488" s="21" t="e">
        <f t="array" ref="T488">INDEX($D$2:$D$561, SMALL(IF($R$2=$B$2:$B$561, ROW($B$2:$B$561)-ROW($B$2)+1), ROW(487:487)))</f>
        <v>#NUM!</v>
      </c>
      <c r="V488" s="21" t="e">
        <f t="array" ref="V488">INDEX($C$2:$C$561, SMALL(IF($U$2=$B$2:$B$561, ROW($B$2:$B$561)-ROW($B$2)+1), ROW(487:487)))</f>
        <v>#NUM!</v>
      </c>
      <c r="W488" s="21" t="e">
        <f t="array" ref="W488">INDEX($D$2:$D$561, SMALL(IF($U$2=$B$2:$B$561, ROW($B$2:$B$561)-ROW($B$2)+1), ROW(487:487)))</f>
        <v>#NUM!</v>
      </c>
      <c r="Y488" s="21" t="e">
        <f t="array" ref="Y488">INDEX($C$2:$C$561, SMALL(IF($X$2=$B$2:$B$561, ROW($B$2:$B$561)-ROW($B$2)+1), ROW(487:487)))</f>
        <v>#NUM!</v>
      </c>
      <c r="Z488" s="21" t="e">
        <f t="array" ref="Z488">INDEX($D$2:$D$561, SMALL(IF($X$2=$B$2:$B$561, ROW($B$2:$B$561)-ROW($B$2)+1), ROW(487:487)))</f>
        <v>#NUM!</v>
      </c>
      <c r="AB488" s="21" t="e">
        <f t="array" ref="AB488">INDEX($C$2:$C$561, SMALL(IF($AA$2=$B$2:$B$561, ROW($B$2:$B$561)-ROW($B$2)+1), ROW(487:487)))</f>
        <v>#NUM!</v>
      </c>
      <c r="AC488" s="21" t="e">
        <f t="array" ref="AC488">INDEX($D$2:$D$561, SMALL(IF($AA$2=$B$2:$B$561, ROW($B$2:$B$561)-ROW($B$2)+1), ROW(487:487)))</f>
        <v>#NUM!</v>
      </c>
      <c r="AE488" s="21" t="e">
        <f t="array" ref="AE488">INDEX($C$2:$C$561, SMALL(IF($AD$2=$B$2:$B$561, ROW($B$2:$B$561)-ROW($B$2)+1), ROW(487:487)))</f>
        <v>#NUM!</v>
      </c>
      <c r="AF488" s="21" t="e">
        <f t="array" ref="AF488">INDEX($D$2:$D$561, SMALL(IF($AD$2=$B$2:$B$561, ROW($B$2:$B$561)-ROW($B$2)+1), ROW(487:487)))</f>
        <v>#NUM!</v>
      </c>
      <c r="AH488" s="21" t="e">
        <f t="array" ref="AH488">INDEX($C$2:$C$561, SMALL(IF($AG$2=$B$2:$B$561, ROW($B$2:$B$561)-ROW($B$2)+1), ROW(487:487)))</f>
        <v>#NUM!</v>
      </c>
      <c r="AI488" s="21" t="e">
        <f t="array" ref="AI488">INDEX($D$2:$D$561, SMALL(IF($AG$2=$B$2:$B$561, ROW($B$2:$B$561)-ROW($B$2)+1), ROW(487:487)))</f>
        <v>#NUM!</v>
      </c>
    </row>
    <row r="489" spans="1:35" ht="15" x14ac:dyDescent="0.4">
      <c r="A489">
        <f>'Clk1.25'!P63</f>
        <v>10.809555836696433</v>
      </c>
      <c r="B489">
        <f t="shared" si="7"/>
        <v>10</v>
      </c>
      <c r="C489" s="1">
        <f>'Clk1.25'!S63</f>
        <v>8.1450508258922749</v>
      </c>
      <c r="D489" s="1">
        <f>'Clk1.25'!T63</f>
        <v>5.1755585375650206</v>
      </c>
      <c r="G489" s="21" t="e">
        <f t="array" ref="G489">INDEX($C$2:$C$561, SMALL(IF($F$2=$B$2:$B$561, ROW($B$2:$B$561)-ROW($B$2)+1), ROW(488:488)))</f>
        <v>#NUM!</v>
      </c>
      <c r="H489" s="21" t="e">
        <f t="array" ref="H489">INDEX($D$2:$D$561, SMALL(IF($F$2=$B$2:$B$561, ROW($B$2:$B$561)-ROW($B$2)+1), ROW(488:488)))</f>
        <v>#NUM!</v>
      </c>
      <c r="J489" s="21" t="e">
        <f t="array" ref="J489">INDEX($C$2:$C$561, SMALL(IF($I$2=$B$2:$B$561, ROW($B$2:$B$561)-ROW($B$2)+1), ROW(488:488)))</f>
        <v>#NUM!</v>
      </c>
      <c r="K489" s="21" t="e">
        <f t="array" ref="K489">INDEX($D$2:$D$561, SMALL(IF($I$2=$B$2:$B$561, ROW($B$2:$B$561)-ROW($B$2)+1), ROW(488:488)))</f>
        <v>#NUM!</v>
      </c>
      <c r="M489" s="21" t="e">
        <f t="array" ref="M489">INDEX($C$2:$C$561, SMALL(IF($L$2=$B$2:$B$561, ROW($B$2:$B$561)-ROW($B$2)+1), ROW(488:488)))</f>
        <v>#NUM!</v>
      </c>
      <c r="N489" s="21" t="e">
        <f t="array" ref="N489">INDEX($D$2:$D$561, SMALL(IF($L$2=$B$2:$B$561, ROW($B$2:$B$561)-ROW($B$2)+1), ROW(488:488)))</f>
        <v>#NUM!</v>
      </c>
      <c r="P489" s="21" t="e">
        <f t="array" ref="P489">INDEX($C$2:$C$561, SMALL(IF($O$2=$B$2:$B$561, ROW($B$2:$B$561)-ROW($B$2)+1), ROW(488:488)))</f>
        <v>#NUM!</v>
      </c>
      <c r="Q489" s="21" t="e">
        <f t="array" ref="Q489">INDEX($D$2:$D$561, SMALL(IF($O$2=$B$2:$B$561, ROW($B$2:$B$561)-ROW($B$2)+1), ROW(488:488)))</f>
        <v>#NUM!</v>
      </c>
      <c r="S489" s="21" t="e">
        <f t="array" ref="S489">INDEX($C$2:$C$561, SMALL(IF($R$2=$B$2:$B$561, ROW($B$2:$B$561)-ROW($B$2)+1), ROW(488:488)))</f>
        <v>#NUM!</v>
      </c>
      <c r="T489" s="21" t="e">
        <f t="array" ref="T489">INDEX($D$2:$D$561, SMALL(IF($R$2=$B$2:$B$561, ROW($B$2:$B$561)-ROW($B$2)+1), ROW(488:488)))</f>
        <v>#NUM!</v>
      </c>
      <c r="V489" s="21" t="e">
        <f t="array" ref="V489">INDEX($C$2:$C$561, SMALL(IF($U$2=$B$2:$B$561, ROW($B$2:$B$561)-ROW($B$2)+1), ROW(488:488)))</f>
        <v>#NUM!</v>
      </c>
      <c r="W489" s="21" t="e">
        <f t="array" ref="W489">INDEX($D$2:$D$561, SMALL(IF($U$2=$B$2:$B$561, ROW($B$2:$B$561)-ROW($B$2)+1), ROW(488:488)))</f>
        <v>#NUM!</v>
      </c>
      <c r="Y489" s="21" t="e">
        <f t="array" ref="Y489">INDEX($C$2:$C$561, SMALL(IF($X$2=$B$2:$B$561, ROW($B$2:$B$561)-ROW($B$2)+1), ROW(488:488)))</f>
        <v>#NUM!</v>
      </c>
      <c r="Z489" s="21" t="e">
        <f t="array" ref="Z489">INDEX($D$2:$D$561, SMALL(IF($X$2=$B$2:$B$561, ROW($B$2:$B$561)-ROW($B$2)+1), ROW(488:488)))</f>
        <v>#NUM!</v>
      </c>
      <c r="AB489" s="21" t="e">
        <f t="array" ref="AB489">INDEX($C$2:$C$561, SMALL(IF($AA$2=$B$2:$B$561, ROW($B$2:$B$561)-ROW($B$2)+1), ROW(488:488)))</f>
        <v>#NUM!</v>
      </c>
      <c r="AC489" s="21" t="e">
        <f t="array" ref="AC489">INDEX($D$2:$D$561, SMALL(IF($AA$2=$B$2:$B$561, ROW($B$2:$B$561)-ROW($B$2)+1), ROW(488:488)))</f>
        <v>#NUM!</v>
      </c>
      <c r="AE489" s="21" t="e">
        <f t="array" ref="AE489">INDEX($C$2:$C$561, SMALL(IF($AD$2=$B$2:$B$561, ROW($B$2:$B$561)-ROW($B$2)+1), ROW(488:488)))</f>
        <v>#NUM!</v>
      </c>
      <c r="AF489" s="21" t="e">
        <f t="array" ref="AF489">INDEX($D$2:$D$561, SMALL(IF($AD$2=$B$2:$B$561, ROW($B$2:$B$561)-ROW($B$2)+1), ROW(488:488)))</f>
        <v>#NUM!</v>
      </c>
      <c r="AH489" s="21" t="e">
        <f t="array" ref="AH489">INDEX($C$2:$C$561, SMALL(IF($AG$2=$B$2:$B$561, ROW($B$2:$B$561)-ROW($B$2)+1), ROW(488:488)))</f>
        <v>#NUM!</v>
      </c>
      <c r="AI489" s="21" t="e">
        <f t="array" ref="AI489">INDEX($D$2:$D$561, SMALL(IF($AG$2=$B$2:$B$561, ROW($B$2:$B$561)-ROW($B$2)+1), ROW(488:488)))</f>
        <v>#NUM!</v>
      </c>
    </row>
    <row r="490" spans="1:35" ht="15" x14ac:dyDescent="0.4">
      <c r="A490">
        <f>'Clk1.25'!P64</f>
        <v>10.894981988683021</v>
      </c>
      <c r="B490">
        <f t="shared" si="7"/>
        <v>10</v>
      </c>
      <c r="C490" s="1">
        <f>'Clk1.25'!S64</f>
        <v>7.9398509230656993</v>
      </c>
      <c r="D490" s="1">
        <f>'Clk1.25'!T64</f>
        <v>5.0159623109724771</v>
      </c>
      <c r="G490" s="21" t="e">
        <f t="array" ref="G490">INDEX($C$2:$C$561, SMALL(IF($F$2=$B$2:$B$561, ROW($B$2:$B$561)-ROW($B$2)+1), ROW(489:489)))</f>
        <v>#NUM!</v>
      </c>
      <c r="H490" s="21" t="e">
        <f t="array" ref="H490">INDEX($D$2:$D$561, SMALL(IF($F$2=$B$2:$B$561, ROW($B$2:$B$561)-ROW($B$2)+1), ROW(489:489)))</f>
        <v>#NUM!</v>
      </c>
      <c r="J490" s="21" t="e">
        <f t="array" ref="J490">INDEX($C$2:$C$561, SMALL(IF($I$2=$B$2:$B$561, ROW($B$2:$B$561)-ROW($B$2)+1), ROW(489:489)))</f>
        <v>#NUM!</v>
      </c>
      <c r="K490" s="21" t="e">
        <f t="array" ref="K490">INDEX($D$2:$D$561, SMALL(IF($I$2=$B$2:$B$561, ROW($B$2:$B$561)-ROW($B$2)+1), ROW(489:489)))</f>
        <v>#NUM!</v>
      </c>
      <c r="M490" s="21" t="e">
        <f t="array" ref="M490">INDEX($C$2:$C$561, SMALL(IF($L$2=$B$2:$B$561, ROW($B$2:$B$561)-ROW($B$2)+1), ROW(489:489)))</f>
        <v>#NUM!</v>
      </c>
      <c r="N490" s="21" t="e">
        <f t="array" ref="N490">INDEX($D$2:$D$561, SMALL(IF($L$2=$B$2:$B$561, ROW($B$2:$B$561)-ROW($B$2)+1), ROW(489:489)))</f>
        <v>#NUM!</v>
      </c>
      <c r="P490" s="21" t="e">
        <f t="array" ref="P490">INDEX($C$2:$C$561, SMALL(IF($O$2=$B$2:$B$561, ROW($B$2:$B$561)-ROW($B$2)+1), ROW(489:489)))</f>
        <v>#NUM!</v>
      </c>
      <c r="Q490" s="21" t="e">
        <f t="array" ref="Q490">INDEX($D$2:$D$561, SMALL(IF($O$2=$B$2:$B$561, ROW($B$2:$B$561)-ROW($B$2)+1), ROW(489:489)))</f>
        <v>#NUM!</v>
      </c>
      <c r="S490" s="21" t="e">
        <f t="array" ref="S490">INDEX($C$2:$C$561, SMALL(IF($R$2=$B$2:$B$561, ROW($B$2:$B$561)-ROW($B$2)+1), ROW(489:489)))</f>
        <v>#NUM!</v>
      </c>
      <c r="T490" s="21" t="e">
        <f t="array" ref="T490">INDEX($D$2:$D$561, SMALL(IF($R$2=$B$2:$B$561, ROW($B$2:$B$561)-ROW($B$2)+1), ROW(489:489)))</f>
        <v>#NUM!</v>
      </c>
      <c r="V490" s="21" t="e">
        <f t="array" ref="V490">INDEX($C$2:$C$561, SMALL(IF($U$2=$B$2:$B$561, ROW($B$2:$B$561)-ROW($B$2)+1), ROW(489:489)))</f>
        <v>#NUM!</v>
      </c>
      <c r="W490" s="21" t="e">
        <f t="array" ref="W490">INDEX($D$2:$D$561, SMALL(IF($U$2=$B$2:$B$561, ROW($B$2:$B$561)-ROW($B$2)+1), ROW(489:489)))</f>
        <v>#NUM!</v>
      </c>
      <c r="Y490" s="21" t="e">
        <f t="array" ref="Y490">INDEX($C$2:$C$561, SMALL(IF($X$2=$B$2:$B$561, ROW($B$2:$B$561)-ROW($B$2)+1), ROW(489:489)))</f>
        <v>#NUM!</v>
      </c>
      <c r="Z490" s="21" t="e">
        <f t="array" ref="Z490">INDEX($D$2:$D$561, SMALL(IF($X$2=$B$2:$B$561, ROW($B$2:$B$561)-ROW($B$2)+1), ROW(489:489)))</f>
        <v>#NUM!</v>
      </c>
      <c r="AB490" s="21" t="e">
        <f t="array" ref="AB490">INDEX($C$2:$C$561, SMALL(IF($AA$2=$B$2:$B$561, ROW($B$2:$B$561)-ROW($B$2)+1), ROW(489:489)))</f>
        <v>#NUM!</v>
      </c>
      <c r="AC490" s="21" t="e">
        <f t="array" ref="AC490">INDEX($D$2:$D$561, SMALL(IF($AA$2=$B$2:$B$561, ROW($B$2:$B$561)-ROW($B$2)+1), ROW(489:489)))</f>
        <v>#NUM!</v>
      </c>
      <c r="AE490" s="21" t="e">
        <f t="array" ref="AE490">INDEX($C$2:$C$561, SMALL(IF($AD$2=$B$2:$B$561, ROW($B$2:$B$561)-ROW($B$2)+1), ROW(489:489)))</f>
        <v>#NUM!</v>
      </c>
      <c r="AF490" s="21" t="e">
        <f t="array" ref="AF490">INDEX($D$2:$D$561, SMALL(IF($AD$2=$B$2:$B$561, ROW($B$2:$B$561)-ROW($B$2)+1), ROW(489:489)))</f>
        <v>#NUM!</v>
      </c>
      <c r="AH490" s="21" t="e">
        <f t="array" ref="AH490">INDEX($C$2:$C$561, SMALL(IF($AG$2=$B$2:$B$561, ROW($B$2:$B$561)-ROW($B$2)+1), ROW(489:489)))</f>
        <v>#NUM!</v>
      </c>
      <c r="AI490" s="21" t="e">
        <f t="array" ref="AI490">INDEX($D$2:$D$561, SMALL(IF($AG$2=$B$2:$B$561, ROW($B$2:$B$561)-ROW($B$2)+1), ROW(489:489)))</f>
        <v>#NUM!</v>
      </c>
    </row>
    <row r="491" spans="1:35" ht="15" x14ac:dyDescent="0.4">
      <c r="A491">
        <f>'Clk1.25'!P65</f>
        <v>10.988706901441978</v>
      </c>
      <c r="B491">
        <f t="shared" si="7"/>
        <v>10</v>
      </c>
      <c r="C491" s="1">
        <f>'Clk1.25'!S65</f>
        <v>7.7397802090696386</v>
      </c>
      <c r="D491" s="1">
        <f>'Clk1.25'!T65</f>
        <v>4.8516822708942247</v>
      </c>
      <c r="G491" s="21" t="e">
        <f t="array" ref="G491">INDEX($C$2:$C$561, SMALL(IF($F$2=$B$2:$B$561, ROW($B$2:$B$561)-ROW($B$2)+1), ROW(490:490)))</f>
        <v>#NUM!</v>
      </c>
      <c r="H491" s="21" t="e">
        <f t="array" ref="H491">INDEX($D$2:$D$561, SMALL(IF($F$2=$B$2:$B$561, ROW($B$2:$B$561)-ROW($B$2)+1), ROW(490:490)))</f>
        <v>#NUM!</v>
      </c>
      <c r="J491" s="21" t="e">
        <f t="array" ref="J491">INDEX($C$2:$C$561, SMALL(IF($I$2=$B$2:$B$561, ROW($B$2:$B$561)-ROW($B$2)+1), ROW(490:490)))</f>
        <v>#NUM!</v>
      </c>
      <c r="K491" s="21" t="e">
        <f t="array" ref="K491">INDEX($D$2:$D$561, SMALL(IF($I$2=$B$2:$B$561, ROW($B$2:$B$561)-ROW($B$2)+1), ROW(490:490)))</f>
        <v>#NUM!</v>
      </c>
      <c r="M491" s="21" t="e">
        <f t="array" ref="M491">INDEX($C$2:$C$561, SMALL(IF($L$2=$B$2:$B$561, ROW($B$2:$B$561)-ROW($B$2)+1), ROW(490:490)))</f>
        <v>#NUM!</v>
      </c>
      <c r="N491" s="21" t="e">
        <f t="array" ref="N491">INDEX($D$2:$D$561, SMALL(IF($L$2=$B$2:$B$561, ROW($B$2:$B$561)-ROW($B$2)+1), ROW(490:490)))</f>
        <v>#NUM!</v>
      </c>
      <c r="P491" s="21" t="e">
        <f t="array" ref="P491">INDEX($C$2:$C$561, SMALL(IF($O$2=$B$2:$B$561, ROW($B$2:$B$561)-ROW($B$2)+1), ROW(490:490)))</f>
        <v>#NUM!</v>
      </c>
      <c r="Q491" s="21" t="e">
        <f t="array" ref="Q491">INDEX($D$2:$D$561, SMALL(IF($O$2=$B$2:$B$561, ROW($B$2:$B$561)-ROW($B$2)+1), ROW(490:490)))</f>
        <v>#NUM!</v>
      </c>
      <c r="S491" s="21" t="e">
        <f t="array" ref="S491">INDEX($C$2:$C$561, SMALL(IF($R$2=$B$2:$B$561, ROW($B$2:$B$561)-ROW($B$2)+1), ROW(490:490)))</f>
        <v>#NUM!</v>
      </c>
      <c r="T491" s="21" t="e">
        <f t="array" ref="T491">INDEX($D$2:$D$561, SMALL(IF($R$2=$B$2:$B$561, ROW($B$2:$B$561)-ROW($B$2)+1), ROW(490:490)))</f>
        <v>#NUM!</v>
      </c>
      <c r="V491" s="21" t="e">
        <f t="array" ref="V491">INDEX($C$2:$C$561, SMALL(IF($U$2=$B$2:$B$561, ROW($B$2:$B$561)-ROW($B$2)+1), ROW(490:490)))</f>
        <v>#NUM!</v>
      </c>
      <c r="W491" s="21" t="e">
        <f t="array" ref="W491">INDEX($D$2:$D$561, SMALL(IF($U$2=$B$2:$B$561, ROW($B$2:$B$561)-ROW($B$2)+1), ROW(490:490)))</f>
        <v>#NUM!</v>
      </c>
      <c r="Y491" s="21" t="e">
        <f t="array" ref="Y491">INDEX($C$2:$C$561, SMALL(IF($X$2=$B$2:$B$561, ROW($B$2:$B$561)-ROW($B$2)+1), ROW(490:490)))</f>
        <v>#NUM!</v>
      </c>
      <c r="Z491" s="21" t="e">
        <f t="array" ref="Z491">INDEX($D$2:$D$561, SMALL(IF($X$2=$B$2:$B$561, ROW($B$2:$B$561)-ROW($B$2)+1), ROW(490:490)))</f>
        <v>#NUM!</v>
      </c>
      <c r="AB491" s="21" t="e">
        <f t="array" ref="AB491">INDEX($C$2:$C$561, SMALL(IF($AA$2=$B$2:$B$561, ROW($B$2:$B$561)-ROW($B$2)+1), ROW(490:490)))</f>
        <v>#NUM!</v>
      </c>
      <c r="AC491" s="21" t="e">
        <f t="array" ref="AC491">INDEX($D$2:$D$561, SMALL(IF($AA$2=$B$2:$B$561, ROW($B$2:$B$561)-ROW($B$2)+1), ROW(490:490)))</f>
        <v>#NUM!</v>
      </c>
      <c r="AE491" s="21" t="e">
        <f t="array" ref="AE491">INDEX($C$2:$C$561, SMALL(IF($AD$2=$B$2:$B$561, ROW($B$2:$B$561)-ROW($B$2)+1), ROW(490:490)))</f>
        <v>#NUM!</v>
      </c>
      <c r="AF491" s="21" t="e">
        <f t="array" ref="AF491">INDEX($D$2:$D$561, SMALL(IF($AD$2=$B$2:$B$561, ROW($B$2:$B$561)-ROW($B$2)+1), ROW(490:490)))</f>
        <v>#NUM!</v>
      </c>
      <c r="AH491" s="21" t="e">
        <f t="array" ref="AH491">INDEX($C$2:$C$561, SMALL(IF($AG$2=$B$2:$B$561, ROW($B$2:$B$561)-ROW($B$2)+1), ROW(490:490)))</f>
        <v>#NUM!</v>
      </c>
      <c r="AI491" s="21" t="e">
        <f t="array" ref="AI491">INDEX($D$2:$D$561, SMALL(IF($AG$2=$B$2:$B$561, ROW($B$2:$B$561)-ROW($B$2)+1), ROW(490:490)))</f>
        <v>#NUM!</v>
      </c>
    </row>
    <row r="492" spans="1:35" ht="15" x14ac:dyDescent="0.4">
      <c r="A492">
        <f>'Clk1.25'!P66</f>
        <v>11.090998357910333</v>
      </c>
      <c r="B492">
        <f t="shared" si="7"/>
        <v>12</v>
      </c>
      <c r="C492" s="1">
        <f>'Clk1.25'!S66</f>
        <v>7.5444344769158604</v>
      </c>
      <c r="D492" s="1">
        <f>'Clk1.25'!T66</f>
        <v>4.6823265833213865</v>
      </c>
      <c r="G492" s="21" t="e">
        <f t="array" ref="G492">INDEX($C$2:$C$561, SMALL(IF($F$2=$B$2:$B$561, ROW($B$2:$B$561)-ROW($B$2)+1), ROW(491:491)))</f>
        <v>#NUM!</v>
      </c>
      <c r="H492" s="21" t="e">
        <f t="array" ref="H492">INDEX($D$2:$D$561, SMALL(IF($F$2=$B$2:$B$561, ROW($B$2:$B$561)-ROW($B$2)+1), ROW(491:491)))</f>
        <v>#NUM!</v>
      </c>
      <c r="J492" s="21" t="e">
        <f t="array" ref="J492">INDEX($C$2:$C$561, SMALL(IF($I$2=$B$2:$B$561, ROW($B$2:$B$561)-ROW($B$2)+1), ROW(491:491)))</f>
        <v>#NUM!</v>
      </c>
      <c r="K492" s="21" t="e">
        <f t="array" ref="K492">INDEX($D$2:$D$561, SMALL(IF($I$2=$B$2:$B$561, ROW($B$2:$B$561)-ROW($B$2)+1), ROW(491:491)))</f>
        <v>#NUM!</v>
      </c>
      <c r="M492" s="21" t="e">
        <f t="array" ref="M492">INDEX($C$2:$C$561, SMALL(IF($L$2=$B$2:$B$561, ROW($B$2:$B$561)-ROW($B$2)+1), ROW(491:491)))</f>
        <v>#NUM!</v>
      </c>
      <c r="N492" s="21" t="e">
        <f t="array" ref="N492">INDEX($D$2:$D$561, SMALL(IF($L$2=$B$2:$B$561, ROW($B$2:$B$561)-ROW($B$2)+1), ROW(491:491)))</f>
        <v>#NUM!</v>
      </c>
      <c r="P492" s="21" t="e">
        <f t="array" ref="P492">INDEX($C$2:$C$561, SMALL(IF($O$2=$B$2:$B$561, ROW($B$2:$B$561)-ROW($B$2)+1), ROW(491:491)))</f>
        <v>#NUM!</v>
      </c>
      <c r="Q492" s="21" t="e">
        <f t="array" ref="Q492">INDEX($D$2:$D$561, SMALL(IF($O$2=$B$2:$B$561, ROW($B$2:$B$561)-ROW($B$2)+1), ROW(491:491)))</f>
        <v>#NUM!</v>
      </c>
      <c r="S492" s="21" t="e">
        <f t="array" ref="S492">INDEX($C$2:$C$561, SMALL(IF($R$2=$B$2:$B$561, ROW($B$2:$B$561)-ROW($B$2)+1), ROW(491:491)))</f>
        <v>#NUM!</v>
      </c>
      <c r="T492" s="21" t="e">
        <f t="array" ref="T492">INDEX($D$2:$D$561, SMALL(IF($R$2=$B$2:$B$561, ROW($B$2:$B$561)-ROW($B$2)+1), ROW(491:491)))</f>
        <v>#NUM!</v>
      </c>
      <c r="V492" s="21" t="e">
        <f t="array" ref="V492">INDEX($C$2:$C$561, SMALL(IF($U$2=$B$2:$B$561, ROW($B$2:$B$561)-ROW($B$2)+1), ROW(491:491)))</f>
        <v>#NUM!</v>
      </c>
      <c r="W492" s="21" t="e">
        <f t="array" ref="W492">INDEX($D$2:$D$561, SMALL(IF($U$2=$B$2:$B$561, ROW($B$2:$B$561)-ROW($B$2)+1), ROW(491:491)))</f>
        <v>#NUM!</v>
      </c>
      <c r="Y492" s="21" t="e">
        <f t="array" ref="Y492">INDEX($C$2:$C$561, SMALL(IF($X$2=$B$2:$B$561, ROW($B$2:$B$561)-ROW($B$2)+1), ROW(491:491)))</f>
        <v>#NUM!</v>
      </c>
      <c r="Z492" s="21" t="e">
        <f t="array" ref="Z492">INDEX($D$2:$D$561, SMALL(IF($X$2=$B$2:$B$561, ROW($B$2:$B$561)-ROW($B$2)+1), ROW(491:491)))</f>
        <v>#NUM!</v>
      </c>
      <c r="AB492" s="21" t="e">
        <f t="array" ref="AB492">INDEX($C$2:$C$561, SMALL(IF($AA$2=$B$2:$B$561, ROW($B$2:$B$561)-ROW($B$2)+1), ROW(491:491)))</f>
        <v>#NUM!</v>
      </c>
      <c r="AC492" s="21" t="e">
        <f t="array" ref="AC492">INDEX($D$2:$D$561, SMALL(IF($AA$2=$B$2:$B$561, ROW($B$2:$B$561)-ROW($B$2)+1), ROW(491:491)))</f>
        <v>#NUM!</v>
      </c>
      <c r="AE492" s="21" t="e">
        <f t="array" ref="AE492">INDEX($C$2:$C$561, SMALL(IF($AD$2=$B$2:$B$561, ROW($B$2:$B$561)-ROW($B$2)+1), ROW(491:491)))</f>
        <v>#NUM!</v>
      </c>
      <c r="AF492" s="21" t="e">
        <f t="array" ref="AF492">INDEX($D$2:$D$561, SMALL(IF($AD$2=$B$2:$B$561, ROW($B$2:$B$561)-ROW($B$2)+1), ROW(491:491)))</f>
        <v>#NUM!</v>
      </c>
      <c r="AH492" s="21" t="e">
        <f t="array" ref="AH492">INDEX($C$2:$C$561, SMALL(IF($AG$2=$B$2:$B$561, ROW($B$2:$B$561)-ROW($B$2)+1), ROW(491:491)))</f>
        <v>#NUM!</v>
      </c>
      <c r="AI492" s="21" t="e">
        <f t="array" ref="AI492">INDEX($D$2:$D$561, SMALL(IF($AG$2=$B$2:$B$561, ROW($B$2:$B$561)-ROW($B$2)+1), ROW(491:491)))</f>
        <v>#NUM!</v>
      </c>
    </row>
    <row r="493" spans="1:35" ht="15" x14ac:dyDescent="0.4">
      <c r="A493">
        <f>'Clk1.25'!P67</f>
        <v>11.202176170072452</v>
      </c>
      <c r="B493">
        <f t="shared" si="7"/>
        <v>12</v>
      </c>
      <c r="C493" s="1">
        <f>'Clk1.25'!S67</f>
        <v>7.3533878635807719</v>
      </c>
      <c r="D493" s="1">
        <f>'Clk1.25'!T67</f>
        <v>4.5074802299296159</v>
      </c>
      <c r="G493" s="21" t="e">
        <f t="array" ref="G493">INDEX($C$2:$C$561, SMALL(IF($F$2=$B$2:$B$561, ROW($B$2:$B$561)-ROW($B$2)+1), ROW(492:492)))</f>
        <v>#NUM!</v>
      </c>
      <c r="H493" s="21" t="e">
        <f t="array" ref="H493">INDEX($D$2:$D$561, SMALL(IF($F$2=$B$2:$B$561, ROW($B$2:$B$561)-ROW($B$2)+1), ROW(492:492)))</f>
        <v>#NUM!</v>
      </c>
      <c r="J493" s="21" t="e">
        <f t="array" ref="J493">INDEX($C$2:$C$561, SMALL(IF($I$2=$B$2:$B$561, ROW($B$2:$B$561)-ROW($B$2)+1), ROW(492:492)))</f>
        <v>#NUM!</v>
      </c>
      <c r="K493" s="21" t="e">
        <f t="array" ref="K493">INDEX($D$2:$D$561, SMALL(IF($I$2=$B$2:$B$561, ROW($B$2:$B$561)-ROW($B$2)+1), ROW(492:492)))</f>
        <v>#NUM!</v>
      </c>
      <c r="M493" s="21" t="e">
        <f t="array" ref="M493">INDEX($C$2:$C$561, SMALL(IF($L$2=$B$2:$B$561, ROW($B$2:$B$561)-ROW($B$2)+1), ROW(492:492)))</f>
        <v>#NUM!</v>
      </c>
      <c r="N493" s="21" t="e">
        <f t="array" ref="N493">INDEX($D$2:$D$561, SMALL(IF($L$2=$B$2:$B$561, ROW($B$2:$B$561)-ROW($B$2)+1), ROW(492:492)))</f>
        <v>#NUM!</v>
      </c>
      <c r="P493" s="21" t="e">
        <f t="array" ref="P493">INDEX($C$2:$C$561, SMALL(IF($O$2=$B$2:$B$561, ROW($B$2:$B$561)-ROW($B$2)+1), ROW(492:492)))</f>
        <v>#NUM!</v>
      </c>
      <c r="Q493" s="21" t="e">
        <f t="array" ref="Q493">INDEX($D$2:$D$561, SMALL(IF($O$2=$B$2:$B$561, ROW($B$2:$B$561)-ROW($B$2)+1), ROW(492:492)))</f>
        <v>#NUM!</v>
      </c>
      <c r="S493" s="21" t="e">
        <f t="array" ref="S493">INDEX($C$2:$C$561, SMALL(IF($R$2=$B$2:$B$561, ROW($B$2:$B$561)-ROW($B$2)+1), ROW(492:492)))</f>
        <v>#NUM!</v>
      </c>
      <c r="T493" s="21" t="e">
        <f t="array" ref="T493">INDEX($D$2:$D$561, SMALL(IF($R$2=$B$2:$B$561, ROW($B$2:$B$561)-ROW($B$2)+1), ROW(492:492)))</f>
        <v>#NUM!</v>
      </c>
      <c r="V493" s="21" t="e">
        <f t="array" ref="V493">INDEX($C$2:$C$561, SMALL(IF($U$2=$B$2:$B$561, ROW($B$2:$B$561)-ROW($B$2)+1), ROW(492:492)))</f>
        <v>#NUM!</v>
      </c>
      <c r="W493" s="21" t="e">
        <f t="array" ref="W493">INDEX($D$2:$D$561, SMALL(IF($U$2=$B$2:$B$561, ROW($B$2:$B$561)-ROW($B$2)+1), ROW(492:492)))</f>
        <v>#NUM!</v>
      </c>
      <c r="Y493" s="21" t="e">
        <f t="array" ref="Y493">INDEX($C$2:$C$561, SMALL(IF($X$2=$B$2:$B$561, ROW($B$2:$B$561)-ROW($B$2)+1), ROW(492:492)))</f>
        <v>#NUM!</v>
      </c>
      <c r="Z493" s="21" t="e">
        <f t="array" ref="Z493">INDEX($D$2:$D$561, SMALL(IF($X$2=$B$2:$B$561, ROW($B$2:$B$561)-ROW($B$2)+1), ROW(492:492)))</f>
        <v>#NUM!</v>
      </c>
      <c r="AB493" s="21" t="e">
        <f t="array" ref="AB493">INDEX($C$2:$C$561, SMALL(IF($AA$2=$B$2:$B$561, ROW($B$2:$B$561)-ROW($B$2)+1), ROW(492:492)))</f>
        <v>#NUM!</v>
      </c>
      <c r="AC493" s="21" t="e">
        <f t="array" ref="AC493">INDEX($D$2:$D$561, SMALL(IF($AA$2=$B$2:$B$561, ROW($B$2:$B$561)-ROW($B$2)+1), ROW(492:492)))</f>
        <v>#NUM!</v>
      </c>
      <c r="AE493" s="21" t="e">
        <f t="array" ref="AE493">INDEX($C$2:$C$561, SMALL(IF($AD$2=$B$2:$B$561, ROW($B$2:$B$561)-ROW($B$2)+1), ROW(492:492)))</f>
        <v>#NUM!</v>
      </c>
      <c r="AF493" s="21" t="e">
        <f t="array" ref="AF493">INDEX($D$2:$D$561, SMALL(IF($AD$2=$B$2:$B$561, ROW($B$2:$B$561)-ROW($B$2)+1), ROW(492:492)))</f>
        <v>#NUM!</v>
      </c>
      <c r="AH493" s="21" t="e">
        <f t="array" ref="AH493">INDEX($C$2:$C$561, SMALL(IF($AG$2=$B$2:$B$561, ROW($B$2:$B$561)-ROW($B$2)+1), ROW(492:492)))</f>
        <v>#NUM!</v>
      </c>
      <c r="AI493" s="21" t="e">
        <f t="array" ref="AI493">INDEX($D$2:$D$561, SMALL(IF($AG$2=$B$2:$B$561, ROW($B$2:$B$561)-ROW($B$2)+1), ROW(492:492)))</f>
        <v>#NUM!</v>
      </c>
    </row>
    <row r="494" spans="1:35" ht="15" x14ac:dyDescent="0.4">
      <c r="A494">
        <f>'Clk1.25'!P68</f>
        <v>11.322616090485864</v>
      </c>
      <c r="B494">
        <f t="shared" si="7"/>
        <v>12</v>
      </c>
      <c r="C494" s="1">
        <f>'Clk1.25'!S68</f>
        <v>7.1661820357186725</v>
      </c>
      <c r="D494" s="1">
        <f>'Clk1.25'!T68</f>
        <v>4.3267018810815925</v>
      </c>
      <c r="G494" s="21" t="e">
        <f t="array" ref="G494">INDEX($C$2:$C$561, SMALL(IF($F$2=$B$2:$B$561, ROW($B$2:$B$561)-ROW($B$2)+1), ROW(493:493)))</f>
        <v>#NUM!</v>
      </c>
      <c r="H494" s="21" t="e">
        <f t="array" ref="H494">INDEX($D$2:$D$561, SMALL(IF($F$2=$B$2:$B$561, ROW($B$2:$B$561)-ROW($B$2)+1), ROW(493:493)))</f>
        <v>#NUM!</v>
      </c>
      <c r="J494" s="21" t="e">
        <f t="array" ref="J494">INDEX($C$2:$C$561, SMALL(IF($I$2=$B$2:$B$561, ROW($B$2:$B$561)-ROW($B$2)+1), ROW(493:493)))</f>
        <v>#NUM!</v>
      </c>
      <c r="K494" s="21" t="e">
        <f t="array" ref="K494">INDEX($D$2:$D$561, SMALL(IF($I$2=$B$2:$B$561, ROW($B$2:$B$561)-ROW($B$2)+1), ROW(493:493)))</f>
        <v>#NUM!</v>
      </c>
      <c r="M494" s="21" t="e">
        <f t="array" ref="M494">INDEX($C$2:$C$561, SMALL(IF($L$2=$B$2:$B$561, ROW($B$2:$B$561)-ROW($B$2)+1), ROW(493:493)))</f>
        <v>#NUM!</v>
      </c>
      <c r="N494" s="21" t="e">
        <f t="array" ref="N494">INDEX($D$2:$D$561, SMALL(IF($L$2=$B$2:$B$561, ROW($B$2:$B$561)-ROW($B$2)+1), ROW(493:493)))</f>
        <v>#NUM!</v>
      </c>
      <c r="P494" s="21" t="e">
        <f t="array" ref="P494">INDEX($C$2:$C$561, SMALL(IF($O$2=$B$2:$B$561, ROW($B$2:$B$561)-ROW($B$2)+1), ROW(493:493)))</f>
        <v>#NUM!</v>
      </c>
      <c r="Q494" s="21" t="e">
        <f t="array" ref="Q494">INDEX($D$2:$D$561, SMALL(IF($O$2=$B$2:$B$561, ROW($B$2:$B$561)-ROW($B$2)+1), ROW(493:493)))</f>
        <v>#NUM!</v>
      </c>
      <c r="S494" s="21" t="e">
        <f t="array" ref="S494">INDEX($C$2:$C$561, SMALL(IF($R$2=$B$2:$B$561, ROW($B$2:$B$561)-ROW($B$2)+1), ROW(493:493)))</f>
        <v>#NUM!</v>
      </c>
      <c r="T494" s="21" t="e">
        <f t="array" ref="T494">INDEX($D$2:$D$561, SMALL(IF($R$2=$B$2:$B$561, ROW($B$2:$B$561)-ROW($B$2)+1), ROW(493:493)))</f>
        <v>#NUM!</v>
      </c>
      <c r="V494" s="21" t="e">
        <f t="array" ref="V494">INDEX($C$2:$C$561, SMALL(IF($U$2=$B$2:$B$561, ROW($B$2:$B$561)-ROW($B$2)+1), ROW(493:493)))</f>
        <v>#NUM!</v>
      </c>
      <c r="W494" s="21" t="e">
        <f t="array" ref="W494">INDEX($D$2:$D$561, SMALL(IF($U$2=$B$2:$B$561, ROW($B$2:$B$561)-ROW($B$2)+1), ROW(493:493)))</f>
        <v>#NUM!</v>
      </c>
      <c r="Y494" s="21" t="e">
        <f t="array" ref="Y494">INDEX($C$2:$C$561, SMALL(IF($X$2=$B$2:$B$561, ROW($B$2:$B$561)-ROW($B$2)+1), ROW(493:493)))</f>
        <v>#NUM!</v>
      </c>
      <c r="Z494" s="21" t="e">
        <f t="array" ref="Z494">INDEX($D$2:$D$561, SMALL(IF($X$2=$B$2:$B$561, ROW($B$2:$B$561)-ROW($B$2)+1), ROW(493:493)))</f>
        <v>#NUM!</v>
      </c>
      <c r="AB494" s="21" t="e">
        <f t="array" ref="AB494">INDEX($C$2:$C$561, SMALL(IF($AA$2=$B$2:$B$561, ROW($B$2:$B$561)-ROW($B$2)+1), ROW(493:493)))</f>
        <v>#NUM!</v>
      </c>
      <c r="AC494" s="21" t="e">
        <f t="array" ref="AC494">INDEX($D$2:$D$561, SMALL(IF($AA$2=$B$2:$B$561, ROW($B$2:$B$561)-ROW($B$2)+1), ROW(493:493)))</f>
        <v>#NUM!</v>
      </c>
      <c r="AE494" s="21" t="e">
        <f t="array" ref="AE494">INDEX($C$2:$C$561, SMALL(IF($AD$2=$B$2:$B$561, ROW($B$2:$B$561)-ROW($B$2)+1), ROW(493:493)))</f>
        <v>#NUM!</v>
      </c>
      <c r="AF494" s="21" t="e">
        <f t="array" ref="AF494">INDEX($D$2:$D$561, SMALL(IF($AD$2=$B$2:$B$561, ROW($B$2:$B$561)-ROW($B$2)+1), ROW(493:493)))</f>
        <v>#NUM!</v>
      </c>
      <c r="AH494" s="21" t="e">
        <f t="array" ref="AH494">INDEX($C$2:$C$561, SMALL(IF($AG$2=$B$2:$B$561, ROW($B$2:$B$561)-ROW($B$2)+1), ROW(493:493)))</f>
        <v>#NUM!</v>
      </c>
      <c r="AI494" s="21" t="e">
        <f t="array" ref="AI494">INDEX($D$2:$D$561, SMALL(IF($AG$2=$B$2:$B$561, ROW($B$2:$B$561)-ROW($B$2)+1), ROW(493:493)))</f>
        <v>#NUM!</v>
      </c>
    </row>
    <row r="495" spans="1:35" ht="15" x14ac:dyDescent="0.4">
      <c r="A495">
        <f>'Clk1.25'!P69</f>
        <v>11.452753947409695</v>
      </c>
      <c r="B495">
        <f t="shared" si="7"/>
        <v>12</v>
      </c>
      <c r="C495" s="1">
        <f>'Clk1.25'!S69</f>
        <v>6.9823130595994627</v>
      </c>
      <c r="D495" s="1">
        <f>'Clk1.25'!T69</f>
        <v>4.1395212905859031</v>
      </c>
      <c r="G495" s="21" t="e">
        <f t="array" ref="G495">INDEX($C$2:$C$561, SMALL(IF($F$2=$B$2:$B$561, ROW($B$2:$B$561)-ROW($B$2)+1), ROW(494:494)))</f>
        <v>#NUM!</v>
      </c>
      <c r="H495" s="21" t="e">
        <f t="array" ref="H495">INDEX($D$2:$D$561, SMALL(IF($F$2=$B$2:$B$561, ROW($B$2:$B$561)-ROW($B$2)+1), ROW(494:494)))</f>
        <v>#NUM!</v>
      </c>
      <c r="J495" s="21" t="e">
        <f t="array" ref="J495">INDEX($C$2:$C$561, SMALL(IF($I$2=$B$2:$B$561, ROW($B$2:$B$561)-ROW($B$2)+1), ROW(494:494)))</f>
        <v>#NUM!</v>
      </c>
      <c r="K495" s="21" t="e">
        <f t="array" ref="K495">INDEX($D$2:$D$561, SMALL(IF($I$2=$B$2:$B$561, ROW($B$2:$B$561)-ROW($B$2)+1), ROW(494:494)))</f>
        <v>#NUM!</v>
      </c>
      <c r="M495" s="21" t="e">
        <f t="array" ref="M495">INDEX($C$2:$C$561, SMALL(IF($L$2=$B$2:$B$561, ROW($B$2:$B$561)-ROW($B$2)+1), ROW(494:494)))</f>
        <v>#NUM!</v>
      </c>
      <c r="N495" s="21" t="e">
        <f t="array" ref="N495">INDEX($D$2:$D$561, SMALL(IF($L$2=$B$2:$B$561, ROW($B$2:$B$561)-ROW($B$2)+1), ROW(494:494)))</f>
        <v>#NUM!</v>
      </c>
      <c r="P495" s="21" t="e">
        <f t="array" ref="P495">INDEX($C$2:$C$561, SMALL(IF($O$2=$B$2:$B$561, ROW($B$2:$B$561)-ROW($B$2)+1), ROW(494:494)))</f>
        <v>#NUM!</v>
      </c>
      <c r="Q495" s="21" t="e">
        <f t="array" ref="Q495">INDEX($D$2:$D$561, SMALL(IF($O$2=$B$2:$B$561, ROW($B$2:$B$561)-ROW($B$2)+1), ROW(494:494)))</f>
        <v>#NUM!</v>
      </c>
      <c r="S495" s="21" t="e">
        <f t="array" ref="S495">INDEX($C$2:$C$561, SMALL(IF($R$2=$B$2:$B$561, ROW($B$2:$B$561)-ROW($B$2)+1), ROW(494:494)))</f>
        <v>#NUM!</v>
      </c>
      <c r="T495" s="21" t="e">
        <f t="array" ref="T495">INDEX($D$2:$D$561, SMALL(IF($R$2=$B$2:$B$561, ROW($B$2:$B$561)-ROW($B$2)+1), ROW(494:494)))</f>
        <v>#NUM!</v>
      </c>
      <c r="V495" s="21" t="e">
        <f t="array" ref="V495">INDEX($C$2:$C$561, SMALL(IF($U$2=$B$2:$B$561, ROW($B$2:$B$561)-ROW($B$2)+1), ROW(494:494)))</f>
        <v>#NUM!</v>
      </c>
      <c r="W495" s="21" t="e">
        <f t="array" ref="W495">INDEX($D$2:$D$561, SMALL(IF($U$2=$B$2:$B$561, ROW($B$2:$B$561)-ROW($B$2)+1), ROW(494:494)))</f>
        <v>#NUM!</v>
      </c>
      <c r="Y495" s="21" t="e">
        <f t="array" ref="Y495">INDEX($C$2:$C$561, SMALL(IF($X$2=$B$2:$B$561, ROW($B$2:$B$561)-ROW($B$2)+1), ROW(494:494)))</f>
        <v>#NUM!</v>
      </c>
      <c r="Z495" s="21" t="e">
        <f t="array" ref="Z495">INDEX($D$2:$D$561, SMALL(IF($X$2=$B$2:$B$561, ROW($B$2:$B$561)-ROW($B$2)+1), ROW(494:494)))</f>
        <v>#NUM!</v>
      </c>
      <c r="AB495" s="21" t="e">
        <f t="array" ref="AB495">INDEX($C$2:$C$561, SMALL(IF($AA$2=$B$2:$B$561, ROW($B$2:$B$561)-ROW($B$2)+1), ROW(494:494)))</f>
        <v>#NUM!</v>
      </c>
      <c r="AC495" s="21" t="e">
        <f t="array" ref="AC495">INDEX($D$2:$D$561, SMALL(IF($AA$2=$B$2:$B$561, ROW($B$2:$B$561)-ROW($B$2)+1), ROW(494:494)))</f>
        <v>#NUM!</v>
      </c>
      <c r="AE495" s="21" t="e">
        <f t="array" ref="AE495">INDEX($C$2:$C$561, SMALL(IF($AD$2=$B$2:$B$561, ROW($B$2:$B$561)-ROW($B$2)+1), ROW(494:494)))</f>
        <v>#NUM!</v>
      </c>
      <c r="AF495" s="21" t="e">
        <f t="array" ref="AF495">INDEX($D$2:$D$561, SMALL(IF($AD$2=$B$2:$B$561, ROW($B$2:$B$561)-ROW($B$2)+1), ROW(494:494)))</f>
        <v>#NUM!</v>
      </c>
      <c r="AH495" s="21" t="e">
        <f t="array" ref="AH495">INDEX($C$2:$C$561, SMALL(IF($AG$2=$B$2:$B$561, ROW($B$2:$B$561)-ROW($B$2)+1), ROW(494:494)))</f>
        <v>#NUM!</v>
      </c>
      <c r="AI495" s="21" t="e">
        <f t="array" ref="AI495">INDEX($D$2:$D$561, SMALL(IF($AG$2=$B$2:$B$561, ROW($B$2:$B$561)-ROW($B$2)+1), ROW(494:494)))</f>
        <v>#NUM!</v>
      </c>
    </row>
    <row r="496" spans="1:35" ht="15" x14ac:dyDescent="0.4">
      <c r="A496">
        <f>'Clk1.25'!P70</f>
        <v>11.593089678687519</v>
      </c>
      <c r="B496">
        <f t="shared" si="7"/>
        <v>12</v>
      </c>
      <c r="C496" s="1">
        <f>'Clk1.25'!S70</f>
        <v>6.8012151908881036</v>
      </c>
      <c r="D496" s="1">
        <f>'Clk1.25'!T70</f>
        <v>3.9454376403274365</v>
      </c>
      <c r="G496" s="21" t="e">
        <f t="array" ref="G496">INDEX($C$2:$C$561, SMALL(IF($F$2=$B$2:$B$561, ROW($B$2:$B$561)-ROW($B$2)+1), ROW(495:495)))</f>
        <v>#NUM!</v>
      </c>
      <c r="H496" s="21" t="e">
        <f t="array" ref="H496">INDEX($D$2:$D$561, SMALL(IF($F$2=$B$2:$B$561, ROW($B$2:$B$561)-ROW($B$2)+1), ROW(495:495)))</f>
        <v>#NUM!</v>
      </c>
      <c r="J496" s="21" t="e">
        <f t="array" ref="J496">INDEX($C$2:$C$561, SMALL(IF($I$2=$B$2:$B$561, ROW($B$2:$B$561)-ROW($B$2)+1), ROW(495:495)))</f>
        <v>#NUM!</v>
      </c>
      <c r="K496" s="21" t="e">
        <f t="array" ref="K496">INDEX($D$2:$D$561, SMALL(IF($I$2=$B$2:$B$561, ROW($B$2:$B$561)-ROW($B$2)+1), ROW(495:495)))</f>
        <v>#NUM!</v>
      </c>
      <c r="M496" s="21" t="e">
        <f t="array" ref="M496">INDEX($C$2:$C$561, SMALL(IF($L$2=$B$2:$B$561, ROW($B$2:$B$561)-ROW($B$2)+1), ROW(495:495)))</f>
        <v>#NUM!</v>
      </c>
      <c r="N496" s="21" t="e">
        <f t="array" ref="N496">INDEX($D$2:$D$561, SMALL(IF($L$2=$B$2:$B$561, ROW($B$2:$B$561)-ROW($B$2)+1), ROW(495:495)))</f>
        <v>#NUM!</v>
      </c>
      <c r="P496" s="21" t="e">
        <f t="array" ref="P496">INDEX($C$2:$C$561, SMALL(IF($O$2=$B$2:$B$561, ROW($B$2:$B$561)-ROW($B$2)+1), ROW(495:495)))</f>
        <v>#NUM!</v>
      </c>
      <c r="Q496" s="21" t="e">
        <f t="array" ref="Q496">INDEX($D$2:$D$561, SMALL(IF($O$2=$B$2:$B$561, ROW($B$2:$B$561)-ROW($B$2)+1), ROW(495:495)))</f>
        <v>#NUM!</v>
      </c>
      <c r="S496" s="21" t="e">
        <f t="array" ref="S496">INDEX($C$2:$C$561, SMALL(IF($R$2=$B$2:$B$561, ROW($B$2:$B$561)-ROW($B$2)+1), ROW(495:495)))</f>
        <v>#NUM!</v>
      </c>
      <c r="T496" s="21" t="e">
        <f t="array" ref="T496">INDEX($D$2:$D$561, SMALL(IF($R$2=$B$2:$B$561, ROW($B$2:$B$561)-ROW($B$2)+1), ROW(495:495)))</f>
        <v>#NUM!</v>
      </c>
      <c r="V496" s="21" t="e">
        <f t="array" ref="V496">INDEX($C$2:$C$561, SMALL(IF($U$2=$B$2:$B$561, ROW($B$2:$B$561)-ROW($B$2)+1), ROW(495:495)))</f>
        <v>#NUM!</v>
      </c>
      <c r="W496" s="21" t="e">
        <f t="array" ref="W496">INDEX($D$2:$D$561, SMALL(IF($U$2=$B$2:$B$561, ROW($B$2:$B$561)-ROW($B$2)+1), ROW(495:495)))</f>
        <v>#NUM!</v>
      </c>
      <c r="Y496" s="21" t="e">
        <f t="array" ref="Y496">INDEX($C$2:$C$561, SMALL(IF($X$2=$B$2:$B$561, ROW($B$2:$B$561)-ROW($B$2)+1), ROW(495:495)))</f>
        <v>#NUM!</v>
      </c>
      <c r="Z496" s="21" t="e">
        <f t="array" ref="Z496">INDEX($D$2:$D$561, SMALL(IF($X$2=$B$2:$B$561, ROW($B$2:$B$561)-ROW($B$2)+1), ROW(495:495)))</f>
        <v>#NUM!</v>
      </c>
      <c r="AB496" s="21" t="e">
        <f t="array" ref="AB496">INDEX($C$2:$C$561, SMALL(IF($AA$2=$B$2:$B$561, ROW($B$2:$B$561)-ROW($B$2)+1), ROW(495:495)))</f>
        <v>#NUM!</v>
      </c>
      <c r="AC496" s="21" t="e">
        <f t="array" ref="AC496">INDEX($D$2:$D$561, SMALL(IF($AA$2=$B$2:$B$561, ROW($B$2:$B$561)-ROW($B$2)+1), ROW(495:495)))</f>
        <v>#NUM!</v>
      </c>
      <c r="AE496" s="21" t="e">
        <f t="array" ref="AE496">INDEX($C$2:$C$561, SMALL(IF($AD$2=$B$2:$B$561, ROW($B$2:$B$561)-ROW($B$2)+1), ROW(495:495)))</f>
        <v>#NUM!</v>
      </c>
      <c r="AF496" s="21" t="e">
        <f t="array" ref="AF496">INDEX($D$2:$D$561, SMALL(IF($AD$2=$B$2:$B$561, ROW($B$2:$B$561)-ROW($B$2)+1), ROW(495:495)))</f>
        <v>#NUM!</v>
      </c>
      <c r="AH496" s="21" t="e">
        <f t="array" ref="AH496">INDEX($C$2:$C$561, SMALL(IF($AG$2=$B$2:$B$561, ROW($B$2:$B$561)-ROW($B$2)+1), ROW(495:495)))</f>
        <v>#NUM!</v>
      </c>
      <c r="AI496" s="21" t="e">
        <f t="array" ref="AI496">INDEX($D$2:$D$561, SMALL(IF($AG$2=$B$2:$B$561, ROW($B$2:$B$561)-ROW($B$2)+1), ROW(495:495)))</f>
        <v>#NUM!</v>
      </c>
    </row>
    <row r="497" spans="1:35" ht="15" x14ac:dyDescent="0.4">
      <c r="A497">
        <f>'Clk1.25'!P71</f>
        <v>11.744190702360674</v>
      </c>
      <c r="B497">
        <f t="shared" si="7"/>
        <v>12</v>
      </c>
      <c r="C497" s="1">
        <f>'Clk1.25'!S71</f>
        <v>6.6222405989647148</v>
      </c>
      <c r="D497" s="1">
        <f>'Clk1.25'!T71</f>
        <v>3.7439195183776093</v>
      </c>
      <c r="G497" s="21" t="e">
        <f t="array" ref="G497">INDEX($C$2:$C$561, SMALL(IF($F$2=$B$2:$B$561, ROW($B$2:$B$561)-ROW($B$2)+1), ROW(496:496)))</f>
        <v>#NUM!</v>
      </c>
      <c r="H497" s="21" t="e">
        <f t="array" ref="H497">INDEX($D$2:$D$561, SMALL(IF($F$2=$B$2:$B$561, ROW($B$2:$B$561)-ROW($B$2)+1), ROW(496:496)))</f>
        <v>#NUM!</v>
      </c>
      <c r="J497" s="21" t="e">
        <f t="array" ref="J497">INDEX($C$2:$C$561, SMALL(IF($I$2=$B$2:$B$561, ROW($B$2:$B$561)-ROW($B$2)+1), ROW(496:496)))</f>
        <v>#NUM!</v>
      </c>
      <c r="K497" s="21" t="e">
        <f t="array" ref="K497">INDEX($D$2:$D$561, SMALL(IF($I$2=$B$2:$B$561, ROW($B$2:$B$561)-ROW($B$2)+1), ROW(496:496)))</f>
        <v>#NUM!</v>
      </c>
      <c r="M497" s="21" t="e">
        <f t="array" ref="M497">INDEX($C$2:$C$561, SMALL(IF($L$2=$B$2:$B$561, ROW($B$2:$B$561)-ROW($B$2)+1), ROW(496:496)))</f>
        <v>#NUM!</v>
      </c>
      <c r="N497" s="21" t="e">
        <f t="array" ref="N497">INDEX($D$2:$D$561, SMALL(IF($L$2=$B$2:$B$561, ROW($B$2:$B$561)-ROW($B$2)+1), ROW(496:496)))</f>
        <v>#NUM!</v>
      </c>
      <c r="P497" s="21" t="e">
        <f t="array" ref="P497">INDEX($C$2:$C$561, SMALL(IF($O$2=$B$2:$B$561, ROW($B$2:$B$561)-ROW($B$2)+1), ROW(496:496)))</f>
        <v>#NUM!</v>
      </c>
      <c r="Q497" s="21" t="e">
        <f t="array" ref="Q497">INDEX($D$2:$D$561, SMALL(IF($O$2=$B$2:$B$561, ROW($B$2:$B$561)-ROW($B$2)+1), ROW(496:496)))</f>
        <v>#NUM!</v>
      </c>
      <c r="S497" s="21" t="e">
        <f t="array" ref="S497">INDEX($C$2:$C$561, SMALL(IF($R$2=$B$2:$B$561, ROW($B$2:$B$561)-ROW($B$2)+1), ROW(496:496)))</f>
        <v>#NUM!</v>
      </c>
      <c r="T497" s="21" t="e">
        <f t="array" ref="T497">INDEX($D$2:$D$561, SMALL(IF($R$2=$B$2:$B$561, ROW($B$2:$B$561)-ROW($B$2)+1), ROW(496:496)))</f>
        <v>#NUM!</v>
      </c>
      <c r="V497" s="21" t="e">
        <f t="array" ref="V497">INDEX($C$2:$C$561, SMALL(IF($U$2=$B$2:$B$561, ROW($B$2:$B$561)-ROW($B$2)+1), ROW(496:496)))</f>
        <v>#NUM!</v>
      </c>
      <c r="W497" s="21" t="e">
        <f t="array" ref="W497">INDEX($D$2:$D$561, SMALL(IF($U$2=$B$2:$B$561, ROW($B$2:$B$561)-ROW($B$2)+1), ROW(496:496)))</f>
        <v>#NUM!</v>
      </c>
      <c r="Y497" s="21" t="e">
        <f t="array" ref="Y497">INDEX($C$2:$C$561, SMALL(IF($X$2=$B$2:$B$561, ROW($B$2:$B$561)-ROW($B$2)+1), ROW(496:496)))</f>
        <v>#NUM!</v>
      </c>
      <c r="Z497" s="21" t="e">
        <f t="array" ref="Z497">INDEX($D$2:$D$561, SMALL(IF($X$2=$B$2:$B$561, ROW($B$2:$B$561)-ROW($B$2)+1), ROW(496:496)))</f>
        <v>#NUM!</v>
      </c>
      <c r="AB497" s="21" t="e">
        <f t="array" ref="AB497">INDEX($C$2:$C$561, SMALL(IF($AA$2=$B$2:$B$561, ROW($B$2:$B$561)-ROW($B$2)+1), ROW(496:496)))</f>
        <v>#NUM!</v>
      </c>
      <c r="AC497" s="21" t="e">
        <f t="array" ref="AC497">INDEX($D$2:$D$561, SMALL(IF($AA$2=$B$2:$B$561, ROW($B$2:$B$561)-ROW($B$2)+1), ROW(496:496)))</f>
        <v>#NUM!</v>
      </c>
      <c r="AE497" s="21" t="e">
        <f t="array" ref="AE497">INDEX($C$2:$C$561, SMALL(IF($AD$2=$B$2:$B$561, ROW($B$2:$B$561)-ROW($B$2)+1), ROW(496:496)))</f>
        <v>#NUM!</v>
      </c>
      <c r="AF497" s="21" t="e">
        <f t="array" ref="AF497">INDEX($D$2:$D$561, SMALL(IF($AD$2=$B$2:$B$561, ROW($B$2:$B$561)-ROW($B$2)+1), ROW(496:496)))</f>
        <v>#NUM!</v>
      </c>
      <c r="AH497" s="21" t="e">
        <f t="array" ref="AH497">INDEX($C$2:$C$561, SMALL(IF($AG$2=$B$2:$B$561, ROW($B$2:$B$561)-ROW($B$2)+1), ROW(496:496)))</f>
        <v>#NUM!</v>
      </c>
      <c r="AI497" s="21" t="e">
        <f t="array" ref="AI497">INDEX($D$2:$D$561, SMALL(IF($AG$2=$B$2:$B$561, ROW($B$2:$B$561)-ROW($B$2)+1), ROW(496:496)))</f>
        <v>#NUM!</v>
      </c>
    </row>
    <row r="498" spans="1:35" ht="15" x14ac:dyDescent="0.4">
      <c r="A498">
        <f>'Clk1.25'!P72</f>
        <v>11.906693678298726</v>
      </c>
      <c r="B498">
        <f t="shared" si="7"/>
        <v>12</v>
      </c>
      <c r="C498" s="1">
        <f>'Clk1.25'!S72</f>
        <v>6.4446337567610659</v>
      </c>
      <c r="D498" s="1">
        <f>'Clk1.25'!T72</f>
        <v>3.5344076057163898</v>
      </c>
      <c r="G498" s="21" t="e">
        <f t="array" ref="G498">INDEX($C$2:$C$561, SMALL(IF($F$2=$B$2:$B$561, ROW($B$2:$B$561)-ROW($B$2)+1), ROW(497:497)))</f>
        <v>#NUM!</v>
      </c>
      <c r="H498" s="21" t="e">
        <f t="array" ref="H498">INDEX($D$2:$D$561, SMALL(IF($F$2=$B$2:$B$561, ROW($B$2:$B$561)-ROW($B$2)+1), ROW(497:497)))</f>
        <v>#NUM!</v>
      </c>
      <c r="J498" s="21" t="e">
        <f t="array" ref="J498">INDEX($C$2:$C$561, SMALL(IF($I$2=$B$2:$B$561, ROW($B$2:$B$561)-ROW($B$2)+1), ROW(497:497)))</f>
        <v>#NUM!</v>
      </c>
      <c r="K498" s="21" t="e">
        <f t="array" ref="K498">INDEX($D$2:$D$561, SMALL(IF($I$2=$B$2:$B$561, ROW($B$2:$B$561)-ROW($B$2)+1), ROW(497:497)))</f>
        <v>#NUM!</v>
      </c>
      <c r="M498" s="21" t="e">
        <f t="array" ref="M498">INDEX($C$2:$C$561, SMALL(IF($L$2=$B$2:$B$561, ROW($B$2:$B$561)-ROW($B$2)+1), ROW(497:497)))</f>
        <v>#NUM!</v>
      </c>
      <c r="N498" s="21" t="e">
        <f t="array" ref="N498">INDEX($D$2:$D$561, SMALL(IF($L$2=$B$2:$B$561, ROW($B$2:$B$561)-ROW($B$2)+1), ROW(497:497)))</f>
        <v>#NUM!</v>
      </c>
      <c r="P498" s="21" t="e">
        <f t="array" ref="P498">INDEX($C$2:$C$561, SMALL(IF($O$2=$B$2:$B$561, ROW($B$2:$B$561)-ROW($B$2)+1), ROW(497:497)))</f>
        <v>#NUM!</v>
      </c>
      <c r="Q498" s="21" t="e">
        <f t="array" ref="Q498">INDEX($D$2:$D$561, SMALL(IF($O$2=$B$2:$B$561, ROW($B$2:$B$561)-ROW($B$2)+1), ROW(497:497)))</f>
        <v>#NUM!</v>
      </c>
      <c r="S498" s="21" t="e">
        <f t="array" ref="S498">INDEX($C$2:$C$561, SMALL(IF($R$2=$B$2:$B$561, ROW($B$2:$B$561)-ROW($B$2)+1), ROW(497:497)))</f>
        <v>#NUM!</v>
      </c>
      <c r="T498" s="21" t="e">
        <f t="array" ref="T498">INDEX($D$2:$D$561, SMALL(IF($R$2=$B$2:$B$561, ROW($B$2:$B$561)-ROW($B$2)+1), ROW(497:497)))</f>
        <v>#NUM!</v>
      </c>
      <c r="V498" s="21" t="e">
        <f t="array" ref="V498">INDEX($C$2:$C$561, SMALL(IF($U$2=$B$2:$B$561, ROW($B$2:$B$561)-ROW($B$2)+1), ROW(497:497)))</f>
        <v>#NUM!</v>
      </c>
      <c r="W498" s="21" t="e">
        <f t="array" ref="W498">INDEX($D$2:$D$561, SMALL(IF($U$2=$B$2:$B$561, ROW($B$2:$B$561)-ROW($B$2)+1), ROW(497:497)))</f>
        <v>#NUM!</v>
      </c>
      <c r="Y498" s="21" t="e">
        <f t="array" ref="Y498">INDEX($C$2:$C$561, SMALL(IF($X$2=$B$2:$B$561, ROW($B$2:$B$561)-ROW($B$2)+1), ROW(497:497)))</f>
        <v>#NUM!</v>
      </c>
      <c r="Z498" s="21" t="e">
        <f t="array" ref="Z498">INDEX($D$2:$D$561, SMALL(IF($X$2=$B$2:$B$561, ROW($B$2:$B$561)-ROW($B$2)+1), ROW(497:497)))</f>
        <v>#NUM!</v>
      </c>
      <c r="AB498" s="21" t="e">
        <f t="array" ref="AB498">INDEX($C$2:$C$561, SMALL(IF($AA$2=$B$2:$B$561, ROW($B$2:$B$561)-ROW($B$2)+1), ROW(497:497)))</f>
        <v>#NUM!</v>
      </c>
      <c r="AC498" s="21" t="e">
        <f t="array" ref="AC498">INDEX($D$2:$D$561, SMALL(IF($AA$2=$B$2:$B$561, ROW($B$2:$B$561)-ROW($B$2)+1), ROW(497:497)))</f>
        <v>#NUM!</v>
      </c>
      <c r="AE498" s="21" t="e">
        <f t="array" ref="AE498">INDEX($C$2:$C$561, SMALL(IF($AD$2=$B$2:$B$561, ROW($B$2:$B$561)-ROW($B$2)+1), ROW(497:497)))</f>
        <v>#NUM!</v>
      </c>
      <c r="AF498" s="21" t="e">
        <f t="array" ref="AF498">INDEX($D$2:$D$561, SMALL(IF($AD$2=$B$2:$B$561, ROW($B$2:$B$561)-ROW($B$2)+1), ROW(497:497)))</f>
        <v>#NUM!</v>
      </c>
      <c r="AH498" s="21" t="e">
        <f t="array" ref="AH498">INDEX($C$2:$C$561, SMALL(IF($AG$2=$B$2:$B$561, ROW($B$2:$B$561)-ROW($B$2)+1), ROW(497:497)))</f>
        <v>#NUM!</v>
      </c>
      <c r="AI498" s="21" t="e">
        <f t="array" ref="AI498">INDEX($D$2:$D$561, SMALL(IF($AG$2=$B$2:$B$561, ROW($B$2:$B$561)-ROW($B$2)+1), ROW(497:497)))</f>
        <v>#NUM!</v>
      </c>
    </row>
    <row r="499" spans="1:35" ht="15" x14ac:dyDescent="0.4">
      <c r="A499">
        <f>'Clk1.25'!P73</f>
        <v>12.081303100433143</v>
      </c>
      <c r="B499">
        <f t="shared" si="7"/>
        <v>12</v>
      </c>
      <c r="C499" s="1">
        <f>'Clk1.25'!S73</f>
        <v>6.2674988716803801</v>
      </c>
      <c r="D499" s="1">
        <f>'Clk1.25'!T73</f>
        <v>3.3163217453910083</v>
      </c>
      <c r="G499" s="21" t="e">
        <f t="array" ref="G499">INDEX($C$2:$C$561, SMALL(IF($F$2=$B$2:$B$561, ROW($B$2:$B$561)-ROW($B$2)+1), ROW(498:498)))</f>
        <v>#NUM!</v>
      </c>
      <c r="H499" s="21" t="e">
        <f t="array" ref="H499">INDEX($D$2:$D$561, SMALL(IF($F$2=$B$2:$B$561, ROW($B$2:$B$561)-ROW($B$2)+1), ROW(498:498)))</f>
        <v>#NUM!</v>
      </c>
      <c r="J499" s="21" t="e">
        <f t="array" ref="J499">INDEX($C$2:$C$561, SMALL(IF($I$2=$B$2:$B$561, ROW($B$2:$B$561)-ROW($B$2)+1), ROW(498:498)))</f>
        <v>#NUM!</v>
      </c>
      <c r="K499" s="21" t="e">
        <f t="array" ref="K499">INDEX($D$2:$D$561, SMALL(IF($I$2=$B$2:$B$561, ROW($B$2:$B$561)-ROW($B$2)+1), ROW(498:498)))</f>
        <v>#NUM!</v>
      </c>
      <c r="M499" s="21" t="e">
        <f t="array" ref="M499">INDEX($C$2:$C$561, SMALL(IF($L$2=$B$2:$B$561, ROW($B$2:$B$561)-ROW($B$2)+1), ROW(498:498)))</f>
        <v>#NUM!</v>
      </c>
      <c r="N499" s="21" t="e">
        <f t="array" ref="N499">INDEX($D$2:$D$561, SMALL(IF($L$2=$B$2:$B$561, ROW($B$2:$B$561)-ROW($B$2)+1), ROW(498:498)))</f>
        <v>#NUM!</v>
      </c>
      <c r="P499" s="21" t="e">
        <f t="array" ref="P499">INDEX($C$2:$C$561, SMALL(IF($O$2=$B$2:$B$561, ROW($B$2:$B$561)-ROW($B$2)+1), ROW(498:498)))</f>
        <v>#NUM!</v>
      </c>
      <c r="Q499" s="21" t="e">
        <f t="array" ref="Q499">INDEX($D$2:$D$561, SMALL(IF($O$2=$B$2:$B$561, ROW($B$2:$B$561)-ROW($B$2)+1), ROW(498:498)))</f>
        <v>#NUM!</v>
      </c>
      <c r="S499" s="21" t="e">
        <f t="array" ref="S499">INDEX($C$2:$C$561, SMALL(IF($R$2=$B$2:$B$561, ROW($B$2:$B$561)-ROW($B$2)+1), ROW(498:498)))</f>
        <v>#NUM!</v>
      </c>
      <c r="T499" s="21" t="e">
        <f t="array" ref="T499">INDEX($D$2:$D$561, SMALL(IF($R$2=$B$2:$B$561, ROW($B$2:$B$561)-ROW($B$2)+1), ROW(498:498)))</f>
        <v>#NUM!</v>
      </c>
      <c r="V499" s="21" t="e">
        <f t="array" ref="V499">INDEX($C$2:$C$561, SMALL(IF($U$2=$B$2:$B$561, ROW($B$2:$B$561)-ROW($B$2)+1), ROW(498:498)))</f>
        <v>#NUM!</v>
      </c>
      <c r="W499" s="21" t="e">
        <f t="array" ref="W499">INDEX($D$2:$D$561, SMALL(IF($U$2=$B$2:$B$561, ROW($B$2:$B$561)-ROW($B$2)+1), ROW(498:498)))</f>
        <v>#NUM!</v>
      </c>
      <c r="Y499" s="21" t="e">
        <f t="array" ref="Y499">INDEX($C$2:$C$561, SMALL(IF($X$2=$B$2:$B$561, ROW($B$2:$B$561)-ROW($B$2)+1), ROW(498:498)))</f>
        <v>#NUM!</v>
      </c>
      <c r="Z499" s="21" t="e">
        <f t="array" ref="Z499">INDEX($D$2:$D$561, SMALL(IF($X$2=$B$2:$B$561, ROW($B$2:$B$561)-ROW($B$2)+1), ROW(498:498)))</f>
        <v>#NUM!</v>
      </c>
      <c r="AB499" s="21" t="e">
        <f t="array" ref="AB499">INDEX($C$2:$C$561, SMALL(IF($AA$2=$B$2:$B$561, ROW($B$2:$B$561)-ROW($B$2)+1), ROW(498:498)))</f>
        <v>#NUM!</v>
      </c>
      <c r="AC499" s="21" t="e">
        <f t="array" ref="AC499">INDEX($D$2:$D$561, SMALL(IF($AA$2=$B$2:$B$561, ROW($B$2:$B$561)-ROW($B$2)+1), ROW(498:498)))</f>
        <v>#NUM!</v>
      </c>
      <c r="AE499" s="21" t="e">
        <f t="array" ref="AE499">INDEX($C$2:$C$561, SMALL(IF($AD$2=$B$2:$B$561, ROW($B$2:$B$561)-ROW($B$2)+1), ROW(498:498)))</f>
        <v>#NUM!</v>
      </c>
      <c r="AF499" s="21" t="e">
        <f t="array" ref="AF499">INDEX($D$2:$D$561, SMALL(IF($AD$2=$B$2:$B$561, ROW($B$2:$B$561)-ROW($B$2)+1), ROW(498:498)))</f>
        <v>#NUM!</v>
      </c>
      <c r="AH499" s="21" t="e">
        <f t="array" ref="AH499">INDEX($C$2:$C$561, SMALL(IF($AG$2=$B$2:$B$561, ROW($B$2:$B$561)-ROW($B$2)+1), ROW(498:498)))</f>
        <v>#NUM!</v>
      </c>
      <c r="AI499" s="21" t="e">
        <f t="array" ref="AI499">INDEX($D$2:$D$561, SMALL(IF($AG$2=$B$2:$B$561, ROW($B$2:$B$561)-ROW($B$2)+1), ROW(498:498)))</f>
        <v>#NUM!</v>
      </c>
    </row>
    <row r="500" spans="1:35" ht="15" x14ac:dyDescent="0.4">
      <c r="A500">
        <f>'Clk1.25'!P74</f>
        <v>12.268784182516729</v>
      </c>
      <c r="B500">
        <f t="shared" si="7"/>
        <v>12</v>
      </c>
      <c r="C500" s="1">
        <f>'Clk1.25'!S74</f>
        <v>6.0897583052478534</v>
      </c>
      <c r="D500" s="1">
        <f>'Clk1.25'!T74</f>
        <v>3.089074979997263</v>
      </c>
      <c r="G500" s="21" t="e">
        <f t="array" ref="G500">INDEX($C$2:$C$561, SMALL(IF($F$2=$B$2:$B$561, ROW($B$2:$B$561)-ROW($B$2)+1), ROW(499:499)))</f>
        <v>#NUM!</v>
      </c>
      <c r="H500" s="21" t="e">
        <f t="array" ref="H500">INDEX($D$2:$D$561, SMALL(IF($F$2=$B$2:$B$561, ROW($B$2:$B$561)-ROW($B$2)+1), ROW(499:499)))</f>
        <v>#NUM!</v>
      </c>
      <c r="J500" s="21" t="e">
        <f t="array" ref="J500">INDEX($C$2:$C$561, SMALL(IF($I$2=$B$2:$B$561, ROW($B$2:$B$561)-ROW($B$2)+1), ROW(499:499)))</f>
        <v>#NUM!</v>
      </c>
      <c r="K500" s="21" t="e">
        <f t="array" ref="K500">INDEX($D$2:$D$561, SMALL(IF($I$2=$B$2:$B$561, ROW($B$2:$B$561)-ROW($B$2)+1), ROW(499:499)))</f>
        <v>#NUM!</v>
      </c>
      <c r="M500" s="21" t="e">
        <f t="array" ref="M500">INDEX($C$2:$C$561, SMALL(IF($L$2=$B$2:$B$561, ROW($B$2:$B$561)-ROW($B$2)+1), ROW(499:499)))</f>
        <v>#NUM!</v>
      </c>
      <c r="N500" s="21" t="e">
        <f t="array" ref="N500">INDEX($D$2:$D$561, SMALL(IF($L$2=$B$2:$B$561, ROW($B$2:$B$561)-ROW($B$2)+1), ROW(499:499)))</f>
        <v>#NUM!</v>
      </c>
      <c r="P500" s="21" t="e">
        <f t="array" ref="P500">INDEX($C$2:$C$561, SMALL(IF($O$2=$B$2:$B$561, ROW($B$2:$B$561)-ROW($B$2)+1), ROW(499:499)))</f>
        <v>#NUM!</v>
      </c>
      <c r="Q500" s="21" t="e">
        <f t="array" ref="Q500">INDEX($D$2:$D$561, SMALL(IF($O$2=$B$2:$B$561, ROW($B$2:$B$561)-ROW($B$2)+1), ROW(499:499)))</f>
        <v>#NUM!</v>
      </c>
      <c r="S500" s="21" t="e">
        <f t="array" ref="S500">INDEX($C$2:$C$561, SMALL(IF($R$2=$B$2:$B$561, ROW($B$2:$B$561)-ROW($B$2)+1), ROW(499:499)))</f>
        <v>#NUM!</v>
      </c>
      <c r="T500" s="21" t="e">
        <f t="array" ref="T500">INDEX($D$2:$D$561, SMALL(IF($R$2=$B$2:$B$561, ROW($B$2:$B$561)-ROW($B$2)+1), ROW(499:499)))</f>
        <v>#NUM!</v>
      </c>
      <c r="V500" s="21" t="e">
        <f t="array" ref="V500">INDEX($C$2:$C$561, SMALL(IF($U$2=$B$2:$B$561, ROW($B$2:$B$561)-ROW($B$2)+1), ROW(499:499)))</f>
        <v>#NUM!</v>
      </c>
      <c r="W500" s="21" t="e">
        <f t="array" ref="W500">INDEX($D$2:$D$561, SMALL(IF($U$2=$B$2:$B$561, ROW($B$2:$B$561)-ROW($B$2)+1), ROW(499:499)))</f>
        <v>#NUM!</v>
      </c>
      <c r="Y500" s="21" t="e">
        <f t="array" ref="Y500">INDEX($C$2:$C$561, SMALL(IF($X$2=$B$2:$B$561, ROW($B$2:$B$561)-ROW($B$2)+1), ROW(499:499)))</f>
        <v>#NUM!</v>
      </c>
      <c r="Z500" s="21" t="e">
        <f t="array" ref="Z500">INDEX($D$2:$D$561, SMALL(IF($X$2=$B$2:$B$561, ROW($B$2:$B$561)-ROW($B$2)+1), ROW(499:499)))</f>
        <v>#NUM!</v>
      </c>
      <c r="AB500" s="21" t="e">
        <f t="array" ref="AB500">INDEX($C$2:$C$561, SMALL(IF($AA$2=$B$2:$B$561, ROW($B$2:$B$561)-ROW($B$2)+1), ROW(499:499)))</f>
        <v>#NUM!</v>
      </c>
      <c r="AC500" s="21" t="e">
        <f t="array" ref="AC500">INDEX($D$2:$D$561, SMALL(IF($AA$2=$B$2:$B$561, ROW($B$2:$B$561)-ROW($B$2)+1), ROW(499:499)))</f>
        <v>#NUM!</v>
      </c>
      <c r="AE500" s="21" t="e">
        <f t="array" ref="AE500">INDEX($C$2:$C$561, SMALL(IF($AD$2=$B$2:$B$561, ROW($B$2:$B$561)-ROW($B$2)+1), ROW(499:499)))</f>
        <v>#NUM!</v>
      </c>
      <c r="AF500" s="21" t="e">
        <f t="array" ref="AF500">INDEX($D$2:$D$561, SMALL(IF($AD$2=$B$2:$B$561, ROW($B$2:$B$561)-ROW($B$2)+1), ROW(499:499)))</f>
        <v>#NUM!</v>
      </c>
      <c r="AH500" s="21" t="e">
        <f t="array" ref="AH500">INDEX($C$2:$C$561, SMALL(IF($AG$2=$B$2:$B$561, ROW($B$2:$B$561)-ROW($B$2)+1), ROW(499:499)))</f>
        <v>#NUM!</v>
      </c>
      <c r="AI500" s="21" t="e">
        <f t="array" ref="AI500">INDEX($D$2:$D$561, SMALL(IF($AG$2=$B$2:$B$561, ROW($B$2:$B$561)-ROW($B$2)+1), ROW(499:499)))</f>
        <v>#NUM!</v>
      </c>
    </row>
    <row r="501" spans="1:35" ht="15" x14ac:dyDescent="0.4">
      <c r="A501">
        <f>'Clk1.25'!P75</f>
        <v>12.469945962244303</v>
      </c>
      <c r="B501">
        <f t="shared" si="7"/>
        <v>12</v>
      </c>
      <c r="C501" s="1">
        <f>'Clk1.25'!S75</f>
        <v>5.9100994479689497</v>
      </c>
      <c r="D501" s="1">
        <f>'Clk1.25'!T75</f>
        <v>2.8520985240812742</v>
      </c>
      <c r="G501" s="21" t="e">
        <f t="array" ref="G501">INDEX($C$2:$C$561, SMALL(IF($F$2=$B$2:$B$561, ROW($B$2:$B$561)-ROW($B$2)+1), ROW(500:500)))</f>
        <v>#NUM!</v>
      </c>
      <c r="H501" s="21" t="e">
        <f t="array" ref="H501">INDEX($D$2:$D$561, SMALL(IF($F$2=$B$2:$B$561, ROW($B$2:$B$561)-ROW($B$2)+1), ROW(500:500)))</f>
        <v>#NUM!</v>
      </c>
      <c r="J501" s="21" t="e">
        <f t="array" ref="J501">INDEX($C$2:$C$561, SMALL(IF($I$2=$B$2:$B$561, ROW($B$2:$B$561)-ROW($B$2)+1), ROW(500:500)))</f>
        <v>#NUM!</v>
      </c>
      <c r="K501" s="21" t="e">
        <f t="array" ref="K501">INDEX($D$2:$D$561, SMALL(IF($I$2=$B$2:$B$561, ROW($B$2:$B$561)-ROW($B$2)+1), ROW(500:500)))</f>
        <v>#NUM!</v>
      </c>
      <c r="M501" s="21" t="e">
        <f t="array" ref="M501">INDEX($C$2:$C$561, SMALL(IF($L$2=$B$2:$B$561, ROW($B$2:$B$561)-ROW($B$2)+1), ROW(500:500)))</f>
        <v>#NUM!</v>
      </c>
      <c r="N501" s="21" t="e">
        <f t="array" ref="N501">INDEX($D$2:$D$561, SMALL(IF($L$2=$B$2:$B$561, ROW($B$2:$B$561)-ROW($B$2)+1), ROW(500:500)))</f>
        <v>#NUM!</v>
      </c>
      <c r="P501" s="21" t="e">
        <f t="array" ref="P501">INDEX($C$2:$C$561, SMALL(IF($O$2=$B$2:$B$561, ROW($B$2:$B$561)-ROW($B$2)+1), ROW(500:500)))</f>
        <v>#NUM!</v>
      </c>
      <c r="Q501" s="21" t="e">
        <f t="array" ref="Q501">INDEX($D$2:$D$561, SMALL(IF($O$2=$B$2:$B$561, ROW($B$2:$B$561)-ROW($B$2)+1), ROW(500:500)))</f>
        <v>#NUM!</v>
      </c>
      <c r="S501" s="21" t="e">
        <f t="array" ref="S501">INDEX($C$2:$C$561, SMALL(IF($R$2=$B$2:$B$561, ROW($B$2:$B$561)-ROW($B$2)+1), ROW(500:500)))</f>
        <v>#NUM!</v>
      </c>
      <c r="T501" s="21" t="e">
        <f t="array" ref="T501">INDEX($D$2:$D$561, SMALL(IF($R$2=$B$2:$B$561, ROW($B$2:$B$561)-ROW($B$2)+1), ROW(500:500)))</f>
        <v>#NUM!</v>
      </c>
      <c r="V501" s="21" t="e">
        <f t="array" ref="V501">INDEX($C$2:$C$561, SMALL(IF($U$2=$B$2:$B$561, ROW($B$2:$B$561)-ROW($B$2)+1), ROW(500:500)))</f>
        <v>#NUM!</v>
      </c>
      <c r="W501" s="21" t="e">
        <f t="array" ref="W501">INDEX($D$2:$D$561, SMALL(IF($U$2=$B$2:$B$561, ROW($B$2:$B$561)-ROW($B$2)+1), ROW(500:500)))</f>
        <v>#NUM!</v>
      </c>
      <c r="Y501" s="21" t="e">
        <f t="array" ref="Y501">INDEX($C$2:$C$561, SMALL(IF($X$2=$B$2:$B$561, ROW($B$2:$B$561)-ROW($B$2)+1), ROW(500:500)))</f>
        <v>#NUM!</v>
      </c>
      <c r="Z501" s="21" t="e">
        <f t="array" ref="Z501">INDEX($D$2:$D$561, SMALL(IF($X$2=$B$2:$B$561, ROW($B$2:$B$561)-ROW($B$2)+1), ROW(500:500)))</f>
        <v>#NUM!</v>
      </c>
      <c r="AB501" s="21" t="e">
        <f t="array" ref="AB501">INDEX($C$2:$C$561, SMALL(IF($AA$2=$B$2:$B$561, ROW($B$2:$B$561)-ROW($B$2)+1), ROW(500:500)))</f>
        <v>#NUM!</v>
      </c>
      <c r="AC501" s="21" t="e">
        <f t="array" ref="AC501">INDEX($D$2:$D$561, SMALL(IF($AA$2=$B$2:$B$561, ROW($B$2:$B$561)-ROW($B$2)+1), ROW(500:500)))</f>
        <v>#NUM!</v>
      </c>
      <c r="AE501" s="21" t="e">
        <f t="array" ref="AE501">INDEX($C$2:$C$561, SMALL(IF($AD$2=$B$2:$B$561, ROW($B$2:$B$561)-ROW($B$2)+1), ROW(500:500)))</f>
        <v>#NUM!</v>
      </c>
      <c r="AF501" s="21" t="e">
        <f t="array" ref="AF501">INDEX($D$2:$D$561, SMALL(IF($AD$2=$B$2:$B$561, ROW($B$2:$B$561)-ROW($B$2)+1), ROW(500:500)))</f>
        <v>#NUM!</v>
      </c>
      <c r="AH501" s="21" t="e">
        <f t="array" ref="AH501">INDEX($C$2:$C$561, SMALL(IF($AG$2=$B$2:$B$561, ROW($B$2:$B$561)-ROW($B$2)+1), ROW(500:500)))</f>
        <v>#NUM!</v>
      </c>
      <c r="AI501" s="21" t="e">
        <f t="array" ref="AI501">INDEX($D$2:$D$561, SMALL(IF($AG$2=$B$2:$B$561, ROW($B$2:$B$561)-ROW($B$2)+1), ROW(500:500)))</f>
        <v>#NUM!</v>
      </c>
    </row>
    <row r="502" spans="1:35" ht="15" x14ac:dyDescent="0.4">
      <c r="A502">
        <f>'Clk1.25'!P76</f>
        <v>12.68560815386688</v>
      </c>
      <c r="B502">
        <f t="shared" si="7"/>
        <v>12</v>
      </c>
      <c r="C502" s="1">
        <f>'Clk1.25'!S76</f>
        <v>5.7269070432610372</v>
      </c>
      <c r="D502" s="1">
        <f>'Clk1.25'!T76</f>
        <v>2.6048837065699457</v>
      </c>
      <c r="G502" s="21" t="e">
        <f t="array" ref="G502">INDEX($C$2:$C$561, SMALL(IF($F$2=$B$2:$B$561, ROW($B$2:$B$561)-ROW($B$2)+1), ROW(501:501)))</f>
        <v>#NUM!</v>
      </c>
      <c r="H502" s="21" t="e">
        <f t="array" ref="H502">INDEX($D$2:$D$561, SMALL(IF($F$2=$B$2:$B$561, ROW($B$2:$B$561)-ROW($B$2)+1), ROW(501:501)))</f>
        <v>#NUM!</v>
      </c>
      <c r="J502" s="21" t="e">
        <f t="array" ref="J502">INDEX($C$2:$C$561, SMALL(IF($I$2=$B$2:$B$561, ROW($B$2:$B$561)-ROW($B$2)+1), ROW(501:501)))</f>
        <v>#NUM!</v>
      </c>
      <c r="K502" s="21" t="e">
        <f t="array" ref="K502">INDEX($D$2:$D$561, SMALL(IF($I$2=$B$2:$B$561, ROW($B$2:$B$561)-ROW($B$2)+1), ROW(501:501)))</f>
        <v>#NUM!</v>
      </c>
      <c r="M502" s="21" t="e">
        <f t="array" ref="M502">INDEX($C$2:$C$561, SMALL(IF($L$2=$B$2:$B$561, ROW($B$2:$B$561)-ROW($B$2)+1), ROW(501:501)))</f>
        <v>#NUM!</v>
      </c>
      <c r="N502" s="21" t="e">
        <f t="array" ref="N502">INDEX($D$2:$D$561, SMALL(IF($L$2=$B$2:$B$561, ROW($B$2:$B$561)-ROW($B$2)+1), ROW(501:501)))</f>
        <v>#NUM!</v>
      </c>
      <c r="P502" s="21" t="e">
        <f t="array" ref="P502">INDEX($C$2:$C$561, SMALL(IF($O$2=$B$2:$B$561, ROW($B$2:$B$561)-ROW($B$2)+1), ROW(501:501)))</f>
        <v>#NUM!</v>
      </c>
      <c r="Q502" s="21" t="e">
        <f t="array" ref="Q502">INDEX($D$2:$D$561, SMALL(IF($O$2=$B$2:$B$561, ROW($B$2:$B$561)-ROW($B$2)+1), ROW(501:501)))</f>
        <v>#NUM!</v>
      </c>
      <c r="S502" s="21" t="e">
        <f t="array" ref="S502">INDEX($C$2:$C$561, SMALL(IF($R$2=$B$2:$B$561, ROW($B$2:$B$561)-ROW($B$2)+1), ROW(501:501)))</f>
        <v>#NUM!</v>
      </c>
      <c r="T502" s="21" t="e">
        <f t="array" ref="T502">INDEX($D$2:$D$561, SMALL(IF($R$2=$B$2:$B$561, ROW($B$2:$B$561)-ROW($B$2)+1), ROW(501:501)))</f>
        <v>#NUM!</v>
      </c>
      <c r="V502" s="21" t="e">
        <f t="array" ref="V502">INDEX($C$2:$C$561, SMALL(IF($U$2=$B$2:$B$561, ROW($B$2:$B$561)-ROW($B$2)+1), ROW(501:501)))</f>
        <v>#NUM!</v>
      </c>
      <c r="W502" s="21" t="e">
        <f t="array" ref="W502">INDEX($D$2:$D$561, SMALL(IF($U$2=$B$2:$B$561, ROW($B$2:$B$561)-ROW($B$2)+1), ROW(501:501)))</f>
        <v>#NUM!</v>
      </c>
      <c r="Y502" s="21" t="e">
        <f t="array" ref="Y502">INDEX($C$2:$C$561, SMALL(IF($X$2=$B$2:$B$561, ROW($B$2:$B$561)-ROW($B$2)+1), ROW(501:501)))</f>
        <v>#NUM!</v>
      </c>
      <c r="Z502" s="21" t="e">
        <f t="array" ref="Z502">INDEX($D$2:$D$561, SMALL(IF($X$2=$B$2:$B$561, ROW($B$2:$B$561)-ROW($B$2)+1), ROW(501:501)))</f>
        <v>#NUM!</v>
      </c>
      <c r="AB502" s="21" t="e">
        <f t="array" ref="AB502">INDEX($C$2:$C$561, SMALL(IF($AA$2=$B$2:$B$561, ROW($B$2:$B$561)-ROW($B$2)+1), ROW(501:501)))</f>
        <v>#NUM!</v>
      </c>
      <c r="AC502" s="21" t="e">
        <f t="array" ref="AC502">INDEX($D$2:$D$561, SMALL(IF($AA$2=$B$2:$B$561, ROW($B$2:$B$561)-ROW($B$2)+1), ROW(501:501)))</f>
        <v>#NUM!</v>
      </c>
      <c r="AE502" s="21" t="e">
        <f t="array" ref="AE502">INDEX($C$2:$C$561, SMALL(IF($AD$2=$B$2:$B$561, ROW($B$2:$B$561)-ROW($B$2)+1), ROW(501:501)))</f>
        <v>#NUM!</v>
      </c>
      <c r="AF502" s="21" t="e">
        <f t="array" ref="AF502">INDEX($D$2:$D$561, SMALL(IF($AD$2=$B$2:$B$561, ROW($B$2:$B$561)-ROW($B$2)+1), ROW(501:501)))</f>
        <v>#NUM!</v>
      </c>
      <c r="AH502" s="21" t="e">
        <f t="array" ref="AH502">INDEX($C$2:$C$561, SMALL(IF($AG$2=$B$2:$B$561, ROW($B$2:$B$561)-ROW($B$2)+1), ROW(501:501)))</f>
        <v>#NUM!</v>
      </c>
      <c r="AI502" s="21" t="e">
        <f t="array" ref="AI502">INDEX($D$2:$D$561, SMALL(IF($AG$2=$B$2:$B$561, ROW($B$2:$B$561)-ROW($B$2)+1), ROW(501:501)))</f>
        <v>#NUM!</v>
      </c>
    </row>
    <row r="503" spans="1:35" ht="15" x14ac:dyDescent="0.4">
      <c r="A503">
        <f>'Clk1.25'!P77</f>
        <v>12.916541612322575</v>
      </c>
      <c r="B503">
        <f t="shared" si="7"/>
        <v>12</v>
      </c>
      <c r="C503" s="1">
        <f>'Clk1.25'!S77</f>
        <v>5.5381776329632926</v>
      </c>
      <c r="D503" s="1">
        <f>'Clk1.25'!T77</f>
        <v>2.3470499651324181</v>
      </c>
      <c r="G503" s="21" t="e">
        <f t="array" ref="G503">INDEX($C$2:$C$561, SMALL(IF($F$2=$B$2:$B$561, ROW($B$2:$B$561)-ROW($B$2)+1), ROW(502:502)))</f>
        <v>#NUM!</v>
      </c>
      <c r="H503" s="21" t="e">
        <f t="array" ref="H503">INDEX($D$2:$D$561, SMALL(IF($F$2=$B$2:$B$561, ROW($B$2:$B$561)-ROW($B$2)+1), ROW(502:502)))</f>
        <v>#NUM!</v>
      </c>
      <c r="J503" s="21" t="e">
        <f t="array" ref="J503">INDEX($C$2:$C$561, SMALL(IF($I$2=$B$2:$B$561, ROW($B$2:$B$561)-ROW($B$2)+1), ROW(502:502)))</f>
        <v>#NUM!</v>
      </c>
      <c r="K503" s="21" t="e">
        <f t="array" ref="K503">INDEX($D$2:$D$561, SMALL(IF($I$2=$B$2:$B$561, ROW($B$2:$B$561)-ROW($B$2)+1), ROW(502:502)))</f>
        <v>#NUM!</v>
      </c>
      <c r="M503" s="21" t="e">
        <f t="array" ref="M503">INDEX($C$2:$C$561, SMALL(IF($L$2=$B$2:$B$561, ROW($B$2:$B$561)-ROW($B$2)+1), ROW(502:502)))</f>
        <v>#NUM!</v>
      </c>
      <c r="N503" s="21" t="e">
        <f t="array" ref="N503">INDEX($D$2:$D$561, SMALL(IF($L$2=$B$2:$B$561, ROW($B$2:$B$561)-ROW($B$2)+1), ROW(502:502)))</f>
        <v>#NUM!</v>
      </c>
      <c r="P503" s="21" t="e">
        <f t="array" ref="P503">INDEX($C$2:$C$561, SMALL(IF($O$2=$B$2:$B$561, ROW($B$2:$B$561)-ROW($B$2)+1), ROW(502:502)))</f>
        <v>#NUM!</v>
      </c>
      <c r="Q503" s="21" t="e">
        <f t="array" ref="Q503">INDEX($D$2:$D$561, SMALL(IF($O$2=$B$2:$B$561, ROW($B$2:$B$561)-ROW($B$2)+1), ROW(502:502)))</f>
        <v>#NUM!</v>
      </c>
      <c r="S503" s="21" t="e">
        <f t="array" ref="S503">INDEX($C$2:$C$561, SMALL(IF($R$2=$B$2:$B$561, ROW($B$2:$B$561)-ROW($B$2)+1), ROW(502:502)))</f>
        <v>#NUM!</v>
      </c>
      <c r="T503" s="21" t="e">
        <f t="array" ref="T503">INDEX($D$2:$D$561, SMALL(IF($R$2=$B$2:$B$561, ROW($B$2:$B$561)-ROW($B$2)+1), ROW(502:502)))</f>
        <v>#NUM!</v>
      </c>
      <c r="V503" s="21" t="e">
        <f t="array" ref="V503">INDEX($C$2:$C$561, SMALL(IF($U$2=$B$2:$B$561, ROW($B$2:$B$561)-ROW($B$2)+1), ROW(502:502)))</f>
        <v>#NUM!</v>
      </c>
      <c r="W503" s="21" t="e">
        <f t="array" ref="W503">INDEX($D$2:$D$561, SMALL(IF($U$2=$B$2:$B$561, ROW($B$2:$B$561)-ROW($B$2)+1), ROW(502:502)))</f>
        <v>#NUM!</v>
      </c>
      <c r="Y503" s="21" t="e">
        <f t="array" ref="Y503">INDEX($C$2:$C$561, SMALL(IF($X$2=$B$2:$B$561, ROW($B$2:$B$561)-ROW($B$2)+1), ROW(502:502)))</f>
        <v>#NUM!</v>
      </c>
      <c r="Z503" s="21" t="e">
        <f t="array" ref="Z503">INDEX($D$2:$D$561, SMALL(IF($X$2=$B$2:$B$561, ROW($B$2:$B$561)-ROW($B$2)+1), ROW(502:502)))</f>
        <v>#NUM!</v>
      </c>
      <c r="AB503" s="21" t="e">
        <f t="array" ref="AB503">INDEX($C$2:$C$561, SMALL(IF($AA$2=$B$2:$B$561, ROW($B$2:$B$561)-ROW($B$2)+1), ROW(502:502)))</f>
        <v>#NUM!</v>
      </c>
      <c r="AC503" s="21" t="e">
        <f t="array" ref="AC503">INDEX($D$2:$D$561, SMALL(IF($AA$2=$B$2:$B$561, ROW($B$2:$B$561)-ROW($B$2)+1), ROW(502:502)))</f>
        <v>#NUM!</v>
      </c>
      <c r="AE503" s="21" t="e">
        <f t="array" ref="AE503">INDEX($C$2:$C$561, SMALL(IF($AD$2=$B$2:$B$561, ROW($B$2:$B$561)-ROW($B$2)+1), ROW(502:502)))</f>
        <v>#NUM!</v>
      </c>
      <c r="AF503" s="21" t="e">
        <f t="array" ref="AF503">INDEX($D$2:$D$561, SMALL(IF($AD$2=$B$2:$B$561, ROW($B$2:$B$561)-ROW($B$2)+1), ROW(502:502)))</f>
        <v>#NUM!</v>
      </c>
      <c r="AH503" s="21" t="e">
        <f t="array" ref="AH503">INDEX($C$2:$C$561, SMALL(IF($AG$2=$B$2:$B$561, ROW($B$2:$B$561)-ROW($B$2)+1), ROW(502:502)))</f>
        <v>#NUM!</v>
      </c>
      <c r="AI503" s="21" t="e">
        <f t="array" ref="AI503">INDEX($D$2:$D$561, SMALL(IF($AG$2=$B$2:$B$561, ROW($B$2:$B$561)-ROW($B$2)+1), ROW(502:502)))</f>
        <v>#NUM!</v>
      </c>
    </row>
    <row r="504" spans="1:35" ht="15" x14ac:dyDescent="0.4">
      <c r="A504">
        <f>'Clk1.25'!P78</f>
        <v>13.163366797884075</v>
      </c>
      <c r="B504">
        <f t="shared" si="7"/>
        <v>14</v>
      </c>
      <c r="C504" s="1">
        <f>'Clk1.25'!S78</f>
        <v>5.3414129070439795</v>
      </c>
      <c r="D504" s="1">
        <f>'Clk1.25'!T78</f>
        <v>2.0784523400660757</v>
      </c>
      <c r="G504" s="21" t="e">
        <f t="array" ref="G504">INDEX($C$2:$C$561, SMALL(IF($F$2=$B$2:$B$561, ROW($B$2:$B$561)-ROW($B$2)+1), ROW(503:503)))</f>
        <v>#NUM!</v>
      </c>
      <c r="H504" s="21" t="e">
        <f t="array" ref="H504">INDEX($D$2:$D$561, SMALL(IF($F$2=$B$2:$B$561, ROW($B$2:$B$561)-ROW($B$2)+1), ROW(503:503)))</f>
        <v>#NUM!</v>
      </c>
      <c r="J504" s="21" t="e">
        <f t="array" ref="J504">INDEX($C$2:$C$561, SMALL(IF($I$2=$B$2:$B$561, ROW($B$2:$B$561)-ROW($B$2)+1), ROW(503:503)))</f>
        <v>#NUM!</v>
      </c>
      <c r="K504" s="21" t="e">
        <f t="array" ref="K504">INDEX($D$2:$D$561, SMALL(IF($I$2=$B$2:$B$561, ROW($B$2:$B$561)-ROW($B$2)+1), ROW(503:503)))</f>
        <v>#NUM!</v>
      </c>
      <c r="M504" s="21" t="e">
        <f t="array" ref="M504">INDEX($C$2:$C$561, SMALL(IF($L$2=$B$2:$B$561, ROW($B$2:$B$561)-ROW($B$2)+1), ROW(503:503)))</f>
        <v>#NUM!</v>
      </c>
      <c r="N504" s="21" t="e">
        <f t="array" ref="N504">INDEX($D$2:$D$561, SMALL(IF($L$2=$B$2:$B$561, ROW($B$2:$B$561)-ROW($B$2)+1), ROW(503:503)))</f>
        <v>#NUM!</v>
      </c>
      <c r="P504" s="21" t="e">
        <f t="array" ref="P504">INDEX($C$2:$C$561, SMALL(IF($O$2=$B$2:$B$561, ROW($B$2:$B$561)-ROW($B$2)+1), ROW(503:503)))</f>
        <v>#NUM!</v>
      </c>
      <c r="Q504" s="21" t="e">
        <f t="array" ref="Q504">INDEX($D$2:$D$561, SMALL(IF($O$2=$B$2:$B$561, ROW($B$2:$B$561)-ROW($B$2)+1), ROW(503:503)))</f>
        <v>#NUM!</v>
      </c>
      <c r="S504" s="21" t="e">
        <f t="array" ref="S504">INDEX($C$2:$C$561, SMALL(IF($R$2=$B$2:$B$561, ROW($B$2:$B$561)-ROW($B$2)+1), ROW(503:503)))</f>
        <v>#NUM!</v>
      </c>
      <c r="T504" s="21" t="e">
        <f t="array" ref="T504">INDEX($D$2:$D$561, SMALL(IF($R$2=$B$2:$B$561, ROW($B$2:$B$561)-ROW($B$2)+1), ROW(503:503)))</f>
        <v>#NUM!</v>
      </c>
      <c r="V504" s="21" t="e">
        <f t="array" ref="V504">INDEX($C$2:$C$561, SMALL(IF($U$2=$B$2:$B$561, ROW($B$2:$B$561)-ROW($B$2)+1), ROW(503:503)))</f>
        <v>#NUM!</v>
      </c>
      <c r="W504" s="21" t="e">
        <f t="array" ref="W504">INDEX($D$2:$D$561, SMALL(IF($U$2=$B$2:$B$561, ROW($B$2:$B$561)-ROW($B$2)+1), ROW(503:503)))</f>
        <v>#NUM!</v>
      </c>
      <c r="Y504" s="21" t="e">
        <f t="array" ref="Y504">INDEX($C$2:$C$561, SMALL(IF($X$2=$B$2:$B$561, ROW($B$2:$B$561)-ROW($B$2)+1), ROW(503:503)))</f>
        <v>#NUM!</v>
      </c>
      <c r="Z504" s="21" t="e">
        <f t="array" ref="Z504">INDEX($D$2:$D$561, SMALL(IF($X$2=$B$2:$B$561, ROW($B$2:$B$561)-ROW($B$2)+1), ROW(503:503)))</f>
        <v>#NUM!</v>
      </c>
      <c r="AB504" s="21" t="e">
        <f t="array" ref="AB504">INDEX($C$2:$C$561, SMALL(IF($AA$2=$B$2:$B$561, ROW($B$2:$B$561)-ROW($B$2)+1), ROW(503:503)))</f>
        <v>#NUM!</v>
      </c>
      <c r="AC504" s="21" t="e">
        <f t="array" ref="AC504">INDEX($D$2:$D$561, SMALL(IF($AA$2=$B$2:$B$561, ROW($B$2:$B$561)-ROW($B$2)+1), ROW(503:503)))</f>
        <v>#NUM!</v>
      </c>
      <c r="AE504" s="21" t="e">
        <f t="array" ref="AE504">INDEX($C$2:$C$561, SMALL(IF($AD$2=$B$2:$B$561, ROW($B$2:$B$561)-ROW($B$2)+1), ROW(503:503)))</f>
        <v>#NUM!</v>
      </c>
      <c r="AF504" s="21" t="e">
        <f t="array" ref="AF504">INDEX($D$2:$D$561, SMALL(IF($AD$2=$B$2:$B$561, ROW($B$2:$B$561)-ROW($B$2)+1), ROW(503:503)))</f>
        <v>#NUM!</v>
      </c>
      <c r="AH504" s="21" t="e">
        <f t="array" ref="AH504">INDEX($C$2:$C$561, SMALL(IF($AG$2=$B$2:$B$561, ROW($B$2:$B$561)-ROW($B$2)+1), ROW(503:503)))</f>
        <v>#NUM!</v>
      </c>
      <c r="AI504" s="21" t="e">
        <f t="array" ref="AI504">INDEX($D$2:$D$561, SMALL(IF($AG$2=$B$2:$B$561, ROW($B$2:$B$561)-ROW($B$2)+1), ROW(503:503)))</f>
        <v>#NUM!</v>
      </c>
    </row>
    <row r="505" spans="1:35" s="23" customFormat="1" ht="15" x14ac:dyDescent="0.4">
      <c r="A505" s="23">
        <f>'Clk1.25'!P79</f>
        <v>13.426386787027221</v>
      </c>
      <c r="B505" s="23">
        <f t="shared" si="7"/>
        <v>14</v>
      </c>
      <c r="C505" s="24">
        <f>'Clk1.25'!S79</f>
        <v>5.1334897579670304</v>
      </c>
      <c r="D505" s="24">
        <f>'Clk1.25'!T79</f>
        <v>1.7993478926425075</v>
      </c>
      <c r="G505" s="21" t="e">
        <f t="array" ref="G505">INDEX($C$2:$C$561, SMALL(IF($F$2=$B$2:$B$561, ROW($B$2:$B$561)-ROW($B$2)+1), ROW(504:504)))</f>
        <v>#NUM!</v>
      </c>
      <c r="H505" s="21" t="e">
        <f t="array" ref="H505">INDEX($D$2:$D$561, SMALL(IF($F$2=$B$2:$B$561, ROW($B$2:$B$561)-ROW($B$2)+1), ROW(504:504)))</f>
        <v>#NUM!</v>
      </c>
      <c r="J505" s="21" t="e">
        <f t="array" ref="J505">INDEX($C$2:$C$561, SMALL(IF($I$2=$B$2:$B$561, ROW($B$2:$B$561)-ROW($B$2)+1), ROW(504:504)))</f>
        <v>#NUM!</v>
      </c>
      <c r="K505" s="21" t="e">
        <f t="array" ref="K505">INDEX($D$2:$D$561, SMALL(IF($I$2=$B$2:$B$561, ROW($B$2:$B$561)-ROW($B$2)+1), ROW(504:504)))</f>
        <v>#NUM!</v>
      </c>
      <c r="M505" s="21" t="e">
        <f t="array" ref="M505">INDEX($C$2:$C$561, SMALL(IF($L$2=$B$2:$B$561, ROW($B$2:$B$561)-ROW($B$2)+1), ROW(504:504)))</f>
        <v>#NUM!</v>
      </c>
      <c r="N505" s="21" t="e">
        <f t="array" ref="N505">INDEX($D$2:$D$561, SMALL(IF($L$2=$B$2:$B$561, ROW($B$2:$B$561)-ROW($B$2)+1), ROW(504:504)))</f>
        <v>#NUM!</v>
      </c>
      <c r="P505" s="21" t="e">
        <f t="array" ref="P505">INDEX($C$2:$C$561, SMALL(IF($O$2=$B$2:$B$561, ROW($B$2:$B$561)-ROW($B$2)+1), ROW(504:504)))</f>
        <v>#NUM!</v>
      </c>
      <c r="Q505" s="21" t="e">
        <f t="array" ref="Q505">INDEX($D$2:$D$561, SMALL(IF($O$2=$B$2:$B$561, ROW($B$2:$B$561)-ROW($B$2)+1), ROW(504:504)))</f>
        <v>#NUM!</v>
      </c>
      <c r="S505" s="21" t="e">
        <f t="array" ref="S505">INDEX($C$2:$C$561, SMALL(IF($R$2=$B$2:$B$561, ROW($B$2:$B$561)-ROW($B$2)+1), ROW(504:504)))</f>
        <v>#NUM!</v>
      </c>
      <c r="T505" s="21" t="e">
        <f t="array" ref="T505">INDEX($D$2:$D$561, SMALL(IF($R$2=$B$2:$B$561, ROW($B$2:$B$561)-ROW($B$2)+1), ROW(504:504)))</f>
        <v>#NUM!</v>
      </c>
      <c r="V505" s="21" t="e">
        <f t="array" ref="V505">INDEX($C$2:$C$561, SMALL(IF($U$2=$B$2:$B$561, ROW($B$2:$B$561)-ROW($B$2)+1), ROW(504:504)))</f>
        <v>#NUM!</v>
      </c>
      <c r="W505" s="21" t="e">
        <f t="array" ref="W505">INDEX($D$2:$D$561, SMALL(IF($U$2=$B$2:$B$561, ROW($B$2:$B$561)-ROW($B$2)+1), ROW(504:504)))</f>
        <v>#NUM!</v>
      </c>
      <c r="Y505" s="21" t="e">
        <f t="array" ref="Y505">INDEX($C$2:$C$561, SMALL(IF($X$2=$B$2:$B$561, ROW($B$2:$B$561)-ROW($B$2)+1), ROW(504:504)))</f>
        <v>#NUM!</v>
      </c>
      <c r="Z505" s="21" t="e">
        <f t="array" ref="Z505">INDEX($D$2:$D$561, SMALL(IF($X$2=$B$2:$B$561, ROW($B$2:$B$561)-ROW($B$2)+1), ROW(504:504)))</f>
        <v>#NUM!</v>
      </c>
      <c r="AB505" s="21" t="e">
        <f t="array" ref="AB505">INDEX($C$2:$C$561, SMALL(IF($AA$2=$B$2:$B$561, ROW($B$2:$B$561)-ROW($B$2)+1), ROW(504:504)))</f>
        <v>#NUM!</v>
      </c>
      <c r="AC505" s="21" t="e">
        <f t="array" ref="AC505">INDEX($D$2:$D$561, SMALL(IF($AA$2=$B$2:$B$561, ROW($B$2:$B$561)-ROW($B$2)+1), ROW(504:504)))</f>
        <v>#NUM!</v>
      </c>
      <c r="AE505" s="21" t="e">
        <f t="array" ref="AE505">INDEX($C$2:$C$561, SMALL(IF($AD$2=$B$2:$B$561, ROW($B$2:$B$561)-ROW($B$2)+1), ROW(504:504)))</f>
        <v>#NUM!</v>
      </c>
      <c r="AF505" s="21" t="e">
        <f t="array" ref="AF505">INDEX($D$2:$D$561, SMALL(IF($AD$2=$B$2:$B$561, ROW($B$2:$B$561)-ROW($B$2)+1), ROW(504:504)))</f>
        <v>#NUM!</v>
      </c>
      <c r="AH505" s="21" t="e">
        <f t="array" ref="AH505">INDEX($C$2:$C$561, SMALL(IF($AG$2=$B$2:$B$561, ROW($B$2:$B$561)-ROW($B$2)+1), ROW(504:504)))</f>
        <v>#NUM!</v>
      </c>
      <c r="AI505" s="21" t="e">
        <f t="array" ref="AI505">INDEX($D$2:$D$561, SMALL(IF($AG$2=$B$2:$B$561, ROW($B$2:$B$561)-ROW($B$2)+1), ROW(504:504)))</f>
        <v>#NUM!</v>
      </c>
    </row>
    <row r="506" spans="1:35" ht="15" x14ac:dyDescent="0.4">
      <c r="A506">
        <f>'Clk1.5'!P24</f>
        <v>17.554764678658003</v>
      </c>
      <c r="B506">
        <f t="shared" si="7"/>
        <v>18</v>
      </c>
      <c r="C506" s="1">
        <f>'Clk1.5'!S24</f>
        <v>38.273427301185635</v>
      </c>
      <c r="D506" s="1">
        <f>'Clk1.5'!T24</f>
        <v>8.3503398132778148</v>
      </c>
      <c r="G506" s="21" t="e">
        <f t="array" ref="G506">INDEX($C$2:$C$561, SMALL(IF($F$2=$B$2:$B$561, ROW($B$2:$B$561)-ROW($B$2)+1), ROW(505:505)))</f>
        <v>#NUM!</v>
      </c>
      <c r="H506" s="21" t="e">
        <f t="array" ref="H506">INDEX($D$2:$D$561, SMALL(IF($F$2=$B$2:$B$561, ROW($B$2:$B$561)-ROW($B$2)+1), ROW(505:505)))</f>
        <v>#NUM!</v>
      </c>
      <c r="J506" s="21" t="e">
        <f t="array" ref="J506">INDEX($C$2:$C$561, SMALL(IF($I$2=$B$2:$B$561, ROW($B$2:$B$561)-ROW($B$2)+1), ROW(505:505)))</f>
        <v>#NUM!</v>
      </c>
      <c r="K506" s="21" t="e">
        <f t="array" ref="K506">INDEX($D$2:$D$561, SMALL(IF($I$2=$B$2:$B$561, ROW($B$2:$B$561)-ROW($B$2)+1), ROW(505:505)))</f>
        <v>#NUM!</v>
      </c>
      <c r="M506" s="21" t="e">
        <f t="array" ref="M506">INDEX($C$2:$C$561, SMALL(IF($L$2=$B$2:$B$561, ROW($B$2:$B$561)-ROW($B$2)+1), ROW(505:505)))</f>
        <v>#NUM!</v>
      </c>
      <c r="N506" s="21" t="e">
        <f t="array" ref="N506">INDEX($D$2:$D$561, SMALL(IF($L$2=$B$2:$B$561, ROW($B$2:$B$561)-ROW($B$2)+1), ROW(505:505)))</f>
        <v>#NUM!</v>
      </c>
      <c r="P506" s="21" t="e">
        <f t="array" ref="P506">INDEX($C$2:$C$561, SMALL(IF($O$2=$B$2:$B$561, ROW($B$2:$B$561)-ROW($B$2)+1), ROW(505:505)))</f>
        <v>#NUM!</v>
      </c>
      <c r="Q506" s="21" t="e">
        <f t="array" ref="Q506">INDEX($D$2:$D$561, SMALL(IF($O$2=$B$2:$B$561, ROW($B$2:$B$561)-ROW($B$2)+1), ROW(505:505)))</f>
        <v>#NUM!</v>
      </c>
      <c r="S506" s="21" t="e">
        <f t="array" ref="S506">INDEX($C$2:$C$561, SMALL(IF($R$2=$B$2:$B$561, ROW($B$2:$B$561)-ROW($B$2)+1), ROW(505:505)))</f>
        <v>#NUM!</v>
      </c>
      <c r="T506" s="21" t="e">
        <f t="array" ref="T506">INDEX($D$2:$D$561, SMALL(IF($R$2=$B$2:$B$561, ROW($B$2:$B$561)-ROW($B$2)+1), ROW(505:505)))</f>
        <v>#NUM!</v>
      </c>
      <c r="V506" s="21" t="e">
        <f t="array" ref="V506">INDEX($C$2:$C$561, SMALL(IF($U$2=$B$2:$B$561, ROW($B$2:$B$561)-ROW($B$2)+1), ROW(505:505)))</f>
        <v>#NUM!</v>
      </c>
      <c r="W506" s="21" t="e">
        <f t="array" ref="W506">INDEX($D$2:$D$561, SMALL(IF($U$2=$B$2:$B$561, ROW($B$2:$B$561)-ROW($B$2)+1), ROW(505:505)))</f>
        <v>#NUM!</v>
      </c>
      <c r="Y506" s="21" t="e">
        <f t="array" ref="Y506">INDEX($C$2:$C$561, SMALL(IF($X$2=$B$2:$B$561, ROW($B$2:$B$561)-ROW($B$2)+1), ROW(505:505)))</f>
        <v>#NUM!</v>
      </c>
      <c r="Z506" s="21" t="e">
        <f t="array" ref="Z506">INDEX($D$2:$D$561, SMALL(IF($X$2=$B$2:$B$561, ROW($B$2:$B$561)-ROW($B$2)+1), ROW(505:505)))</f>
        <v>#NUM!</v>
      </c>
      <c r="AB506" s="21" t="e">
        <f t="array" ref="AB506">INDEX($C$2:$C$561, SMALL(IF($AA$2=$B$2:$B$561, ROW($B$2:$B$561)-ROW($B$2)+1), ROW(505:505)))</f>
        <v>#NUM!</v>
      </c>
      <c r="AC506" s="21" t="e">
        <f t="array" ref="AC506">INDEX($D$2:$D$561, SMALL(IF($AA$2=$B$2:$B$561, ROW($B$2:$B$561)-ROW($B$2)+1), ROW(505:505)))</f>
        <v>#NUM!</v>
      </c>
      <c r="AE506" s="21" t="e">
        <f t="array" ref="AE506">INDEX($C$2:$C$561, SMALL(IF($AD$2=$B$2:$B$561, ROW($B$2:$B$561)-ROW($B$2)+1), ROW(505:505)))</f>
        <v>#NUM!</v>
      </c>
      <c r="AF506" s="21" t="e">
        <f t="array" ref="AF506">INDEX($D$2:$D$561, SMALL(IF($AD$2=$B$2:$B$561, ROW($B$2:$B$561)-ROW($B$2)+1), ROW(505:505)))</f>
        <v>#NUM!</v>
      </c>
      <c r="AH506" s="21" t="e">
        <f t="array" ref="AH506">INDEX($C$2:$C$561, SMALL(IF($AG$2=$B$2:$B$561, ROW($B$2:$B$561)-ROW($B$2)+1), ROW(505:505)))</f>
        <v>#NUM!</v>
      </c>
      <c r="AI506" s="21" t="e">
        <f t="array" ref="AI506">INDEX($D$2:$D$561, SMALL(IF($AG$2=$B$2:$B$561, ROW($B$2:$B$561)-ROW($B$2)+1), ROW(505:505)))</f>
        <v>#NUM!</v>
      </c>
    </row>
    <row r="507" spans="1:35" ht="15" x14ac:dyDescent="0.4">
      <c r="A507">
        <f>'Clk1.5'!P25</f>
        <v>16.108858258217499</v>
      </c>
      <c r="B507">
        <f t="shared" si="7"/>
        <v>16</v>
      </c>
      <c r="C507" s="1">
        <f>'Clk1.5'!S25</f>
        <v>34.74904184339227</v>
      </c>
      <c r="D507" s="1">
        <f>'Clk1.5'!T25</f>
        <v>7.8377577321756942</v>
      </c>
      <c r="G507" s="21" t="e">
        <f t="array" ref="G507">INDEX($C$2:$C$561, SMALL(IF($F$2=$B$2:$B$561, ROW($B$2:$B$561)-ROW($B$2)+1), ROW(506:506)))</f>
        <v>#NUM!</v>
      </c>
      <c r="H507" s="21" t="e">
        <f t="array" ref="H507">INDEX($D$2:$D$561, SMALL(IF($F$2=$B$2:$B$561, ROW($B$2:$B$561)-ROW($B$2)+1), ROW(506:506)))</f>
        <v>#NUM!</v>
      </c>
      <c r="J507" s="21" t="e">
        <f t="array" ref="J507">INDEX($C$2:$C$561, SMALL(IF($I$2=$B$2:$B$561, ROW($B$2:$B$561)-ROW($B$2)+1), ROW(506:506)))</f>
        <v>#NUM!</v>
      </c>
      <c r="K507" s="21" t="e">
        <f t="array" ref="K507">INDEX($D$2:$D$561, SMALL(IF($I$2=$B$2:$B$561, ROW($B$2:$B$561)-ROW($B$2)+1), ROW(506:506)))</f>
        <v>#NUM!</v>
      </c>
      <c r="M507" s="21" t="e">
        <f t="array" ref="M507">INDEX($C$2:$C$561, SMALL(IF($L$2=$B$2:$B$561, ROW($B$2:$B$561)-ROW($B$2)+1), ROW(506:506)))</f>
        <v>#NUM!</v>
      </c>
      <c r="N507" s="21" t="e">
        <f t="array" ref="N507">INDEX($D$2:$D$561, SMALL(IF($L$2=$B$2:$B$561, ROW($B$2:$B$561)-ROW($B$2)+1), ROW(506:506)))</f>
        <v>#NUM!</v>
      </c>
      <c r="P507" s="21" t="e">
        <f t="array" ref="P507">INDEX($C$2:$C$561, SMALL(IF($O$2=$B$2:$B$561, ROW($B$2:$B$561)-ROW($B$2)+1), ROW(506:506)))</f>
        <v>#NUM!</v>
      </c>
      <c r="Q507" s="21" t="e">
        <f t="array" ref="Q507">INDEX($D$2:$D$561, SMALL(IF($O$2=$B$2:$B$561, ROW($B$2:$B$561)-ROW($B$2)+1), ROW(506:506)))</f>
        <v>#NUM!</v>
      </c>
      <c r="S507" s="21" t="e">
        <f t="array" ref="S507">INDEX($C$2:$C$561, SMALL(IF($R$2=$B$2:$B$561, ROW($B$2:$B$561)-ROW($B$2)+1), ROW(506:506)))</f>
        <v>#NUM!</v>
      </c>
      <c r="T507" s="21" t="e">
        <f t="array" ref="T507">INDEX($D$2:$D$561, SMALL(IF($R$2=$B$2:$B$561, ROW($B$2:$B$561)-ROW($B$2)+1), ROW(506:506)))</f>
        <v>#NUM!</v>
      </c>
      <c r="V507" s="21" t="e">
        <f t="array" ref="V507">INDEX($C$2:$C$561, SMALL(IF($U$2=$B$2:$B$561, ROW($B$2:$B$561)-ROW($B$2)+1), ROW(506:506)))</f>
        <v>#NUM!</v>
      </c>
      <c r="W507" s="21" t="e">
        <f t="array" ref="W507">INDEX($D$2:$D$561, SMALL(IF($U$2=$B$2:$B$561, ROW($B$2:$B$561)-ROW($B$2)+1), ROW(506:506)))</f>
        <v>#NUM!</v>
      </c>
      <c r="Y507" s="21" t="e">
        <f t="array" ref="Y507">INDEX($C$2:$C$561, SMALL(IF($X$2=$B$2:$B$561, ROW($B$2:$B$561)-ROW($B$2)+1), ROW(506:506)))</f>
        <v>#NUM!</v>
      </c>
      <c r="Z507" s="21" t="e">
        <f t="array" ref="Z507">INDEX($D$2:$D$561, SMALL(IF($X$2=$B$2:$B$561, ROW($B$2:$B$561)-ROW($B$2)+1), ROW(506:506)))</f>
        <v>#NUM!</v>
      </c>
      <c r="AB507" s="21" t="e">
        <f t="array" ref="AB507">INDEX($C$2:$C$561, SMALL(IF($AA$2=$B$2:$B$561, ROW($B$2:$B$561)-ROW($B$2)+1), ROW(506:506)))</f>
        <v>#NUM!</v>
      </c>
      <c r="AC507" s="21" t="e">
        <f t="array" ref="AC507">INDEX($D$2:$D$561, SMALL(IF($AA$2=$B$2:$B$561, ROW($B$2:$B$561)-ROW($B$2)+1), ROW(506:506)))</f>
        <v>#NUM!</v>
      </c>
      <c r="AE507" s="21" t="e">
        <f t="array" ref="AE507">INDEX($C$2:$C$561, SMALL(IF($AD$2=$B$2:$B$561, ROW($B$2:$B$561)-ROW($B$2)+1), ROW(506:506)))</f>
        <v>#NUM!</v>
      </c>
      <c r="AF507" s="21" t="e">
        <f t="array" ref="AF507">INDEX($D$2:$D$561, SMALL(IF($AD$2=$B$2:$B$561, ROW($B$2:$B$561)-ROW($B$2)+1), ROW(506:506)))</f>
        <v>#NUM!</v>
      </c>
      <c r="AH507" s="21" t="e">
        <f t="array" ref="AH507">INDEX($C$2:$C$561, SMALL(IF($AG$2=$B$2:$B$561, ROW($B$2:$B$561)-ROW($B$2)+1), ROW(506:506)))</f>
        <v>#NUM!</v>
      </c>
      <c r="AI507" s="21" t="e">
        <f t="array" ref="AI507">INDEX($D$2:$D$561, SMALL(IF($AG$2=$B$2:$B$561, ROW($B$2:$B$561)-ROW($B$2)+1), ROW(506:506)))</f>
        <v>#NUM!</v>
      </c>
    </row>
    <row r="508" spans="1:35" ht="15" x14ac:dyDescent="0.4">
      <c r="A508">
        <f>'Clk1.5'!P26</f>
        <v>14.996413242314897</v>
      </c>
      <c r="B508">
        <f t="shared" si="7"/>
        <v>14</v>
      </c>
      <c r="C508" s="1">
        <f>'Clk1.5'!S26</f>
        <v>31.98928900478673</v>
      </c>
      <c r="D508" s="1">
        <f>'Clk1.5'!T26</f>
        <v>7.4582288571578026</v>
      </c>
      <c r="G508" s="21" t="e">
        <f t="array" ref="G508">INDEX($C$2:$C$561, SMALL(IF($F$2=$B$2:$B$561, ROW($B$2:$B$561)-ROW($B$2)+1), ROW(507:507)))</f>
        <v>#NUM!</v>
      </c>
      <c r="H508" s="21" t="e">
        <f t="array" ref="H508">INDEX($D$2:$D$561, SMALL(IF($F$2=$B$2:$B$561, ROW($B$2:$B$561)-ROW($B$2)+1), ROW(507:507)))</f>
        <v>#NUM!</v>
      </c>
      <c r="J508" s="21" t="e">
        <f t="array" ref="J508">INDEX($C$2:$C$561, SMALL(IF($I$2=$B$2:$B$561, ROW($B$2:$B$561)-ROW($B$2)+1), ROW(507:507)))</f>
        <v>#NUM!</v>
      </c>
      <c r="K508" s="21" t="e">
        <f t="array" ref="K508">INDEX($D$2:$D$561, SMALL(IF($I$2=$B$2:$B$561, ROW($B$2:$B$561)-ROW($B$2)+1), ROW(507:507)))</f>
        <v>#NUM!</v>
      </c>
      <c r="M508" s="21" t="e">
        <f t="array" ref="M508">INDEX($C$2:$C$561, SMALL(IF($L$2=$B$2:$B$561, ROW($B$2:$B$561)-ROW($B$2)+1), ROW(507:507)))</f>
        <v>#NUM!</v>
      </c>
      <c r="N508" s="21" t="e">
        <f t="array" ref="N508">INDEX($D$2:$D$561, SMALL(IF($L$2=$B$2:$B$561, ROW($B$2:$B$561)-ROW($B$2)+1), ROW(507:507)))</f>
        <v>#NUM!</v>
      </c>
      <c r="P508" s="21" t="e">
        <f t="array" ref="P508">INDEX($C$2:$C$561, SMALL(IF($O$2=$B$2:$B$561, ROW($B$2:$B$561)-ROW($B$2)+1), ROW(507:507)))</f>
        <v>#NUM!</v>
      </c>
      <c r="Q508" s="21" t="e">
        <f t="array" ref="Q508">INDEX($D$2:$D$561, SMALL(IF($O$2=$B$2:$B$561, ROW($B$2:$B$561)-ROW($B$2)+1), ROW(507:507)))</f>
        <v>#NUM!</v>
      </c>
      <c r="S508" s="21" t="e">
        <f t="array" ref="S508">INDEX($C$2:$C$561, SMALL(IF($R$2=$B$2:$B$561, ROW($B$2:$B$561)-ROW($B$2)+1), ROW(507:507)))</f>
        <v>#NUM!</v>
      </c>
      <c r="T508" s="21" t="e">
        <f t="array" ref="T508">INDEX($D$2:$D$561, SMALL(IF($R$2=$B$2:$B$561, ROW($B$2:$B$561)-ROW($B$2)+1), ROW(507:507)))</f>
        <v>#NUM!</v>
      </c>
      <c r="V508" s="21" t="e">
        <f t="array" ref="V508">INDEX($C$2:$C$561, SMALL(IF($U$2=$B$2:$B$561, ROW($B$2:$B$561)-ROW($B$2)+1), ROW(507:507)))</f>
        <v>#NUM!</v>
      </c>
      <c r="W508" s="21" t="e">
        <f t="array" ref="W508">INDEX($D$2:$D$561, SMALL(IF($U$2=$B$2:$B$561, ROW($B$2:$B$561)-ROW($B$2)+1), ROW(507:507)))</f>
        <v>#NUM!</v>
      </c>
      <c r="Y508" s="21" t="e">
        <f t="array" ref="Y508">INDEX($C$2:$C$561, SMALL(IF($X$2=$B$2:$B$561, ROW($B$2:$B$561)-ROW($B$2)+1), ROW(507:507)))</f>
        <v>#NUM!</v>
      </c>
      <c r="Z508" s="21" t="e">
        <f t="array" ref="Z508">INDEX($D$2:$D$561, SMALL(IF($X$2=$B$2:$B$561, ROW($B$2:$B$561)-ROW($B$2)+1), ROW(507:507)))</f>
        <v>#NUM!</v>
      </c>
      <c r="AB508" s="21" t="e">
        <f t="array" ref="AB508">INDEX($C$2:$C$561, SMALL(IF($AA$2=$B$2:$B$561, ROW($B$2:$B$561)-ROW($B$2)+1), ROW(507:507)))</f>
        <v>#NUM!</v>
      </c>
      <c r="AC508" s="21" t="e">
        <f t="array" ref="AC508">INDEX($D$2:$D$561, SMALL(IF($AA$2=$B$2:$B$561, ROW($B$2:$B$561)-ROW($B$2)+1), ROW(507:507)))</f>
        <v>#NUM!</v>
      </c>
      <c r="AE508" s="21" t="e">
        <f t="array" ref="AE508">INDEX($C$2:$C$561, SMALL(IF($AD$2=$B$2:$B$561, ROW($B$2:$B$561)-ROW($B$2)+1), ROW(507:507)))</f>
        <v>#NUM!</v>
      </c>
      <c r="AF508" s="21" t="e">
        <f t="array" ref="AF508">INDEX($D$2:$D$561, SMALL(IF($AD$2=$B$2:$B$561, ROW($B$2:$B$561)-ROW($B$2)+1), ROW(507:507)))</f>
        <v>#NUM!</v>
      </c>
      <c r="AH508" s="21" t="e">
        <f t="array" ref="AH508">INDEX($C$2:$C$561, SMALL(IF($AG$2=$B$2:$B$561, ROW($B$2:$B$561)-ROW($B$2)+1), ROW(507:507)))</f>
        <v>#NUM!</v>
      </c>
      <c r="AI508" s="21" t="e">
        <f t="array" ref="AI508">INDEX($D$2:$D$561, SMALL(IF($AG$2=$B$2:$B$561, ROW($B$2:$B$561)-ROW($B$2)+1), ROW(507:507)))</f>
        <v>#NUM!</v>
      </c>
    </row>
    <row r="509" spans="1:35" ht="15" x14ac:dyDescent="0.4">
      <c r="A509">
        <f>'Clk1.5'!P27</f>
        <v>14.109961122743858</v>
      </c>
      <c r="B509">
        <f t="shared" si="7"/>
        <v>14</v>
      </c>
      <c r="C509" s="1">
        <f>'Clk1.5'!S27</f>
        <v>29.746829751909985</v>
      </c>
      <c r="D509" s="1">
        <f>'Clk1.5'!T27</f>
        <v>7.1675014415290592</v>
      </c>
      <c r="G509" s="21" t="e">
        <f t="array" ref="G509">INDEX($C$2:$C$561, SMALL(IF($F$2=$B$2:$B$561, ROW($B$2:$B$561)-ROW($B$2)+1), ROW(508:508)))</f>
        <v>#NUM!</v>
      </c>
      <c r="H509" s="21" t="e">
        <f t="array" ref="H509">INDEX($D$2:$D$561, SMALL(IF($F$2=$B$2:$B$561, ROW($B$2:$B$561)-ROW($B$2)+1), ROW(508:508)))</f>
        <v>#NUM!</v>
      </c>
      <c r="J509" s="21" t="e">
        <f t="array" ref="J509">INDEX($C$2:$C$561, SMALL(IF($I$2=$B$2:$B$561, ROW($B$2:$B$561)-ROW($B$2)+1), ROW(508:508)))</f>
        <v>#NUM!</v>
      </c>
      <c r="K509" s="21" t="e">
        <f t="array" ref="K509">INDEX($D$2:$D$561, SMALL(IF($I$2=$B$2:$B$561, ROW($B$2:$B$561)-ROW($B$2)+1), ROW(508:508)))</f>
        <v>#NUM!</v>
      </c>
      <c r="M509" s="21" t="e">
        <f t="array" ref="M509">INDEX($C$2:$C$561, SMALL(IF($L$2=$B$2:$B$561, ROW($B$2:$B$561)-ROW($B$2)+1), ROW(508:508)))</f>
        <v>#NUM!</v>
      </c>
      <c r="N509" s="21" t="e">
        <f t="array" ref="N509">INDEX($D$2:$D$561, SMALL(IF($L$2=$B$2:$B$561, ROW($B$2:$B$561)-ROW($B$2)+1), ROW(508:508)))</f>
        <v>#NUM!</v>
      </c>
      <c r="P509" s="21" t="e">
        <f t="array" ref="P509">INDEX($C$2:$C$561, SMALL(IF($O$2=$B$2:$B$561, ROW($B$2:$B$561)-ROW($B$2)+1), ROW(508:508)))</f>
        <v>#NUM!</v>
      </c>
      <c r="Q509" s="21" t="e">
        <f t="array" ref="Q509">INDEX($D$2:$D$561, SMALL(IF($O$2=$B$2:$B$561, ROW($B$2:$B$561)-ROW($B$2)+1), ROW(508:508)))</f>
        <v>#NUM!</v>
      </c>
      <c r="S509" s="21" t="e">
        <f t="array" ref="S509">INDEX($C$2:$C$561, SMALL(IF($R$2=$B$2:$B$561, ROW($B$2:$B$561)-ROW($B$2)+1), ROW(508:508)))</f>
        <v>#NUM!</v>
      </c>
      <c r="T509" s="21" t="e">
        <f t="array" ref="T509">INDEX($D$2:$D$561, SMALL(IF($R$2=$B$2:$B$561, ROW($B$2:$B$561)-ROW($B$2)+1), ROW(508:508)))</f>
        <v>#NUM!</v>
      </c>
      <c r="V509" s="21" t="e">
        <f t="array" ref="V509">INDEX($C$2:$C$561, SMALL(IF($U$2=$B$2:$B$561, ROW($B$2:$B$561)-ROW($B$2)+1), ROW(508:508)))</f>
        <v>#NUM!</v>
      </c>
      <c r="W509" s="21" t="e">
        <f t="array" ref="W509">INDEX($D$2:$D$561, SMALL(IF($U$2=$B$2:$B$561, ROW($B$2:$B$561)-ROW($B$2)+1), ROW(508:508)))</f>
        <v>#NUM!</v>
      </c>
      <c r="Y509" s="21" t="e">
        <f t="array" ref="Y509">INDEX($C$2:$C$561, SMALL(IF($X$2=$B$2:$B$561, ROW($B$2:$B$561)-ROW($B$2)+1), ROW(508:508)))</f>
        <v>#NUM!</v>
      </c>
      <c r="Z509" s="21" t="e">
        <f t="array" ref="Z509">INDEX($D$2:$D$561, SMALL(IF($X$2=$B$2:$B$561, ROW($B$2:$B$561)-ROW($B$2)+1), ROW(508:508)))</f>
        <v>#NUM!</v>
      </c>
      <c r="AB509" s="21" t="e">
        <f t="array" ref="AB509">INDEX($C$2:$C$561, SMALL(IF($AA$2=$B$2:$B$561, ROW($B$2:$B$561)-ROW($B$2)+1), ROW(508:508)))</f>
        <v>#NUM!</v>
      </c>
      <c r="AC509" s="21" t="e">
        <f t="array" ref="AC509">INDEX($D$2:$D$561, SMALL(IF($AA$2=$B$2:$B$561, ROW($B$2:$B$561)-ROW($B$2)+1), ROW(508:508)))</f>
        <v>#NUM!</v>
      </c>
      <c r="AE509" s="21" t="e">
        <f t="array" ref="AE509">INDEX($C$2:$C$561, SMALL(IF($AD$2=$B$2:$B$561, ROW($B$2:$B$561)-ROW($B$2)+1), ROW(508:508)))</f>
        <v>#NUM!</v>
      </c>
      <c r="AF509" s="21" t="e">
        <f t="array" ref="AF509">INDEX($D$2:$D$561, SMALL(IF($AD$2=$B$2:$B$561, ROW($B$2:$B$561)-ROW($B$2)+1), ROW(508:508)))</f>
        <v>#NUM!</v>
      </c>
      <c r="AH509" s="21" t="e">
        <f t="array" ref="AH509">INDEX($C$2:$C$561, SMALL(IF($AG$2=$B$2:$B$561, ROW($B$2:$B$561)-ROW($B$2)+1), ROW(508:508)))</f>
        <v>#NUM!</v>
      </c>
      <c r="AI509" s="21" t="e">
        <f t="array" ref="AI509">INDEX($D$2:$D$561, SMALL(IF($AG$2=$B$2:$B$561, ROW($B$2:$B$561)-ROW($B$2)+1), ROW(508:508)))</f>
        <v>#NUM!</v>
      </c>
    </row>
    <row r="510" spans="1:35" ht="15" x14ac:dyDescent="0.4">
      <c r="A510">
        <f>'Clk1.5'!P28</f>
        <v>13.38520324040732</v>
      </c>
      <c r="B510">
        <f t="shared" si="7"/>
        <v>14</v>
      </c>
      <c r="C510" s="1">
        <f>'Clk1.5'!S28</f>
        <v>27.873491598982518</v>
      </c>
      <c r="D510" s="1">
        <f>'Clk1.5'!T28</f>
        <v>6.939122284883747</v>
      </c>
      <c r="G510" s="21" t="e">
        <f t="array" ref="G510">INDEX($C$2:$C$561, SMALL(IF($F$2=$B$2:$B$561, ROW($B$2:$B$561)-ROW($B$2)+1), ROW(509:509)))</f>
        <v>#NUM!</v>
      </c>
      <c r="H510" s="21" t="e">
        <f t="array" ref="H510">INDEX($D$2:$D$561, SMALL(IF($F$2=$B$2:$B$561, ROW($B$2:$B$561)-ROW($B$2)+1), ROW(509:509)))</f>
        <v>#NUM!</v>
      </c>
      <c r="J510" s="21" t="e">
        <f t="array" ref="J510">INDEX($C$2:$C$561, SMALL(IF($I$2=$B$2:$B$561, ROW($B$2:$B$561)-ROW($B$2)+1), ROW(509:509)))</f>
        <v>#NUM!</v>
      </c>
      <c r="K510" s="21" t="e">
        <f t="array" ref="K510">INDEX($D$2:$D$561, SMALL(IF($I$2=$B$2:$B$561, ROW($B$2:$B$561)-ROW($B$2)+1), ROW(509:509)))</f>
        <v>#NUM!</v>
      </c>
      <c r="M510" s="21" t="e">
        <f t="array" ref="M510">INDEX($C$2:$C$561, SMALL(IF($L$2=$B$2:$B$561, ROW($B$2:$B$561)-ROW($B$2)+1), ROW(509:509)))</f>
        <v>#NUM!</v>
      </c>
      <c r="N510" s="21" t="e">
        <f t="array" ref="N510">INDEX($D$2:$D$561, SMALL(IF($L$2=$B$2:$B$561, ROW($B$2:$B$561)-ROW($B$2)+1), ROW(509:509)))</f>
        <v>#NUM!</v>
      </c>
      <c r="P510" s="21" t="e">
        <f t="array" ref="P510">INDEX($C$2:$C$561, SMALL(IF($O$2=$B$2:$B$561, ROW($B$2:$B$561)-ROW($B$2)+1), ROW(509:509)))</f>
        <v>#NUM!</v>
      </c>
      <c r="Q510" s="21" t="e">
        <f t="array" ref="Q510">INDEX($D$2:$D$561, SMALL(IF($O$2=$B$2:$B$561, ROW($B$2:$B$561)-ROW($B$2)+1), ROW(509:509)))</f>
        <v>#NUM!</v>
      </c>
      <c r="S510" s="21" t="e">
        <f t="array" ref="S510">INDEX($C$2:$C$561, SMALL(IF($R$2=$B$2:$B$561, ROW($B$2:$B$561)-ROW($B$2)+1), ROW(509:509)))</f>
        <v>#NUM!</v>
      </c>
      <c r="T510" s="21" t="e">
        <f t="array" ref="T510">INDEX($D$2:$D$561, SMALL(IF($R$2=$B$2:$B$561, ROW($B$2:$B$561)-ROW($B$2)+1), ROW(509:509)))</f>
        <v>#NUM!</v>
      </c>
      <c r="V510" s="21" t="e">
        <f t="array" ref="V510">INDEX($C$2:$C$561, SMALL(IF($U$2=$B$2:$B$561, ROW($B$2:$B$561)-ROW($B$2)+1), ROW(509:509)))</f>
        <v>#NUM!</v>
      </c>
      <c r="W510" s="21" t="e">
        <f t="array" ref="W510">INDEX($D$2:$D$561, SMALL(IF($U$2=$B$2:$B$561, ROW($B$2:$B$561)-ROW($B$2)+1), ROW(509:509)))</f>
        <v>#NUM!</v>
      </c>
      <c r="Y510" s="21" t="e">
        <f t="array" ref="Y510">INDEX($C$2:$C$561, SMALL(IF($X$2=$B$2:$B$561, ROW($B$2:$B$561)-ROW($B$2)+1), ROW(509:509)))</f>
        <v>#NUM!</v>
      </c>
      <c r="Z510" s="21" t="e">
        <f t="array" ref="Z510">INDEX($D$2:$D$561, SMALL(IF($X$2=$B$2:$B$561, ROW($B$2:$B$561)-ROW($B$2)+1), ROW(509:509)))</f>
        <v>#NUM!</v>
      </c>
      <c r="AB510" s="21" t="e">
        <f t="array" ref="AB510">INDEX($C$2:$C$561, SMALL(IF($AA$2=$B$2:$B$561, ROW($B$2:$B$561)-ROW($B$2)+1), ROW(509:509)))</f>
        <v>#NUM!</v>
      </c>
      <c r="AC510" s="21" t="e">
        <f t="array" ref="AC510">INDEX($D$2:$D$561, SMALL(IF($AA$2=$B$2:$B$561, ROW($B$2:$B$561)-ROW($B$2)+1), ROW(509:509)))</f>
        <v>#NUM!</v>
      </c>
      <c r="AE510" s="21" t="e">
        <f t="array" ref="AE510">INDEX($C$2:$C$561, SMALL(IF($AD$2=$B$2:$B$561, ROW($B$2:$B$561)-ROW($B$2)+1), ROW(509:509)))</f>
        <v>#NUM!</v>
      </c>
      <c r="AF510" s="21" t="e">
        <f t="array" ref="AF510">INDEX($D$2:$D$561, SMALL(IF($AD$2=$B$2:$B$561, ROW($B$2:$B$561)-ROW($B$2)+1), ROW(509:509)))</f>
        <v>#NUM!</v>
      </c>
      <c r="AH510" s="21" t="e">
        <f t="array" ref="AH510">INDEX($C$2:$C$561, SMALL(IF($AG$2=$B$2:$B$561, ROW($B$2:$B$561)-ROW($B$2)+1), ROW(509:509)))</f>
        <v>#NUM!</v>
      </c>
      <c r="AI510" s="21" t="e">
        <f t="array" ref="AI510">INDEX($D$2:$D$561, SMALL(IF($AG$2=$B$2:$B$561, ROW($B$2:$B$561)-ROW($B$2)+1), ROW(509:509)))</f>
        <v>#NUM!</v>
      </c>
    </row>
    <row r="511" spans="1:35" ht="15" x14ac:dyDescent="0.4">
      <c r="A511">
        <f>'Clk1.5'!P29</f>
        <v>12.781013286373447</v>
      </c>
      <c r="B511">
        <f t="shared" si="7"/>
        <v>12</v>
      </c>
      <c r="C511" s="1">
        <f>'Clk1.5'!S29</f>
        <v>26.274380247285983</v>
      </c>
      <c r="D511" s="1">
        <f>'Clk1.5'!T29</f>
        <v>6.7561623760156095</v>
      </c>
      <c r="G511" s="21" t="e">
        <f t="array" ref="G511">INDEX($C$2:$C$561, SMALL(IF($F$2=$B$2:$B$561, ROW($B$2:$B$561)-ROW($B$2)+1), ROW(510:510)))</f>
        <v>#NUM!</v>
      </c>
      <c r="H511" s="21" t="e">
        <f t="array" ref="H511">INDEX($D$2:$D$561, SMALL(IF($F$2=$B$2:$B$561, ROW($B$2:$B$561)-ROW($B$2)+1), ROW(510:510)))</f>
        <v>#NUM!</v>
      </c>
      <c r="J511" s="21" t="e">
        <f t="array" ref="J511">INDEX($C$2:$C$561, SMALL(IF($I$2=$B$2:$B$561, ROW($B$2:$B$561)-ROW($B$2)+1), ROW(510:510)))</f>
        <v>#NUM!</v>
      </c>
      <c r="K511" s="21" t="e">
        <f t="array" ref="K511">INDEX($D$2:$D$561, SMALL(IF($I$2=$B$2:$B$561, ROW($B$2:$B$561)-ROW($B$2)+1), ROW(510:510)))</f>
        <v>#NUM!</v>
      </c>
      <c r="M511" s="21" t="e">
        <f t="array" ref="M511">INDEX($C$2:$C$561, SMALL(IF($L$2=$B$2:$B$561, ROW($B$2:$B$561)-ROW($B$2)+1), ROW(510:510)))</f>
        <v>#NUM!</v>
      </c>
      <c r="N511" s="21" t="e">
        <f t="array" ref="N511">INDEX($D$2:$D$561, SMALL(IF($L$2=$B$2:$B$561, ROW($B$2:$B$561)-ROW($B$2)+1), ROW(510:510)))</f>
        <v>#NUM!</v>
      </c>
      <c r="P511" s="21" t="e">
        <f t="array" ref="P511">INDEX($C$2:$C$561, SMALL(IF($O$2=$B$2:$B$561, ROW($B$2:$B$561)-ROW($B$2)+1), ROW(510:510)))</f>
        <v>#NUM!</v>
      </c>
      <c r="Q511" s="21" t="e">
        <f t="array" ref="Q511">INDEX($D$2:$D$561, SMALL(IF($O$2=$B$2:$B$561, ROW($B$2:$B$561)-ROW($B$2)+1), ROW(510:510)))</f>
        <v>#NUM!</v>
      </c>
      <c r="S511" s="21" t="e">
        <f t="array" ref="S511">INDEX($C$2:$C$561, SMALL(IF($R$2=$B$2:$B$561, ROW($B$2:$B$561)-ROW($B$2)+1), ROW(510:510)))</f>
        <v>#NUM!</v>
      </c>
      <c r="T511" s="21" t="e">
        <f t="array" ref="T511">INDEX($D$2:$D$561, SMALL(IF($R$2=$B$2:$B$561, ROW($B$2:$B$561)-ROW($B$2)+1), ROW(510:510)))</f>
        <v>#NUM!</v>
      </c>
      <c r="V511" s="21" t="e">
        <f t="array" ref="V511">INDEX($C$2:$C$561, SMALL(IF($U$2=$B$2:$B$561, ROW($B$2:$B$561)-ROW($B$2)+1), ROW(510:510)))</f>
        <v>#NUM!</v>
      </c>
      <c r="W511" s="21" t="e">
        <f t="array" ref="W511">INDEX($D$2:$D$561, SMALL(IF($U$2=$B$2:$B$561, ROW($B$2:$B$561)-ROW($B$2)+1), ROW(510:510)))</f>
        <v>#NUM!</v>
      </c>
      <c r="Y511" s="21" t="e">
        <f t="array" ref="Y511">INDEX($C$2:$C$561, SMALL(IF($X$2=$B$2:$B$561, ROW($B$2:$B$561)-ROW($B$2)+1), ROW(510:510)))</f>
        <v>#NUM!</v>
      </c>
      <c r="Z511" s="21" t="e">
        <f t="array" ref="Z511">INDEX($D$2:$D$561, SMALL(IF($X$2=$B$2:$B$561, ROW($B$2:$B$561)-ROW($B$2)+1), ROW(510:510)))</f>
        <v>#NUM!</v>
      </c>
      <c r="AB511" s="21" t="e">
        <f t="array" ref="AB511">INDEX($C$2:$C$561, SMALL(IF($AA$2=$B$2:$B$561, ROW($B$2:$B$561)-ROW($B$2)+1), ROW(510:510)))</f>
        <v>#NUM!</v>
      </c>
      <c r="AC511" s="21" t="e">
        <f t="array" ref="AC511">INDEX($D$2:$D$561, SMALL(IF($AA$2=$B$2:$B$561, ROW($B$2:$B$561)-ROW($B$2)+1), ROW(510:510)))</f>
        <v>#NUM!</v>
      </c>
      <c r="AE511" s="21" t="e">
        <f t="array" ref="AE511">INDEX($C$2:$C$561, SMALL(IF($AD$2=$B$2:$B$561, ROW($B$2:$B$561)-ROW($B$2)+1), ROW(510:510)))</f>
        <v>#NUM!</v>
      </c>
      <c r="AF511" s="21" t="e">
        <f t="array" ref="AF511">INDEX($D$2:$D$561, SMALL(IF($AD$2=$B$2:$B$561, ROW($B$2:$B$561)-ROW($B$2)+1), ROW(510:510)))</f>
        <v>#NUM!</v>
      </c>
      <c r="AH511" s="21" t="e">
        <f t="array" ref="AH511">INDEX($C$2:$C$561, SMALL(IF($AG$2=$B$2:$B$561, ROW($B$2:$B$561)-ROW($B$2)+1), ROW(510:510)))</f>
        <v>#NUM!</v>
      </c>
      <c r="AI511" s="21" t="e">
        <f t="array" ref="AI511">INDEX($D$2:$D$561, SMALL(IF($AG$2=$B$2:$B$561, ROW($B$2:$B$561)-ROW($B$2)+1), ROW(510:510)))</f>
        <v>#NUM!</v>
      </c>
    </row>
    <row r="512" spans="1:35" ht="15" x14ac:dyDescent="0.4">
      <c r="A512">
        <f>'Clk1.5'!P30</f>
        <v>12.26970798351841</v>
      </c>
      <c r="B512">
        <f t="shared" si="7"/>
        <v>12</v>
      </c>
      <c r="C512" s="1">
        <f>'Clk1.5'!S30</f>
        <v>24.885537088995996</v>
      </c>
      <c r="D512" s="1">
        <f>'Clk1.5'!T30</f>
        <v>6.6072018072638992</v>
      </c>
      <c r="G512" s="21" t="e">
        <f t="array" ref="G512">INDEX($C$2:$C$561, SMALL(IF($F$2=$B$2:$B$561, ROW($B$2:$B$561)-ROW($B$2)+1), ROW(511:511)))</f>
        <v>#NUM!</v>
      </c>
      <c r="H512" s="21" t="e">
        <f t="array" ref="H512">INDEX($D$2:$D$561, SMALL(IF($F$2=$B$2:$B$561, ROW($B$2:$B$561)-ROW($B$2)+1), ROW(511:511)))</f>
        <v>#NUM!</v>
      </c>
      <c r="J512" s="21" t="e">
        <f t="array" ref="J512">INDEX($C$2:$C$561, SMALL(IF($I$2=$B$2:$B$561, ROW($B$2:$B$561)-ROW($B$2)+1), ROW(511:511)))</f>
        <v>#NUM!</v>
      </c>
      <c r="K512" s="21" t="e">
        <f t="array" ref="K512">INDEX($D$2:$D$561, SMALL(IF($I$2=$B$2:$B$561, ROW($B$2:$B$561)-ROW($B$2)+1), ROW(511:511)))</f>
        <v>#NUM!</v>
      </c>
      <c r="M512" s="21" t="e">
        <f t="array" ref="M512">INDEX($C$2:$C$561, SMALL(IF($L$2=$B$2:$B$561, ROW($B$2:$B$561)-ROW($B$2)+1), ROW(511:511)))</f>
        <v>#NUM!</v>
      </c>
      <c r="N512" s="21" t="e">
        <f t="array" ref="N512">INDEX($D$2:$D$561, SMALL(IF($L$2=$B$2:$B$561, ROW($B$2:$B$561)-ROW($B$2)+1), ROW(511:511)))</f>
        <v>#NUM!</v>
      </c>
      <c r="P512" s="21" t="e">
        <f t="array" ref="P512">INDEX($C$2:$C$561, SMALL(IF($O$2=$B$2:$B$561, ROW($B$2:$B$561)-ROW($B$2)+1), ROW(511:511)))</f>
        <v>#NUM!</v>
      </c>
      <c r="Q512" s="21" t="e">
        <f t="array" ref="Q512">INDEX($D$2:$D$561, SMALL(IF($O$2=$B$2:$B$561, ROW($B$2:$B$561)-ROW($B$2)+1), ROW(511:511)))</f>
        <v>#NUM!</v>
      </c>
      <c r="S512" s="21" t="e">
        <f t="array" ref="S512">INDEX($C$2:$C$561, SMALL(IF($R$2=$B$2:$B$561, ROW($B$2:$B$561)-ROW($B$2)+1), ROW(511:511)))</f>
        <v>#NUM!</v>
      </c>
      <c r="T512" s="21" t="e">
        <f t="array" ref="T512">INDEX($D$2:$D$561, SMALL(IF($R$2=$B$2:$B$561, ROW($B$2:$B$561)-ROW($B$2)+1), ROW(511:511)))</f>
        <v>#NUM!</v>
      </c>
      <c r="V512" s="21" t="e">
        <f t="array" ref="V512">INDEX($C$2:$C$561, SMALL(IF($U$2=$B$2:$B$561, ROW($B$2:$B$561)-ROW($B$2)+1), ROW(511:511)))</f>
        <v>#NUM!</v>
      </c>
      <c r="W512" s="21" t="e">
        <f t="array" ref="W512">INDEX($D$2:$D$561, SMALL(IF($U$2=$B$2:$B$561, ROW($B$2:$B$561)-ROW($B$2)+1), ROW(511:511)))</f>
        <v>#NUM!</v>
      </c>
      <c r="Y512" s="21" t="e">
        <f t="array" ref="Y512">INDEX($C$2:$C$561, SMALL(IF($X$2=$B$2:$B$561, ROW($B$2:$B$561)-ROW($B$2)+1), ROW(511:511)))</f>
        <v>#NUM!</v>
      </c>
      <c r="Z512" s="21" t="e">
        <f t="array" ref="Z512">INDEX($D$2:$D$561, SMALL(IF($X$2=$B$2:$B$561, ROW($B$2:$B$561)-ROW($B$2)+1), ROW(511:511)))</f>
        <v>#NUM!</v>
      </c>
      <c r="AB512" s="21" t="e">
        <f t="array" ref="AB512">INDEX($C$2:$C$561, SMALL(IF($AA$2=$B$2:$B$561, ROW($B$2:$B$561)-ROW($B$2)+1), ROW(511:511)))</f>
        <v>#NUM!</v>
      </c>
      <c r="AC512" s="21" t="e">
        <f t="array" ref="AC512">INDEX($D$2:$D$561, SMALL(IF($AA$2=$B$2:$B$561, ROW($B$2:$B$561)-ROW($B$2)+1), ROW(511:511)))</f>
        <v>#NUM!</v>
      </c>
      <c r="AE512" s="21" t="e">
        <f t="array" ref="AE512">INDEX($C$2:$C$561, SMALL(IF($AD$2=$B$2:$B$561, ROW($B$2:$B$561)-ROW($B$2)+1), ROW(511:511)))</f>
        <v>#NUM!</v>
      </c>
      <c r="AF512" s="21" t="e">
        <f t="array" ref="AF512">INDEX($D$2:$D$561, SMALL(IF($AD$2=$B$2:$B$561, ROW($B$2:$B$561)-ROW($B$2)+1), ROW(511:511)))</f>
        <v>#NUM!</v>
      </c>
      <c r="AH512" s="21" t="e">
        <f t="array" ref="AH512">INDEX($C$2:$C$561, SMALL(IF($AG$2=$B$2:$B$561, ROW($B$2:$B$561)-ROW($B$2)+1), ROW(511:511)))</f>
        <v>#NUM!</v>
      </c>
      <c r="AI512" s="21" t="e">
        <f t="array" ref="AI512">INDEX($D$2:$D$561, SMALL(IF($AG$2=$B$2:$B$561, ROW($B$2:$B$561)-ROW($B$2)+1), ROW(511:511)))</f>
        <v>#NUM!</v>
      </c>
    </row>
    <row r="513" spans="1:35" ht="15" x14ac:dyDescent="0.4">
      <c r="A513">
        <f>'Clk1.5'!P31</f>
        <v>11.831885604193998</v>
      </c>
      <c r="B513">
        <f t="shared" si="7"/>
        <v>12</v>
      </c>
      <c r="C513" s="1">
        <f>'Clk1.5'!S31</f>
        <v>23.662077792055776</v>
      </c>
      <c r="D513" s="1">
        <f>'Clk1.5'!T31</f>
        <v>6.4842052822554841</v>
      </c>
      <c r="G513" s="21" t="e">
        <f t="array" ref="G513">INDEX($C$2:$C$561, SMALL(IF($F$2=$B$2:$B$561, ROW($B$2:$B$561)-ROW($B$2)+1), ROW(512:512)))</f>
        <v>#NUM!</v>
      </c>
      <c r="H513" s="21" t="e">
        <f t="array" ref="H513">INDEX($D$2:$D$561, SMALL(IF($F$2=$B$2:$B$561, ROW($B$2:$B$561)-ROW($B$2)+1), ROW(512:512)))</f>
        <v>#NUM!</v>
      </c>
      <c r="J513" s="21" t="e">
        <f t="array" ref="J513">INDEX($C$2:$C$561, SMALL(IF($I$2=$B$2:$B$561, ROW($B$2:$B$561)-ROW($B$2)+1), ROW(512:512)))</f>
        <v>#NUM!</v>
      </c>
      <c r="K513" s="21" t="e">
        <f t="array" ref="K513">INDEX($D$2:$D$561, SMALL(IF($I$2=$B$2:$B$561, ROW($B$2:$B$561)-ROW($B$2)+1), ROW(512:512)))</f>
        <v>#NUM!</v>
      </c>
      <c r="M513" s="21" t="e">
        <f t="array" ref="M513">INDEX($C$2:$C$561, SMALL(IF($L$2=$B$2:$B$561, ROW($B$2:$B$561)-ROW($B$2)+1), ROW(512:512)))</f>
        <v>#NUM!</v>
      </c>
      <c r="N513" s="21" t="e">
        <f t="array" ref="N513">INDEX($D$2:$D$561, SMALL(IF($L$2=$B$2:$B$561, ROW($B$2:$B$561)-ROW($B$2)+1), ROW(512:512)))</f>
        <v>#NUM!</v>
      </c>
      <c r="P513" s="21" t="e">
        <f t="array" ref="P513">INDEX($C$2:$C$561, SMALL(IF($O$2=$B$2:$B$561, ROW($B$2:$B$561)-ROW($B$2)+1), ROW(512:512)))</f>
        <v>#NUM!</v>
      </c>
      <c r="Q513" s="21" t="e">
        <f t="array" ref="Q513">INDEX($D$2:$D$561, SMALL(IF($O$2=$B$2:$B$561, ROW($B$2:$B$561)-ROW($B$2)+1), ROW(512:512)))</f>
        <v>#NUM!</v>
      </c>
      <c r="S513" s="21" t="e">
        <f t="array" ref="S513">INDEX($C$2:$C$561, SMALL(IF($R$2=$B$2:$B$561, ROW($B$2:$B$561)-ROW($B$2)+1), ROW(512:512)))</f>
        <v>#NUM!</v>
      </c>
      <c r="T513" s="21" t="e">
        <f t="array" ref="T513">INDEX($D$2:$D$561, SMALL(IF($R$2=$B$2:$B$561, ROW($B$2:$B$561)-ROW($B$2)+1), ROW(512:512)))</f>
        <v>#NUM!</v>
      </c>
      <c r="V513" s="21" t="e">
        <f t="array" ref="V513">INDEX($C$2:$C$561, SMALL(IF($U$2=$B$2:$B$561, ROW($B$2:$B$561)-ROW($B$2)+1), ROW(512:512)))</f>
        <v>#NUM!</v>
      </c>
      <c r="W513" s="21" t="e">
        <f t="array" ref="W513">INDEX($D$2:$D$561, SMALL(IF($U$2=$B$2:$B$561, ROW($B$2:$B$561)-ROW($B$2)+1), ROW(512:512)))</f>
        <v>#NUM!</v>
      </c>
      <c r="Y513" s="21" t="e">
        <f t="array" ref="Y513">INDEX($C$2:$C$561, SMALL(IF($X$2=$B$2:$B$561, ROW($B$2:$B$561)-ROW($B$2)+1), ROW(512:512)))</f>
        <v>#NUM!</v>
      </c>
      <c r="Z513" s="21" t="e">
        <f t="array" ref="Z513">INDEX($D$2:$D$561, SMALL(IF($X$2=$B$2:$B$561, ROW($B$2:$B$561)-ROW($B$2)+1), ROW(512:512)))</f>
        <v>#NUM!</v>
      </c>
      <c r="AB513" s="21" t="e">
        <f t="array" ref="AB513">INDEX($C$2:$C$561, SMALL(IF($AA$2=$B$2:$B$561, ROW($B$2:$B$561)-ROW($B$2)+1), ROW(512:512)))</f>
        <v>#NUM!</v>
      </c>
      <c r="AC513" s="21" t="e">
        <f t="array" ref="AC513">INDEX($D$2:$D$561, SMALL(IF($AA$2=$B$2:$B$561, ROW($B$2:$B$561)-ROW($B$2)+1), ROW(512:512)))</f>
        <v>#NUM!</v>
      </c>
      <c r="AE513" s="21" t="e">
        <f t="array" ref="AE513">INDEX($C$2:$C$561, SMALL(IF($AD$2=$B$2:$B$561, ROW($B$2:$B$561)-ROW($B$2)+1), ROW(512:512)))</f>
        <v>#NUM!</v>
      </c>
      <c r="AF513" s="21" t="e">
        <f t="array" ref="AF513">INDEX($D$2:$D$561, SMALL(IF($AD$2=$B$2:$B$561, ROW($B$2:$B$561)-ROW($B$2)+1), ROW(512:512)))</f>
        <v>#NUM!</v>
      </c>
      <c r="AH513" s="21" t="e">
        <f t="array" ref="AH513">INDEX($C$2:$C$561, SMALL(IF($AG$2=$B$2:$B$561, ROW($B$2:$B$561)-ROW($B$2)+1), ROW(512:512)))</f>
        <v>#NUM!</v>
      </c>
      <c r="AI513" s="21" t="e">
        <f t="array" ref="AI513">INDEX($D$2:$D$561, SMALL(IF($AG$2=$B$2:$B$561, ROW($B$2:$B$561)-ROW($B$2)+1), ROW(512:512)))</f>
        <v>#NUM!</v>
      </c>
    </row>
    <row r="514" spans="1:35" ht="15" x14ac:dyDescent="0.4">
      <c r="A514">
        <f>'Clk1.5'!P32</f>
        <v>11.45349675299507</v>
      </c>
      <c r="B514">
        <f t="shared" si="7"/>
        <v>12</v>
      </c>
      <c r="C514" s="1">
        <f>'Clk1.5'!S32</f>
        <v>22.571456018588652</v>
      </c>
      <c r="D514" s="1">
        <f>'Clk1.5'!T32</f>
        <v>6.3813195579696886</v>
      </c>
      <c r="G514" s="21" t="e">
        <f t="array" ref="G514">INDEX($C$2:$C$561, SMALL(IF($F$2=$B$2:$B$561, ROW($B$2:$B$561)-ROW($B$2)+1), ROW(513:513)))</f>
        <v>#NUM!</v>
      </c>
      <c r="H514" s="21" t="e">
        <f t="array" ref="H514">INDEX($D$2:$D$561, SMALL(IF($F$2=$B$2:$B$561, ROW($B$2:$B$561)-ROW($B$2)+1), ROW(513:513)))</f>
        <v>#NUM!</v>
      </c>
      <c r="J514" s="21" t="e">
        <f t="array" ref="J514">INDEX($C$2:$C$561, SMALL(IF($I$2=$B$2:$B$561, ROW($B$2:$B$561)-ROW($B$2)+1), ROW(513:513)))</f>
        <v>#NUM!</v>
      </c>
      <c r="K514" s="21" t="e">
        <f t="array" ref="K514">INDEX($D$2:$D$561, SMALL(IF($I$2=$B$2:$B$561, ROW($B$2:$B$561)-ROW($B$2)+1), ROW(513:513)))</f>
        <v>#NUM!</v>
      </c>
      <c r="M514" s="21" t="e">
        <f t="array" ref="M514">INDEX($C$2:$C$561, SMALL(IF($L$2=$B$2:$B$561, ROW($B$2:$B$561)-ROW($B$2)+1), ROW(513:513)))</f>
        <v>#NUM!</v>
      </c>
      <c r="N514" s="21" t="e">
        <f t="array" ref="N514">INDEX($D$2:$D$561, SMALL(IF($L$2=$B$2:$B$561, ROW($B$2:$B$561)-ROW($B$2)+1), ROW(513:513)))</f>
        <v>#NUM!</v>
      </c>
      <c r="P514" s="21" t="e">
        <f t="array" ref="P514">INDEX($C$2:$C$561, SMALL(IF($O$2=$B$2:$B$561, ROW($B$2:$B$561)-ROW($B$2)+1), ROW(513:513)))</f>
        <v>#NUM!</v>
      </c>
      <c r="Q514" s="21" t="e">
        <f t="array" ref="Q514">INDEX($D$2:$D$561, SMALL(IF($O$2=$B$2:$B$561, ROW($B$2:$B$561)-ROW($B$2)+1), ROW(513:513)))</f>
        <v>#NUM!</v>
      </c>
      <c r="S514" s="21" t="e">
        <f t="array" ref="S514">INDEX($C$2:$C$561, SMALL(IF($R$2=$B$2:$B$561, ROW($B$2:$B$561)-ROW($B$2)+1), ROW(513:513)))</f>
        <v>#NUM!</v>
      </c>
      <c r="T514" s="21" t="e">
        <f t="array" ref="T514">INDEX($D$2:$D$561, SMALL(IF($R$2=$B$2:$B$561, ROW($B$2:$B$561)-ROW($B$2)+1), ROW(513:513)))</f>
        <v>#NUM!</v>
      </c>
      <c r="V514" s="21" t="e">
        <f t="array" ref="V514">INDEX($C$2:$C$561, SMALL(IF($U$2=$B$2:$B$561, ROW($B$2:$B$561)-ROW($B$2)+1), ROW(513:513)))</f>
        <v>#NUM!</v>
      </c>
      <c r="W514" s="21" t="e">
        <f t="array" ref="W514">INDEX($D$2:$D$561, SMALL(IF($U$2=$B$2:$B$561, ROW($B$2:$B$561)-ROW($B$2)+1), ROW(513:513)))</f>
        <v>#NUM!</v>
      </c>
      <c r="Y514" s="21" t="e">
        <f t="array" ref="Y514">INDEX($C$2:$C$561, SMALL(IF($X$2=$B$2:$B$561, ROW($B$2:$B$561)-ROW($B$2)+1), ROW(513:513)))</f>
        <v>#NUM!</v>
      </c>
      <c r="Z514" s="21" t="e">
        <f t="array" ref="Z514">INDEX($D$2:$D$561, SMALL(IF($X$2=$B$2:$B$561, ROW($B$2:$B$561)-ROW($B$2)+1), ROW(513:513)))</f>
        <v>#NUM!</v>
      </c>
      <c r="AB514" s="21" t="e">
        <f t="array" ref="AB514">INDEX($C$2:$C$561, SMALL(IF($AA$2=$B$2:$B$561, ROW($B$2:$B$561)-ROW($B$2)+1), ROW(513:513)))</f>
        <v>#NUM!</v>
      </c>
      <c r="AC514" s="21" t="e">
        <f t="array" ref="AC514">INDEX($D$2:$D$561, SMALL(IF($AA$2=$B$2:$B$561, ROW($B$2:$B$561)-ROW($B$2)+1), ROW(513:513)))</f>
        <v>#NUM!</v>
      </c>
      <c r="AE514" s="21" t="e">
        <f t="array" ref="AE514">INDEX($C$2:$C$561, SMALL(IF($AD$2=$B$2:$B$561, ROW($B$2:$B$561)-ROW($B$2)+1), ROW(513:513)))</f>
        <v>#NUM!</v>
      </c>
      <c r="AF514" s="21" t="e">
        <f t="array" ref="AF514">INDEX($D$2:$D$561, SMALL(IF($AD$2=$B$2:$B$561, ROW($B$2:$B$561)-ROW($B$2)+1), ROW(513:513)))</f>
        <v>#NUM!</v>
      </c>
      <c r="AH514" s="21" t="e">
        <f t="array" ref="AH514">INDEX($C$2:$C$561, SMALL(IF($AG$2=$B$2:$B$561, ROW($B$2:$B$561)-ROW($B$2)+1), ROW(513:513)))</f>
        <v>#NUM!</v>
      </c>
      <c r="AI514" s="21" t="e">
        <f t="array" ref="AI514">INDEX($D$2:$D$561, SMALL(IF($AG$2=$B$2:$B$561, ROW($B$2:$B$561)-ROW($B$2)+1), ROW(513:513)))</f>
        <v>#NUM!</v>
      </c>
    </row>
    <row r="515" spans="1:35" ht="15" x14ac:dyDescent="0.4">
      <c r="A515">
        <f>'Clk1.5'!P33</f>
        <v>11.124089500127486</v>
      </c>
      <c r="B515">
        <f t="shared" ref="B515:B561" si="8">ROUND((A515/2),0)*2</f>
        <v>12</v>
      </c>
      <c r="C515" s="1">
        <f>'Clk1.5'!S33</f>
        <v>21.589424947085256</v>
      </c>
      <c r="D515" s="1">
        <f>'Clk1.5'!T33</f>
        <v>6.2941548734659394</v>
      </c>
      <c r="G515" s="21" t="e">
        <f t="array" ref="G515">INDEX($C$2:$C$561, SMALL(IF($F$2=$B$2:$B$561, ROW($B$2:$B$561)-ROW($B$2)+1), ROW(514:514)))</f>
        <v>#NUM!</v>
      </c>
      <c r="H515" s="21" t="e">
        <f t="array" ref="H515">INDEX($D$2:$D$561, SMALL(IF($F$2=$B$2:$B$561, ROW($B$2:$B$561)-ROW($B$2)+1), ROW(514:514)))</f>
        <v>#NUM!</v>
      </c>
      <c r="J515" s="21" t="e">
        <f t="array" ref="J515">INDEX($C$2:$C$561, SMALL(IF($I$2=$B$2:$B$561, ROW($B$2:$B$561)-ROW($B$2)+1), ROW(514:514)))</f>
        <v>#NUM!</v>
      </c>
      <c r="K515" s="21" t="e">
        <f t="array" ref="K515">INDEX($D$2:$D$561, SMALL(IF($I$2=$B$2:$B$561, ROW($B$2:$B$561)-ROW($B$2)+1), ROW(514:514)))</f>
        <v>#NUM!</v>
      </c>
      <c r="M515" s="21" t="e">
        <f t="array" ref="M515">INDEX($C$2:$C$561, SMALL(IF($L$2=$B$2:$B$561, ROW($B$2:$B$561)-ROW($B$2)+1), ROW(514:514)))</f>
        <v>#NUM!</v>
      </c>
      <c r="N515" s="21" t="e">
        <f t="array" ref="N515">INDEX($D$2:$D$561, SMALL(IF($L$2=$B$2:$B$561, ROW($B$2:$B$561)-ROW($B$2)+1), ROW(514:514)))</f>
        <v>#NUM!</v>
      </c>
      <c r="P515" s="21" t="e">
        <f t="array" ref="P515">INDEX($C$2:$C$561, SMALL(IF($O$2=$B$2:$B$561, ROW($B$2:$B$561)-ROW($B$2)+1), ROW(514:514)))</f>
        <v>#NUM!</v>
      </c>
      <c r="Q515" s="21" t="e">
        <f t="array" ref="Q515">INDEX($D$2:$D$561, SMALL(IF($O$2=$B$2:$B$561, ROW($B$2:$B$561)-ROW($B$2)+1), ROW(514:514)))</f>
        <v>#NUM!</v>
      </c>
      <c r="S515" s="21" t="e">
        <f t="array" ref="S515">INDEX($C$2:$C$561, SMALL(IF($R$2=$B$2:$B$561, ROW($B$2:$B$561)-ROW($B$2)+1), ROW(514:514)))</f>
        <v>#NUM!</v>
      </c>
      <c r="T515" s="21" t="e">
        <f t="array" ref="T515">INDEX($D$2:$D$561, SMALL(IF($R$2=$B$2:$B$561, ROW($B$2:$B$561)-ROW($B$2)+1), ROW(514:514)))</f>
        <v>#NUM!</v>
      </c>
      <c r="V515" s="21" t="e">
        <f t="array" ref="V515">INDEX($C$2:$C$561, SMALL(IF($U$2=$B$2:$B$561, ROW($B$2:$B$561)-ROW($B$2)+1), ROW(514:514)))</f>
        <v>#NUM!</v>
      </c>
      <c r="W515" s="21" t="e">
        <f t="array" ref="W515">INDEX($D$2:$D$561, SMALL(IF($U$2=$B$2:$B$561, ROW($B$2:$B$561)-ROW($B$2)+1), ROW(514:514)))</f>
        <v>#NUM!</v>
      </c>
      <c r="Y515" s="21" t="e">
        <f t="array" ref="Y515">INDEX($C$2:$C$561, SMALL(IF($X$2=$B$2:$B$561, ROW($B$2:$B$561)-ROW($B$2)+1), ROW(514:514)))</f>
        <v>#NUM!</v>
      </c>
      <c r="Z515" s="21" t="e">
        <f t="array" ref="Z515">INDEX($D$2:$D$561, SMALL(IF($X$2=$B$2:$B$561, ROW($B$2:$B$561)-ROW($B$2)+1), ROW(514:514)))</f>
        <v>#NUM!</v>
      </c>
      <c r="AB515" s="21" t="e">
        <f t="array" ref="AB515">INDEX($C$2:$C$561, SMALL(IF($AA$2=$B$2:$B$561, ROW($B$2:$B$561)-ROW($B$2)+1), ROW(514:514)))</f>
        <v>#NUM!</v>
      </c>
      <c r="AC515" s="21" t="e">
        <f t="array" ref="AC515">INDEX($D$2:$D$561, SMALL(IF($AA$2=$B$2:$B$561, ROW($B$2:$B$561)-ROW($B$2)+1), ROW(514:514)))</f>
        <v>#NUM!</v>
      </c>
      <c r="AE515" s="21" t="e">
        <f t="array" ref="AE515">INDEX($C$2:$C$561, SMALL(IF($AD$2=$B$2:$B$561, ROW($B$2:$B$561)-ROW($B$2)+1), ROW(514:514)))</f>
        <v>#NUM!</v>
      </c>
      <c r="AF515" s="21" t="e">
        <f t="array" ref="AF515">INDEX($D$2:$D$561, SMALL(IF($AD$2=$B$2:$B$561, ROW($B$2:$B$561)-ROW($B$2)+1), ROW(514:514)))</f>
        <v>#NUM!</v>
      </c>
      <c r="AH515" s="21" t="e">
        <f t="array" ref="AH515">INDEX($C$2:$C$561, SMALL(IF($AG$2=$B$2:$B$561, ROW($B$2:$B$561)-ROW($B$2)+1), ROW(514:514)))</f>
        <v>#NUM!</v>
      </c>
      <c r="AI515" s="21" t="e">
        <f t="array" ref="AI515">INDEX($D$2:$D$561, SMALL(IF($AG$2=$B$2:$B$561, ROW($B$2:$B$561)-ROW($B$2)+1), ROW(514:514)))</f>
        <v>#NUM!</v>
      </c>
    </row>
    <row r="516" spans="1:35" ht="15" x14ac:dyDescent="0.4">
      <c r="A516">
        <f>'Clk1.5'!P34</f>
        <v>10.835710217947346</v>
      </c>
      <c r="B516">
        <f t="shared" si="8"/>
        <v>10</v>
      </c>
      <c r="C516" s="1">
        <f>'Clk1.5'!S34</f>
        <v>20.697505961300202</v>
      </c>
      <c r="D516" s="1">
        <f>'Clk1.5'!T34</f>
        <v>6.2193360480506428</v>
      </c>
      <c r="G516" s="21" t="e">
        <f t="array" ref="G516">INDEX($C$2:$C$561, SMALL(IF($F$2=$B$2:$B$561, ROW($B$2:$B$561)-ROW($B$2)+1), ROW(515:515)))</f>
        <v>#NUM!</v>
      </c>
      <c r="H516" s="21" t="e">
        <f t="array" ref="H516">INDEX($D$2:$D$561, SMALL(IF($F$2=$B$2:$B$561, ROW($B$2:$B$561)-ROW($B$2)+1), ROW(515:515)))</f>
        <v>#NUM!</v>
      </c>
      <c r="J516" s="21" t="e">
        <f t="array" ref="J516">INDEX($C$2:$C$561, SMALL(IF($I$2=$B$2:$B$561, ROW($B$2:$B$561)-ROW($B$2)+1), ROW(515:515)))</f>
        <v>#NUM!</v>
      </c>
      <c r="K516" s="21" t="e">
        <f t="array" ref="K516">INDEX($D$2:$D$561, SMALL(IF($I$2=$B$2:$B$561, ROW($B$2:$B$561)-ROW($B$2)+1), ROW(515:515)))</f>
        <v>#NUM!</v>
      </c>
      <c r="M516" s="21" t="e">
        <f t="array" ref="M516">INDEX($C$2:$C$561, SMALL(IF($L$2=$B$2:$B$561, ROW($B$2:$B$561)-ROW($B$2)+1), ROW(515:515)))</f>
        <v>#NUM!</v>
      </c>
      <c r="N516" s="21" t="e">
        <f t="array" ref="N516">INDEX($D$2:$D$561, SMALL(IF($L$2=$B$2:$B$561, ROW($B$2:$B$561)-ROW($B$2)+1), ROW(515:515)))</f>
        <v>#NUM!</v>
      </c>
      <c r="P516" s="21" t="e">
        <f t="array" ref="P516">INDEX($C$2:$C$561, SMALL(IF($O$2=$B$2:$B$561, ROW($B$2:$B$561)-ROW($B$2)+1), ROW(515:515)))</f>
        <v>#NUM!</v>
      </c>
      <c r="Q516" s="21" t="e">
        <f t="array" ref="Q516">INDEX($D$2:$D$561, SMALL(IF($O$2=$B$2:$B$561, ROW($B$2:$B$561)-ROW($B$2)+1), ROW(515:515)))</f>
        <v>#NUM!</v>
      </c>
      <c r="S516" s="21" t="e">
        <f t="array" ref="S516">INDEX($C$2:$C$561, SMALL(IF($R$2=$B$2:$B$561, ROW($B$2:$B$561)-ROW($B$2)+1), ROW(515:515)))</f>
        <v>#NUM!</v>
      </c>
      <c r="T516" s="21" t="e">
        <f t="array" ref="T516">INDEX($D$2:$D$561, SMALL(IF($R$2=$B$2:$B$561, ROW($B$2:$B$561)-ROW($B$2)+1), ROW(515:515)))</f>
        <v>#NUM!</v>
      </c>
      <c r="V516" s="21" t="e">
        <f t="array" ref="V516">INDEX($C$2:$C$561, SMALL(IF($U$2=$B$2:$B$561, ROW($B$2:$B$561)-ROW($B$2)+1), ROW(515:515)))</f>
        <v>#NUM!</v>
      </c>
      <c r="W516" s="21" t="e">
        <f t="array" ref="W516">INDEX($D$2:$D$561, SMALL(IF($U$2=$B$2:$B$561, ROW($B$2:$B$561)-ROW($B$2)+1), ROW(515:515)))</f>
        <v>#NUM!</v>
      </c>
      <c r="Y516" s="21" t="e">
        <f t="array" ref="Y516">INDEX($C$2:$C$561, SMALL(IF($X$2=$B$2:$B$561, ROW($B$2:$B$561)-ROW($B$2)+1), ROW(515:515)))</f>
        <v>#NUM!</v>
      </c>
      <c r="Z516" s="21" t="e">
        <f t="array" ref="Z516">INDEX($D$2:$D$561, SMALL(IF($X$2=$B$2:$B$561, ROW($B$2:$B$561)-ROW($B$2)+1), ROW(515:515)))</f>
        <v>#NUM!</v>
      </c>
      <c r="AB516" s="21" t="e">
        <f t="array" ref="AB516">INDEX($C$2:$C$561, SMALL(IF($AA$2=$B$2:$B$561, ROW($B$2:$B$561)-ROW($B$2)+1), ROW(515:515)))</f>
        <v>#NUM!</v>
      </c>
      <c r="AC516" s="21" t="e">
        <f t="array" ref="AC516">INDEX($D$2:$D$561, SMALL(IF($AA$2=$B$2:$B$561, ROW($B$2:$B$561)-ROW($B$2)+1), ROW(515:515)))</f>
        <v>#NUM!</v>
      </c>
      <c r="AE516" s="21" t="e">
        <f t="array" ref="AE516">INDEX($C$2:$C$561, SMALL(IF($AD$2=$B$2:$B$561, ROW($B$2:$B$561)-ROW($B$2)+1), ROW(515:515)))</f>
        <v>#NUM!</v>
      </c>
      <c r="AF516" s="21" t="e">
        <f t="array" ref="AF516">INDEX($D$2:$D$561, SMALL(IF($AD$2=$B$2:$B$561, ROW($B$2:$B$561)-ROW($B$2)+1), ROW(515:515)))</f>
        <v>#NUM!</v>
      </c>
      <c r="AH516" s="21" t="e">
        <f t="array" ref="AH516">INDEX($C$2:$C$561, SMALL(IF($AG$2=$B$2:$B$561, ROW($B$2:$B$561)-ROW($B$2)+1), ROW(515:515)))</f>
        <v>#NUM!</v>
      </c>
      <c r="AI516" s="21" t="e">
        <f t="array" ref="AI516">INDEX($D$2:$D$561, SMALL(IF($AG$2=$B$2:$B$561, ROW($B$2:$B$561)-ROW($B$2)+1), ROW(515:515)))</f>
        <v>#NUM!</v>
      </c>
    </row>
    <row r="517" spans="1:35" ht="15" x14ac:dyDescent="0.4">
      <c r="A517">
        <f>'Clk1.5'!P35</f>
        <v>10.582188988316528</v>
      </c>
      <c r="B517">
        <f t="shared" si="8"/>
        <v>10</v>
      </c>
      <c r="C517" s="1">
        <f>'Clk1.5'!S35</f>
        <v>19.881341757928215</v>
      </c>
      <c r="D517" s="1">
        <f>'Clk1.5'!T35</f>
        <v>6.1542114082337438</v>
      </c>
      <c r="G517" s="21" t="e">
        <f t="array" ref="G517">INDEX($C$2:$C$561, SMALL(IF($F$2=$B$2:$B$561, ROW($B$2:$B$561)-ROW($B$2)+1), ROW(516:516)))</f>
        <v>#NUM!</v>
      </c>
      <c r="H517" s="21" t="e">
        <f t="array" ref="H517">INDEX($D$2:$D$561, SMALL(IF($F$2=$B$2:$B$561, ROW($B$2:$B$561)-ROW($B$2)+1), ROW(516:516)))</f>
        <v>#NUM!</v>
      </c>
      <c r="J517" s="21" t="e">
        <f t="array" ref="J517">INDEX($C$2:$C$561, SMALL(IF($I$2=$B$2:$B$561, ROW($B$2:$B$561)-ROW($B$2)+1), ROW(516:516)))</f>
        <v>#NUM!</v>
      </c>
      <c r="K517" s="21" t="e">
        <f t="array" ref="K517">INDEX($D$2:$D$561, SMALL(IF($I$2=$B$2:$B$561, ROW($B$2:$B$561)-ROW($B$2)+1), ROW(516:516)))</f>
        <v>#NUM!</v>
      </c>
      <c r="M517" s="21" t="e">
        <f t="array" ref="M517">INDEX($C$2:$C$561, SMALL(IF($L$2=$B$2:$B$561, ROW($B$2:$B$561)-ROW($B$2)+1), ROW(516:516)))</f>
        <v>#NUM!</v>
      </c>
      <c r="N517" s="21" t="e">
        <f t="array" ref="N517">INDEX($D$2:$D$561, SMALL(IF($L$2=$B$2:$B$561, ROW($B$2:$B$561)-ROW($B$2)+1), ROW(516:516)))</f>
        <v>#NUM!</v>
      </c>
      <c r="P517" s="21" t="e">
        <f t="array" ref="P517">INDEX($C$2:$C$561, SMALL(IF($O$2=$B$2:$B$561, ROW($B$2:$B$561)-ROW($B$2)+1), ROW(516:516)))</f>
        <v>#NUM!</v>
      </c>
      <c r="Q517" s="21" t="e">
        <f t="array" ref="Q517">INDEX($D$2:$D$561, SMALL(IF($O$2=$B$2:$B$561, ROW($B$2:$B$561)-ROW($B$2)+1), ROW(516:516)))</f>
        <v>#NUM!</v>
      </c>
      <c r="S517" s="21" t="e">
        <f t="array" ref="S517">INDEX($C$2:$C$561, SMALL(IF($R$2=$B$2:$B$561, ROW($B$2:$B$561)-ROW($B$2)+1), ROW(516:516)))</f>
        <v>#NUM!</v>
      </c>
      <c r="T517" s="21" t="e">
        <f t="array" ref="T517">INDEX($D$2:$D$561, SMALL(IF($R$2=$B$2:$B$561, ROW($B$2:$B$561)-ROW($B$2)+1), ROW(516:516)))</f>
        <v>#NUM!</v>
      </c>
      <c r="V517" s="21" t="e">
        <f t="array" ref="V517">INDEX($C$2:$C$561, SMALL(IF($U$2=$B$2:$B$561, ROW($B$2:$B$561)-ROW($B$2)+1), ROW(516:516)))</f>
        <v>#NUM!</v>
      </c>
      <c r="W517" s="21" t="e">
        <f t="array" ref="W517">INDEX($D$2:$D$561, SMALL(IF($U$2=$B$2:$B$561, ROW($B$2:$B$561)-ROW($B$2)+1), ROW(516:516)))</f>
        <v>#NUM!</v>
      </c>
      <c r="Y517" s="21" t="e">
        <f t="array" ref="Y517">INDEX($C$2:$C$561, SMALL(IF($X$2=$B$2:$B$561, ROW($B$2:$B$561)-ROW($B$2)+1), ROW(516:516)))</f>
        <v>#NUM!</v>
      </c>
      <c r="Z517" s="21" t="e">
        <f t="array" ref="Z517">INDEX($D$2:$D$561, SMALL(IF($X$2=$B$2:$B$561, ROW($B$2:$B$561)-ROW($B$2)+1), ROW(516:516)))</f>
        <v>#NUM!</v>
      </c>
      <c r="AB517" s="21" t="e">
        <f t="array" ref="AB517">INDEX($C$2:$C$561, SMALL(IF($AA$2=$B$2:$B$561, ROW($B$2:$B$561)-ROW($B$2)+1), ROW(516:516)))</f>
        <v>#NUM!</v>
      </c>
      <c r="AC517" s="21" t="e">
        <f t="array" ref="AC517">INDEX($D$2:$D$561, SMALL(IF($AA$2=$B$2:$B$561, ROW($B$2:$B$561)-ROW($B$2)+1), ROW(516:516)))</f>
        <v>#NUM!</v>
      </c>
      <c r="AE517" s="21" t="e">
        <f t="array" ref="AE517">INDEX($C$2:$C$561, SMALL(IF($AD$2=$B$2:$B$561, ROW($B$2:$B$561)-ROW($B$2)+1), ROW(516:516)))</f>
        <v>#NUM!</v>
      </c>
      <c r="AF517" s="21" t="e">
        <f t="array" ref="AF517">INDEX($D$2:$D$561, SMALL(IF($AD$2=$B$2:$B$561, ROW($B$2:$B$561)-ROW($B$2)+1), ROW(516:516)))</f>
        <v>#NUM!</v>
      </c>
      <c r="AH517" s="21" t="e">
        <f t="array" ref="AH517">INDEX($C$2:$C$561, SMALL(IF($AG$2=$B$2:$B$561, ROW($B$2:$B$561)-ROW($B$2)+1), ROW(516:516)))</f>
        <v>#NUM!</v>
      </c>
      <c r="AI517" s="21" t="e">
        <f t="array" ref="AI517">INDEX($D$2:$D$561, SMALL(IF($AG$2=$B$2:$B$561, ROW($B$2:$B$561)-ROW($B$2)+1), ROW(516:516)))</f>
        <v>#NUM!</v>
      </c>
    </row>
    <row r="518" spans="1:35" ht="15" x14ac:dyDescent="0.4">
      <c r="A518">
        <f>'Clk1.5'!P36</f>
        <v>10.358660087180928</v>
      </c>
      <c r="B518">
        <f t="shared" si="8"/>
        <v>10</v>
      </c>
      <c r="C518" s="1">
        <f>'Clk1.5'!S36</f>
        <v>19.1295903366447</v>
      </c>
      <c r="D518" s="1">
        <f>'Clk1.5'!T36</f>
        <v>6.0966579836314434</v>
      </c>
      <c r="G518" s="21" t="e">
        <f t="array" ref="G518">INDEX($C$2:$C$561, SMALL(IF($F$2=$B$2:$B$561, ROW($B$2:$B$561)-ROW($B$2)+1), ROW(517:517)))</f>
        <v>#NUM!</v>
      </c>
      <c r="H518" s="21" t="e">
        <f t="array" ref="H518">INDEX($D$2:$D$561, SMALL(IF($F$2=$B$2:$B$561, ROW($B$2:$B$561)-ROW($B$2)+1), ROW(517:517)))</f>
        <v>#NUM!</v>
      </c>
      <c r="J518" s="21" t="e">
        <f t="array" ref="J518">INDEX($C$2:$C$561, SMALL(IF($I$2=$B$2:$B$561, ROW($B$2:$B$561)-ROW($B$2)+1), ROW(517:517)))</f>
        <v>#NUM!</v>
      </c>
      <c r="K518" s="21" t="e">
        <f t="array" ref="K518">INDEX($D$2:$D$561, SMALL(IF($I$2=$B$2:$B$561, ROW($B$2:$B$561)-ROW($B$2)+1), ROW(517:517)))</f>
        <v>#NUM!</v>
      </c>
      <c r="M518" s="21" t="e">
        <f t="array" ref="M518">INDEX($C$2:$C$561, SMALL(IF($L$2=$B$2:$B$561, ROW($B$2:$B$561)-ROW($B$2)+1), ROW(517:517)))</f>
        <v>#NUM!</v>
      </c>
      <c r="N518" s="21" t="e">
        <f t="array" ref="N518">INDEX($D$2:$D$561, SMALL(IF($L$2=$B$2:$B$561, ROW($B$2:$B$561)-ROW($B$2)+1), ROW(517:517)))</f>
        <v>#NUM!</v>
      </c>
      <c r="P518" s="21" t="e">
        <f t="array" ref="P518">INDEX($C$2:$C$561, SMALL(IF($O$2=$B$2:$B$561, ROW($B$2:$B$561)-ROW($B$2)+1), ROW(517:517)))</f>
        <v>#NUM!</v>
      </c>
      <c r="Q518" s="21" t="e">
        <f t="array" ref="Q518">INDEX($D$2:$D$561, SMALL(IF($O$2=$B$2:$B$561, ROW($B$2:$B$561)-ROW($B$2)+1), ROW(517:517)))</f>
        <v>#NUM!</v>
      </c>
      <c r="S518" s="21" t="e">
        <f t="array" ref="S518">INDEX($C$2:$C$561, SMALL(IF($R$2=$B$2:$B$561, ROW($B$2:$B$561)-ROW($B$2)+1), ROW(517:517)))</f>
        <v>#NUM!</v>
      </c>
      <c r="T518" s="21" t="e">
        <f t="array" ref="T518">INDEX($D$2:$D$561, SMALL(IF($R$2=$B$2:$B$561, ROW($B$2:$B$561)-ROW($B$2)+1), ROW(517:517)))</f>
        <v>#NUM!</v>
      </c>
      <c r="V518" s="21" t="e">
        <f t="array" ref="V518">INDEX($C$2:$C$561, SMALL(IF($U$2=$B$2:$B$561, ROW($B$2:$B$561)-ROW($B$2)+1), ROW(517:517)))</f>
        <v>#NUM!</v>
      </c>
      <c r="W518" s="21" t="e">
        <f t="array" ref="W518">INDEX($D$2:$D$561, SMALL(IF($U$2=$B$2:$B$561, ROW($B$2:$B$561)-ROW($B$2)+1), ROW(517:517)))</f>
        <v>#NUM!</v>
      </c>
      <c r="Y518" s="21" t="e">
        <f t="array" ref="Y518">INDEX($C$2:$C$561, SMALL(IF($X$2=$B$2:$B$561, ROW($B$2:$B$561)-ROW($B$2)+1), ROW(517:517)))</f>
        <v>#NUM!</v>
      </c>
      <c r="Z518" s="21" t="e">
        <f t="array" ref="Z518">INDEX($D$2:$D$561, SMALL(IF($X$2=$B$2:$B$561, ROW($B$2:$B$561)-ROW($B$2)+1), ROW(517:517)))</f>
        <v>#NUM!</v>
      </c>
      <c r="AB518" s="21" t="e">
        <f t="array" ref="AB518">INDEX($C$2:$C$561, SMALL(IF($AA$2=$B$2:$B$561, ROW($B$2:$B$561)-ROW($B$2)+1), ROW(517:517)))</f>
        <v>#NUM!</v>
      </c>
      <c r="AC518" s="21" t="e">
        <f t="array" ref="AC518">INDEX($D$2:$D$561, SMALL(IF($AA$2=$B$2:$B$561, ROW($B$2:$B$561)-ROW($B$2)+1), ROW(517:517)))</f>
        <v>#NUM!</v>
      </c>
      <c r="AE518" s="21" t="e">
        <f t="array" ref="AE518">INDEX($C$2:$C$561, SMALL(IF($AD$2=$B$2:$B$561, ROW($B$2:$B$561)-ROW($B$2)+1), ROW(517:517)))</f>
        <v>#NUM!</v>
      </c>
      <c r="AF518" s="21" t="e">
        <f t="array" ref="AF518">INDEX($D$2:$D$561, SMALL(IF($AD$2=$B$2:$B$561, ROW($B$2:$B$561)-ROW($B$2)+1), ROW(517:517)))</f>
        <v>#NUM!</v>
      </c>
      <c r="AH518" s="21" t="e">
        <f t="array" ref="AH518">INDEX($C$2:$C$561, SMALL(IF($AG$2=$B$2:$B$561, ROW($B$2:$B$561)-ROW($B$2)+1), ROW(517:517)))</f>
        <v>#NUM!</v>
      </c>
      <c r="AI518" s="21" t="e">
        <f t="array" ref="AI518">INDEX($D$2:$D$561, SMALL(IF($AG$2=$B$2:$B$561, ROW($B$2:$B$561)-ROW($B$2)+1), ROW(517:517)))</f>
        <v>#NUM!</v>
      </c>
    </row>
    <row r="519" spans="1:35" ht="15" x14ac:dyDescent="0.4">
      <c r="A519">
        <f>'Clk1.5'!P37</f>
        <v>10.16123133013966</v>
      </c>
      <c r="B519">
        <f t="shared" si="8"/>
        <v>10</v>
      </c>
      <c r="C519" s="1">
        <f>'Clk1.5'!S37</f>
        <v>18.43316164927889</v>
      </c>
      <c r="D519" s="1">
        <f>'Clk1.5'!T37</f>
        <v>6.0449475273569737</v>
      </c>
      <c r="G519" s="21" t="e">
        <f t="array" ref="G519">INDEX($C$2:$C$561, SMALL(IF($F$2=$B$2:$B$561, ROW($B$2:$B$561)-ROW($B$2)+1), ROW(518:518)))</f>
        <v>#NUM!</v>
      </c>
      <c r="H519" s="21" t="e">
        <f t="array" ref="H519">INDEX($D$2:$D$561, SMALL(IF($F$2=$B$2:$B$561, ROW($B$2:$B$561)-ROW($B$2)+1), ROW(518:518)))</f>
        <v>#NUM!</v>
      </c>
      <c r="J519" s="21" t="e">
        <f t="array" ref="J519">INDEX($C$2:$C$561, SMALL(IF($I$2=$B$2:$B$561, ROW($B$2:$B$561)-ROW($B$2)+1), ROW(518:518)))</f>
        <v>#NUM!</v>
      </c>
      <c r="K519" s="21" t="e">
        <f t="array" ref="K519">INDEX($D$2:$D$561, SMALL(IF($I$2=$B$2:$B$561, ROW($B$2:$B$561)-ROW($B$2)+1), ROW(518:518)))</f>
        <v>#NUM!</v>
      </c>
      <c r="M519" s="21" t="e">
        <f t="array" ref="M519">INDEX($C$2:$C$561, SMALL(IF($L$2=$B$2:$B$561, ROW($B$2:$B$561)-ROW($B$2)+1), ROW(518:518)))</f>
        <v>#NUM!</v>
      </c>
      <c r="N519" s="21" t="e">
        <f t="array" ref="N519">INDEX($D$2:$D$561, SMALL(IF($L$2=$B$2:$B$561, ROW($B$2:$B$561)-ROW($B$2)+1), ROW(518:518)))</f>
        <v>#NUM!</v>
      </c>
      <c r="P519" s="21" t="e">
        <f t="array" ref="P519">INDEX($C$2:$C$561, SMALL(IF($O$2=$B$2:$B$561, ROW($B$2:$B$561)-ROW($B$2)+1), ROW(518:518)))</f>
        <v>#NUM!</v>
      </c>
      <c r="Q519" s="21" t="e">
        <f t="array" ref="Q519">INDEX($D$2:$D$561, SMALL(IF($O$2=$B$2:$B$561, ROW($B$2:$B$561)-ROW($B$2)+1), ROW(518:518)))</f>
        <v>#NUM!</v>
      </c>
      <c r="S519" s="21" t="e">
        <f t="array" ref="S519">INDEX($C$2:$C$561, SMALL(IF($R$2=$B$2:$B$561, ROW($B$2:$B$561)-ROW($B$2)+1), ROW(518:518)))</f>
        <v>#NUM!</v>
      </c>
      <c r="T519" s="21" t="e">
        <f t="array" ref="T519">INDEX($D$2:$D$561, SMALL(IF($R$2=$B$2:$B$561, ROW($B$2:$B$561)-ROW($B$2)+1), ROW(518:518)))</f>
        <v>#NUM!</v>
      </c>
      <c r="V519" s="21" t="e">
        <f t="array" ref="V519">INDEX($C$2:$C$561, SMALL(IF($U$2=$B$2:$B$561, ROW($B$2:$B$561)-ROW($B$2)+1), ROW(518:518)))</f>
        <v>#NUM!</v>
      </c>
      <c r="W519" s="21" t="e">
        <f t="array" ref="W519">INDEX($D$2:$D$561, SMALL(IF($U$2=$B$2:$B$561, ROW($B$2:$B$561)-ROW($B$2)+1), ROW(518:518)))</f>
        <v>#NUM!</v>
      </c>
      <c r="Y519" s="21" t="e">
        <f t="array" ref="Y519">INDEX($C$2:$C$561, SMALL(IF($X$2=$B$2:$B$561, ROW($B$2:$B$561)-ROW($B$2)+1), ROW(518:518)))</f>
        <v>#NUM!</v>
      </c>
      <c r="Z519" s="21" t="e">
        <f t="array" ref="Z519">INDEX($D$2:$D$561, SMALL(IF($X$2=$B$2:$B$561, ROW($B$2:$B$561)-ROW($B$2)+1), ROW(518:518)))</f>
        <v>#NUM!</v>
      </c>
      <c r="AB519" s="21" t="e">
        <f t="array" ref="AB519">INDEX($C$2:$C$561, SMALL(IF($AA$2=$B$2:$B$561, ROW($B$2:$B$561)-ROW($B$2)+1), ROW(518:518)))</f>
        <v>#NUM!</v>
      </c>
      <c r="AC519" s="21" t="e">
        <f t="array" ref="AC519">INDEX($D$2:$D$561, SMALL(IF($AA$2=$B$2:$B$561, ROW($B$2:$B$561)-ROW($B$2)+1), ROW(518:518)))</f>
        <v>#NUM!</v>
      </c>
      <c r="AE519" s="21" t="e">
        <f t="array" ref="AE519">INDEX($C$2:$C$561, SMALL(IF($AD$2=$B$2:$B$561, ROW($B$2:$B$561)-ROW($B$2)+1), ROW(518:518)))</f>
        <v>#NUM!</v>
      </c>
      <c r="AF519" s="21" t="e">
        <f t="array" ref="AF519">INDEX($D$2:$D$561, SMALL(IF($AD$2=$B$2:$B$561, ROW($B$2:$B$561)-ROW($B$2)+1), ROW(518:518)))</f>
        <v>#NUM!</v>
      </c>
      <c r="AH519" s="21" t="e">
        <f t="array" ref="AH519">INDEX($C$2:$C$561, SMALL(IF($AG$2=$B$2:$B$561, ROW($B$2:$B$561)-ROW($B$2)+1), ROW(518:518)))</f>
        <v>#NUM!</v>
      </c>
      <c r="AI519" s="21" t="e">
        <f t="array" ref="AI519">INDEX($D$2:$D$561, SMALL(IF($AG$2=$B$2:$B$561, ROW($B$2:$B$561)-ROW($B$2)+1), ROW(518:518)))</f>
        <v>#NUM!</v>
      </c>
    </row>
    <row r="520" spans="1:35" ht="15" x14ac:dyDescent="0.4">
      <c r="A520">
        <f>'Clk1.5'!P38</f>
        <v>9.986750604910581</v>
      </c>
      <c r="B520">
        <f t="shared" si="8"/>
        <v>10</v>
      </c>
      <c r="C520" s="1">
        <f>'Clk1.5'!S38</f>
        <v>17.784678044084583</v>
      </c>
      <c r="D520" s="1">
        <f>'Clk1.5'!T38</f>
        <v>5.9976521503889622</v>
      </c>
      <c r="G520" s="21" t="e">
        <f t="array" ref="G520">INDEX($C$2:$C$561, SMALL(IF($F$2=$B$2:$B$561, ROW($B$2:$B$561)-ROW($B$2)+1), ROW(519:519)))</f>
        <v>#NUM!</v>
      </c>
      <c r="H520" s="21" t="e">
        <f t="array" ref="H520">INDEX($D$2:$D$561, SMALL(IF($F$2=$B$2:$B$561, ROW($B$2:$B$561)-ROW($B$2)+1), ROW(519:519)))</f>
        <v>#NUM!</v>
      </c>
      <c r="J520" s="21" t="e">
        <f t="array" ref="J520">INDEX($C$2:$C$561, SMALL(IF($I$2=$B$2:$B$561, ROW($B$2:$B$561)-ROW($B$2)+1), ROW(519:519)))</f>
        <v>#NUM!</v>
      </c>
      <c r="K520" s="21" t="e">
        <f t="array" ref="K520">INDEX($D$2:$D$561, SMALL(IF($I$2=$B$2:$B$561, ROW($B$2:$B$561)-ROW($B$2)+1), ROW(519:519)))</f>
        <v>#NUM!</v>
      </c>
      <c r="M520" s="21" t="e">
        <f t="array" ref="M520">INDEX($C$2:$C$561, SMALL(IF($L$2=$B$2:$B$561, ROW($B$2:$B$561)-ROW($B$2)+1), ROW(519:519)))</f>
        <v>#NUM!</v>
      </c>
      <c r="N520" s="21" t="e">
        <f t="array" ref="N520">INDEX($D$2:$D$561, SMALL(IF($L$2=$B$2:$B$561, ROW($B$2:$B$561)-ROW($B$2)+1), ROW(519:519)))</f>
        <v>#NUM!</v>
      </c>
      <c r="P520" s="21" t="e">
        <f t="array" ref="P520">INDEX($C$2:$C$561, SMALL(IF($O$2=$B$2:$B$561, ROW($B$2:$B$561)-ROW($B$2)+1), ROW(519:519)))</f>
        <v>#NUM!</v>
      </c>
      <c r="Q520" s="21" t="e">
        <f t="array" ref="Q520">INDEX($D$2:$D$561, SMALL(IF($O$2=$B$2:$B$561, ROW($B$2:$B$561)-ROW($B$2)+1), ROW(519:519)))</f>
        <v>#NUM!</v>
      </c>
      <c r="S520" s="21" t="e">
        <f t="array" ref="S520">INDEX($C$2:$C$561, SMALL(IF($R$2=$B$2:$B$561, ROW($B$2:$B$561)-ROW($B$2)+1), ROW(519:519)))</f>
        <v>#NUM!</v>
      </c>
      <c r="T520" s="21" t="e">
        <f t="array" ref="T520">INDEX($D$2:$D$561, SMALL(IF($R$2=$B$2:$B$561, ROW($B$2:$B$561)-ROW($B$2)+1), ROW(519:519)))</f>
        <v>#NUM!</v>
      </c>
      <c r="V520" s="21" t="e">
        <f t="array" ref="V520">INDEX($C$2:$C$561, SMALL(IF($U$2=$B$2:$B$561, ROW($B$2:$B$561)-ROW($B$2)+1), ROW(519:519)))</f>
        <v>#NUM!</v>
      </c>
      <c r="W520" s="21" t="e">
        <f t="array" ref="W520">INDEX($D$2:$D$561, SMALL(IF($U$2=$B$2:$B$561, ROW($B$2:$B$561)-ROW($B$2)+1), ROW(519:519)))</f>
        <v>#NUM!</v>
      </c>
      <c r="Y520" s="21" t="e">
        <f t="array" ref="Y520">INDEX($C$2:$C$561, SMALL(IF($X$2=$B$2:$B$561, ROW($B$2:$B$561)-ROW($B$2)+1), ROW(519:519)))</f>
        <v>#NUM!</v>
      </c>
      <c r="Z520" s="21" t="e">
        <f t="array" ref="Z520">INDEX($D$2:$D$561, SMALL(IF($X$2=$B$2:$B$561, ROW($B$2:$B$561)-ROW($B$2)+1), ROW(519:519)))</f>
        <v>#NUM!</v>
      </c>
      <c r="AB520" s="21" t="e">
        <f t="array" ref="AB520">INDEX($C$2:$C$561, SMALL(IF($AA$2=$B$2:$B$561, ROW($B$2:$B$561)-ROW($B$2)+1), ROW(519:519)))</f>
        <v>#NUM!</v>
      </c>
      <c r="AC520" s="21" t="e">
        <f t="array" ref="AC520">INDEX($D$2:$D$561, SMALL(IF($AA$2=$B$2:$B$561, ROW($B$2:$B$561)-ROW($B$2)+1), ROW(519:519)))</f>
        <v>#NUM!</v>
      </c>
      <c r="AE520" s="21" t="e">
        <f t="array" ref="AE520">INDEX($C$2:$C$561, SMALL(IF($AD$2=$B$2:$B$561, ROW($B$2:$B$561)-ROW($B$2)+1), ROW(519:519)))</f>
        <v>#NUM!</v>
      </c>
      <c r="AF520" s="21" t="e">
        <f t="array" ref="AF520">INDEX($D$2:$D$561, SMALL(IF($AD$2=$B$2:$B$561, ROW($B$2:$B$561)-ROW($B$2)+1), ROW(519:519)))</f>
        <v>#NUM!</v>
      </c>
      <c r="AH520" s="21" t="e">
        <f t="array" ref="AH520">INDEX($C$2:$C$561, SMALL(IF($AG$2=$B$2:$B$561, ROW($B$2:$B$561)-ROW($B$2)+1), ROW(519:519)))</f>
        <v>#NUM!</v>
      </c>
      <c r="AI520" s="21" t="e">
        <f t="array" ref="AI520">INDEX($D$2:$D$561, SMALL(IF($AG$2=$B$2:$B$561, ROW($B$2:$B$561)-ROW($B$2)+1), ROW(519:519)))</f>
        <v>#NUM!</v>
      </c>
    </row>
    <row r="521" spans="1:35" ht="15" x14ac:dyDescent="0.4">
      <c r="A521">
        <f>'Clk1.5'!P39</f>
        <v>9.8326375692323591</v>
      </c>
      <c r="B521">
        <f t="shared" si="8"/>
        <v>10</v>
      </c>
      <c r="C521" s="1">
        <f>'Clk1.5'!S39</f>
        <v>17.17808481171642</v>
      </c>
      <c r="D521" s="1">
        <f>'Clk1.5'!T39</f>
        <v>5.9535764454525193</v>
      </c>
      <c r="G521" s="21" t="e">
        <f t="array" ref="G521">INDEX($C$2:$C$561, SMALL(IF($F$2=$B$2:$B$561, ROW($B$2:$B$561)-ROW($B$2)+1), ROW(520:520)))</f>
        <v>#NUM!</v>
      </c>
      <c r="H521" s="21" t="e">
        <f t="array" ref="H521">INDEX($D$2:$D$561, SMALL(IF($F$2=$B$2:$B$561, ROW($B$2:$B$561)-ROW($B$2)+1), ROW(520:520)))</f>
        <v>#NUM!</v>
      </c>
      <c r="J521" s="21" t="e">
        <f t="array" ref="J521">INDEX($C$2:$C$561, SMALL(IF($I$2=$B$2:$B$561, ROW($B$2:$B$561)-ROW($B$2)+1), ROW(520:520)))</f>
        <v>#NUM!</v>
      </c>
      <c r="K521" s="21" t="e">
        <f t="array" ref="K521">INDEX($D$2:$D$561, SMALL(IF($I$2=$B$2:$B$561, ROW($B$2:$B$561)-ROW($B$2)+1), ROW(520:520)))</f>
        <v>#NUM!</v>
      </c>
      <c r="M521" s="21" t="e">
        <f t="array" ref="M521">INDEX($C$2:$C$561, SMALL(IF($L$2=$B$2:$B$561, ROW($B$2:$B$561)-ROW($B$2)+1), ROW(520:520)))</f>
        <v>#NUM!</v>
      </c>
      <c r="N521" s="21" t="e">
        <f t="array" ref="N521">INDEX($D$2:$D$561, SMALL(IF($L$2=$B$2:$B$561, ROW($B$2:$B$561)-ROW($B$2)+1), ROW(520:520)))</f>
        <v>#NUM!</v>
      </c>
      <c r="P521" s="21" t="e">
        <f t="array" ref="P521">INDEX($C$2:$C$561, SMALL(IF($O$2=$B$2:$B$561, ROW($B$2:$B$561)-ROW($B$2)+1), ROW(520:520)))</f>
        <v>#NUM!</v>
      </c>
      <c r="Q521" s="21" t="e">
        <f t="array" ref="Q521">INDEX($D$2:$D$561, SMALL(IF($O$2=$B$2:$B$561, ROW($B$2:$B$561)-ROW($B$2)+1), ROW(520:520)))</f>
        <v>#NUM!</v>
      </c>
      <c r="S521" s="21" t="e">
        <f t="array" ref="S521">INDEX($C$2:$C$561, SMALL(IF($R$2=$B$2:$B$561, ROW($B$2:$B$561)-ROW($B$2)+1), ROW(520:520)))</f>
        <v>#NUM!</v>
      </c>
      <c r="T521" s="21" t="e">
        <f t="array" ref="T521">INDEX($D$2:$D$561, SMALL(IF($R$2=$B$2:$B$561, ROW($B$2:$B$561)-ROW($B$2)+1), ROW(520:520)))</f>
        <v>#NUM!</v>
      </c>
      <c r="V521" s="21" t="e">
        <f t="array" ref="V521">INDEX($C$2:$C$561, SMALL(IF($U$2=$B$2:$B$561, ROW($B$2:$B$561)-ROW($B$2)+1), ROW(520:520)))</f>
        <v>#NUM!</v>
      </c>
      <c r="W521" s="21" t="e">
        <f t="array" ref="W521">INDEX($D$2:$D$561, SMALL(IF($U$2=$B$2:$B$561, ROW($B$2:$B$561)-ROW($B$2)+1), ROW(520:520)))</f>
        <v>#NUM!</v>
      </c>
      <c r="Y521" s="21" t="e">
        <f t="array" ref="Y521">INDEX($C$2:$C$561, SMALL(IF($X$2=$B$2:$B$561, ROW($B$2:$B$561)-ROW($B$2)+1), ROW(520:520)))</f>
        <v>#NUM!</v>
      </c>
      <c r="Z521" s="21" t="e">
        <f t="array" ref="Z521">INDEX($D$2:$D$561, SMALL(IF($X$2=$B$2:$B$561, ROW($B$2:$B$561)-ROW($B$2)+1), ROW(520:520)))</f>
        <v>#NUM!</v>
      </c>
      <c r="AB521" s="21" t="e">
        <f t="array" ref="AB521">INDEX($C$2:$C$561, SMALL(IF($AA$2=$B$2:$B$561, ROW($B$2:$B$561)-ROW($B$2)+1), ROW(520:520)))</f>
        <v>#NUM!</v>
      </c>
      <c r="AC521" s="21" t="e">
        <f t="array" ref="AC521">INDEX($D$2:$D$561, SMALL(IF($AA$2=$B$2:$B$561, ROW($B$2:$B$561)-ROW($B$2)+1), ROW(520:520)))</f>
        <v>#NUM!</v>
      </c>
      <c r="AE521" s="21" t="e">
        <f t="array" ref="AE521">INDEX($C$2:$C$561, SMALL(IF($AD$2=$B$2:$B$561, ROW($B$2:$B$561)-ROW($B$2)+1), ROW(520:520)))</f>
        <v>#NUM!</v>
      </c>
      <c r="AF521" s="21" t="e">
        <f t="array" ref="AF521">INDEX($D$2:$D$561, SMALL(IF($AD$2=$B$2:$B$561, ROW($B$2:$B$561)-ROW($B$2)+1), ROW(520:520)))</f>
        <v>#NUM!</v>
      </c>
      <c r="AH521" s="21" t="e">
        <f t="array" ref="AH521">INDEX($C$2:$C$561, SMALL(IF($AG$2=$B$2:$B$561, ROW($B$2:$B$561)-ROW($B$2)+1), ROW(520:520)))</f>
        <v>#NUM!</v>
      </c>
      <c r="AI521" s="21" t="e">
        <f t="array" ref="AI521">INDEX($D$2:$D$561, SMALL(IF($AG$2=$B$2:$B$561, ROW($B$2:$B$561)-ROW($B$2)+1), ROW(520:520)))</f>
        <v>#NUM!</v>
      </c>
    </row>
    <row r="522" spans="1:35" ht="15" x14ac:dyDescent="0.4">
      <c r="A522">
        <f>'Clk1.5'!P40</f>
        <v>9.6967600833904317</v>
      </c>
      <c r="B522">
        <f t="shared" si="8"/>
        <v>10</v>
      </c>
      <c r="C522" s="1">
        <f>'Clk1.5'!S40</f>
        <v>16.60836379128196</v>
      </c>
      <c r="D522" s="1">
        <f>'Clk1.5'!T40</f>
        <v>5.911707737791672</v>
      </c>
      <c r="G522" s="21" t="e">
        <f t="array" ref="G522">INDEX($C$2:$C$561, SMALL(IF($F$2=$B$2:$B$561, ROW($B$2:$B$561)-ROW($B$2)+1), ROW(521:521)))</f>
        <v>#NUM!</v>
      </c>
      <c r="H522" s="21" t="e">
        <f t="array" ref="H522">INDEX($D$2:$D$561, SMALL(IF($F$2=$B$2:$B$561, ROW($B$2:$B$561)-ROW($B$2)+1), ROW(521:521)))</f>
        <v>#NUM!</v>
      </c>
      <c r="J522" s="21" t="e">
        <f t="array" ref="J522">INDEX($C$2:$C$561, SMALL(IF($I$2=$B$2:$B$561, ROW($B$2:$B$561)-ROW($B$2)+1), ROW(521:521)))</f>
        <v>#NUM!</v>
      </c>
      <c r="K522" s="21" t="e">
        <f t="array" ref="K522">INDEX($D$2:$D$561, SMALL(IF($I$2=$B$2:$B$561, ROW($B$2:$B$561)-ROW($B$2)+1), ROW(521:521)))</f>
        <v>#NUM!</v>
      </c>
      <c r="M522" s="21" t="e">
        <f t="array" ref="M522">INDEX($C$2:$C$561, SMALL(IF($L$2=$B$2:$B$561, ROW($B$2:$B$561)-ROW($B$2)+1), ROW(521:521)))</f>
        <v>#NUM!</v>
      </c>
      <c r="N522" s="21" t="e">
        <f t="array" ref="N522">INDEX($D$2:$D$561, SMALL(IF($L$2=$B$2:$B$561, ROW($B$2:$B$561)-ROW($B$2)+1), ROW(521:521)))</f>
        <v>#NUM!</v>
      </c>
      <c r="P522" s="21" t="e">
        <f t="array" ref="P522">INDEX($C$2:$C$561, SMALL(IF($O$2=$B$2:$B$561, ROW($B$2:$B$561)-ROW($B$2)+1), ROW(521:521)))</f>
        <v>#NUM!</v>
      </c>
      <c r="Q522" s="21" t="e">
        <f t="array" ref="Q522">INDEX($D$2:$D$561, SMALL(IF($O$2=$B$2:$B$561, ROW($B$2:$B$561)-ROW($B$2)+1), ROW(521:521)))</f>
        <v>#NUM!</v>
      </c>
      <c r="S522" s="21" t="e">
        <f t="array" ref="S522">INDEX($C$2:$C$561, SMALL(IF($R$2=$B$2:$B$561, ROW($B$2:$B$561)-ROW($B$2)+1), ROW(521:521)))</f>
        <v>#NUM!</v>
      </c>
      <c r="T522" s="21" t="e">
        <f t="array" ref="T522">INDEX($D$2:$D$561, SMALL(IF($R$2=$B$2:$B$561, ROW($B$2:$B$561)-ROW($B$2)+1), ROW(521:521)))</f>
        <v>#NUM!</v>
      </c>
      <c r="V522" s="21" t="e">
        <f t="array" ref="V522">INDEX($C$2:$C$561, SMALL(IF($U$2=$B$2:$B$561, ROW($B$2:$B$561)-ROW($B$2)+1), ROW(521:521)))</f>
        <v>#NUM!</v>
      </c>
      <c r="W522" s="21" t="e">
        <f t="array" ref="W522">INDEX($D$2:$D$561, SMALL(IF($U$2=$B$2:$B$561, ROW($B$2:$B$561)-ROW($B$2)+1), ROW(521:521)))</f>
        <v>#NUM!</v>
      </c>
      <c r="Y522" s="21" t="e">
        <f t="array" ref="Y522">INDEX($C$2:$C$561, SMALL(IF($X$2=$B$2:$B$561, ROW($B$2:$B$561)-ROW($B$2)+1), ROW(521:521)))</f>
        <v>#NUM!</v>
      </c>
      <c r="Z522" s="21" t="e">
        <f t="array" ref="Z522">INDEX($D$2:$D$561, SMALL(IF($X$2=$B$2:$B$561, ROW($B$2:$B$561)-ROW($B$2)+1), ROW(521:521)))</f>
        <v>#NUM!</v>
      </c>
      <c r="AB522" s="21" t="e">
        <f t="array" ref="AB522">INDEX($C$2:$C$561, SMALL(IF($AA$2=$B$2:$B$561, ROW($B$2:$B$561)-ROW($B$2)+1), ROW(521:521)))</f>
        <v>#NUM!</v>
      </c>
      <c r="AC522" s="21" t="e">
        <f t="array" ref="AC522">INDEX($D$2:$D$561, SMALL(IF($AA$2=$B$2:$B$561, ROW($B$2:$B$561)-ROW($B$2)+1), ROW(521:521)))</f>
        <v>#NUM!</v>
      </c>
      <c r="AE522" s="21" t="e">
        <f t="array" ref="AE522">INDEX($C$2:$C$561, SMALL(IF($AD$2=$B$2:$B$561, ROW($B$2:$B$561)-ROW($B$2)+1), ROW(521:521)))</f>
        <v>#NUM!</v>
      </c>
      <c r="AF522" s="21" t="e">
        <f t="array" ref="AF522">INDEX($D$2:$D$561, SMALL(IF($AD$2=$B$2:$B$561, ROW($B$2:$B$561)-ROW($B$2)+1), ROW(521:521)))</f>
        <v>#NUM!</v>
      </c>
      <c r="AH522" s="21" t="e">
        <f t="array" ref="AH522">INDEX($C$2:$C$561, SMALL(IF($AG$2=$B$2:$B$561, ROW($B$2:$B$561)-ROW($B$2)+1), ROW(521:521)))</f>
        <v>#NUM!</v>
      </c>
      <c r="AI522" s="21" t="e">
        <f t="array" ref="AI522">INDEX($D$2:$D$561, SMALL(IF($AG$2=$B$2:$B$561, ROW($B$2:$B$561)-ROW($B$2)+1), ROW(521:521)))</f>
        <v>#NUM!</v>
      </c>
    </row>
    <row r="523" spans="1:35" ht="15" x14ac:dyDescent="0.4">
      <c r="A523">
        <f>'Clk1.5'!P41</f>
        <v>9.577342001584551</v>
      </c>
      <c r="B523">
        <f t="shared" si="8"/>
        <v>10</v>
      </c>
      <c r="C523" s="1">
        <f>'Clk1.5'!S41</f>
        <v>16.071319223910198</v>
      </c>
      <c r="D523" s="1">
        <f>'Clk1.5'!T41</f>
        <v>5.8711789944483668</v>
      </c>
      <c r="G523" s="21" t="e">
        <f t="array" ref="G523">INDEX($C$2:$C$561, SMALL(IF($F$2=$B$2:$B$561, ROW($B$2:$B$561)-ROW($B$2)+1), ROW(522:522)))</f>
        <v>#NUM!</v>
      </c>
      <c r="H523" s="21" t="e">
        <f t="array" ref="H523">INDEX($D$2:$D$561, SMALL(IF($F$2=$B$2:$B$561, ROW($B$2:$B$561)-ROW($B$2)+1), ROW(522:522)))</f>
        <v>#NUM!</v>
      </c>
      <c r="J523" s="21" t="e">
        <f t="array" ref="J523">INDEX($C$2:$C$561, SMALL(IF($I$2=$B$2:$B$561, ROW($B$2:$B$561)-ROW($B$2)+1), ROW(522:522)))</f>
        <v>#NUM!</v>
      </c>
      <c r="K523" s="21" t="e">
        <f t="array" ref="K523">INDEX($D$2:$D$561, SMALL(IF($I$2=$B$2:$B$561, ROW($B$2:$B$561)-ROW($B$2)+1), ROW(522:522)))</f>
        <v>#NUM!</v>
      </c>
      <c r="M523" s="21" t="e">
        <f t="array" ref="M523">INDEX($C$2:$C$561, SMALL(IF($L$2=$B$2:$B$561, ROW($B$2:$B$561)-ROW($B$2)+1), ROW(522:522)))</f>
        <v>#NUM!</v>
      </c>
      <c r="N523" s="21" t="e">
        <f t="array" ref="N523">INDEX($D$2:$D$561, SMALL(IF($L$2=$B$2:$B$561, ROW($B$2:$B$561)-ROW($B$2)+1), ROW(522:522)))</f>
        <v>#NUM!</v>
      </c>
      <c r="P523" s="21" t="e">
        <f t="array" ref="P523">INDEX($C$2:$C$561, SMALL(IF($O$2=$B$2:$B$561, ROW($B$2:$B$561)-ROW($B$2)+1), ROW(522:522)))</f>
        <v>#NUM!</v>
      </c>
      <c r="Q523" s="21" t="e">
        <f t="array" ref="Q523">INDEX($D$2:$D$561, SMALL(IF($O$2=$B$2:$B$561, ROW($B$2:$B$561)-ROW($B$2)+1), ROW(522:522)))</f>
        <v>#NUM!</v>
      </c>
      <c r="S523" s="21" t="e">
        <f t="array" ref="S523">INDEX($C$2:$C$561, SMALL(IF($R$2=$B$2:$B$561, ROW($B$2:$B$561)-ROW($B$2)+1), ROW(522:522)))</f>
        <v>#NUM!</v>
      </c>
      <c r="T523" s="21" t="e">
        <f t="array" ref="T523">INDEX($D$2:$D$561, SMALL(IF($R$2=$B$2:$B$561, ROW($B$2:$B$561)-ROW($B$2)+1), ROW(522:522)))</f>
        <v>#NUM!</v>
      </c>
      <c r="V523" s="21" t="e">
        <f t="array" ref="V523">INDEX($C$2:$C$561, SMALL(IF($U$2=$B$2:$B$561, ROW($B$2:$B$561)-ROW($B$2)+1), ROW(522:522)))</f>
        <v>#NUM!</v>
      </c>
      <c r="W523" s="21" t="e">
        <f t="array" ref="W523">INDEX($D$2:$D$561, SMALL(IF($U$2=$B$2:$B$561, ROW($B$2:$B$561)-ROW($B$2)+1), ROW(522:522)))</f>
        <v>#NUM!</v>
      </c>
      <c r="Y523" s="21" t="e">
        <f t="array" ref="Y523">INDEX($C$2:$C$561, SMALL(IF($X$2=$B$2:$B$561, ROW($B$2:$B$561)-ROW($B$2)+1), ROW(522:522)))</f>
        <v>#NUM!</v>
      </c>
      <c r="Z523" s="21" t="e">
        <f t="array" ref="Z523">INDEX($D$2:$D$561, SMALL(IF($X$2=$B$2:$B$561, ROW($B$2:$B$561)-ROW($B$2)+1), ROW(522:522)))</f>
        <v>#NUM!</v>
      </c>
      <c r="AB523" s="21" t="e">
        <f t="array" ref="AB523">INDEX($C$2:$C$561, SMALL(IF($AA$2=$B$2:$B$561, ROW($B$2:$B$561)-ROW($B$2)+1), ROW(522:522)))</f>
        <v>#NUM!</v>
      </c>
      <c r="AC523" s="21" t="e">
        <f t="array" ref="AC523">INDEX($D$2:$D$561, SMALL(IF($AA$2=$B$2:$B$561, ROW($B$2:$B$561)-ROW($B$2)+1), ROW(522:522)))</f>
        <v>#NUM!</v>
      </c>
      <c r="AE523" s="21" t="e">
        <f t="array" ref="AE523">INDEX($C$2:$C$561, SMALL(IF($AD$2=$B$2:$B$561, ROW($B$2:$B$561)-ROW($B$2)+1), ROW(522:522)))</f>
        <v>#NUM!</v>
      </c>
      <c r="AF523" s="21" t="e">
        <f t="array" ref="AF523">INDEX($D$2:$D$561, SMALL(IF($AD$2=$B$2:$B$561, ROW($B$2:$B$561)-ROW($B$2)+1), ROW(522:522)))</f>
        <v>#NUM!</v>
      </c>
      <c r="AH523" s="21" t="e">
        <f t="array" ref="AH523">INDEX($C$2:$C$561, SMALL(IF($AG$2=$B$2:$B$561, ROW($B$2:$B$561)-ROW($B$2)+1), ROW(522:522)))</f>
        <v>#NUM!</v>
      </c>
      <c r="AI523" s="21" t="e">
        <f t="array" ref="AI523">INDEX($D$2:$D$561, SMALL(IF($AG$2=$B$2:$B$561, ROW($B$2:$B$561)-ROW($B$2)+1), ROW(522:522)))</f>
        <v>#NUM!</v>
      </c>
    </row>
    <row r="524" spans="1:35" ht="15" x14ac:dyDescent="0.4">
      <c r="A524">
        <f>'Clk1.5'!P42</f>
        <v>9.4728933622794358</v>
      </c>
      <c r="B524">
        <f t="shared" si="8"/>
        <v>10</v>
      </c>
      <c r="C524" s="1">
        <f>'Clk1.5'!S42</f>
        <v>15.563415203372427</v>
      </c>
      <c r="D524" s="1">
        <f>'Clk1.5'!T42</f>
        <v>5.8312407326816285</v>
      </c>
      <c r="G524" s="21" t="e">
        <f t="array" ref="G524">INDEX($C$2:$C$561, SMALL(IF($F$2=$B$2:$B$561, ROW($B$2:$B$561)-ROW($B$2)+1), ROW(523:523)))</f>
        <v>#NUM!</v>
      </c>
      <c r="H524" s="21" t="e">
        <f t="array" ref="H524">INDEX($D$2:$D$561, SMALL(IF($F$2=$B$2:$B$561, ROW($B$2:$B$561)-ROW($B$2)+1), ROW(523:523)))</f>
        <v>#NUM!</v>
      </c>
      <c r="J524" s="21" t="e">
        <f t="array" ref="J524">INDEX($C$2:$C$561, SMALL(IF($I$2=$B$2:$B$561, ROW($B$2:$B$561)-ROW($B$2)+1), ROW(523:523)))</f>
        <v>#NUM!</v>
      </c>
      <c r="K524" s="21" t="e">
        <f t="array" ref="K524">INDEX($D$2:$D$561, SMALL(IF($I$2=$B$2:$B$561, ROW($B$2:$B$561)-ROW($B$2)+1), ROW(523:523)))</f>
        <v>#NUM!</v>
      </c>
      <c r="M524" s="21" t="e">
        <f t="array" ref="M524">INDEX($C$2:$C$561, SMALL(IF($L$2=$B$2:$B$561, ROW($B$2:$B$561)-ROW($B$2)+1), ROW(523:523)))</f>
        <v>#NUM!</v>
      </c>
      <c r="N524" s="21" t="e">
        <f t="array" ref="N524">INDEX($D$2:$D$561, SMALL(IF($L$2=$B$2:$B$561, ROW($B$2:$B$561)-ROW($B$2)+1), ROW(523:523)))</f>
        <v>#NUM!</v>
      </c>
      <c r="P524" s="21" t="e">
        <f t="array" ref="P524">INDEX($C$2:$C$561, SMALL(IF($O$2=$B$2:$B$561, ROW($B$2:$B$561)-ROW($B$2)+1), ROW(523:523)))</f>
        <v>#NUM!</v>
      </c>
      <c r="Q524" s="21" t="e">
        <f t="array" ref="Q524">INDEX($D$2:$D$561, SMALL(IF($O$2=$B$2:$B$561, ROW($B$2:$B$561)-ROW($B$2)+1), ROW(523:523)))</f>
        <v>#NUM!</v>
      </c>
      <c r="S524" s="21" t="e">
        <f t="array" ref="S524">INDEX($C$2:$C$561, SMALL(IF($R$2=$B$2:$B$561, ROW($B$2:$B$561)-ROW($B$2)+1), ROW(523:523)))</f>
        <v>#NUM!</v>
      </c>
      <c r="T524" s="21" t="e">
        <f t="array" ref="T524">INDEX($D$2:$D$561, SMALL(IF($R$2=$B$2:$B$561, ROW($B$2:$B$561)-ROW($B$2)+1), ROW(523:523)))</f>
        <v>#NUM!</v>
      </c>
      <c r="V524" s="21" t="e">
        <f t="array" ref="V524">INDEX($C$2:$C$561, SMALL(IF($U$2=$B$2:$B$561, ROW($B$2:$B$561)-ROW($B$2)+1), ROW(523:523)))</f>
        <v>#NUM!</v>
      </c>
      <c r="W524" s="21" t="e">
        <f t="array" ref="W524">INDEX($D$2:$D$561, SMALL(IF($U$2=$B$2:$B$561, ROW($B$2:$B$561)-ROW($B$2)+1), ROW(523:523)))</f>
        <v>#NUM!</v>
      </c>
      <c r="Y524" s="21" t="e">
        <f t="array" ref="Y524">INDEX($C$2:$C$561, SMALL(IF($X$2=$B$2:$B$561, ROW($B$2:$B$561)-ROW($B$2)+1), ROW(523:523)))</f>
        <v>#NUM!</v>
      </c>
      <c r="Z524" s="21" t="e">
        <f t="array" ref="Z524">INDEX($D$2:$D$561, SMALL(IF($X$2=$B$2:$B$561, ROW($B$2:$B$561)-ROW($B$2)+1), ROW(523:523)))</f>
        <v>#NUM!</v>
      </c>
      <c r="AB524" s="21" t="e">
        <f t="array" ref="AB524">INDEX($C$2:$C$561, SMALL(IF($AA$2=$B$2:$B$561, ROW($B$2:$B$561)-ROW($B$2)+1), ROW(523:523)))</f>
        <v>#NUM!</v>
      </c>
      <c r="AC524" s="21" t="e">
        <f t="array" ref="AC524">INDEX($D$2:$D$561, SMALL(IF($AA$2=$B$2:$B$561, ROW($B$2:$B$561)-ROW($B$2)+1), ROW(523:523)))</f>
        <v>#NUM!</v>
      </c>
      <c r="AE524" s="21" t="e">
        <f t="array" ref="AE524">INDEX($C$2:$C$561, SMALL(IF($AD$2=$B$2:$B$561, ROW($B$2:$B$561)-ROW($B$2)+1), ROW(523:523)))</f>
        <v>#NUM!</v>
      </c>
      <c r="AF524" s="21" t="e">
        <f t="array" ref="AF524">INDEX($D$2:$D$561, SMALL(IF($AD$2=$B$2:$B$561, ROW($B$2:$B$561)-ROW($B$2)+1), ROW(523:523)))</f>
        <v>#NUM!</v>
      </c>
      <c r="AH524" s="21" t="e">
        <f t="array" ref="AH524">INDEX($C$2:$C$561, SMALL(IF($AG$2=$B$2:$B$561, ROW($B$2:$B$561)-ROW($B$2)+1), ROW(523:523)))</f>
        <v>#NUM!</v>
      </c>
      <c r="AI524" s="21" t="e">
        <f t="array" ref="AI524">INDEX($D$2:$D$561, SMALL(IF($AG$2=$B$2:$B$561, ROW($B$2:$B$561)-ROW($B$2)+1), ROW(523:523)))</f>
        <v>#NUM!</v>
      </c>
    </row>
    <row r="525" spans="1:35" ht="15" x14ac:dyDescent="0.4">
      <c r="A525">
        <f>'Clk1.5'!P43</f>
        <v>9.3821568514562195</v>
      </c>
      <c r="B525">
        <f t="shared" si="8"/>
        <v>10</v>
      </c>
      <c r="C525" s="1">
        <f>'Clk1.5'!S43</f>
        <v>15.081650596757244</v>
      </c>
      <c r="D525" s="1">
        <f>'Clk1.5'!T43</f>
        <v>5.7912394274593755</v>
      </c>
      <c r="G525" s="21" t="e">
        <f t="array" ref="G525">INDEX($C$2:$C$561, SMALL(IF($F$2=$B$2:$B$561, ROW($B$2:$B$561)-ROW($B$2)+1), ROW(524:524)))</f>
        <v>#NUM!</v>
      </c>
      <c r="H525" s="21" t="e">
        <f t="array" ref="H525">INDEX($D$2:$D$561, SMALL(IF($F$2=$B$2:$B$561, ROW($B$2:$B$561)-ROW($B$2)+1), ROW(524:524)))</f>
        <v>#NUM!</v>
      </c>
      <c r="J525" s="21" t="e">
        <f t="array" ref="J525">INDEX($C$2:$C$561, SMALL(IF($I$2=$B$2:$B$561, ROW($B$2:$B$561)-ROW($B$2)+1), ROW(524:524)))</f>
        <v>#NUM!</v>
      </c>
      <c r="K525" s="21" t="e">
        <f t="array" ref="K525">INDEX($D$2:$D$561, SMALL(IF($I$2=$B$2:$B$561, ROW($B$2:$B$561)-ROW($B$2)+1), ROW(524:524)))</f>
        <v>#NUM!</v>
      </c>
      <c r="M525" s="21" t="e">
        <f t="array" ref="M525">INDEX($C$2:$C$561, SMALL(IF($L$2=$B$2:$B$561, ROW($B$2:$B$561)-ROW($B$2)+1), ROW(524:524)))</f>
        <v>#NUM!</v>
      </c>
      <c r="N525" s="21" t="e">
        <f t="array" ref="N525">INDEX($D$2:$D$561, SMALL(IF($L$2=$B$2:$B$561, ROW($B$2:$B$561)-ROW($B$2)+1), ROW(524:524)))</f>
        <v>#NUM!</v>
      </c>
      <c r="P525" s="21" t="e">
        <f t="array" ref="P525">INDEX($C$2:$C$561, SMALL(IF($O$2=$B$2:$B$561, ROW($B$2:$B$561)-ROW($B$2)+1), ROW(524:524)))</f>
        <v>#NUM!</v>
      </c>
      <c r="Q525" s="21" t="e">
        <f t="array" ref="Q525">INDEX($D$2:$D$561, SMALL(IF($O$2=$B$2:$B$561, ROW($B$2:$B$561)-ROW($B$2)+1), ROW(524:524)))</f>
        <v>#NUM!</v>
      </c>
      <c r="S525" s="21" t="e">
        <f t="array" ref="S525">INDEX($C$2:$C$561, SMALL(IF($R$2=$B$2:$B$561, ROW($B$2:$B$561)-ROW($B$2)+1), ROW(524:524)))</f>
        <v>#NUM!</v>
      </c>
      <c r="T525" s="21" t="e">
        <f t="array" ref="T525">INDEX($D$2:$D$561, SMALL(IF($R$2=$B$2:$B$561, ROW($B$2:$B$561)-ROW($B$2)+1), ROW(524:524)))</f>
        <v>#NUM!</v>
      </c>
      <c r="V525" s="21" t="e">
        <f t="array" ref="V525">INDEX($C$2:$C$561, SMALL(IF($U$2=$B$2:$B$561, ROW($B$2:$B$561)-ROW($B$2)+1), ROW(524:524)))</f>
        <v>#NUM!</v>
      </c>
      <c r="W525" s="21" t="e">
        <f t="array" ref="W525">INDEX($D$2:$D$561, SMALL(IF($U$2=$B$2:$B$561, ROW($B$2:$B$561)-ROW($B$2)+1), ROW(524:524)))</f>
        <v>#NUM!</v>
      </c>
      <c r="Y525" s="21" t="e">
        <f t="array" ref="Y525">INDEX($C$2:$C$561, SMALL(IF($X$2=$B$2:$B$561, ROW($B$2:$B$561)-ROW($B$2)+1), ROW(524:524)))</f>
        <v>#NUM!</v>
      </c>
      <c r="Z525" s="21" t="e">
        <f t="array" ref="Z525">INDEX($D$2:$D$561, SMALL(IF($X$2=$B$2:$B$561, ROW($B$2:$B$561)-ROW($B$2)+1), ROW(524:524)))</f>
        <v>#NUM!</v>
      </c>
      <c r="AB525" s="21" t="e">
        <f t="array" ref="AB525">INDEX($C$2:$C$561, SMALL(IF($AA$2=$B$2:$B$561, ROW($B$2:$B$561)-ROW($B$2)+1), ROW(524:524)))</f>
        <v>#NUM!</v>
      </c>
      <c r="AC525" s="21" t="e">
        <f t="array" ref="AC525">INDEX($D$2:$D$561, SMALL(IF($AA$2=$B$2:$B$561, ROW($B$2:$B$561)-ROW($B$2)+1), ROW(524:524)))</f>
        <v>#NUM!</v>
      </c>
      <c r="AE525" s="21" t="e">
        <f t="array" ref="AE525">INDEX($C$2:$C$561, SMALL(IF($AD$2=$B$2:$B$561, ROW($B$2:$B$561)-ROW($B$2)+1), ROW(524:524)))</f>
        <v>#NUM!</v>
      </c>
      <c r="AF525" s="21" t="e">
        <f t="array" ref="AF525">INDEX($D$2:$D$561, SMALL(IF($AD$2=$B$2:$B$561, ROW($B$2:$B$561)-ROW($B$2)+1), ROW(524:524)))</f>
        <v>#NUM!</v>
      </c>
      <c r="AH525" s="21" t="e">
        <f t="array" ref="AH525">INDEX($C$2:$C$561, SMALL(IF($AG$2=$B$2:$B$561, ROW($B$2:$B$561)-ROW($B$2)+1), ROW(524:524)))</f>
        <v>#NUM!</v>
      </c>
      <c r="AI525" s="21" t="e">
        <f t="array" ref="AI525">INDEX($D$2:$D$561, SMALL(IF($AG$2=$B$2:$B$561, ROW($B$2:$B$561)-ROW($B$2)+1), ROW(524:524)))</f>
        <v>#NUM!</v>
      </c>
    </row>
    <row r="526" spans="1:35" ht="15" x14ac:dyDescent="0.4">
      <c r="A526">
        <f>'Clk1.5'!P44</f>
        <v>9.3040662723206822</v>
      </c>
      <c r="B526">
        <f t="shared" si="8"/>
        <v>10</v>
      </c>
      <c r="C526" s="1">
        <f>'Clk1.5'!S44</f>
        <v>14.623461590395566</v>
      </c>
      <c r="D526" s="1">
        <f>'Clk1.5'!T44</f>
        <v>5.7506006777387393</v>
      </c>
      <c r="G526" s="21" t="e">
        <f t="array" ref="G526">INDEX($C$2:$C$561, SMALL(IF($F$2=$B$2:$B$561, ROW($B$2:$B$561)-ROW($B$2)+1), ROW(525:525)))</f>
        <v>#NUM!</v>
      </c>
      <c r="H526" s="21" t="e">
        <f t="array" ref="H526">INDEX($D$2:$D$561, SMALL(IF($F$2=$B$2:$B$561, ROW($B$2:$B$561)-ROW($B$2)+1), ROW(525:525)))</f>
        <v>#NUM!</v>
      </c>
      <c r="J526" s="21" t="e">
        <f t="array" ref="J526">INDEX($C$2:$C$561, SMALL(IF($I$2=$B$2:$B$561, ROW($B$2:$B$561)-ROW($B$2)+1), ROW(525:525)))</f>
        <v>#NUM!</v>
      </c>
      <c r="K526" s="21" t="e">
        <f t="array" ref="K526">INDEX($D$2:$D$561, SMALL(IF($I$2=$B$2:$B$561, ROW($B$2:$B$561)-ROW($B$2)+1), ROW(525:525)))</f>
        <v>#NUM!</v>
      </c>
      <c r="M526" s="21" t="e">
        <f t="array" ref="M526">INDEX($C$2:$C$561, SMALL(IF($L$2=$B$2:$B$561, ROW($B$2:$B$561)-ROW($B$2)+1), ROW(525:525)))</f>
        <v>#NUM!</v>
      </c>
      <c r="N526" s="21" t="e">
        <f t="array" ref="N526">INDEX($D$2:$D$561, SMALL(IF($L$2=$B$2:$B$561, ROW($B$2:$B$561)-ROW($B$2)+1), ROW(525:525)))</f>
        <v>#NUM!</v>
      </c>
      <c r="P526" s="21" t="e">
        <f t="array" ref="P526">INDEX($C$2:$C$561, SMALL(IF($O$2=$B$2:$B$561, ROW($B$2:$B$561)-ROW($B$2)+1), ROW(525:525)))</f>
        <v>#NUM!</v>
      </c>
      <c r="Q526" s="21" t="e">
        <f t="array" ref="Q526">INDEX($D$2:$D$561, SMALL(IF($O$2=$B$2:$B$561, ROW($B$2:$B$561)-ROW($B$2)+1), ROW(525:525)))</f>
        <v>#NUM!</v>
      </c>
      <c r="S526" s="21" t="e">
        <f t="array" ref="S526">INDEX($C$2:$C$561, SMALL(IF($R$2=$B$2:$B$561, ROW($B$2:$B$561)-ROW($B$2)+1), ROW(525:525)))</f>
        <v>#NUM!</v>
      </c>
      <c r="T526" s="21" t="e">
        <f t="array" ref="T526">INDEX($D$2:$D$561, SMALL(IF($R$2=$B$2:$B$561, ROW($B$2:$B$561)-ROW($B$2)+1), ROW(525:525)))</f>
        <v>#NUM!</v>
      </c>
      <c r="V526" s="21" t="e">
        <f t="array" ref="V526">INDEX($C$2:$C$561, SMALL(IF($U$2=$B$2:$B$561, ROW($B$2:$B$561)-ROW($B$2)+1), ROW(525:525)))</f>
        <v>#NUM!</v>
      </c>
      <c r="W526" s="21" t="e">
        <f t="array" ref="W526">INDEX($D$2:$D$561, SMALL(IF($U$2=$B$2:$B$561, ROW($B$2:$B$561)-ROW($B$2)+1), ROW(525:525)))</f>
        <v>#NUM!</v>
      </c>
      <c r="Y526" s="21" t="e">
        <f t="array" ref="Y526">INDEX($C$2:$C$561, SMALL(IF($X$2=$B$2:$B$561, ROW($B$2:$B$561)-ROW($B$2)+1), ROW(525:525)))</f>
        <v>#NUM!</v>
      </c>
      <c r="Z526" s="21" t="e">
        <f t="array" ref="Z526">INDEX($D$2:$D$561, SMALL(IF($X$2=$B$2:$B$561, ROW($B$2:$B$561)-ROW($B$2)+1), ROW(525:525)))</f>
        <v>#NUM!</v>
      </c>
      <c r="AB526" s="21" t="e">
        <f t="array" ref="AB526">INDEX($C$2:$C$561, SMALL(IF($AA$2=$B$2:$B$561, ROW($B$2:$B$561)-ROW($B$2)+1), ROW(525:525)))</f>
        <v>#NUM!</v>
      </c>
      <c r="AC526" s="21" t="e">
        <f t="array" ref="AC526">INDEX($D$2:$D$561, SMALL(IF($AA$2=$B$2:$B$561, ROW($B$2:$B$561)-ROW($B$2)+1), ROW(525:525)))</f>
        <v>#NUM!</v>
      </c>
      <c r="AE526" s="21" t="e">
        <f t="array" ref="AE526">INDEX($C$2:$C$561, SMALL(IF($AD$2=$B$2:$B$561, ROW($B$2:$B$561)-ROW($B$2)+1), ROW(525:525)))</f>
        <v>#NUM!</v>
      </c>
      <c r="AF526" s="21" t="e">
        <f t="array" ref="AF526">INDEX($D$2:$D$561, SMALL(IF($AD$2=$B$2:$B$561, ROW($B$2:$B$561)-ROW($B$2)+1), ROW(525:525)))</f>
        <v>#NUM!</v>
      </c>
      <c r="AH526" s="21" t="e">
        <f t="array" ref="AH526">INDEX($C$2:$C$561, SMALL(IF($AG$2=$B$2:$B$561, ROW($B$2:$B$561)-ROW($B$2)+1), ROW(525:525)))</f>
        <v>#NUM!</v>
      </c>
      <c r="AI526" s="21" t="e">
        <f t="array" ref="AI526">INDEX($D$2:$D$561, SMALL(IF($AG$2=$B$2:$B$561, ROW($B$2:$B$561)-ROW($B$2)+1), ROW(525:525)))</f>
        <v>#NUM!</v>
      </c>
    </row>
    <row r="527" spans="1:35" ht="15" x14ac:dyDescent="0.4">
      <c r="A527">
        <f>'Clk1.5'!P45</f>
        <v>9.2377140003324314</v>
      </c>
      <c r="B527">
        <f t="shared" si="8"/>
        <v>10</v>
      </c>
      <c r="C527" s="1">
        <f>'Clk1.5'!S45</f>
        <v>14.186644884336848</v>
      </c>
      <c r="D527" s="1">
        <f>'Clk1.5'!T45</f>
        <v>5.7088158993934064</v>
      </c>
      <c r="G527" s="21" t="e">
        <f t="array" ref="G527">INDEX($C$2:$C$561, SMALL(IF($F$2=$B$2:$B$561, ROW($B$2:$B$561)-ROW($B$2)+1), ROW(526:526)))</f>
        <v>#NUM!</v>
      </c>
      <c r="H527" s="21" t="e">
        <f t="array" ref="H527">INDEX($D$2:$D$561, SMALL(IF($F$2=$B$2:$B$561, ROW($B$2:$B$561)-ROW($B$2)+1), ROW(526:526)))</f>
        <v>#NUM!</v>
      </c>
      <c r="J527" s="21" t="e">
        <f t="array" ref="J527">INDEX($C$2:$C$561, SMALL(IF($I$2=$B$2:$B$561, ROW($B$2:$B$561)-ROW($B$2)+1), ROW(526:526)))</f>
        <v>#NUM!</v>
      </c>
      <c r="K527" s="21" t="e">
        <f t="array" ref="K527">INDEX($D$2:$D$561, SMALL(IF($I$2=$B$2:$B$561, ROW($B$2:$B$561)-ROW($B$2)+1), ROW(526:526)))</f>
        <v>#NUM!</v>
      </c>
      <c r="M527" s="21" t="e">
        <f t="array" ref="M527">INDEX($C$2:$C$561, SMALL(IF($L$2=$B$2:$B$561, ROW($B$2:$B$561)-ROW($B$2)+1), ROW(526:526)))</f>
        <v>#NUM!</v>
      </c>
      <c r="N527" s="21" t="e">
        <f t="array" ref="N527">INDEX($D$2:$D$561, SMALL(IF($L$2=$B$2:$B$561, ROW($B$2:$B$561)-ROW($B$2)+1), ROW(526:526)))</f>
        <v>#NUM!</v>
      </c>
      <c r="P527" s="21" t="e">
        <f t="array" ref="P527">INDEX($C$2:$C$561, SMALL(IF($O$2=$B$2:$B$561, ROW($B$2:$B$561)-ROW($B$2)+1), ROW(526:526)))</f>
        <v>#NUM!</v>
      </c>
      <c r="Q527" s="21" t="e">
        <f t="array" ref="Q527">INDEX($D$2:$D$561, SMALL(IF($O$2=$B$2:$B$561, ROW($B$2:$B$561)-ROW($B$2)+1), ROW(526:526)))</f>
        <v>#NUM!</v>
      </c>
      <c r="S527" s="21" t="e">
        <f t="array" ref="S527">INDEX($C$2:$C$561, SMALL(IF($R$2=$B$2:$B$561, ROW($B$2:$B$561)-ROW($B$2)+1), ROW(526:526)))</f>
        <v>#NUM!</v>
      </c>
      <c r="T527" s="21" t="e">
        <f t="array" ref="T527">INDEX($D$2:$D$561, SMALL(IF($R$2=$B$2:$B$561, ROW($B$2:$B$561)-ROW($B$2)+1), ROW(526:526)))</f>
        <v>#NUM!</v>
      </c>
      <c r="V527" s="21" t="e">
        <f t="array" ref="V527">INDEX($C$2:$C$561, SMALL(IF($U$2=$B$2:$B$561, ROW($B$2:$B$561)-ROW($B$2)+1), ROW(526:526)))</f>
        <v>#NUM!</v>
      </c>
      <c r="W527" s="21" t="e">
        <f t="array" ref="W527">INDEX($D$2:$D$561, SMALL(IF($U$2=$B$2:$B$561, ROW($B$2:$B$561)-ROW($B$2)+1), ROW(526:526)))</f>
        <v>#NUM!</v>
      </c>
      <c r="Y527" s="21" t="e">
        <f t="array" ref="Y527">INDEX($C$2:$C$561, SMALL(IF($X$2=$B$2:$B$561, ROW($B$2:$B$561)-ROW($B$2)+1), ROW(526:526)))</f>
        <v>#NUM!</v>
      </c>
      <c r="Z527" s="21" t="e">
        <f t="array" ref="Z527">INDEX($D$2:$D$561, SMALL(IF($X$2=$B$2:$B$561, ROW($B$2:$B$561)-ROW($B$2)+1), ROW(526:526)))</f>
        <v>#NUM!</v>
      </c>
      <c r="AB527" s="21" t="e">
        <f t="array" ref="AB527">INDEX($C$2:$C$561, SMALL(IF($AA$2=$B$2:$B$561, ROW($B$2:$B$561)-ROW($B$2)+1), ROW(526:526)))</f>
        <v>#NUM!</v>
      </c>
      <c r="AC527" s="21" t="e">
        <f t="array" ref="AC527">INDEX($D$2:$D$561, SMALL(IF($AA$2=$B$2:$B$561, ROW($B$2:$B$561)-ROW($B$2)+1), ROW(526:526)))</f>
        <v>#NUM!</v>
      </c>
      <c r="AE527" s="21" t="e">
        <f t="array" ref="AE527">INDEX($C$2:$C$561, SMALL(IF($AD$2=$B$2:$B$561, ROW($B$2:$B$561)-ROW($B$2)+1), ROW(526:526)))</f>
        <v>#NUM!</v>
      </c>
      <c r="AF527" s="21" t="e">
        <f t="array" ref="AF527">INDEX($D$2:$D$561, SMALL(IF($AD$2=$B$2:$B$561, ROW($B$2:$B$561)-ROW($B$2)+1), ROW(526:526)))</f>
        <v>#NUM!</v>
      </c>
      <c r="AH527" s="21" t="e">
        <f t="array" ref="AH527">INDEX($C$2:$C$561, SMALL(IF($AG$2=$B$2:$B$561, ROW($B$2:$B$561)-ROW($B$2)+1), ROW(526:526)))</f>
        <v>#NUM!</v>
      </c>
      <c r="AI527" s="21" t="e">
        <f t="array" ref="AI527">INDEX($D$2:$D$561, SMALL(IF($AG$2=$B$2:$B$561, ROW($B$2:$B$561)-ROW($B$2)+1), ROW(526:526)))</f>
        <v>#NUM!</v>
      </c>
    </row>
    <row r="528" spans="1:35" ht="15" x14ac:dyDescent="0.4">
      <c r="A528">
        <f>'Clk1.5'!P46</f>
        <v>9.1823252518221974</v>
      </c>
      <c r="B528">
        <f t="shared" si="8"/>
        <v>10</v>
      </c>
      <c r="C528" s="1">
        <f>'Clk1.5'!S46</f>
        <v>13.769296514999422</v>
      </c>
      <c r="D528" s="1">
        <f>'Clk1.5'!T46</f>
        <v>5.6654316588065612</v>
      </c>
      <c r="G528" s="21" t="e">
        <f t="array" ref="G528">INDEX($C$2:$C$561, SMALL(IF($F$2=$B$2:$B$561, ROW($B$2:$B$561)-ROW($B$2)+1), ROW(527:527)))</f>
        <v>#NUM!</v>
      </c>
      <c r="H528" s="21" t="e">
        <f t="array" ref="H528">INDEX($D$2:$D$561, SMALL(IF($F$2=$B$2:$B$561, ROW($B$2:$B$561)-ROW($B$2)+1), ROW(527:527)))</f>
        <v>#NUM!</v>
      </c>
      <c r="J528" s="21" t="e">
        <f t="array" ref="J528">INDEX($C$2:$C$561, SMALL(IF($I$2=$B$2:$B$561, ROW($B$2:$B$561)-ROW($B$2)+1), ROW(527:527)))</f>
        <v>#NUM!</v>
      </c>
      <c r="K528" s="21" t="e">
        <f t="array" ref="K528">INDEX($D$2:$D$561, SMALL(IF($I$2=$B$2:$B$561, ROW($B$2:$B$561)-ROW($B$2)+1), ROW(527:527)))</f>
        <v>#NUM!</v>
      </c>
      <c r="M528" s="21" t="e">
        <f t="array" ref="M528">INDEX($C$2:$C$561, SMALL(IF($L$2=$B$2:$B$561, ROW($B$2:$B$561)-ROW($B$2)+1), ROW(527:527)))</f>
        <v>#NUM!</v>
      </c>
      <c r="N528" s="21" t="e">
        <f t="array" ref="N528">INDEX($D$2:$D$561, SMALL(IF($L$2=$B$2:$B$561, ROW($B$2:$B$561)-ROW($B$2)+1), ROW(527:527)))</f>
        <v>#NUM!</v>
      </c>
      <c r="P528" s="21" t="e">
        <f t="array" ref="P528">INDEX($C$2:$C$561, SMALL(IF($O$2=$B$2:$B$561, ROW($B$2:$B$561)-ROW($B$2)+1), ROW(527:527)))</f>
        <v>#NUM!</v>
      </c>
      <c r="Q528" s="21" t="e">
        <f t="array" ref="Q528">INDEX($D$2:$D$561, SMALL(IF($O$2=$B$2:$B$561, ROW($B$2:$B$561)-ROW($B$2)+1), ROW(527:527)))</f>
        <v>#NUM!</v>
      </c>
      <c r="S528" s="21" t="e">
        <f t="array" ref="S528">INDEX($C$2:$C$561, SMALL(IF($R$2=$B$2:$B$561, ROW($B$2:$B$561)-ROW($B$2)+1), ROW(527:527)))</f>
        <v>#NUM!</v>
      </c>
      <c r="T528" s="21" t="e">
        <f t="array" ref="T528">INDEX($D$2:$D$561, SMALL(IF($R$2=$B$2:$B$561, ROW($B$2:$B$561)-ROW($B$2)+1), ROW(527:527)))</f>
        <v>#NUM!</v>
      </c>
      <c r="V528" s="21" t="e">
        <f t="array" ref="V528">INDEX($C$2:$C$561, SMALL(IF($U$2=$B$2:$B$561, ROW($B$2:$B$561)-ROW($B$2)+1), ROW(527:527)))</f>
        <v>#NUM!</v>
      </c>
      <c r="W528" s="21" t="e">
        <f t="array" ref="W528">INDEX($D$2:$D$561, SMALL(IF($U$2=$B$2:$B$561, ROW($B$2:$B$561)-ROW($B$2)+1), ROW(527:527)))</f>
        <v>#NUM!</v>
      </c>
      <c r="Y528" s="21" t="e">
        <f t="array" ref="Y528">INDEX($C$2:$C$561, SMALL(IF($X$2=$B$2:$B$561, ROW($B$2:$B$561)-ROW($B$2)+1), ROW(527:527)))</f>
        <v>#NUM!</v>
      </c>
      <c r="Z528" s="21" t="e">
        <f t="array" ref="Z528">INDEX($D$2:$D$561, SMALL(IF($X$2=$B$2:$B$561, ROW($B$2:$B$561)-ROW($B$2)+1), ROW(527:527)))</f>
        <v>#NUM!</v>
      </c>
      <c r="AB528" s="21" t="e">
        <f t="array" ref="AB528">INDEX($C$2:$C$561, SMALL(IF($AA$2=$B$2:$B$561, ROW($B$2:$B$561)-ROW($B$2)+1), ROW(527:527)))</f>
        <v>#NUM!</v>
      </c>
      <c r="AC528" s="21" t="e">
        <f t="array" ref="AC528">INDEX($D$2:$D$561, SMALL(IF($AA$2=$B$2:$B$561, ROW($B$2:$B$561)-ROW($B$2)+1), ROW(527:527)))</f>
        <v>#NUM!</v>
      </c>
      <c r="AE528" s="21" t="e">
        <f t="array" ref="AE528">INDEX($C$2:$C$561, SMALL(IF($AD$2=$B$2:$B$561, ROW($B$2:$B$561)-ROW($B$2)+1), ROW(527:527)))</f>
        <v>#NUM!</v>
      </c>
      <c r="AF528" s="21" t="e">
        <f t="array" ref="AF528">INDEX($D$2:$D$561, SMALL(IF($AD$2=$B$2:$B$561, ROW($B$2:$B$561)-ROW($B$2)+1), ROW(527:527)))</f>
        <v>#NUM!</v>
      </c>
      <c r="AH528" s="21" t="e">
        <f t="array" ref="AH528">INDEX($C$2:$C$561, SMALL(IF($AG$2=$B$2:$B$561, ROW($B$2:$B$561)-ROW($B$2)+1), ROW(527:527)))</f>
        <v>#NUM!</v>
      </c>
      <c r="AI528" s="21" t="e">
        <f t="array" ref="AI528">INDEX($D$2:$D$561, SMALL(IF($AG$2=$B$2:$B$561, ROW($B$2:$B$561)-ROW($B$2)+1), ROW(527:527)))</f>
        <v>#NUM!</v>
      </c>
    </row>
    <row r="529" spans="1:35" ht="15" x14ac:dyDescent="0.4">
      <c r="A529">
        <f>'Clk1.5'!P47</f>
        <v>9.1372375836663124</v>
      </c>
      <c r="B529">
        <f t="shared" si="8"/>
        <v>10</v>
      </c>
      <c r="C529" s="1">
        <f>'Clk1.5'!S47</f>
        <v>13.369762642302119</v>
      </c>
      <c r="D529" s="1">
        <f>'Clk1.5'!T47</f>
        <v>5.6200410009428436</v>
      </c>
      <c r="G529" s="21" t="e">
        <f t="array" ref="G529">INDEX($C$2:$C$561, SMALL(IF($F$2=$B$2:$B$561, ROW($B$2:$B$561)-ROW($B$2)+1), ROW(528:528)))</f>
        <v>#NUM!</v>
      </c>
      <c r="H529" s="21" t="e">
        <f t="array" ref="H529">INDEX($D$2:$D$561, SMALL(IF($F$2=$B$2:$B$561, ROW($B$2:$B$561)-ROW($B$2)+1), ROW(528:528)))</f>
        <v>#NUM!</v>
      </c>
      <c r="J529" s="21" t="e">
        <f t="array" ref="J529">INDEX($C$2:$C$561, SMALL(IF($I$2=$B$2:$B$561, ROW($B$2:$B$561)-ROW($B$2)+1), ROW(528:528)))</f>
        <v>#NUM!</v>
      </c>
      <c r="K529" s="21" t="e">
        <f t="array" ref="K529">INDEX($D$2:$D$561, SMALL(IF($I$2=$B$2:$B$561, ROW($B$2:$B$561)-ROW($B$2)+1), ROW(528:528)))</f>
        <v>#NUM!</v>
      </c>
      <c r="M529" s="21" t="e">
        <f t="array" ref="M529">INDEX($C$2:$C$561, SMALL(IF($L$2=$B$2:$B$561, ROW($B$2:$B$561)-ROW($B$2)+1), ROW(528:528)))</f>
        <v>#NUM!</v>
      </c>
      <c r="N529" s="21" t="e">
        <f t="array" ref="N529">INDEX($D$2:$D$561, SMALL(IF($L$2=$B$2:$B$561, ROW($B$2:$B$561)-ROW($B$2)+1), ROW(528:528)))</f>
        <v>#NUM!</v>
      </c>
      <c r="P529" s="21" t="e">
        <f t="array" ref="P529">INDEX($C$2:$C$561, SMALL(IF($O$2=$B$2:$B$561, ROW($B$2:$B$561)-ROW($B$2)+1), ROW(528:528)))</f>
        <v>#NUM!</v>
      </c>
      <c r="Q529" s="21" t="e">
        <f t="array" ref="Q529">INDEX($D$2:$D$561, SMALL(IF($O$2=$B$2:$B$561, ROW($B$2:$B$561)-ROW($B$2)+1), ROW(528:528)))</f>
        <v>#NUM!</v>
      </c>
      <c r="S529" s="21" t="e">
        <f t="array" ref="S529">INDEX($C$2:$C$561, SMALL(IF($R$2=$B$2:$B$561, ROW($B$2:$B$561)-ROW($B$2)+1), ROW(528:528)))</f>
        <v>#NUM!</v>
      </c>
      <c r="T529" s="21" t="e">
        <f t="array" ref="T529">INDEX($D$2:$D$561, SMALL(IF($R$2=$B$2:$B$561, ROW($B$2:$B$561)-ROW($B$2)+1), ROW(528:528)))</f>
        <v>#NUM!</v>
      </c>
      <c r="V529" s="21" t="e">
        <f t="array" ref="V529">INDEX($C$2:$C$561, SMALL(IF($U$2=$B$2:$B$561, ROW($B$2:$B$561)-ROW($B$2)+1), ROW(528:528)))</f>
        <v>#NUM!</v>
      </c>
      <c r="W529" s="21" t="e">
        <f t="array" ref="W529">INDEX($D$2:$D$561, SMALL(IF($U$2=$B$2:$B$561, ROW($B$2:$B$561)-ROW($B$2)+1), ROW(528:528)))</f>
        <v>#NUM!</v>
      </c>
      <c r="Y529" s="21" t="e">
        <f t="array" ref="Y529">INDEX($C$2:$C$561, SMALL(IF($X$2=$B$2:$B$561, ROW($B$2:$B$561)-ROW($B$2)+1), ROW(528:528)))</f>
        <v>#NUM!</v>
      </c>
      <c r="Z529" s="21" t="e">
        <f t="array" ref="Z529">INDEX($D$2:$D$561, SMALL(IF($X$2=$B$2:$B$561, ROW($B$2:$B$561)-ROW($B$2)+1), ROW(528:528)))</f>
        <v>#NUM!</v>
      </c>
      <c r="AB529" s="21" t="e">
        <f t="array" ref="AB529">INDEX($C$2:$C$561, SMALL(IF($AA$2=$B$2:$B$561, ROW($B$2:$B$561)-ROW($B$2)+1), ROW(528:528)))</f>
        <v>#NUM!</v>
      </c>
      <c r="AC529" s="21" t="e">
        <f t="array" ref="AC529">INDEX($D$2:$D$561, SMALL(IF($AA$2=$B$2:$B$561, ROW($B$2:$B$561)-ROW($B$2)+1), ROW(528:528)))</f>
        <v>#NUM!</v>
      </c>
      <c r="AE529" s="21" t="e">
        <f t="array" ref="AE529">INDEX($C$2:$C$561, SMALL(IF($AD$2=$B$2:$B$561, ROW($B$2:$B$561)-ROW($B$2)+1), ROW(528:528)))</f>
        <v>#NUM!</v>
      </c>
      <c r="AF529" s="21" t="e">
        <f t="array" ref="AF529">INDEX($D$2:$D$561, SMALL(IF($AD$2=$B$2:$B$561, ROW($B$2:$B$561)-ROW($B$2)+1), ROW(528:528)))</f>
        <v>#NUM!</v>
      </c>
      <c r="AH529" s="21" t="e">
        <f t="array" ref="AH529">INDEX($C$2:$C$561, SMALL(IF($AG$2=$B$2:$B$561, ROW($B$2:$B$561)-ROW($B$2)+1), ROW(528:528)))</f>
        <v>#NUM!</v>
      </c>
      <c r="AI529" s="21" t="e">
        <f t="array" ref="AI529">INDEX($D$2:$D$561, SMALL(IF($AG$2=$B$2:$B$561, ROW($B$2:$B$561)-ROW($B$2)+1), ROW(528:528)))</f>
        <v>#NUM!</v>
      </c>
    </row>
    <row r="530" spans="1:35" ht="15" x14ac:dyDescent="0.4">
      <c r="A530">
        <f>'Clk1.5'!P48</f>
        <v>9.1018844565825532</v>
      </c>
      <c r="B530">
        <f t="shared" si="8"/>
        <v>10</v>
      </c>
      <c r="C530" s="1">
        <f>'Clk1.5'!S48</f>
        <v>12.986599592715967</v>
      </c>
      <c r="D530" s="1">
        <f>'Clk1.5'!T48</f>
        <v>5.5722762943892912</v>
      </c>
      <c r="G530" s="21" t="e">
        <f t="array" ref="G530">INDEX($C$2:$C$561, SMALL(IF($F$2=$B$2:$B$561, ROW($B$2:$B$561)-ROW($B$2)+1), ROW(529:529)))</f>
        <v>#NUM!</v>
      </c>
      <c r="H530" s="21" t="e">
        <f t="array" ref="H530">INDEX($D$2:$D$561, SMALL(IF($F$2=$B$2:$B$561, ROW($B$2:$B$561)-ROW($B$2)+1), ROW(529:529)))</f>
        <v>#NUM!</v>
      </c>
      <c r="J530" s="21" t="e">
        <f t="array" ref="J530">INDEX($C$2:$C$561, SMALL(IF($I$2=$B$2:$B$561, ROW($B$2:$B$561)-ROW($B$2)+1), ROW(529:529)))</f>
        <v>#NUM!</v>
      </c>
      <c r="K530" s="21" t="e">
        <f t="array" ref="K530">INDEX($D$2:$D$561, SMALL(IF($I$2=$B$2:$B$561, ROW($B$2:$B$561)-ROW($B$2)+1), ROW(529:529)))</f>
        <v>#NUM!</v>
      </c>
      <c r="M530" s="21" t="e">
        <f t="array" ref="M530">INDEX($C$2:$C$561, SMALL(IF($L$2=$B$2:$B$561, ROW($B$2:$B$561)-ROW($B$2)+1), ROW(529:529)))</f>
        <v>#NUM!</v>
      </c>
      <c r="N530" s="21" t="e">
        <f t="array" ref="N530">INDEX($D$2:$D$561, SMALL(IF($L$2=$B$2:$B$561, ROW($B$2:$B$561)-ROW($B$2)+1), ROW(529:529)))</f>
        <v>#NUM!</v>
      </c>
      <c r="P530" s="21" t="e">
        <f t="array" ref="P530">INDEX($C$2:$C$561, SMALL(IF($O$2=$B$2:$B$561, ROW($B$2:$B$561)-ROW($B$2)+1), ROW(529:529)))</f>
        <v>#NUM!</v>
      </c>
      <c r="Q530" s="21" t="e">
        <f t="array" ref="Q530">INDEX($D$2:$D$561, SMALL(IF($O$2=$B$2:$B$561, ROW($B$2:$B$561)-ROW($B$2)+1), ROW(529:529)))</f>
        <v>#NUM!</v>
      </c>
      <c r="S530" s="21" t="e">
        <f t="array" ref="S530">INDEX($C$2:$C$561, SMALL(IF($R$2=$B$2:$B$561, ROW($B$2:$B$561)-ROW($B$2)+1), ROW(529:529)))</f>
        <v>#NUM!</v>
      </c>
      <c r="T530" s="21" t="e">
        <f t="array" ref="T530">INDEX($D$2:$D$561, SMALL(IF($R$2=$B$2:$B$561, ROW($B$2:$B$561)-ROW($B$2)+1), ROW(529:529)))</f>
        <v>#NUM!</v>
      </c>
      <c r="V530" s="21" t="e">
        <f t="array" ref="V530">INDEX($C$2:$C$561, SMALL(IF($U$2=$B$2:$B$561, ROW($B$2:$B$561)-ROW($B$2)+1), ROW(529:529)))</f>
        <v>#NUM!</v>
      </c>
      <c r="W530" s="21" t="e">
        <f t="array" ref="W530">INDEX($D$2:$D$561, SMALL(IF($U$2=$B$2:$B$561, ROW($B$2:$B$561)-ROW($B$2)+1), ROW(529:529)))</f>
        <v>#NUM!</v>
      </c>
      <c r="Y530" s="21" t="e">
        <f t="array" ref="Y530">INDEX($C$2:$C$561, SMALL(IF($X$2=$B$2:$B$561, ROW($B$2:$B$561)-ROW($B$2)+1), ROW(529:529)))</f>
        <v>#NUM!</v>
      </c>
      <c r="Z530" s="21" t="e">
        <f t="array" ref="Z530">INDEX($D$2:$D$561, SMALL(IF($X$2=$B$2:$B$561, ROW($B$2:$B$561)-ROW($B$2)+1), ROW(529:529)))</f>
        <v>#NUM!</v>
      </c>
      <c r="AB530" s="21" t="e">
        <f t="array" ref="AB530">INDEX($C$2:$C$561, SMALL(IF($AA$2=$B$2:$B$561, ROW($B$2:$B$561)-ROW($B$2)+1), ROW(529:529)))</f>
        <v>#NUM!</v>
      </c>
      <c r="AC530" s="21" t="e">
        <f t="array" ref="AC530">INDEX($D$2:$D$561, SMALL(IF($AA$2=$B$2:$B$561, ROW($B$2:$B$561)-ROW($B$2)+1), ROW(529:529)))</f>
        <v>#NUM!</v>
      </c>
      <c r="AE530" s="21" t="e">
        <f t="array" ref="AE530">INDEX($C$2:$C$561, SMALL(IF($AD$2=$B$2:$B$561, ROW($B$2:$B$561)-ROW($B$2)+1), ROW(529:529)))</f>
        <v>#NUM!</v>
      </c>
      <c r="AF530" s="21" t="e">
        <f t="array" ref="AF530">INDEX($D$2:$D$561, SMALL(IF($AD$2=$B$2:$B$561, ROW($B$2:$B$561)-ROW($B$2)+1), ROW(529:529)))</f>
        <v>#NUM!</v>
      </c>
      <c r="AH530" s="21" t="e">
        <f t="array" ref="AH530">INDEX($C$2:$C$561, SMALL(IF($AG$2=$B$2:$B$561, ROW($B$2:$B$561)-ROW($B$2)+1), ROW(529:529)))</f>
        <v>#NUM!</v>
      </c>
      <c r="AI530" s="21" t="e">
        <f t="array" ref="AI530">INDEX($D$2:$D$561, SMALL(IF($AG$2=$B$2:$B$561, ROW($B$2:$B$561)-ROW($B$2)+1), ROW(529:529)))</f>
        <v>#NUM!</v>
      </c>
    </row>
    <row r="531" spans="1:35" ht="15" x14ac:dyDescent="0.4">
      <c r="A531">
        <f>'Clk1.5'!P49</f>
        <v>9.0757819912906434</v>
      </c>
      <c r="B531">
        <f t="shared" si="8"/>
        <v>10</v>
      </c>
      <c r="C531" s="1">
        <f>'Clk1.5'!S49</f>
        <v>12.618541131392101</v>
      </c>
      <c r="D531" s="1">
        <f>'Clk1.5'!T49</f>
        <v>5.5218032361671696</v>
      </c>
      <c r="G531" s="21" t="e">
        <f t="array" ref="G531">INDEX($C$2:$C$561, SMALL(IF($F$2=$B$2:$B$561, ROW($B$2:$B$561)-ROW($B$2)+1), ROW(530:530)))</f>
        <v>#NUM!</v>
      </c>
      <c r="H531" s="21" t="e">
        <f t="array" ref="H531">INDEX($D$2:$D$561, SMALL(IF($F$2=$B$2:$B$561, ROW($B$2:$B$561)-ROW($B$2)+1), ROW(530:530)))</f>
        <v>#NUM!</v>
      </c>
      <c r="J531" s="21" t="e">
        <f t="array" ref="J531">INDEX($C$2:$C$561, SMALL(IF($I$2=$B$2:$B$561, ROW($B$2:$B$561)-ROW($B$2)+1), ROW(530:530)))</f>
        <v>#NUM!</v>
      </c>
      <c r="K531" s="21" t="e">
        <f t="array" ref="K531">INDEX($D$2:$D$561, SMALL(IF($I$2=$B$2:$B$561, ROW($B$2:$B$561)-ROW($B$2)+1), ROW(530:530)))</f>
        <v>#NUM!</v>
      </c>
      <c r="M531" s="21" t="e">
        <f t="array" ref="M531">INDEX($C$2:$C$561, SMALL(IF($L$2=$B$2:$B$561, ROW($B$2:$B$561)-ROW($B$2)+1), ROW(530:530)))</f>
        <v>#NUM!</v>
      </c>
      <c r="N531" s="21" t="e">
        <f t="array" ref="N531">INDEX($D$2:$D$561, SMALL(IF($L$2=$B$2:$B$561, ROW($B$2:$B$561)-ROW($B$2)+1), ROW(530:530)))</f>
        <v>#NUM!</v>
      </c>
      <c r="P531" s="21" t="e">
        <f t="array" ref="P531">INDEX($C$2:$C$561, SMALL(IF($O$2=$B$2:$B$561, ROW($B$2:$B$561)-ROW($B$2)+1), ROW(530:530)))</f>
        <v>#NUM!</v>
      </c>
      <c r="Q531" s="21" t="e">
        <f t="array" ref="Q531">INDEX($D$2:$D$561, SMALL(IF($O$2=$B$2:$B$561, ROW($B$2:$B$561)-ROW($B$2)+1), ROW(530:530)))</f>
        <v>#NUM!</v>
      </c>
      <c r="S531" s="21" t="e">
        <f t="array" ref="S531">INDEX($C$2:$C$561, SMALL(IF($R$2=$B$2:$B$561, ROW($B$2:$B$561)-ROW($B$2)+1), ROW(530:530)))</f>
        <v>#NUM!</v>
      </c>
      <c r="T531" s="21" t="e">
        <f t="array" ref="T531">INDEX($D$2:$D$561, SMALL(IF($R$2=$B$2:$B$561, ROW($B$2:$B$561)-ROW($B$2)+1), ROW(530:530)))</f>
        <v>#NUM!</v>
      </c>
      <c r="V531" s="21" t="e">
        <f t="array" ref="V531">INDEX($C$2:$C$561, SMALL(IF($U$2=$B$2:$B$561, ROW($B$2:$B$561)-ROW($B$2)+1), ROW(530:530)))</f>
        <v>#NUM!</v>
      </c>
      <c r="W531" s="21" t="e">
        <f t="array" ref="W531">INDEX($D$2:$D$561, SMALL(IF($U$2=$B$2:$B$561, ROW($B$2:$B$561)-ROW($B$2)+1), ROW(530:530)))</f>
        <v>#NUM!</v>
      </c>
      <c r="Y531" s="21" t="e">
        <f t="array" ref="Y531">INDEX($C$2:$C$561, SMALL(IF($X$2=$B$2:$B$561, ROW($B$2:$B$561)-ROW($B$2)+1), ROW(530:530)))</f>
        <v>#NUM!</v>
      </c>
      <c r="Z531" s="21" t="e">
        <f t="array" ref="Z531">INDEX($D$2:$D$561, SMALL(IF($X$2=$B$2:$B$561, ROW($B$2:$B$561)-ROW($B$2)+1), ROW(530:530)))</f>
        <v>#NUM!</v>
      </c>
      <c r="AB531" s="21" t="e">
        <f t="array" ref="AB531">INDEX($C$2:$C$561, SMALL(IF($AA$2=$B$2:$B$561, ROW($B$2:$B$561)-ROW($B$2)+1), ROW(530:530)))</f>
        <v>#NUM!</v>
      </c>
      <c r="AC531" s="21" t="e">
        <f t="array" ref="AC531">INDEX($D$2:$D$561, SMALL(IF($AA$2=$B$2:$B$561, ROW($B$2:$B$561)-ROW($B$2)+1), ROW(530:530)))</f>
        <v>#NUM!</v>
      </c>
      <c r="AE531" s="21" t="e">
        <f t="array" ref="AE531">INDEX($C$2:$C$561, SMALL(IF($AD$2=$B$2:$B$561, ROW($B$2:$B$561)-ROW($B$2)+1), ROW(530:530)))</f>
        <v>#NUM!</v>
      </c>
      <c r="AF531" s="21" t="e">
        <f t="array" ref="AF531">INDEX($D$2:$D$561, SMALL(IF($AD$2=$B$2:$B$561, ROW($B$2:$B$561)-ROW($B$2)+1), ROW(530:530)))</f>
        <v>#NUM!</v>
      </c>
      <c r="AH531" s="21" t="e">
        <f t="array" ref="AH531">INDEX($C$2:$C$561, SMALL(IF($AG$2=$B$2:$B$561, ROW($B$2:$B$561)-ROW($B$2)+1), ROW(530:530)))</f>
        <v>#NUM!</v>
      </c>
      <c r="AI531" s="21" t="e">
        <f t="array" ref="AI531">INDEX($D$2:$D$561, SMALL(IF($AG$2=$B$2:$B$561, ROW($B$2:$B$561)-ROW($B$2)+1), ROW(530:530)))</f>
        <v>#NUM!</v>
      </c>
    </row>
    <row r="532" spans="1:35" ht="15" x14ac:dyDescent="0.4">
      <c r="A532">
        <f>'Clk1.5'!P50</f>
        <v>9.0585182617034388</v>
      </c>
      <c r="B532">
        <f t="shared" si="8"/>
        <v>10</v>
      </c>
      <c r="C532" s="1">
        <f>'Clk1.5'!S50</f>
        <v>12.264471429177728</v>
      </c>
      <c r="D532" s="1">
        <f>'Clk1.5'!T50</f>
        <v>5.4683157460270451</v>
      </c>
      <c r="G532" s="21" t="e">
        <f t="array" ref="G532">INDEX($C$2:$C$561, SMALL(IF($F$2=$B$2:$B$561, ROW($B$2:$B$561)-ROW($B$2)+1), ROW(531:531)))</f>
        <v>#NUM!</v>
      </c>
      <c r="H532" s="21" t="e">
        <f t="array" ref="H532">INDEX($D$2:$D$561, SMALL(IF($F$2=$B$2:$B$561, ROW($B$2:$B$561)-ROW($B$2)+1), ROW(531:531)))</f>
        <v>#NUM!</v>
      </c>
      <c r="J532" s="21" t="e">
        <f t="array" ref="J532">INDEX($C$2:$C$561, SMALL(IF($I$2=$B$2:$B$561, ROW($B$2:$B$561)-ROW($B$2)+1), ROW(531:531)))</f>
        <v>#NUM!</v>
      </c>
      <c r="K532" s="21" t="e">
        <f t="array" ref="K532">INDEX($D$2:$D$561, SMALL(IF($I$2=$B$2:$B$561, ROW($B$2:$B$561)-ROW($B$2)+1), ROW(531:531)))</f>
        <v>#NUM!</v>
      </c>
      <c r="M532" s="21" t="e">
        <f t="array" ref="M532">INDEX($C$2:$C$561, SMALL(IF($L$2=$B$2:$B$561, ROW($B$2:$B$561)-ROW($B$2)+1), ROW(531:531)))</f>
        <v>#NUM!</v>
      </c>
      <c r="N532" s="21" t="e">
        <f t="array" ref="N532">INDEX($D$2:$D$561, SMALL(IF($L$2=$B$2:$B$561, ROW($B$2:$B$561)-ROW($B$2)+1), ROW(531:531)))</f>
        <v>#NUM!</v>
      </c>
      <c r="P532" s="21" t="e">
        <f t="array" ref="P532">INDEX($C$2:$C$561, SMALL(IF($O$2=$B$2:$B$561, ROW($B$2:$B$561)-ROW($B$2)+1), ROW(531:531)))</f>
        <v>#NUM!</v>
      </c>
      <c r="Q532" s="21" t="e">
        <f t="array" ref="Q532">INDEX($D$2:$D$561, SMALL(IF($O$2=$B$2:$B$561, ROW($B$2:$B$561)-ROW($B$2)+1), ROW(531:531)))</f>
        <v>#NUM!</v>
      </c>
      <c r="S532" s="21" t="e">
        <f t="array" ref="S532">INDEX($C$2:$C$561, SMALL(IF($R$2=$B$2:$B$561, ROW($B$2:$B$561)-ROW($B$2)+1), ROW(531:531)))</f>
        <v>#NUM!</v>
      </c>
      <c r="T532" s="21" t="e">
        <f t="array" ref="T532">INDEX($D$2:$D$561, SMALL(IF($R$2=$B$2:$B$561, ROW($B$2:$B$561)-ROW($B$2)+1), ROW(531:531)))</f>
        <v>#NUM!</v>
      </c>
      <c r="V532" s="21" t="e">
        <f t="array" ref="V532">INDEX($C$2:$C$561, SMALL(IF($U$2=$B$2:$B$561, ROW($B$2:$B$561)-ROW($B$2)+1), ROW(531:531)))</f>
        <v>#NUM!</v>
      </c>
      <c r="W532" s="21" t="e">
        <f t="array" ref="W532">INDEX($D$2:$D$561, SMALL(IF($U$2=$B$2:$B$561, ROW($B$2:$B$561)-ROW($B$2)+1), ROW(531:531)))</f>
        <v>#NUM!</v>
      </c>
      <c r="Y532" s="21" t="e">
        <f t="array" ref="Y532">INDEX($C$2:$C$561, SMALL(IF($X$2=$B$2:$B$561, ROW($B$2:$B$561)-ROW($B$2)+1), ROW(531:531)))</f>
        <v>#NUM!</v>
      </c>
      <c r="Z532" s="21" t="e">
        <f t="array" ref="Z532">INDEX($D$2:$D$561, SMALL(IF($X$2=$B$2:$B$561, ROW($B$2:$B$561)-ROW($B$2)+1), ROW(531:531)))</f>
        <v>#NUM!</v>
      </c>
      <c r="AB532" s="21" t="e">
        <f t="array" ref="AB532">INDEX($C$2:$C$561, SMALL(IF($AA$2=$B$2:$B$561, ROW($B$2:$B$561)-ROW($B$2)+1), ROW(531:531)))</f>
        <v>#NUM!</v>
      </c>
      <c r="AC532" s="21" t="e">
        <f t="array" ref="AC532">INDEX($D$2:$D$561, SMALL(IF($AA$2=$B$2:$B$561, ROW($B$2:$B$561)-ROW($B$2)+1), ROW(531:531)))</f>
        <v>#NUM!</v>
      </c>
      <c r="AE532" s="21" t="e">
        <f t="array" ref="AE532">INDEX($C$2:$C$561, SMALL(IF($AD$2=$B$2:$B$561, ROW($B$2:$B$561)-ROW($B$2)+1), ROW(531:531)))</f>
        <v>#NUM!</v>
      </c>
      <c r="AF532" s="21" t="e">
        <f t="array" ref="AF532">INDEX($D$2:$D$561, SMALL(IF($AD$2=$B$2:$B$561, ROW($B$2:$B$561)-ROW($B$2)+1), ROW(531:531)))</f>
        <v>#NUM!</v>
      </c>
      <c r="AH532" s="21" t="e">
        <f t="array" ref="AH532">INDEX($C$2:$C$561, SMALL(IF($AG$2=$B$2:$B$561, ROW($B$2:$B$561)-ROW($B$2)+1), ROW(531:531)))</f>
        <v>#NUM!</v>
      </c>
      <c r="AI532" s="21" t="e">
        <f t="array" ref="AI532">INDEX($D$2:$D$561, SMALL(IF($AG$2=$B$2:$B$561, ROW($B$2:$B$561)-ROW($B$2)+1), ROW(531:531)))</f>
        <v>#NUM!</v>
      </c>
    </row>
    <row r="533" spans="1:35" ht="15" x14ac:dyDescent="0.4">
      <c r="A533">
        <f>'Clk1.5'!P51</f>
        <v>9.0497446270123767</v>
      </c>
      <c r="B533">
        <f t="shared" si="8"/>
        <v>10</v>
      </c>
      <c r="C533" s="1">
        <f>'Clk1.5'!S51</f>
        <v>11.923402550353467</v>
      </c>
      <c r="D533" s="1">
        <f>'Clk1.5'!T51</f>
        <v>5.4115315434439974</v>
      </c>
      <c r="G533" s="21" t="e">
        <f t="array" ref="G533">INDEX($C$2:$C$561, SMALL(IF($F$2=$B$2:$B$561, ROW($B$2:$B$561)-ROW($B$2)+1), ROW(532:532)))</f>
        <v>#NUM!</v>
      </c>
      <c r="H533" s="21" t="e">
        <f t="array" ref="H533">INDEX($D$2:$D$561, SMALL(IF($F$2=$B$2:$B$561, ROW($B$2:$B$561)-ROW($B$2)+1), ROW(532:532)))</f>
        <v>#NUM!</v>
      </c>
      <c r="J533" s="21" t="e">
        <f t="array" ref="J533">INDEX($C$2:$C$561, SMALL(IF($I$2=$B$2:$B$561, ROW($B$2:$B$561)-ROW($B$2)+1), ROW(532:532)))</f>
        <v>#NUM!</v>
      </c>
      <c r="K533" s="21" t="e">
        <f t="array" ref="K533">INDEX($D$2:$D$561, SMALL(IF($I$2=$B$2:$B$561, ROW($B$2:$B$561)-ROW($B$2)+1), ROW(532:532)))</f>
        <v>#NUM!</v>
      </c>
      <c r="M533" s="21" t="e">
        <f t="array" ref="M533">INDEX($C$2:$C$561, SMALL(IF($L$2=$B$2:$B$561, ROW($B$2:$B$561)-ROW($B$2)+1), ROW(532:532)))</f>
        <v>#NUM!</v>
      </c>
      <c r="N533" s="21" t="e">
        <f t="array" ref="N533">INDEX($D$2:$D$561, SMALL(IF($L$2=$B$2:$B$561, ROW($B$2:$B$561)-ROW($B$2)+1), ROW(532:532)))</f>
        <v>#NUM!</v>
      </c>
      <c r="P533" s="21" t="e">
        <f t="array" ref="P533">INDEX($C$2:$C$561, SMALL(IF($O$2=$B$2:$B$561, ROW($B$2:$B$561)-ROW($B$2)+1), ROW(532:532)))</f>
        <v>#NUM!</v>
      </c>
      <c r="Q533" s="21" t="e">
        <f t="array" ref="Q533">INDEX($D$2:$D$561, SMALL(IF($O$2=$B$2:$B$561, ROW($B$2:$B$561)-ROW($B$2)+1), ROW(532:532)))</f>
        <v>#NUM!</v>
      </c>
      <c r="S533" s="21" t="e">
        <f t="array" ref="S533">INDEX($C$2:$C$561, SMALL(IF($R$2=$B$2:$B$561, ROW($B$2:$B$561)-ROW($B$2)+1), ROW(532:532)))</f>
        <v>#NUM!</v>
      </c>
      <c r="T533" s="21" t="e">
        <f t="array" ref="T533">INDEX($D$2:$D$561, SMALL(IF($R$2=$B$2:$B$561, ROW($B$2:$B$561)-ROW($B$2)+1), ROW(532:532)))</f>
        <v>#NUM!</v>
      </c>
      <c r="V533" s="21" t="e">
        <f t="array" ref="V533">INDEX($C$2:$C$561, SMALL(IF($U$2=$B$2:$B$561, ROW($B$2:$B$561)-ROW($B$2)+1), ROW(532:532)))</f>
        <v>#NUM!</v>
      </c>
      <c r="W533" s="21" t="e">
        <f t="array" ref="W533">INDEX($D$2:$D$561, SMALL(IF($U$2=$B$2:$B$561, ROW($B$2:$B$561)-ROW($B$2)+1), ROW(532:532)))</f>
        <v>#NUM!</v>
      </c>
      <c r="Y533" s="21" t="e">
        <f t="array" ref="Y533">INDEX($C$2:$C$561, SMALL(IF($X$2=$B$2:$B$561, ROW($B$2:$B$561)-ROW($B$2)+1), ROW(532:532)))</f>
        <v>#NUM!</v>
      </c>
      <c r="Z533" s="21" t="e">
        <f t="array" ref="Z533">INDEX($D$2:$D$561, SMALL(IF($X$2=$B$2:$B$561, ROW($B$2:$B$561)-ROW($B$2)+1), ROW(532:532)))</f>
        <v>#NUM!</v>
      </c>
      <c r="AB533" s="21" t="e">
        <f t="array" ref="AB533">INDEX($C$2:$C$561, SMALL(IF($AA$2=$B$2:$B$561, ROW($B$2:$B$561)-ROW($B$2)+1), ROW(532:532)))</f>
        <v>#NUM!</v>
      </c>
      <c r="AC533" s="21" t="e">
        <f t="array" ref="AC533">INDEX($D$2:$D$561, SMALL(IF($AA$2=$B$2:$B$561, ROW($B$2:$B$561)-ROW($B$2)+1), ROW(532:532)))</f>
        <v>#NUM!</v>
      </c>
      <c r="AE533" s="21" t="e">
        <f t="array" ref="AE533">INDEX($C$2:$C$561, SMALL(IF($AD$2=$B$2:$B$561, ROW($B$2:$B$561)-ROW($B$2)+1), ROW(532:532)))</f>
        <v>#NUM!</v>
      </c>
      <c r="AF533" s="21" t="e">
        <f t="array" ref="AF533">INDEX($D$2:$D$561, SMALL(IF($AD$2=$B$2:$B$561, ROW($B$2:$B$561)-ROW($B$2)+1), ROW(532:532)))</f>
        <v>#NUM!</v>
      </c>
      <c r="AH533" s="21" t="e">
        <f t="array" ref="AH533">INDEX($C$2:$C$561, SMALL(IF($AG$2=$B$2:$B$561, ROW($B$2:$B$561)-ROW($B$2)+1), ROW(532:532)))</f>
        <v>#NUM!</v>
      </c>
      <c r="AI533" s="21" t="e">
        <f t="array" ref="AI533">INDEX($D$2:$D$561, SMALL(IF($AG$2=$B$2:$B$561, ROW($B$2:$B$561)-ROW($B$2)+1), ROW(532:532)))</f>
        <v>#NUM!</v>
      </c>
    </row>
    <row r="534" spans="1:35" ht="15" x14ac:dyDescent="0.4">
      <c r="A534">
        <f>'Clk1.5'!P52</f>
        <v>9.0491687216681616</v>
      </c>
      <c r="B534">
        <f t="shared" si="8"/>
        <v>10</v>
      </c>
      <c r="C534" s="1">
        <f>'Clk1.5'!S52</f>
        <v>11.594455552618085</v>
      </c>
      <c r="D534" s="1">
        <f>'Clk1.5'!T52</f>
        <v>5.35118824741018</v>
      </c>
      <c r="G534" s="21" t="e">
        <f t="array" ref="G534">INDEX($C$2:$C$561, SMALL(IF($F$2=$B$2:$B$561, ROW($B$2:$B$561)-ROW($B$2)+1), ROW(533:533)))</f>
        <v>#NUM!</v>
      </c>
      <c r="H534" s="21" t="e">
        <f t="array" ref="H534">INDEX($D$2:$D$561, SMALL(IF($F$2=$B$2:$B$561, ROW($B$2:$B$561)-ROW($B$2)+1), ROW(533:533)))</f>
        <v>#NUM!</v>
      </c>
      <c r="J534" s="21" t="e">
        <f t="array" ref="J534">INDEX($C$2:$C$561, SMALL(IF($I$2=$B$2:$B$561, ROW($B$2:$B$561)-ROW($B$2)+1), ROW(533:533)))</f>
        <v>#NUM!</v>
      </c>
      <c r="K534" s="21" t="e">
        <f t="array" ref="K534">INDEX($D$2:$D$561, SMALL(IF($I$2=$B$2:$B$561, ROW($B$2:$B$561)-ROW($B$2)+1), ROW(533:533)))</f>
        <v>#NUM!</v>
      </c>
      <c r="M534" s="21" t="e">
        <f t="array" ref="M534">INDEX($C$2:$C$561, SMALL(IF($L$2=$B$2:$B$561, ROW($B$2:$B$561)-ROW($B$2)+1), ROW(533:533)))</f>
        <v>#NUM!</v>
      </c>
      <c r="N534" s="21" t="e">
        <f t="array" ref="N534">INDEX($D$2:$D$561, SMALL(IF($L$2=$B$2:$B$561, ROW($B$2:$B$561)-ROW($B$2)+1), ROW(533:533)))</f>
        <v>#NUM!</v>
      </c>
      <c r="P534" s="21" t="e">
        <f t="array" ref="P534">INDEX($C$2:$C$561, SMALL(IF($O$2=$B$2:$B$561, ROW($B$2:$B$561)-ROW($B$2)+1), ROW(533:533)))</f>
        <v>#NUM!</v>
      </c>
      <c r="Q534" s="21" t="e">
        <f t="array" ref="Q534">INDEX($D$2:$D$561, SMALL(IF($O$2=$B$2:$B$561, ROW($B$2:$B$561)-ROW($B$2)+1), ROW(533:533)))</f>
        <v>#NUM!</v>
      </c>
      <c r="S534" s="21" t="e">
        <f t="array" ref="S534">INDEX($C$2:$C$561, SMALL(IF($R$2=$B$2:$B$561, ROW($B$2:$B$561)-ROW($B$2)+1), ROW(533:533)))</f>
        <v>#NUM!</v>
      </c>
      <c r="T534" s="21" t="e">
        <f t="array" ref="T534">INDEX($D$2:$D$561, SMALL(IF($R$2=$B$2:$B$561, ROW($B$2:$B$561)-ROW($B$2)+1), ROW(533:533)))</f>
        <v>#NUM!</v>
      </c>
      <c r="V534" s="21" t="e">
        <f t="array" ref="V534">INDEX($C$2:$C$561, SMALL(IF($U$2=$B$2:$B$561, ROW($B$2:$B$561)-ROW($B$2)+1), ROW(533:533)))</f>
        <v>#NUM!</v>
      </c>
      <c r="W534" s="21" t="e">
        <f t="array" ref="W534">INDEX($D$2:$D$561, SMALL(IF($U$2=$B$2:$B$561, ROW($B$2:$B$561)-ROW($B$2)+1), ROW(533:533)))</f>
        <v>#NUM!</v>
      </c>
      <c r="Y534" s="21" t="e">
        <f t="array" ref="Y534">INDEX($C$2:$C$561, SMALL(IF($X$2=$B$2:$B$561, ROW($B$2:$B$561)-ROW($B$2)+1), ROW(533:533)))</f>
        <v>#NUM!</v>
      </c>
      <c r="Z534" s="21" t="e">
        <f t="array" ref="Z534">INDEX($D$2:$D$561, SMALL(IF($X$2=$B$2:$B$561, ROW($B$2:$B$561)-ROW($B$2)+1), ROW(533:533)))</f>
        <v>#NUM!</v>
      </c>
      <c r="AB534" s="21" t="e">
        <f t="array" ref="AB534">INDEX($C$2:$C$561, SMALL(IF($AA$2=$B$2:$B$561, ROW($B$2:$B$561)-ROW($B$2)+1), ROW(533:533)))</f>
        <v>#NUM!</v>
      </c>
      <c r="AC534" s="21" t="e">
        <f t="array" ref="AC534">INDEX($D$2:$D$561, SMALL(IF($AA$2=$B$2:$B$561, ROW($B$2:$B$561)-ROW($B$2)+1), ROW(533:533)))</f>
        <v>#NUM!</v>
      </c>
      <c r="AE534" s="21" t="e">
        <f t="array" ref="AE534">INDEX($C$2:$C$561, SMALL(IF($AD$2=$B$2:$B$561, ROW($B$2:$B$561)-ROW($B$2)+1), ROW(533:533)))</f>
        <v>#NUM!</v>
      </c>
      <c r="AF534" s="21" t="e">
        <f t="array" ref="AF534">INDEX($D$2:$D$561, SMALL(IF($AD$2=$B$2:$B$561, ROW($B$2:$B$561)-ROW($B$2)+1), ROW(533:533)))</f>
        <v>#NUM!</v>
      </c>
      <c r="AH534" s="21" t="e">
        <f t="array" ref="AH534">INDEX($C$2:$C$561, SMALL(IF($AG$2=$B$2:$B$561, ROW($B$2:$B$561)-ROW($B$2)+1), ROW(533:533)))</f>
        <v>#NUM!</v>
      </c>
      <c r="AI534" s="21" t="e">
        <f t="array" ref="AI534">INDEX($D$2:$D$561, SMALL(IF($AG$2=$B$2:$B$561, ROW($B$2:$B$561)-ROW($B$2)+1), ROW(533:533)))</f>
        <v>#NUM!</v>
      </c>
    </row>
    <row r="535" spans="1:35" ht="15" x14ac:dyDescent="0.4">
      <c r="A535">
        <f>'Clk1.5'!P53</f>
        <v>9.0565488103102911</v>
      </c>
      <c r="B535">
        <f t="shared" si="8"/>
        <v>10</v>
      </c>
      <c r="C535" s="1">
        <f>'Clk1.5'!S53</f>
        <v>11.276844488556288</v>
      </c>
      <c r="D535" s="1">
        <f>'Clk1.5'!T53</f>
        <v>5.2870398740549573</v>
      </c>
      <c r="G535" s="21" t="e">
        <f t="array" ref="G535">INDEX($C$2:$C$561, SMALL(IF($F$2=$B$2:$B$561, ROW($B$2:$B$561)-ROW($B$2)+1), ROW(534:534)))</f>
        <v>#NUM!</v>
      </c>
      <c r="H535" s="21" t="e">
        <f t="array" ref="H535">INDEX($D$2:$D$561, SMALL(IF($F$2=$B$2:$B$561, ROW($B$2:$B$561)-ROW($B$2)+1), ROW(534:534)))</f>
        <v>#NUM!</v>
      </c>
      <c r="J535" s="21" t="e">
        <f t="array" ref="J535">INDEX($C$2:$C$561, SMALL(IF($I$2=$B$2:$B$561, ROW($B$2:$B$561)-ROW($B$2)+1), ROW(534:534)))</f>
        <v>#NUM!</v>
      </c>
      <c r="K535" s="21" t="e">
        <f t="array" ref="K535">INDEX($D$2:$D$561, SMALL(IF($I$2=$B$2:$B$561, ROW($B$2:$B$561)-ROW($B$2)+1), ROW(534:534)))</f>
        <v>#NUM!</v>
      </c>
      <c r="M535" s="21" t="e">
        <f t="array" ref="M535">INDEX($C$2:$C$561, SMALL(IF($L$2=$B$2:$B$561, ROW($B$2:$B$561)-ROW($B$2)+1), ROW(534:534)))</f>
        <v>#NUM!</v>
      </c>
      <c r="N535" s="21" t="e">
        <f t="array" ref="N535">INDEX($D$2:$D$561, SMALL(IF($L$2=$B$2:$B$561, ROW($B$2:$B$561)-ROW($B$2)+1), ROW(534:534)))</f>
        <v>#NUM!</v>
      </c>
      <c r="P535" s="21" t="e">
        <f t="array" ref="P535">INDEX($C$2:$C$561, SMALL(IF($O$2=$B$2:$B$561, ROW($B$2:$B$561)-ROW($B$2)+1), ROW(534:534)))</f>
        <v>#NUM!</v>
      </c>
      <c r="Q535" s="21" t="e">
        <f t="array" ref="Q535">INDEX($D$2:$D$561, SMALL(IF($O$2=$B$2:$B$561, ROW($B$2:$B$561)-ROW($B$2)+1), ROW(534:534)))</f>
        <v>#NUM!</v>
      </c>
      <c r="S535" s="21" t="e">
        <f t="array" ref="S535">INDEX($C$2:$C$561, SMALL(IF($R$2=$B$2:$B$561, ROW($B$2:$B$561)-ROW($B$2)+1), ROW(534:534)))</f>
        <v>#NUM!</v>
      </c>
      <c r="T535" s="21" t="e">
        <f t="array" ref="T535">INDEX($D$2:$D$561, SMALL(IF($R$2=$B$2:$B$561, ROW($B$2:$B$561)-ROW($B$2)+1), ROW(534:534)))</f>
        <v>#NUM!</v>
      </c>
      <c r="V535" s="21" t="e">
        <f t="array" ref="V535">INDEX($C$2:$C$561, SMALL(IF($U$2=$B$2:$B$561, ROW($B$2:$B$561)-ROW($B$2)+1), ROW(534:534)))</f>
        <v>#NUM!</v>
      </c>
      <c r="W535" s="21" t="e">
        <f t="array" ref="W535">INDEX($D$2:$D$561, SMALL(IF($U$2=$B$2:$B$561, ROW($B$2:$B$561)-ROW($B$2)+1), ROW(534:534)))</f>
        <v>#NUM!</v>
      </c>
      <c r="Y535" s="21" t="e">
        <f t="array" ref="Y535">INDEX($C$2:$C$561, SMALL(IF($X$2=$B$2:$B$561, ROW($B$2:$B$561)-ROW($B$2)+1), ROW(534:534)))</f>
        <v>#NUM!</v>
      </c>
      <c r="Z535" s="21" t="e">
        <f t="array" ref="Z535">INDEX($D$2:$D$561, SMALL(IF($X$2=$B$2:$B$561, ROW($B$2:$B$561)-ROW($B$2)+1), ROW(534:534)))</f>
        <v>#NUM!</v>
      </c>
      <c r="AB535" s="21" t="e">
        <f t="array" ref="AB535">INDEX($C$2:$C$561, SMALL(IF($AA$2=$B$2:$B$561, ROW($B$2:$B$561)-ROW($B$2)+1), ROW(534:534)))</f>
        <v>#NUM!</v>
      </c>
      <c r="AC535" s="21" t="e">
        <f t="array" ref="AC535">INDEX($D$2:$D$561, SMALL(IF($AA$2=$B$2:$B$561, ROW($B$2:$B$561)-ROW($B$2)+1), ROW(534:534)))</f>
        <v>#NUM!</v>
      </c>
      <c r="AE535" s="21" t="e">
        <f t="array" ref="AE535">INDEX($C$2:$C$561, SMALL(IF($AD$2=$B$2:$B$561, ROW($B$2:$B$561)-ROW($B$2)+1), ROW(534:534)))</f>
        <v>#NUM!</v>
      </c>
      <c r="AF535" s="21" t="e">
        <f t="array" ref="AF535">INDEX($D$2:$D$561, SMALL(IF($AD$2=$B$2:$B$561, ROW($B$2:$B$561)-ROW($B$2)+1), ROW(534:534)))</f>
        <v>#NUM!</v>
      </c>
      <c r="AH535" s="21" t="e">
        <f t="array" ref="AH535">INDEX($C$2:$C$561, SMALL(IF($AG$2=$B$2:$B$561, ROW($B$2:$B$561)-ROW($B$2)+1), ROW(534:534)))</f>
        <v>#NUM!</v>
      </c>
      <c r="AI535" s="21" t="e">
        <f t="array" ref="AI535">INDEX($D$2:$D$561, SMALL(IF($AG$2=$B$2:$B$561, ROW($B$2:$B$561)-ROW($B$2)+1), ROW(534:534)))</f>
        <v>#NUM!</v>
      </c>
    </row>
    <row r="536" spans="1:35" ht="15" x14ac:dyDescent="0.4">
      <c r="A536">
        <f>'Clk1.5'!P54</f>
        <v>9.0716892816737342</v>
      </c>
      <c r="B536">
        <f t="shared" si="8"/>
        <v>10</v>
      </c>
      <c r="C536" s="1">
        <f>'Clk1.5'!S54</f>
        <v>10.969862745888202</v>
      </c>
      <c r="D536" s="1">
        <f>'Clk1.5'!T54</f>
        <v>5.2188536333764564</v>
      </c>
      <c r="G536" s="21" t="e">
        <f t="array" ref="G536">INDEX($C$2:$C$561, SMALL(IF($F$2=$B$2:$B$561, ROW($B$2:$B$561)-ROW($B$2)+1), ROW(535:535)))</f>
        <v>#NUM!</v>
      </c>
      <c r="H536" s="21" t="e">
        <f t="array" ref="H536">INDEX($D$2:$D$561, SMALL(IF($F$2=$B$2:$B$561, ROW($B$2:$B$561)-ROW($B$2)+1), ROW(535:535)))</f>
        <v>#NUM!</v>
      </c>
      <c r="J536" s="21" t="e">
        <f t="array" ref="J536">INDEX($C$2:$C$561, SMALL(IF($I$2=$B$2:$B$561, ROW($B$2:$B$561)-ROW($B$2)+1), ROW(535:535)))</f>
        <v>#NUM!</v>
      </c>
      <c r="K536" s="21" t="e">
        <f t="array" ref="K536">INDEX($D$2:$D$561, SMALL(IF($I$2=$B$2:$B$561, ROW($B$2:$B$561)-ROW($B$2)+1), ROW(535:535)))</f>
        <v>#NUM!</v>
      </c>
      <c r="M536" s="21" t="e">
        <f t="array" ref="M536">INDEX($C$2:$C$561, SMALL(IF($L$2=$B$2:$B$561, ROW($B$2:$B$561)-ROW($B$2)+1), ROW(535:535)))</f>
        <v>#NUM!</v>
      </c>
      <c r="N536" s="21" t="e">
        <f t="array" ref="N536">INDEX($D$2:$D$561, SMALL(IF($L$2=$B$2:$B$561, ROW($B$2:$B$561)-ROW($B$2)+1), ROW(535:535)))</f>
        <v>#NUM!</v>
      </c>
      <c r="P536" s="21" t="e">
        <f t="array" ref="P536">INDEX($C$2:$C$561, SMALL(IF($O$2=$B$2:$B$561, ROW($B$2:$B$561)-ROW($B$2)+1), ROW(535:535)))</f>
        <v>#NUM!</v>
      </c>
      <c r="Q536" s="21" t="e">
        <f t="array" ref="Q536">INDEX($D$2:$D$561, SMALL(IF($O$2=$B$2:$B$561, ROW($B$2:$B$561)-ROW($B$2)+1), ROW(535:535)))</f>
        <v>#NUM!</v>
      </c>
      <c r="S536" s="21" t="e">
        <f t="array" ref="S536">INDEX($C$2:$C$561, SMALL(IF($R$2=$B$2:$B$561, ROW($B$2:$B$561)-ROW($B$2)+1), ROW(535:535)))</f>
        <v>#NUM!</v>
      </c>
      <c r="T536" s="21" t="e">
        <f t="array" ref="T536">INDEX($D$2:$D$561, SMALL(IF($R$2=$B$2:$B$561, ROW($B$2:$B$561)-ROW($B$2)+1), ROW(535:535)))</f>
        <v>#NUM!</v>
      </c>
      <c r="V536" s="21" t="e">
        <f t="array" ref="V536">INDEX($C$2:$C$561, SMALL(IF($U$2=$B$2:$B$561, ROW($B$2:$B$561)-ROW($B$2)+1), ROW(535:535)))</f>
        <v>#NUM!</v>
      </c>
      <c r="W536" s="21" t="e">
        <f t="array" ref="W536">INDEX($D$2:$D$561, SMALL(IF($U$2=$B$2:$B$561, ROW($B$2:$B$561)-ROW($B$2)+1), ROW(535:535)))</f>
        <v>#NUM!</v>
      </c>
      <c r="Y536" s="21" t="e">
        <f t="array" ref="Y536">INDEX($C$2:$C$561, SMALL(IF($X$2=$B$2:$B$561, ROW($B$2:$B$561)-ROW($B$2)+1), ROW(535:535)))</f>
        <v>#NUM!</v>
      </c>
      <c r="Z536" s="21" t="e">
        <f t="array" ref="Z536">INDEX($D$2:$D$561, SMALL(IF($X$2=$B$2:$B$561, ROW($B$2:$B$561)-ROW($B$2)+1), ROW(535:535)))</f>
        <v>#NUM!</v>
      </c>
      <c r="AB536" s="21" t="e">
        <f t="array" ref="AB536">INDEX($C$2:$C$561, SMALL(IF($AA$2=$B$2:$B$561, ROW($B$2:$B$561)-ROW($B$2)+1), ROW(535:535)))</f>
        <v>#NUM!</v>
      </c>
      <c r="AC536" s="21" t="e">
        <f t="array" ref="AC536">INDEX($D$2:$D$561, SMALL(IF($AA$2=$B$2:$B$561, ROW($B$2:$B$561)-ROW($B$2)+1), ROW(535:535)))</f>
        <v>#NUM!</v>
      </c>
      <c r="AE536" s="21" t="e">
        <f t="array" ref="AE536">INDEX($C$2:$C$561, SMALL(IF($AD$2=$B$2:$B$561, ROW($B$2:$B$561)-ROW($B$2)+1), ROW(535:535)))</f>
        <v>#NUM!</v>
      </c>
      <c r="AF536" s="21" t="e">
        <f t="array" ref="AF536">INDEX($D$2:$D$561, SMALL(IF($AD$2=$B$2:$B$561, ROW($B$2:$B$561)-ROW($B$2)+1), ROW(535:535)))</f>
        <v>#NUM!</v>
      </c>
      <c r="AH536" s="21" t="e">
        <f t="array" ref="AH536">INDEX($C$2:$C$561, SMALL(IF($AG$2=$B$2:$B$561, ROW($B$2:$B$561)-ROW($B$2)+1), ROW(535:535)))</f>
        <v>#NUM!</v>
      </c>
      <c r="AI536" s="21" t="e">
        <f t="array" ref="AI536">INDEX($D$2:$D$561, SMALL(IF($AG$2=$B$2:$B$561, ROW($B$2:$B$561)-ROW($B$2)+1), ROW(535:535)))</f>
        <v>#NUM!</v>
      </c>
    </row>
    <row r="537" spans="1:35" ht="15" x14ac:dyDescent="0.4">
      <c r="A537">
        <f>'Clk1.5'!P55</f>
        <v>9.0944371070417738</v>
      </c>
      <c r="B537">
        <f t="shared" si="8"/>
        <v>10</v>
      </c>
      <c r="C537" s="1">
        <f>'Clk1.5'!S55</f>
        <v>10.672871275098034</v>
      </c>
      <c r="D537" s="1">
        <f>'Clk1.5'!T55</f>
        <v>5.1464069462770388</v>
      </c>
      <c r="G537" s="21" t="e">
        <f t="array" ref="G537">INDEX($C$2:$C$561, SMALL(IF($F$2=$B$2:$B$561, ROW($B$2:$B$561)-ROW($B$2)+1), ROW(536:536)))</f>
        <v>#NUM!</v>
      </c>
      <c r="H537" s="21" t="e">
        <f t="array" ref="H537">INDEX($D$2:$D$561, SMALL(IF($F$2=$B$2:$B$561, ROW($B$2:$B$561)-ROW($B$2)+1), ROW(536:536)))</f>
        <v>#NUM!</v>
      </c>
      <c r="J537" s="21" t="e">
        <f t="array" ref="J537">INDEX($C$2:$C$561, SMALL(IF($I$2=$B$2:$B$561, ROW($B$2:$B$561)-ROW($B$2)+1), ROW(536:536)))</f>
        <v>#NUM!</v>
      </c>
      <c r="K537" s="21" t="e">
        <f t="array" ref="K537">INDEX($D$2:$D$561, SMALL(IF($I$2=$B$2:$B$561, ROW($B$2:$B$561)-ROW($B$2)+1), ROW(536:536)))</f>
        <v>#NUM!</v>
      </c>
      <c r="M537" s="21" t="e">
        <f t="array" ref="M537">INDEX($C$2:$C$561, SMALL(IF($L$2=$B$2:$B$561, ROW($B$2:$B$561)-ROW($B$2)+1), ROW(536:536)))</f>
        <v>#NUM!</v>
      </c>
      <c r="N537" s="21" t="e">
        <f t="array" ref="N537">INDEX($D$2:$D$561, SMALL(IF($L$2=$B$2:$B$561, ROW($B$2:$B$561)-ROW($B$2)+1), ROW(536:536)))</f>
        <v>#NUM!</v>
      </c>
      <c r="P537" s="21" t="e">
        <f t="array" ref="P537">INDEX($C$2:$C$561, SMALL(IF($O$2=$B$2:$B$561, ROW($B$2:$B$561)-ROW($B$2)+1), ROW(536:536)))</f>
        <v>#NUM!</v>
      </c>
      <c r="Q537" s="21" t="e">
        <f t="array" ref="Q537">INDEX($D$2:$D$561, SMALL(IF($O$2=$B$2:$B$561, ROW($B$2:$B$561)-ROW($B$2)+1), ROW(536:536)))</f>
        <v>#NUM!</v>
      </c>
      <c r="S537" s="21" t="e">
        <f t="array" ref="S537">INDEX($C$2:$C$561, SMALL(IF($R$2=$B$2:$B$561, ROW($B$2:$B$561)-ROW($B$2)+1), ROW(536:536)))</f>
        <v>#NUM!</v>
      </c>
      <c r="T537" s="21" t="e">
        <f t="array" ref="T537">INDEX($D$2:$D$561, SMALL(IF($R$2=$B$2:$B$561, ROW($B$2:$B$561)-ROW($B$2)+1), ROW(536:536)))</f>
        <v>#NUM!</v>
      </c>
      <c r="V537" s="21" t="e">
        <f t="array" ref="V537">INDEX($C$2:$C$561, SMALL(IF($U$2=$B$2:$B$561, ROW($B$2:$B$561)-ROW($B$2)+1), ROW(536:536)))</f>
        <v>#NUM!</v>
      </c>
      <c r="W537" s="21" t="e">
        <f t="array" ref="W537">INDEX($D$2:$D$561, SMALL(IF($U$2=$B$2:$B$561, ROW($B$2:$B$561)-ROW($B$2)+1), ROW(536:536)))</f>
        <v>#NUM!</v>
      </c>
      <c r="Y537" s="21" t="e">
        <f t="array" ref="Y537">INDEX($C$2:$C$561, SMALL(IF($X$2=$B$2:$B$561, ROW($B$2:$B$561)-ROW($B$2)+1), ROW(536:536)))</f>
        <v>#NUM!</v>
      </c>
      <c r="Z537" s="21" t="e">
        <f t="array" ref="Z537">INDEX($D$2:$D$561, SMALL(IF($X$2=$B$2:$B$561, ROW($B$2:$B$561)-ROW($B$2)+1), ROW(536:536)))</f>
        <v>#NUM!</v>
      </c>
      <c r="AB537" s="21" t="e">
        <f t="array" ref="AB537">INDEX($C$2:$C$561, SMALL(IF($AA$2=$B$2:$B$561, ROW($B$2:$B$561)-ROW($B$2)+1), ROW(536:536)))</f>
        <v>#NUM!</v>
      </c>
      <c r="AC537" s="21" t="e">
        <f t="array" ref="AC537">INDEX($D$2:$D$561, SMALL(IF($AA$2=$B$2:$B$561, ROW($B$2:$B$561)-ROW($B$2)+1), ROW(536:536)))</f>
        <v>#NUM!</v>
      </c>
      <c r="AE537" s="21" t="e">
        <f t="array" ref="AE537">INDEX($C$2:$C$561, SMALL(IF($AD$2=$B$2:$B$561, ROW($B$2:$B$561)-ROW($B$2)+1), ROW(536:536)))</f>
        <v>#NUM!</v>
      </c>
      <c r="AF537" s="21" t="e">
        <f t="array" ref="AF537">INDEX($D$2:$D$561, SMALL(IF($AD$2=$B$2:$B$561, ROW($B$2:$B$561)-ROW($B$2)+1), ROW(536:536)))</f>
        <v>#NUM!</v>
      </c>
      <c r="AH537" s="21" t="e">
        <f t="array" ref="AH537">INDEX($C$2:$C$561, SMALL(IF($AG$2=$B$2:$B$561, ROW($B$2:$B$561)-ROW($B$2)+1), ROW(536:536)))</f>
        <v>#NUM!</v>
      </c>
      <c r="AI537" s="21" t="e">
        <f t="array" ref="AI537">INDEX($D$2:$D$561, SMALL(IF($AG$2=$B$2:$B$561, ROW($B$2:$B$561)-ROW($B$2)+1), ROW(536:536)))</f>
        <v>#NUM!</v>
      </c>
    </row>
    <row r="538" spans="1:35" ht="15" x14ac:dyDescent="0.4">
      <c r="A538">
        <f>'Clk1.5'!P56</f>
        <v>9.1246791289373572</v>
      </c>
      <c r="B538">
        <f t="shared" si="8"/>
        <v>10</v>
      </c>
      <c r="C538" s="1">
        <f>'Clk1.5'!S56</f>
        <v>10.385288336691202</v>
      </c>
      <c r="D538" s="1">
        <f>'Clk1.5'!T56</f>
        <v>5.0694846183564808</v>
      </c>
      <c r="G538" s="21" t="e">
        <f t="array" ref="G538">INDEX($C$2:$C$561, SMALL(IF($F$2=$B$2:$B$561, ROW($B$2:$B$561)-ROW($B$2)+1), ROW(537:537)))</f>
        <v>#NUM!</v>
      </c>
      <c r="H538" s="21" t="e">
        <f t="array" ref="H538">INDEX($D$2:$D$561, SMALL(IF($F$2=$B$2:$B$561, ROW($B$2:$B$561)-ROW($B$2)+1), ROW(537:537)))</f>
        <v>#NUM!</v>
      </c>
      <c r="J538" s="21" t="e">
        <f t="array" ref="J538">INDEX($C$2:$C$561, SMALL(IF($I$2=$B$2:$B$561, ROW($B$2:$B$561)-ROW($B$2)+1), ROW(537:537)))</f>
        <v>#NUM!</v>
      </c>
      <c r="K538" s="21" t="e">
        <f t="array" ref="K538">INDEX($D$2:$D$561, SMALL(IF($I$2=$B$2:$B$561, ROW($B$2:$B$561)-ROW($B$2)+1), ROW(537:537)))</f>
        <v>#NUM!</v>
      </c>
      <c r="M538" s="21" t="e">
        <f t="array" ref="M538">INDEX($C$2:$C$561, SMALL(IF($L$2=$B$2:$B$561, ROW($B$2:$B$561)-ROW($B$2)+1), ROW(537:537)))</f>
        <v>#NUM!</v>
      </c>
      <c r="N538" s="21" t="e">
        <f t="array" ref="N538">INDEX($D$2:$D$561, SMALL(IF($L$2=$B$2:$B$561, ROW($B$2:$B$561)-ROW($B$2)+1), ROW(537:537)))</f>
        <v>#NUM!</v>
      </c>
      <c r="P538" s="21" t="e">
        <f t="array" ref="P538">INDEX($C$2:$C$561, SMALL(IF($O$2=$B$2:$B$561, ROW($B$2:$B$561)-ROW($B$2)+1), ROW(537:537)))</f>
        <v>#NUM!</v>
      </c>
      <c r="Q538" s="21" t="e">
        <f t="array" ref="Q538">INDEX($D$2:$D$561, SMALL(IF($O$2=$B$2:$B$561, ROW($B$2:$B$561)-ROW($B$2)+1), ROW(537:537)))</f>
        <v>#NUM!</v>
      </c>
      <c r="S538" s="21" t="e">
        <f t="array" ref="S538">INDEX($C$2:$C$561, SMALL(IF($R$2=$B$2:$B$561, ROW($B$2:$B$561)-ROW($B$2)+1), ROW(537:537)))</f>
        <v>#NUM!</v>
      </c>
      <c r="T538" s="21" t="e">
        <f t="array" ref="T538">INDEX($D$2:$D$561, SMALL(IF($R$2=$B$2:$B$561, ROW($B$2:$B$561)-ROW($B$2)+1), ROW(537:537)))</f>
        <v>#NUM!</v>
      </c>
      <c r="V538" s="21" t="e">
        <f t="array" ref="V538">INDEX($C$2:$C$561, SMALL(IF($U$2=$B$2:$B$561, ROW($B$2:$B$561)-ROW($B$2)+1), ROW(537:537)))</f>
        <v>#NUM!</v>
      </c>
      <c r="W538" s="21" t="e">
        <f t="array" ref="W538">INDEX($D$2:$D$561, SMALL(IF($U$2=$B$2:$B$561, ROW($B$2:$B$561)-ROW($B$2)+1), ROW(537:537)))</f>
        <v>#NUM!</v>
      </c>
      <c r="Y538" s="21" t="e">
        <f t="array" ref="Y538">INDEX($C$2:$C$561, SMALL(IF($X$2=$B$2:$B$561, ROW($B$2:$B$561)-ROW($B$2)+1), ROW(537:537)))</f>
        <v>#NUM!</v>
      </c>
      <c r="Z538" s="21" t="e">
        <f t="array" ref="Z538">INDEX($D$2:$D$561, SMALL(IF($X$2=$B$2:$B$561, ROW($B$2:$B$561)-ROW($B$2)+1), ROW(537:537)))</f>
        <v>#NUM!</v>
      </c>
      <c r="AB538" s="21" t="e">
        <f t="array" ref="AB538">INDEX($C$2:$C$561, SMALL(IF($AA$2=$B$2:$B$561, ROW($B$2:$B$561)-ROW($B$2)+1), ROW(537:537)))</f>
        <v>#NUM!</v>
      </c>
      <c r="AC538" s="21" t="e">
        <f t="array" ref="AC538">INDEX($D$2:$D$561, SMALL(IF($AA$2=$B$2:$B$561, ROW($B$2:$B$561)-ROW($B$2)+1), ROW(537:537)))</f>
        <v>#NUM!</v>
      </c>
      <c r="AE538" s="21" t="e">
        <f t="array" ref="AE538">INDEX($C$2:$C$561, SMALL(IF($AD$2=$B$2:$B$561, ROW($B$2:$B$561)-ROW($B$2)+1), ROW(537:537)))</f>
        <v>#NUM!</v>
      </c>
      <c r="AF538" s="21" t="e">
        <f t="array" ref="AF538">INDEX($D$2:$D$561, SMALL(IF($AD$2=$B$2:$B$561, ROW($B$2:$B$561)-ROW($B$2)+1), ROW(537:537)))</f>
        <v>#NUM!</v>
      </c>
      <c r="AH538" s="21" t="e">
        <f t="array" ref="AH538">INDEX($C$2:$C$561, SMALL(IF($AG$2=$B$2:$B$561, ROW($B$2:$B$561)-ROW($B$2)+1), ROW(537:537)))</f>
        <v>#NUM!</v>
      </c>
      <c r="AI538" s="21" t="e">
        <f t="array" ref="AI538">INDEX($D$2:$D$561, SMALL(IF($AG$2=$B$2:$B$561, ROW($B$2:$B$561)-ROW($B$2)+1), ROW(537:537)))</f>
        <v>#NUM!</v>
      </c>
    </row>
    <row r="539" spans="1:35" ht="15" x14ac:dyDescent="0.4">
      <c r="A539">
        <f>'Clk1.5'!P57</f>
        <v>9.1623400773181114</v>
      </c>
      <c r="B539">
        <f t="shared" si="8"/>
        <v>10</v>
      </c>
      <c r="C539" s="1">
        <f>'Clk1.5'!S57</f>
        <v>10.106580462800922</v>
      </c>
      <c r="D539" s="1">
        <f>'Clk1.5'!T57</f>
        <v>4.9878761188149809</v>
      </c>
      <c r="G539" s="21" t="e">
        <f t="array" ref="G539">INDEX($C$2:$C$561, SMALL(IF($F$2=$B$2:$B$561, ROW($B$2:$B$561)-ROW($B$2)+1), ROW(538:538)))</f>
        <v>#NUM!</v>
      </c>
      <c r="H539" s="21" t="e">
        <f t="array" ref="H539">INDEX($D$2:$D$561, SMALL(IF($F$2=$B$2:$B$561, ROW($B$2:$B$561)-ROW($B$2)+1), ROW(538:538)))</f>
        <v>#NUM!</v>
      </c>
      <c r="J539" s="21" t="e">
        <f t="array" ref="J539">INDEX($C$2:$C$561, SMALL(IF($I$2=$B$2:$B$561, ROW($B$2:$B$561)-ROW($B$2)+1), ROW(538:538)))</f>
        <v>#NUM!</v>
      </c>
      <c r="K539" s="21" t="e">
        <f t="array" ref="K539">INDEX($D$2:$D$561, SMALL(IF($I$2=$B$2:$B$561, ROW($B$2:$B$561)-ROW($B$2)+1), ROW(538:538)))</f>
        <v>#NUM!</v>
      </c>
      <c r="M539" s="21" t="e">
        <f t="array" ref="M539">INDEX($C$2:$C$561, SMALL(IF($L$2=$B$2:$B$561, ROW($B$2:$B$561)-ROW($B$2)+1), ROW(538:538)))</f>
        <v>#NUM!</v>
      </c>
      <c r="N539" s="21" t="e">
        <f t="array" ref="N539">INDEX($D$2:$D$561, SMALL(IF($L$2=$B$2:$B$561, ROW($B$2:$B$561)-ROW($B$2)+1), ROW(538:538)))</f>
        <v>#NUM!</v>
      </c>
      <c r="P539" s="21" t="e">
        <f t="array" ref="P539">INDEX($C$2:$C$561, SMALL(IF($O$2=$B$2:$B$561, ROW($B$2:$B$561)-ROW($B$2)+1), ROW(538:538)))</f>
        <v>#NUM!</v>
      </c>
      <c r="Q539" s="21" t="e">
        <f t="array" ref="Q539">INDEX($D$2:$D$561, SMALL(IF($O$2=$B$2:$B$561, ROW($B$2:$B$561)-ROW($B$2)+1), ROW(538:538)))</f>
        <v>#NUM!</v>
      </c>
      <c r="S539" s="21" t="e">
        <f t="array" ref="S539">INDEX($C$2:$C$561, SMALL(IF($R$2=$B$2:$B$561, ROW($B$2:$B$561)-ROW($B$2)+1), ROW(538:538)))</f>
        <v>#NUM!</v>
      </c>
      <c r="T539" s="21" t="e">
        <f t="array" ref="T539">INDEX($D$2:$D$561, SMALL(IF($R$2=$B$2:$B$561, ROW($B$2:$B$561)-ROW($B$2)+1), ROW(538:538)))</f>
        <v>#NUM!</v>
      </c>
      <c r="V539" s="21" t="e">
        <f t="array" ref="V539">INDEX($C$2:$C$561, SMALL(IF($U$2=$B$2:$B$561, ROW($B$2:$B$561)-ROW($B$2)+1), ROW(538:538)))</f>
        <v>#NUM!</v>
      </c>
      <c r="W539" s="21" t="e">
        <f t="array" ref="W539">INDEX($D$2:$D$561, SMALL(IF($U$2=$B$2:$B$561, ROW($B$2:$B$561)-ROW($B$2)+1), ROW(538:538)))</f>
        <v>#NUM!</v>
      </c>
      <c r="Y539" s="21" t="e">
        <f t="array" ref="Y539">INDEX($C$2:$C$561, SMALL(IF($X$2=$B$2:$B$561, ROW($B$2:$B$561)-ROW($B$2)+1), ROW(538:538)))</f>
        <v>#NUM!</v>
      </c>
      <c r="Z539" s="21" t="e">
        <f t="array" ref="Z539">INDEX($D$2:$D$561, SMALL(IF($X$2=$B$2:$B$561, ROW($B$2:$B$561)-ROW($B$2)+1), ROW(538:538)))</f>
        <v>#NUM!</v>
      </c>
      <c r="AB539" s="21" t="e">
        <f t="array" ref="AB539">INDEX($C$2:$C$561, SMALL(IF($AA$2=$B$2:$B$561, ROW($B$2:$B$561)-ROW($B$2)+1), ROW(538:538)))</f>
        <v>#NUM!</v>
      </c>
      <c r="AC539" s="21" t="e">
        <f t="array" ref="AC539">INDEX($D$2:$D$561, SMALL(IF($AA$2=$B$2:$B$561, ROW($B$2:$B$561)-ROW($B$2)+1), ROW(538:538)))</f>
        <v>#NUM!</v>
      </c>
      <c r="AE539" s="21" t="e">
        <f t="array" ref="AE539">INDEX($C$2:$C$561, SMALL(IF($AD$2=$B$2:$B$561, ROW($B$2:$B$561)-ROW($B$2)+1), ROW(538:538)))</f>
        <v>#NUM!</v>
      </c>
      <c r="AF539" s="21" t="e">
        <f t="array" ref="AF539">INDEX($D$2:$D$561, SMALL(IF($AD$2=$B$2:$B$561, ROW($B$2:$B$561)-ROW($B$2)+1), ROW(538:538)))</f>
        <v>#NUM!</v>
      </c>
      <c r="AH539" s="21" t="e">
        <f t="array" ref="AH539">INDEX($C$2:$C$561, SMALL(IF($AG$2=$B$2:$B$561, ROW($B$2:$B$561)-ROW($B$2)+1), ROW(538:538)))</f>
        <v>#NUM!</v>
      </c>
      <c r="AI539" s="21" t="e">
        <f t="array" ref="AI539">INDEX($D$2:$D$561, SMALL(IF($AG$2=$B$2:$B$561, ROW($B$2:$B$561)-ROW($B$2)+1), ROW(538:538)))</f>
        <v>#NUM!</v>
      </c>
    </row>
    <row r="540" spans="1:35" ht="15" x14ac:dyDescent="0.4">
      <c r="A540">
        <f>'Clk1.5'!P58</f>
        <v>9.2073812356027158</v>
      </c>
      <c r="B540">
        <f t="shared" si="8"/>
        <v>10</v>
      </c>
      <c r="C540" s="1">
        <f>'Clk1.5'!S58</f>
        <v>9.8362543737256711</v>
      </c>
      <c r="D540" s="1">
        <f>'Clk1.5'!T58</f>
        <v>4.9013729223693261</v>
      </c>
      <c r="G540" s="21" t="e">
        <f t="array" ref="G540">INDEX($C$2:$C$561, SMALL(IF($F$2=$B$2:$B$561, ROW($B$2:$B$561)-ROW($B$2)+1), ROW(539:539)))</f>
        <v>#NUM!</v>
      </c>
      <c r="H540" s="21" t="e">
        <f t="array" ref="H540">INDEX($D$2:$D$561, SMALL(IF($F$2=$B$2:$B$561, ROW($B$2:$B$561)-ROW($B$2)+1), ROW(539:539)))</f>
        <v>#NUM!</v>
      </c>
      <c r="J540" s="21" t="e">
        <f t="array" ref="J540">INDEX($C$2:$C$561, SMALL(IF($I$2=$B$2:$B$561, ROW($B$2:$B$561)-ROW($B$2)+1), ROW(539:539)))</f>
        <v>#NUM!</v>
      </c>
      <c r="K540" s="21" t="e">
        <f t="array" ref="K540">INDEX($D$2:$D$561, SMALL(IF($I$2=$B$2:$B$561, ROW($B$2:$B$561)-ROW($B$2)+1), ROW(539:539)))</f>
        <v>#NUM!</v>
      </c>
      <c r="M540" s="21" t="e">
        <f t="array" ref="M540">INDEX($C$2:$C$561, SMALL(IF($L$2=$B$2:$B$561, ROW($B$2:$B$561)-ROW($B$2)+1), ROW(539:539)))</f>
        <v>#NUM!</v>
      </c>
      <c r="N540" s="21" t="e">
        <f t="array" ref="N540">INDEX($D$2:$D$561, SMALL(IF($L$2=$B$2:$B$561, ROW($B$2:$B$561)-ROW($B$2)+1), ROW(539:539)))</f>
        <v>#NUM!</v>
      </c>
      <c r="P540" s="21" t="e">
        <f t="array" ref="P540">INDEX($C$2:$C$561, SMALL(IF($O$2=$B$2:$B$561, ROW($B$2:$B$561)-ROW($B$2)+1), ROW(539:539)))</f>
        <v>#NUM!</v>
      </c>
      <c r="Q540" s="21" t="e">
        <f t="array" ref="Q540">INDEX($D$2:$D$561, SMALL(IF($O$2=$B$2:$B$561, ROW($B$2:$B$561)-ROW($B$2)+1), ROW(539:539)))</f>
        <v>#NUM!</v>
      </c>
      <c r="S540" s="21" t="e">
        <f t="array" ref="S540">INDEX($C$2:$C$561, SMALL(IF($R$2=$B$2:$B$561, ROW($B$2:$B$561)-ROW($B$2)+1), ROW(539:539)))</f>
        <v>#NUM!</v>
      </c>
      <c r="T540" s="21" t="e">
        <f t="array" ref="T540">INDEX($D$2:$D$561, SMALL(IF($R$2=$B$2:$B$561, ROW($B$2:$B$561)-ROW($B$2)+1), ROW(539:539)))</f>
        <v>#NUM!</v>
      </c>
      <c r="V540" s="21" t="e">
        <f t="array" ref="V540">INDEX($C$2:$C$561, SMALL(IF($U$2=$B$2:$B$561, ROW($B$2:$B$561)-ROW($B$2)+1), ROW(539:539)))</f>
        <v>#NUM!</v>
      </c>
      <c r="W540" s="21" t="e">
        <f t="array" ref="W540">INDEX($D$2:$D$561, SMALL(IF($U$2=$B$2:$B$561, ROW($B$2:$B$561)-ROW($B$2)+1), ROW(539:539)))</f>
        <v>#NUM!</v>
      </c>
      <c r="Y540" s="21" t="e">
        <f t="array" ref="Y540">INDEX($C$2:$C$561, SMALL(IF($X$2=$B$2:$B$561, ROW($B$2:$B$561)-ROW($B$2)+1), ROW(539:539)))</f>
        <v>#NUM!</v>
      </c>
      <c r="Z540" s="21" t="e">
        <f t="array" ref="Z540">INDEX($D$2:$D$561, SMALL(IF($X$2=$B$2:$B$561, ROW($B$2:$B$561)-ROW($B$2)+1), ROW(539:539)))</f>
        <v>#NUM!</v>
      </c>
      <c r="AB540" s="21" t="e">
        <f t="array" ref="AB540">INDEX($C$2:$C$561, SMALL(IF($AA$2=$B$2:$B$561, ROW($B$2:$B$561)-ROW($B$2)+1), ROW(539:539)))</f>
        <v>#NUM!</v>
      </c>
      <c r="AC540" s="21" t="e">
        <f t="array" ref="AC540">INDEX($D$2:$D$561, SMALL(IF($AA$2=$B$2:$B$561, ROW($B$2:$B$561)-ROW($B$2)+1), ROW(539:539)))</f>
        <v>#NUM!</v>
      </c>
      <c r="AE540" s="21" t="e">
        <f t="array" ref="AE540">INDEX($C$2:$C$561, SMALL(IF($AD$2=$B$2:$B$561, ROW($B$2:$B$561)-ROW($B$2)+1), ROW(539:539)))</f>
        <v>#NUM!</v>
      </c>
      <c r="AF540" s="21" t="e">
        <f t="array" ref="AF540">INDEX($D$2:$D$561, SMALL(IF($AD$2=$B$2:$B$561, ROW($B$2:$B$561)-ROW($B$2)+1), ROW(539:539)))</f>
        <v>#NUM!</v>
      </c>
      <c r="AH540" s="21" t="e">
        <f t="array" ref="AH540">INDEX($C$2:$C$561, SMALL(IF($AG$2=$B$2:$B$561, ROW($B$2:$B$561)-ROW($B$2)+1), ROW(539:539)))</f>
        <v>#NUM!</v>
      </c>
      <c r="AI540" s="21" t="e">
        <f t="array" ref="AI540">INDEX($D$2:$D$561, SMALL(IF($AG$2=$B$2:$B$561, ROW($B$2:$B$561)-ROW($B$2)+1), ROW(539:539)))</f>
        <v>#NUM!</v>
      </c>
    </row>
    <row r="541" spans="1:35" ht="15" x14ac:dyDescent="0.4">
      <c r="A541">
        <f>'Clk1.5'!P59</f>
        <v>9.2597996988219755</v>
      </c>
      <c r="B541">
        <f t="shared" si="8"/>
        <v>10</v>
      </c>
      <c r="C541" s="1">
        <f>'Clk1.5'!S59</f>
        <v>9.5738496223976259</v>
      </c>
      <c r="D541" s="1">
        <f>'Clk1.5'!T59</f>
        <v>4.8097658801625132</v>
      </c>
      <c r="G541" s="21" t="e">
        <f t="array" ref="G541">INDEX($C$2:$C$561, SMALL(IF($F$2=$B$2:$B$561, ROW($B$2:$B$561)-ROW($B$2)+1), ROW(540:540)))</f>
        <v>#NUM!</v>
      </c>
      <c r="H541" s="21" t="e">
        <f t="array" ref="H541">INDEX($D$2:$D$561, SMALL(IF($F$2=$B$2:$B$561, ROW($B$2:$B$561)-ROW($B$2)+1), ROW(540:540)))</f>
        <v>#NUM!</v>
      </c>
      <c r="J541" s="21" t="e">
        <f t="array" ref="J541">INDEX($C$2:$C$561, SMALL(IF($I$2=$B$2:$B$561, ROW($B$2:$B$561)-ROW($B$2)+1), ROW(540:540)))</f>
        <v>#NUM!</v>
      </c>
      <c r="K541" s="21" t="e">
        <f t="array" ref="K541">INDEX($D$2:$D$561, SMALL(IF($I$2=$B$2:$B$561, ROW($B$2:$B$561)-ROW($B$2)+1), ROW(540:540)))</f>
        <v>#NUM!</v>
      </c>
      <c r="M541" s="21" t="e">
        <f t="array" ref="M541">INDEX($C$2:$C$561, SMALL(IF($L$2=$B$2:$B$561, ROW($B$2:$B$561)-ROW($B$2)+1), ROW(540:540)))</f>
        <v>#NUM!</v>
      </c>
      <c r="N541" s="21" t="e">
        <f t="array" ref="N541">INDEX($D$2:$D$561, SMALL(IF($L$2=$B$2:$B$561, ROW($B$2:$B$561)-ROW($B$2)+1), ROW(540:540)))</f>
        <v>#NUM!</v>
      </c>
      <c r="P541" s="21" t="e">
        <f t="array" ref="P541">INDEX($C$2:$C$561, SMALL(IF($O$2=$B$2:$B$561, ROW($B$2:$B$561)-ROW($B$2)+1), ROW(540:540)))</f>
        <v>#NUM!</v>
      </c>
      <c r="Q541" s="21" t="e">
        <f t="array" ref="Q541">INDEX($D$2:$D$561, SMALL(IF($O$2=$B$2:$B$561, ROW($B$2:$B$561)-ROW($B$2)+1), ROW(540:540)))</f>
        <v>#NUM!</v>
      </c>
      <c r="S541" s="21" t="e">
        <f t="array" ref="S541">INDEX($C$2:$C$561, SMALL(IF($R$2=$B$2:$B$561, ROW($B$2:$B$561)-ROW($B$2)+1), ROW(540:540)))</f>
        <v>#NUM!</v>
      </c>
      <c r="T541" s="21" t="e">
        <f t="array" ref="T541">INDEX($D$2:$D$561, SMALL(IF($R$2=$B$2:$B$561, ROW($B$2:$B$561)-ROW($B$2)+1), ROW(540:540)))</f>
        <v>#NUM!</v>
      </c>
      <c r="V541" s="21" t="e">
        <f t="array" ref="V541">INDEX($C$2:$C$561, SMALL(IF($U$2=$B$2:$B$561, ROW($B$2:$B$561)-ROW($B$2)+1), ROW(540:540)))</f>
        <v>#NUM!</v>
      </c>
      <c r="W541" s="21" t="e">
        <f t="array" ref="W541">INDEX($D$2:$D$561, SMALL(IF($U$2=$B$2:$B$561, ROW($B$2:$B$561)-ROW($B$2)+1), ROW(540:540)))</f>
        <v>#NUM!</v>
      </c>
      <c r="Y541" s="21" t="e">
        <f t="array" ref="Y541">INDEX($C$2:$C$561, SMALL(IF($X$2=$B$2:$B$561, ROW($B$2:$B$561)-ROW($B$2)+1), ROW(540:540)))</f>
        <v>#NUM!</v>
      </c>
      <c r="Z541" s="21" t="e">
        <f t="array" ref="Z541">INDEX($D$2:$D$561, SMALL(IF($X$2=$B$2:$B$561, ROW($B$2:$B$561)-ROW($B$2)+1), ROW(540:540)))</f>
        <v>#NUM!</v>
      </c>
      <c r="AB541" s="21" t="e">
        <f t="array" ref="AB541">INDEX($C$2:$C$561, SMALL(IF($AA$2=$B$2:$B$561, ROW($B$2:$B$561)-ROW($B$2)+1), ROW(540:540)))</f>
        <v>#NUM!</v>
      </c>
      <c r="AC541" s="21" t="e">
        <f t="array" ref="AC541">INDEX($D$2:$D$561, SMALL(IF($AA$2=$B$2:$B$561, ROW($B$2:$B$561)-ROW($B$2)+1), ROW(540:540)))</f>
        <v>#NUM!</v>
      </c>
      <c r="AE541" s="21" t="e">
        <f t="array" ref="AE541">INDEX($C$2:$C$561, SMALL(IF($AD$2=$B$2:$B$561, ROW($B$2:$B$561)-ROW($B$2)+1), ROW(540:540)))</f>
        <v>#NUM!</v>
      </c>
      <c r="AF541" s="21" t="e">
        <f t="array" ref="AF541">INDEX($D$2:$D$561, SMALL(IF($AD$2=$B$2:$B$561, ROW($B$2:$B$561)-ROW($B$2)+1), ROW(540:540)))</f>
        <v>#NUM!</v>
      </c>
      <c r="AH541" s="21" t="e">
        <f t="array" ref="AH541">INDEX($C$2:$C$561, SMALL(IF($AG$2=$B$2:$B$561, ROW($B$2:$B$561)-ROW($B$2)+1), ROW(540:540)))</f>
        <v>#NUM!</v>
      </c>
      <c r="AI541" s="21" t="e">
        <f t="array" ref="AI541">INDEX($D$2:$D$561, SMALL(IF($AG$2=$B$2:$B$561, ROW($B$2:$B$561)-ROW($B$2)+1), ROW(540:540)))</f>
        <v>#NUM!</v>
      </c>
    </row>
    <row r="542" spans="1:35" ht="15" x14ac:dyDescent="0.4">
      <c r="A542">
        <f>'Clk1.5'!P60</f>
        <v>9.3196281819704367</v>
      </c>
      <c r="B542">
        <f t="shared" si="8"/>
        <v>10</v>
      </c>
      <c r="C542" s="1">
        <f>'Clk1.5'!S60</f>
        <v>9.3189317608616022</v>
      </c>
      <c r="D542" s="1">
        <f>'Clk1.5'!T60</f>
        <v>4.7128425930793387</v>
      </c>
      <c r="G542" s="21" t="e">
        <f t="array" ref="G542">INDEX($C$2:$C$561, SMALL(IF($F$2=$B$2:$B$561, ROW($B$2:$B$561)-ROW($B$2)+1), ROW(541:541)))</f>
        <v>#NUM!</v>
      </c>
      <c r="H542" s="21" t="e">
        <f t="array" ref="H542">INDEX($D$2:$D$561, SMALL(IF($F$2=$B$2:$B$561, ROW($B$2:$B$561)-ROW($B$2)+1), ROW(541:541)))</f>
        <v>#NUM!</v>
      </c>
      <c r="J542" s="21" t="e">
        <f t="array" ref="J542">INDEX($C$2:$C$561, SMALL(IF($I$2=$B$2:$B$561, ROW($B$2:$B$561)-ROW($B$2)+1), ROW(541:541)))</f>
        <v>#NUM!</v>
      </c>
      <c r="K542" s="21" t="e">
        <f t="array" ref="K542">INDEX($D$2:$D$561, SMALL(IF($I$2=$B$2:$B$561, ROW($B$2:$B$561)-ROW($B$2)+1), ROW(541:541)))</f>
        <v>#NUM!</v>
      </c>
      <c r="M542" s="21" t="e">
        <f t="array" ref="M542">INDEX($C$2:$C$561, SMALL(IF($L$2=$B$2:$B$561, ROW($B$2:$B$561)-ROW($B$2)+1), ROW(541:541)))</f>
        <v>#NUM!</v>
      </c>
      <c r="N542" s="21" t="e">
        <f t="array" ref="N542">INDEX($D$2:$D$561, SMALL(IF($L$2=$B$2:$B$561, ROW($B$2:$B$561)-ROW($B$2)+1), ROW(541:541)))</f>
        <v>#NUM!</v>
      </c>
      <c r="P542" s="21" t="e">
        <f t="array" ref="P542">INDEX($C$2:$C$561, SMALL(IF($O$2=$B$2:$B$561, ROW($B$2:$B$561)-ROW($B$2)+1), ROW(541:541)))</f>
        <v>#NUM!</v>
      </c>
      <c r="Q542" s="21" t="e">
        <f t="array" ref="Q542">INDEX($D$2:$D$561, SMALL(IF($O$2=$B$2:$B$561, ROW($B$2:$B$561)-ROW($B$2)+1), ROW(541:541)))</f>
        <v>#NUM!</v>
      </c>
      <c r="S542" s="21" t="e">
        <f t="array" ref="S542">INDEX($C$2:$C$561, SMALL(IF($R$2=$B$2:$B$561, ROW($B$2:$B$561)-ROW($B$2)+1), ROW(541:541)))</f>
        <v>#NUM!</v>
      </c>
      <c r="T542" s="21" t="e">
        <f t="array" ref="T542">INDEX($D$2:$D$561, SMALL(IF($R$2=$B$2:$B$561, ROW($B$2:$B$561)-ROW($B$2)+1), ROW(541:541)))</f>
        <v>#NUM!</v>
      </c>
      <c r="V542" s="21" t="e">
        <f t="array" ref="V542">INDEX($C$2:$C$561, SMALL(IF($U$2=$B$2:$B$561, ROW($B$2:$B$561)-ROW($B$2)+1), ROW(541:541)))</f>
        <v>#NUM!</v>
      </c>
      <c r="W542" s="21" t="e">
        <f t="array" ref="W542">INDEX($D$2:$D$561, SMALL(IF($U$2=$B$2:$B$561, ROW($B$2:$B$561)-ROW($B$2)+1), ROW(541:541)))</f>
        <v>#NUM!</v>
      </c>
      <c r="Y542" s="21" t="e">
        <f t="array" ref="Y542">INDEX($C$2:$C$561, SMALL(IF($X$2=$B$2:$B$561, ROW($B$2:$B$561)-ROW($B$2)+1), ROW(541:541)))</f>
        <v>#NUM!</v>
      </c>
      <c r="Z542" s="21" t="e">
        <f t="array" ref="Z542">INDEX($D$2:$D$561, SMALL(IF($X$2=$B$2:$B$561, ROW($B$2:$B$561)-ROW($B$2)+1), ROW(541:541)))</f>
        <v>#NUM!</v>
      </c>
      <c r="AB542" s="21" t="e">
        <f t="array" ref="AB542">INDEX($C$2:$C$561, SMALL(IF($AA$2=$B$2:$B$561, ROW($B$2:$B$561)-ROW($B$2)+1), ROW(541:541)))</f>
        <v>#NUM!</v>
      </c>
      <c r="AC542" s="21" t="e">
        <f t="array" ref="AC542">INDEX($D$2:$D$561, SMALL(IF($AA$2=$B$2:$B$561, ROW($B$2:$B$561)-ROW($B$2)+1), ROW(541:541)))</f>
        <v>#NUM!</v>
      </c>
      <c r="AE542" s="21" t="e">
        <f t="array" ref="AE542">INDEX($C$2:$C$561, SMALL(IF($AD$2=$B$2:$B$561, ROW($B$2:$B$561)-ROW($B$2)+1), ROW(541:541)))</f>
        <v>#NUM!</v>
      </c>
      <c r="AF542" s="21" t="e">
        <f t="array" ref="AF542">INDEX($D$2:$D$561, SMALL(IF($AD$2=$B$2:$B$561, ROW($B$2:$B$561)-ROW($B$2)+1), ROW(541:541)))</f>
        <v>#NUM!</v>
      </c>
      <c r="AH542" s="21" t="e">
        <f t="array" ref="AH542">INDEX($C$2:$C$561, SMALL(IF($AG$2=$B$2:$B$561, ROW($B$2:$B$561)-ROW($B$2)+1), ROW(541:541)))</f>
        <v>#NUM!</v>
      </c>
      <c r="AI542" s="21" t="e">
        <f t="array" ref="AI542">INDEX($D$2:$D$561, SMALL(IF($AG$2=$B$2:$B$561, ROW($B$2:$B$561)-ROW($B$2)+1), ROW(541:541)))</f>
        <v>#NUM!</v>
      </c>
    </row>
    <row r="543" spans="1:35" ht="15" x14ac:dyDescent="0.4">
      <c r="A543">
        <f>'Clk1.5'!P61</f>
        <v>9.3869353486982785</v>
      </c>
      <c r="B543">
        <f t="shared" si="8"/>
        <v>10</v>
      </c>
      <c r="C543" s="1">
        <f>'Clk1.5'!S61</f>
        <v>9.0710858338338305</v>
      </c>
      <c r="D543" s="1">
        <f>'Clk1.5'!T61</f>
        <v>4.6103847685554777</v>
      </c>
      <c r="G543" s="21" t="e">
        <f t="array" ref="G543">INDEX($C$2:$C$561, SMALL(IF($F$2=$B$2:$B$561, ROW($B$2:$B$561)-ROW($B$2)+1), ROW(542:542)))</f>
        <v>#NUM!</v>
      </c>
      <c r="H543" s="21" t="e">
        <f t="array" ref="H543">INDEX($D$2:$D$561, SMALL(IF($F$2=$B$2:$B$561, ROW($B$2:$B$561)-ROW($B$2)+1), ROW(542:542)))</f>
        <v>#NUM!</v>
      </c>
      <c r="J543" s="21" t="e">
        <f t="array" ref="J543">INDEX($C$2:$C$561, SMALL(IF($I$2=$B$2:$B$561, ROW($B$2:$B$561)-ROW($B$2)+1), ROW(542:542)))</f>
        <v>#NUM!</v>
      </c>
      <c r="K543" s="21" t="e">
        <f t="array" ref="K543">INDEX($D$2:$D$561, SMALL(IF($I$2=$B$2:$B$561, ROW($B$2:$B$561)-ROW($B$2)+1), ROW(542:542)))</f>
        <v>#NUM!</v>
      </c>
      <c r="M543" s="21" t="e">
        <f t="array" ref="M543">INDEX($C$2:$C$561, SMALL(IF($L$2=$B$2:$B$561, ROW($B$2:$B$561)-ROW($B$2)+1), ROW(542:542)))</f>
        <v>#NUM!</v>
      </c>
      <c r="N543" s="21" t="e">
        <f t="array" ref="N543">INDEX($D$2:$D$561, SMALL(IF($L$2=$B$2:$B$561, ROW($B$2:$B$561)-ROW($B$2)+1), ROW(542:542)))</f>
        <v>#NUM!</v>
      </c>
      <c r="P543" s="21" t="e">
        <f t="array" ref="P543">INDEX($C$2:$C$561, SMALL(IF($O$2=$B$2:$B$561, ROW($B$2:$B$561)-ROW($B$2)+1), ROW(542:542)))</f>
        <v>#NUM!</v>
      </c>
      <c r="Q543" s="21" t="e">
        <f t="array" ref="Q543">INDEX($D$2:$D$561, SMALL(IF($O$2=$B$2:$B$561, ROW($B$2:$B$561)-ROW($B$2)+1), ROW(542:542)))</f>
        <v>#NUM!</v>
      </c>
      <c r="S543" s="21" t="e">
        <f t="array" ref="S543">INDEX($C$2:$C$561, SMALL(IF($R$2=$B$2:$B$561, ROW($B$2:$B$561)-ROW($B$2)+1), ROW(542:542)))</f>
        <v>#NUM!</v>
      </c>
      <c r="T543" s="21" t="e">
        <f t="array" ref="T543">INDEX($D$2:$D$561, SMALL(IF($R$2=$B$2:$B$561, ROW($B$2:$B$561)-ROW($B$2)+1), ROW(542:542)))</f>
        <v>#NUM!</v>
      </c>
      <c r="V543" s="21" t="e">
        <f t="array" ref="V543">INDEX($C$2:$C$561, SMALL(IF($U$2=$B$2:$B$561, ROW($B$2:$B$561)-ROW($B$2)+1), ROW(542:542)))</f>
        <v>#NUM!</v>
      </c>
      <c r="W543" s="21" t="e">
        <f t="array" ref="W543">INDEX($D$2:$D$561, SMALL(IF($U$2=$B$2:$B$561, ROW($B$2:$B$561)-ROW($B$2)+1), ROW(542:542)))</f>
        <v>#NUM!</v>
      </c>
      <c r="Y543" s="21" t="e">
        <f t="array" ref="Y543">INDEX($C$2:$C$561, SMALL(IF($X$2=$B$2:$B$561, ROW($B$2:$B$561)-ROW($B$2)+1), ROW(542:542)))</f>
        <v>#NUM!</v>
      </c>
      <c r="Z543" s="21" t="e">
        <f t="array" ref="Z543">INDEX($D$2:$D$561, SMALL(IF($X$2=$B$2:$B$561, ROW($B$2:$B$561)-ROW($B$2)+1), ROW(542:542)))</f>
        <v>#NUM!</v>
      </c>
      <c r="AB543" s="21" t="e">
        <f t="array" ref="AB543">INDEX($C$2:$C$561, SMALL(IF($AA$2=$B$2:$B$561, ROW($B$2:$B$561)-ROW($B$2)+1), ROW(542:542)))</f>
        <v>#NUM!</v>
      </c>
      <c r="AC543" s="21" t="e">
        <f t="array" ref="AC543">INDEX($D$2:$D$561, SMALL(IF($AA$2=$B$2:$B$561, ROW($B$2:$B$561)-ROW($B$2)+1), ROW(542:542)))</f>
        <v>#NUM!</v>
      </c>
      <c r="AE543" s="21" t="e">
        <f t="array" ref="AE543">INDEX($C$2:$C$561, SMALL(IF($AD$2=$B$2:$B$561, ROW($B$2:$B$561)-ROW($B$2)+1), ROW(542:542)))</f>
        <v>#NUM!</v>
      </c>
      <c r="AF543" s="21" t="e">
        <f t="array" ref="AF543">INDEX($D$2:$D$561, SMALL(IF($AD$2=$B$2:$B$561, ROW($B$2:$B$561)-ROW($B$2)+1), ROW(542:542)))</f>
        <v>#NUM!</v>
      </c>
      <c r="AH543" s="21" t="e">
        <f t="array" ref="AH543">INDEX($C$2:$C$561, SMALL(IF($AG$2=$B$2:$B$561, ROW($B$2:$B$561)-ROW($B$2)+1), ROW(542:542)))</f>
        <v>#NUM!</v>
      </c>
      <c r="AI543" s="21" t="e">
        <f t="array" ref="AI543">INDEX($D$2:$D$561, SMALL(IF($AG$2=$B$2:$B$561, ROW($B$2:$B$561)-ROW($B$2)+1), ROW(542:542)))</f>
        <v>#NUM!</v>
      </c>
    </row>
    <row r="544" spans="1:35" ht="15" x14ac:dyDescent="0.4">
      <c r="A544">
        <f>'Clk1.5'!P62</f>
        <v>9.4618266388398808</v>
      </c>
      <c r="B544">
        <f t="shared" si="8"/>
        <v>10</v>
      </c>
      <c r="C544" s="1">
        <f>'Clk1.5'!S62</f>
        <v>8.8299100058274984</v>
      </c>
      <c r="D544" s="1">
        <f>'Clk1.5'!T62</f>
        <v>4.5021655509526077</v>
      </c>
      <c r="G544" s="21" t="e">
        <f t="array" ref="G544">INDEX($C$2:$C$561, SMALL(IF($F$2=$B$2:$B$561, ROW($B$2:$B$561)-ROW($B$2)+1), ROW(543:543)))</f>
        <v>#NUM!</v>
      </c>
      <c r="H544" s="21" t="e">
        <f t="array" ref="H544">INDEX($D$2:$D$561, SMALL(IF($F$2=$B$2:$B$561, ROW($B$2:$B$561)-ROW($B$2)+1), ROW(543:543)))</f>
        <v>#NUM!</v>
      </c>
      <c r="J544" s="21" t="e">
        <f t="array" ref="J544">INDEX($C$2:$C$561, SMALL(IF($I$2=$B$2:$B$561, ROW($B$2:$B$561)-ROW($B$2)+1), ROW(543:543)))</f>
        <v>#NUM!</v>
      </c>
      <c r="K544" s="21" t="e">
        <f t="array" ref="K544">INDEX($D$2:$D$561, SMALL(IF($I$2=$B$2:$B$561, ROW($B$2:$B$561)-ROW($B$2)+1), ROW(543:543)))</f>
        <v>#NUM!</v>
      </c>
      <c r="M544" s="21" t="e">
        <f t="array" ref="M544">INDEX($C$2:$C$561, SMALL(IF($L$2=$B$2:$B$561, ROW($B$2:$B$561)-ROW($B$2)+1), ROW(543:543)))</f>
        <v>#NUM!</v>
      </c>
      <c r="N544" s="21" t="e">
        <f t="array" ref="N544">INDEX($D$2:$D$561, SMALL(IF($L$2=$B$2:$B$561, ROW($B$2:$B$561)-ROW($B$2)+1), ROW(543:543)))</f>
        <v>#NUM!</v>
      </c>
      <c r="P544" s="21" t="e">
        <f t="array" ref="P544">INDEX($C$2:$C$561, SMALL(IF($O$2=$B$2:$B$561, ROW($B$2:$B$561)-ROW($B$2)+1), ROW(543:543)))</f>
        <v>#NUM!</v>
      </c>
      <c r="Q544" s="21" t="e">
        <f t="array" ref="Q544">INDEX($D$2:$D$561, SMALL(IF($O$2=$B$2:$B$561, ROW($B$2:$B$561)-ROW($B$2)+1), ROW(543:543)))</f>
        <v>#NUM!</v>
      </c>
      <c r="S544" s="21" t="e">
        <f t="array" ref="S544">INDEX($C$2:$C$561, SMALL(IF($R$2=$B$2:$B$561, ROW($B$2:$B$561)-ROW($B$2)+1), ROW(543:543)))</f>
        <v>#NUM!</v>
      </c>
      <c r="T544" s="21" t="e">
        <f t="array" ref="T544">INDEX($D$2:$D$561, SMALL(IF($R$2=$B$2:$B$561, ROW($B$2:$B$561)-ROW($B$2)+1), ROW(543:543)))</f>
        <v>#NUM!</v>
      </c>
      <c r="V544" s="21" t="e">
        <f t="array" ref="V544">INDEX($C$2:$C$561, SMALL(IF($U$2=$B$2:$B$561, ROW($B$2:$B$561)-ROW($B$2)+1), ROW(543:543)))</f>
        <v>#NUM!</v>
      </c>
      <c r="W544" s="21" t="e">
        <f t="array" ref="W544">INDEX($D$2:$D$561, SMALL(IF($U$2=$B$2:$B$561, ROW($B$2:$B$561)-ROW($B$2)+1), ROW(543:543)))</f>
        <v>#NUM!</v>
      </c>
      <c r="Y544" s="21" t="e">
        <f t="array" ref="Y544">INDEX($C$2:$C$561, SMALL(IF($X$2=$B$2:$B$561, ROW($B$2:$B$561)-ROW($B$2)+1), ROW(543:543)))</f>
        <v>#NUM!</v>
      </c>
      <c r="Z544" s="21" t="e">
        <f t="array" ref="Z544">INDEX($D$2:$D$561, SMALL(IF($X$2=$B$2:$B$561, ROW($B$2:$B$561)-ROW($B$2)+1), ROW(543:543)))</f>
        <v>#NUM!</v>
      </c>
      <c r="AB544" s="21" t="e">
        <f t="array" ref="AB544">INDEX($C$2:$C$561, SMALL(IF($AA$2=$B$2:$B$561, ROW($B$2:$B$561)-ROW($B$2)+1), ROW(543:543)))</f>
        <v>#NUM!</v>
      </c>
      <c r="AC544" s="21" t="e">
        <f t="array" ref="AC544">INDEX($D$2:$D$561, SMALL(IF($AA$2=$B$2:$B$561, ROW($B$2:$B$561)-ROW($B$2)+1), ROW(543:543)))</f>
        <v>#NUM!</v>
      </c>
      <c r="AE544" s="21" t="e">
        <f t="array" ref="AE544">INDEX($C$2:$C$561, SMALL(IF($AD$2=$B$2:$B$561, ROW($B$2:$B$561)-ROW($B$2)+1), ROW(543:543)))</f>
        <v>#NUM!</v>
      </c>
      <c r="AF544" s="21" t="e">
        <f t="array" ref="AF544">INDEX($D$2:$D$561, SMALL(IF($AD$2=$B$2:$B$561, ROW($B$2:$B$561)-ROW($B$2)+1), ROW(543:543)))</f>
        <v>#NUM!</v>
      </c>
      <c r="AH544" s="21" t="e">
        <f t="array" ref="AH544">INDEX($C$2:$C$561, SMALL(IF($AG$2=$B$2:$B$561, ROW($B$2:$B$561)-ROW($B$2)+1), ROW(543:543)))</f>
        <v>#NUM!</v>
      </c>
      <c r="AI544" s="21" t="e">
        <f t="array" ref="AI544">INDEX($D$2:$D$561, SMALL(IF($AG$2=$B$2:$B$561, ROW($B$2:$B$561)-ROW($B$2)+1), ROW(543:543)))</f>
        <v>#NUM!</v>
      </c>
    </row>
    <row r="545" spans="1:35" ht="15" x14ac:dyDescent="0.4">
      <c r="A545">
        <f>'Clk1.5'!P63</f>
        <v>9.5444455774028025</v>
      </c>
      <c r="B545">
        <f t="shared" si="8"/>
        <v>10</v>
      </c>
      <c r="C545" s="1">
        <f>'Clk1.5'!S63</f>
        <v>8.5950091200228727</v>
      </c>
      <c r="D545" s="1">
        <f>'Clk1.5'!T63</f>
        <v>4.3879468272592179</v>
      </c>
      <c r="G545" s="21" t="e">
        <f t="array" ref="G545">INDEX($C$2:$C$561, SMALL(IF($F$2=$B$2:$B$561, ROW($B$2:$B$561)-ROW($B$2)+1), ROW(544:544)))</f>
        <v>#NUM!</v>
      </c>
      <c r="H545" s="21" t="e">
        <f t="array" ref="H545">INDEX($D$2:$D$561, SMALL(IF($F$2=$B$2:$B$561, ROW($B$2:$B$561)-ROW($B$2)+1), ROW(544:544)))</f>
        <v>#NUM!</v>
      </c>
      <c r="J545" s="21" t="e">
        <f t="array" ref="J545">INDEX($C$2:$C$561, SMALL(IF($I$2=$B$2:$B$561, ROW($B$2:$B$561)-ROW($B$2)+1), ROW(544:544)))</f>
        <v>#NUM!</v>
      </c>
      <c r="K545" s="21" t="e">
        <f t="array" ref="K545">INDEX($D$2:$D$561, SMALL(IF($I$2=$B$2:$B$561, ROW($B$2:$B$561)-ROW($B$2)+1), ROW(544:544)))</f>
        <v>#NUM!</v>
      </c>
      <c r="M545" s="21" t="e">
        <f t="array" ref="M545">INDEX($C$2:$C$561, SMALL(IF($L$2=$B$2:$B$561, ROW($B$2:$B$561)-ROW($B$2)+1), ROW(544:544)))</f>
        <v>#NUM!</v>
      </c>
      <c r="N545" s="21" t="e">
        <f t="array" ref="N545">INDEX($D$2:$D$561, SMALL(IF($L$2=$B$2:$B$561, ROW($B$2:$B$561)-ROW($B$2)+1), ROW(544:544)))</f>
        <v>#NUM!</v>
      </c>
      <c r="P545" s="21" t="e">
        <f t="array" ref="P545">INDEX($C$2:$C$561, SMALL(IF($O$2=$B$2:$B$561, ROW($B$2:$B$561)-ROW($B$2)+1), ROW(544:544)))</f>
        <v>#NUM!</v>
      </c>
      <c r="Q545" s="21" t="e">
        <f t="array" ref="Q545">INDEX($D$2:$D$561, SMALL(IF($O$2=$B$2:$B$561, ROW($B$2:$B$561)-ROW($B$2)+1), ROW(544:544)))</f>
        <v>#NUM!</v>
      </c>
      <c r="S545" s="21" t="e">
        <f t="array" ref="S545">INDEX($C$2:$C$561, SMALL(IF($R$2=$B$2:$B$561, ROW($B$2:$B$561)-ROW($B$2)+1), ROW(544:544)))</f>
        <v>#NUM!</v>
      </c>
      <c r="T545" s="21" t="e">
        <f t="array" ref="T545">INDEX($D$2:$D$561, SMALL(IF($R$2=$B$2:$B$561, ROW($B$2:$B$561)-ROW($B$2)+1), ROW(544:544)))</f>
        <v>#NUM!</v>
      </c>
      <c r="V545" s="21" t="e">
        <f t="array" ref="V545">INDEX($C$2:$C$561, SMALL(IF($U$2=$B$2:$B$561, ROW($B$2:$B$561)-ROW($B$2)+1), ROW(544:544)))</f>
        <v>#NUM!</v>
      </c>
      <c r="W545" s="21" t="e">
        <f t="array" ref="W545">INDEX($D$2:$D$561, SMALL(IF($U$2=$B$2:$B$561, ROW($B$2:$B$561)-ROW($B$2)+1), ROW(544:544)))</f>
        <v>#NUM!</v>
      </c>
      <c r="Y545" s="21" t="e">
        <f t="array" ref="Y545">INDEX($C$2:$C$561, SMALL(IF($X$2=$B$2:$B$561, ROW($B$2:$B$561)-ROW($B$2)+1), ROW(544:544)))</f>
        <v>#NUM!</v>
      </c>
      <c r="Z545" s="21" t="e">
        <f t="array" ref="Z545">INDEX($D$2:$D$561, SMALL(IF($X$2=$B$2:$B$561, ROW($B$2:$B$561)-ROW($B$2)+1), ROW(544:544)))</f>
        <v>#NUM!</v>
      </c>
      <c r="AB545" s="21" t="e">
        <f t="array" ref="AB545">INDEX($C$2:$C$561, SMALL(IF($AA$2=$B$2:$B$561, ROW($B$2:$B$561)-ROW($B$2)+1), ROW(544:544)))</f>
        <v>#NUM!</v>
      </c>
      <c r="AC545" s="21" t="e">
        <f t="array" ref="AC545">INDEX($D$2:$D$561, SMALL(IF($AA$2=$B$2:$B$561, ROW($B$2:$B$561)-ROW($B$2)+1), ROW(544:544)))</f>
        <v>#NUM!</v>
      </c>
      <c r="AE545" s="21" t="e">
        <f t="array" ref="AE545">INDEX($C$2:$C$561, SMALL(IF($AD$2=$B$2:$B$561, ROW($B$2:$B$561)-ROW($B$2)+1), ROW(544:544)))</f>
        <v>#NUM!</v>
      </c>
      <c r="AF545" s="21" t="e">
        <f t="array" ref="AF545">INDEX($D$2:$D$561, SMALL(IF($AD$2=$B$2:$B$561, ROW($B$2:$B$561)-ROW($B$2)+1), ROW(544:544)))</f>
        <v>#NUM!</v>
      </c>
      <c r="AH545" s="21" t="e">
        <f t="array" ref="AH545">INDEX($C$2:$C$561, SMALL(IF($AG$2=$B$2:$B$561, ROW($B$2:$B$561)-ROW($B$2)+1), ROW(544:544)))</f>
        <v>#NUM!</v>
      </c>
      <c r="AI545" s="21" t="e">
        <f t="array" ref="AI545">INDEX($D$2:$D$561, SMALL(IF($AG$2=$B$2:$B$561, ROW($B$2:$B$561)-ROW($B$2)+1), ROW(544:544)))</f>
        <v>#NUM!</v>
      </c>
    </row>
    <row r="546" spans="1:35" ht="15" x14ac:dyDescent="0.4">
      <c r="A546">
        <f>'Clk1.5'!P64</f>
        <v>9.634975546321602</v>
      </c>
      <c r="B546">
        <f t="shared" si="8"/>
        <v>10</v>
      </c>
      <c r="C546" s="1">
        <f>'Clk1.5'!S64</f>
        <v>8.3659879681950056</v>
      </c>
      <c r="D546" s="1">
        <f>'Clk1.5'!T64</f>
        <v>4.267476526194371</v>
      </c>
      <c r="G546" s="21" t="e">
        <f t="array" ref="G546">INDEX($C$2:$C$561, SMALL(IF($F$2=$B$2:$B$561, ROW($B$2:$B$561)-ROW($B$2)+1), ROW(545:545)))</f>
        <v>#NUM!</v>
      </c>
      <c r="H546" s="21" t="e">
        <f t="array" ref="H546">INDEX($D$2:$D$561, SMALL(IF($F$2=$B$2:$B$561, ROW($B$2:$B$561)-ROW($B$2)+1), ROW(545:545)))</f>
        <v>#NUM!</v>
      </c>
      <c r="J546" s="21" t="e">
        <f t="array" ref="J546">INDEX($C$2:$C$561, SMALL(IF($I$2=$B$2:$B$561, ROW($B$2:$B$561)-ROW($B$2)+1), ROW(545:545)))</f>
        <v>#NUM!</v>
      </c>
      <c r="K546" s="21" t="e">
        <f t="array" ref="K546">INDEX($D$2:$D$561, SMALL(IF($I$2=$B$2:$B$561, ROW($B$2:$B$561)-ROW($B$2)+1), ROW(545:545)))</f>
        <v>#NUM!</v>
      </c>
      <c r="M546" s="21" t="e">
        <f t="array" ref="M546">INDEX($C$2:$C$561, SMALL(IF($L$2=$B$2:$B$561, ROW($B$2:$B$561)-ROW($B$2)+1), ROW(545:545)))</f>
        <v>#NUM!</v>
      </c>
      <c r="N546" s="21" t="e">
        <f t="array" ref="N546">INDEX($D$2:$D$561, SMALL(IF($L$2=$B$2:$B$561, ROW($B$2:$B$561)-ROW($B$2)+1), ROW(545:545)))</f>
        <v>#NUM!</v>
      </c>
      <c r="P546" s="21" t="e">
        <f t="array" ref="P546">INDEX($C$2:$C$561, SMALL(IF($O$2=$B$2:$B$561, ROW($B$2:$B$561)-ROW($B$2)+1), ROW(545:545)))</f>
        <v>#NUM!</v>
      </c>
      <c r="Q546" s="21" t="e">
        <f t="array" ref="Q546">INDEX($D$2:$D$561, SMALL(IF($O$2=$B$2:$B$561, ROW($B$2:$B$561)-ROW($B$2)+1), ROW(545:545)))</f>
        <v>#NUM!</v>
      </c>
      <c r="S546" s="21" t="e">
        <f t="array" ref="S546">INDEX($C$2:$C$561, SMALL(IF($R$2=$B$2:$B$561, ROW($B$2:$B$561)-ROW($B$2)+1), ROW(545:545)))</f>
        <v>#NUM!</v>
      </c>
      <c r="T546" s="21" t="e">
        <f t="array" ref="T546">INDEX($D$2:$D$561, SMALL(IF($R$2=$B$2:$B$561, ROW($B$2:$B$561)-ROW($B$2)+1), ROW(545:545)))</f>
        <v>#NUM!</v>
      </c>
      <c r="V546" s="21" t="e">
        <f t="array" ref="V546">INDEX($C$2:$C$561, SMALL(IF($U$2=$B$2:$B$561, ROW($B$2:$B$561)-ROW($B$2)+1), ROW(545:545)))</f>
        <v>#NUM!</v>
      </c>
      <c r="W546" s="21" t="e">
        <f t="array" ref="W546">INDEX($D$2:$D$561, SMALL(IF($U$2=$B$2:$B$561, ROW($B$2:$B$561)-ROW($B$2)+1), ROW(545:545)))</f>
        <v>#NUM!</v>
      </c>
      <c r="Y546" s="21" t="e">
        <f t="array" ref="Y546">INDEX($C$2:$C$561, SMALL(IF($X$2=$B$2:$B$561, ROW($B$2:$B$561)-ROW($B$2)+1), ROW(545:545)))</f>
        <v>#NUM!</v>
      </c>
      <c r="Z546" s="21" t="e">
        <f t="array" ref="Z546">INDEX($D$2:$D$561, SMALL(IF($X$2=$B$2:$B$561, ROW($B$2:$B$561)-ROW($B$2)+1), ROW(545:545)))</f>
        <v>#NUM!</v>
      </c>
      <c r="AB546" s="21" t="e">
        <f t="array" ref="AB546">INDEX($C$2:$C$561, SMALL(IF($AA$2=$B$2:$B$561, ROW($B$2:$B$561)-ROW($B$2)+1), ROW(545:545)))</f>
        <v>#NUM!</v>
      </c>
      <c r="AC546" s="21" t="e">
        <f t="array" ref="AC546">INDEX($D$2:$D$561, SMALL(IF($AA$2=$B$2:$B$561, ROW($B$2:$B$561)-ROW($B$2)+1), ROW(545:545)))</f>
        <v>#NUM!</v>
      </c>
      <c r="AE546" s="21" t="e">
        <f t="array" ref="AE546">INDEX($C$2:$C$561, SMALL(IF($AD$2=$B$2:$B$561, ROW($B$2:$B$561)-ROW($B$2)+1), ROW(545:545)))</f>
        <v>#NUM!</v>
      </c>
      <c r="AF546" s="21" t="e">
        <f t="array" ref="AF546">INDEX($D$2:$D$561, SMALL(IF($AD$2=$B$2:$B$561, ROW($B$2:$B$561)-ROW($B$2)+1), ROW(545:545)))</f>
        <v>#NUM!</v>
      </c>
      <c r="AH546" s="21" t="e">
        <f t="array" ref="AH546">INDEX($C$2:$C$561, SMALL(IF($AG$2=$B$2:$B$561, ROW($B$2:$B$561)-ROW($B$2)+1), ROW(545:545)))</f>
        <v>#NUM!</v>
      </c>
      <c r="AI546" s="21" t="e">
        <f t="array" ref="AI546">INDEX($D$2:$D$561, SMALL(IF($AG$2=$B$2:$B$561, ROW($B$2:$B$561)-ROW($B$2)+1), ROW(545:545)))</f>
        <v>#NUM!</v>
      </c>
    </row>
    <row r="547" spans="1:35" ht="15" x14ac:dyDescent="0.4">
      <c r="A547">
        <f>'Clk1.5'!P65</f>
        <v>9.7336419913110124</v>
      </c>
      <c r="B547">
        <f t="shared" si="8"/>
        <v>10</v>
      </c>
      <c r="C547" s="1">
        <f>'Clk1.5'!S65</f>
        <v>8.1424440200430421</v>
      </c>
      <c r="D547" s="1">
        <f>'Clk1.5'!T65</f>
        <v>4.1404859525037256</v>
      </c>
      <c r="G547" s="21" t="e">
        <f t="array" ref="G547">INDEX($C$2:$C$561, SMALL(IF($F$2=$B$2:$B$561, ROW($B$2:$B$561)-ROW($B$2)+1), ROW(546:546)))</f>
        <v>#NUM!</v>
      </c>
      <c r="H547" s="21" t="e">
        <f t="array" ref="H547">INDEX($D$2:$D$561, SMALL(IF($F$2=$B$2:$B$561, ROW($B$2:$B$561)-ROW($B$2)+1), ROW(546:546)))</f>
        <v>#NUM!</v>
      </c>
      <c r="J547" s="21" t="e">
        <f t="array" ref="J547">INDEX($C$2:$C$561, SMALL(IF($I$2=$B$2:$B$561, ROW($B$2:$B$561)-ROW($B$2)+1), ROW(546:546)))</f>
        <v>#NUM!</v>
      </c>
      <c r="K547" s="21" t="e">
        <f t="array" ref="K547">INDEX($D$2:$D$561, SMALL(IF($I$2=$B$2:$B$561, ROW($B$2:$B$561)-ROW($B$2)+1), ROW(546:546)))</f>
        <v>#NUM!</v>
      </c>
      <c r="M547" s="21" t="e">
        <f t="array" ref="M547">INDEX($C$2:$C$561, SMALL(IF($L$2=$B$2:$B$561, ROW($B$2:$B$561)-ROW($B$2)+1), ROW(546:546)))</f>
        <v>#NUM!</v>
      </c>
      <c r="N547" s="21" t="e">
        <f t="array" ref="N547">INDEX($D$2:$D$561, SMALL(IF($L$2=$B$2:$B$561, ROW($B$2:$B$561)-ROW($B$2)+1), ROW(546:546)))</f>
        <v>#NUM!</v>
      </c>
      <c r="P547" s="21" t="e">
        <f t="array" ref="P547">INDEX($C$2:$C$561, SMALL(IF($O$2=$B$2:$B$561, ROW($B$2:$B$561)-ROW($B$2)+1), ROW(546:546)))</f>
        <v>#NUM!</v>
      </c>
      <c r="Q547" s="21" t="e">
        <f t="array" ref="Q547">INDEX($D$2:$D$561, SMALL(IF($O$2=$B$2:$B$561, ROW($B$2:$B$561)-ROW($B$2)+1), ROW(546:546)))</f>
        <v>#NUM!</v>
      </c>
      <c r="S547" s="21" t="e">
        <f t="array" ref="S547">INDEX($C$2:$C$561, SMALL(IF($R$2=$B$2:$B$561, ROW($B$2:$B$561)-ROW($B$2)+1), ROW(546:546)))</f>
        <v>#NUM!</v>
      </c>
      <c r="T547" s="21" t="e">
        <f t="array" ref="T547">INDEX($D$2:$D$561, SMALL(IF($R$2=$B$2:$B$561, ROW($B$2:$B$561)-ROW($B$2)+1), ROW(546:546)))</f>
        <v>#NUM!</v>
      </c>
      <c r="V547" s="21" t="e">
        <f t="array" ref="V547">INDEX($C$2:$C$561, SMALL(IF($U$2=$B$2:$B$561, ROW($B$2:$B$561)-ROW($B$2)+1), ROW(546:546)))</f>
        <v>#NUM!</v>
      </c>
      <c r="W547" s="21" t="e">
        <f t="array" ref="W547">INDEX($D$2:$D$561, SMALL(IF($U$2=$B$2:$B$561, ROW($B$2:$B$561)-ROW($B$2)+1), ROW(546:546)))</f>
        <v>#NUM!</v>
      </c>
      <c r="Y547" s="21" t="e">
        <f t="array" ref="Y547">INDEX($C$2:$C$561, SMALL(IF($X$2=$B$2:$B$561, ROW($B$2:$B$561)-ROW($B$2)+1), ROW(546:546)))</f>
        <v>#NUM!</v>
      </c>
      <c r="Z547" s="21" t="e">
        <f t="array" ref="Z547">INDEX($D$2:$D$561, SMALL(IF($X$2=$B$2:$B$561, ROW($B$2:$B$561)-ROW($B$2)+1), ROW(546:546)))</f>
        <v>#NUM!</v>
      </c>
      <c r="AB547" s="21" t="e">
        <f t="array" ref="AB547">INDEX($C$2:$C$561, SMALL(IF($AA$2=$B$2:$B$561, ROW($B$2:$B$561)-ROW($B$2)+1), ROW(546:546)))</f>
        <v>#NUM!</v>
      </c>
      <c r="AC547" s="21" t="e">
        <f t="array" ref="AC547">INDEX($D$2:$D$561, SMALL(IF($AA$2=$B$2:$B$561, ROW($B$2:$B$561)-ROW($B$2)+1), ROW(546:546)))</f>
        <v>#NUM!</v>
      </c>
      <c r="AE547" s="21" t="e">
        <f t="array" ref="AE547">INDEX($C$2:$C$561, SMALL(IF($AD$2=$B$2:$B$561, ROW($B$2:$B$561)-ROW($B$2)+1), ROW(546:546)))</f>
        <v>#NUM!</v>
      </c>
      <c r="AF547" s="21" t="e">
        <f t="array" ref="AF547">INDEX($D$2:$D$561, SMALL(IF($AD$2=$B$2:$B$561, ROW($B$2:$B$561)-ROW($B$2)+1), ROW(546:546)))</f>
        <v>#NUM!</v>
      </c>
      <c r="AH547" s="21" t="e">
        <f t="array" ref="AH547">INDEX($C$2:$C$561, SMALL(IF($AG$2=$B$2:$B$561, ROW($B$2:$B$561)-ROW($B$2)+1), ROW(546:546)))</f>
        <v>#NUM!</v>
      </c>
      <c r="AI547" s="21" t="e">
        <f t="array" ref="AI547">INDEX($D$2:$D$561, SMALL(IF($AG$2=$B$2:$B$561, ROW($B$2:$B$561)-ROW($B$2)+1), ROW(546:546)))</f>
        <v>#NUM!</v>
      </c>
    </row>
    <row r="548" spans="1:35" ht="15" x14ac:dyDescent="0.4">
      <c r="A548">
        <f>'Clk1.5'!P66</f>
        <v>9.8407150158741317</v>
      </c>
      <c r="B548">
        <f t="shared" si="8"/>
        <v>10</v>
      </c>
      <c r="C548" s="1">
        <f>'Clk1.5'!S66</f>
        <v>7.9239593148374858</v>
      </c>
      <c r="D548" s="1">
        <f>'Clk1.5'!T66</f>
        <v>4.0066872333830927</v>
      </c>
      <c r="G548" s="21" t="e">
        <f t="array" ref="G548">INDEX($C$2:$C$561, SMALL(IF($F$2=$B$2:$B$561, ROW($B$2:$B$561)-ROW($B$2)+1), ROW(547:547)))</f>
        <v>#NUM!</v>
      </c>
      <c r="H548" s="21" t="e">
        <f t="array" ref="H548">INDEX($D$2:$D$561, SMALL(IF($F$2=$B$2:$B$561, ROW($B$2:$B$561)-ROW($B$2)+1), ROW(547:547)))</f>
        <v>#NUM!</v>
      </c>
      <c r="J548" s="21" t="e">
        <f t="array" ref="J548">INDEX($C$2:$C$561, SMALL(IF($I$2=$B$2:$B$561, ROW($B$2:$B$561)-ROW($B$2)+1), ROW(547:547)))</f>
        <v>#NUM!</v>
      </c>
      <c r="K548" s="21" t="e">
        <f t="array" ref="K548">INDEX($D$2:$D$561, SMALL(IF($I$2=$B$2:$B$561, ROW($B$2:$B$561)-ROW($B$2)+1), ROW(547:547)))</f>
        <v>#NUM!</v>
      </c>
      <c r="M548" s="21" t="e">
        <f t="array" ref="M548">INDEX($C$2:$C$561, SMALL(IF($L$2=$B$2:$B$561, ROW($B$2:$B$561)-ROW($B$2)+1), ROW(547:547)))</f>
        <v>#NUM!</v>
      </c>
      <c r="N548" s="21" t="e">
        <f t="array" ref="N548">INDEX($D$2:$D$561, SMALL(IF($L$2=$B$2:$B$561, ROW($B$2:$B$561)-ROW($B$2)+1), ROW(547:547)))</f>
        <v>#NUM!</v>
      </c>
      <c r="P548" s="21" t="e">
        <f t="array" ref="P548">INDEX($C$2:$C$561, SMALL(IF($O$2=$B$2:$B$561, ROW($B$2:$B$561)-ROW($B$2)+1), ROW(547:547)))</f>
        <v>#NUM!</v>
      </c>
      <c r="Q548" s="21" t="e">
        <f t="array" ref="Q548">INDEX($D$2:$D$561, SMALL(IF($O$2=$B$2:$B$561, ROW($B$2:$B$561)-ROW($B$2)+1), ROW(547:547)))</f>
        <v>#NUM!</v>
      </c>
      <c r="S548" s="21" t="e">
        <f t="array" ref="S548">INDEX($C$2:$C$561, SMALL(IF($R$2=$B$2:$B$561, ROW($B$2:$B$561)-ROW($B$2)+1), ROW(547:547)))</f>
        <v>#NUM!</v>
      </c>
      <c r="T548" s="21" t="e">
        <f t="array" ref="T548">INDEX($D$2:$D$561, SMALL(IF($R$2=$B$2:$B$561, ROW($B$2:$B$561)-ROW($B$2)+1), ROW(547:547)))</f>
        <v>#NUM!</v>
      </c>
      <c r="V548" s="21" t="e">
        <f t="array" ref="V548">INDEX($C$2:$C$561, SMALL(IF($U$2=$B$2:$B$561, ROW($B$2:$B$561)-ROW($B$2)+1), ROW(547:547)))</f>
        <v>#NUM!</v>
      </c>
      <c r="W548" s="21" t="e">
        <f t="array" ref="W548">INDEX($D$2:$D$561, SMALL(IF($U$2=$B$2:$B$561, ROW($B$2:$B$561)-ROW($B$2)+1), ROW(547:547)))</f>
        <v>#NUM!</v>
      </c>
      <c r="Y548" s="21" t="e">
        <f t="array" ref="Y548">INDEX($C$2:$C$561, SMALL(IF($X$2=$B$2:$B$561, ROW($B$2:$B$561)-ROW($B$2)+1), ROW(547:547)))</f>
        <v>#NUM!</v>
      </c>
      <c r="Z548" s="21" t="e">
        <f t="array" ref="Z548">INDEX($D$2:$D$561, SMALL(IF($X$2=$B$2:$B$561, ROW($B$2:$B$561)-ROW($B$2)+1), ROW(547:547)))</f>
        <v>#NUM!</v>
      </c>
      <c r="AB548" s="21" t="e">
        <f t="array" ref="AB548">INDEX($C$2:$C$561, SMALL(IF($AA$2=$B$2:$B$561, ROW($B$2:$B$561)-ROW($B$2)+1), ROW(547:547)))</f>
        <v>#NUM!</v>
      </c>
      <c r="AC548" s="21" t="e">
        <f t="array" ref="AC548">INDEX($D$2:$D$561, SMALL(IF($AA$2=$B$2:$B$561, ROW($B$2:$B$561)-ROW($B$2)+1), ROW(547:547)))</f>
        <v>#NUM!</v>
      </c>
      <c r="AE548" s="21" t="e">
        <f t="array" ref="AE548">INDEX($C$2:$C$561, SMALL(IF($AD$2=$B$2:$B$561, ROW($B$2:$B$561)-ROW($B$2)+1), ROW(547:547)))</f>
        <v>#NUM!</v>
      </c>
      <c r="AF548" s="21" t="e">
        <f t="array" ref="AF548">INDEX($D$2:$D$561, SMALL(IF($AD$2=$B$2:$B$561, ROW($B$2:$B$561)-ROW($B$2)+1), ROW(547:547)))</f>
        <v>#NUM!</v>
      </c>
      <c r="AH548" s="21" t="e">
        <f t="array" ref="AH548">INDEX($C$2:$C$561, SMALL(IF($AG$2=$B$2:$B$561, ROW($B$2:$B$561)-ROW($B$2)+1), ROW(547:547)))</f>
        <v>#NUM!</v>
      </c>
      <c r="AI548" s="21" t="e">
        <f t="array" ref="AI548">INDEX($D$2:$D$561, SMALL(IF($AG$2=$B$2:$B$561, ROW($B$2:$B$561)-ROW($B$2)+1), ROW(547:547)))</f>
        <v>#NUM!</v>
      </c>
    </row>
    <row r="549" spans="1:35" ht="15" x14ac:dyDescent="0.4">
      <c r="A549">
        <f>'Clk1.5'!P67</f>
        <v>9.9565122770748875</v>
      </c>
      <c r="B549">
        <f t="shared" si="8"/>
        <v>10</v>
      </c>
      <c r="C549" s="1">
        <f>'Clk1.5'!S67</f>
        <v>7.710091155143953</v>
      </c>
      <c r="D549" s="1">
        <f>'Clk1.5'!T67</f>
        <v>3.8657710065178867</v>
      </c>
      <c r="G549" s="21" t="e">
        <f t="array" ref="G549">INDEX($C$2:$C$561, SMALL(IF($F$2=$B$2:$B$561, ROW($B$2:$B$561)-ROW($B$2)+1), ROW(548:548)))</f>
        <v>#NUM!</v>
      </c>
      <c r="H549" s="21" t="e">
        <f t="array" ref="H549">INDEX($D$2:$D$561, SMALL(IF($F$2=$B$2:$B$561, ROW($B$2:$B$561)-ROW($B$2)+1), ROW(548:548)))</f>
        <v>#NUM!</v>
      </c>
      <c r="J549" s="21" t="e">
        <f t="array" ref="J549">INDEX($C$2:$C$561, SMALL(IF($I$2=$B$2:$B$561, ROW($B$2:$B$561)-ROW($B$2)+1), ROW(548:548)))</f>
        <v>#NUM!</v>
      </c>
      <c r="K549" s="21" t="e">
        <f t="array" ref="K549">INDEX($D$2:$D$561, SMALL(IF($I$2=$B$2:$B$561, ROW($B$2:$B$561)-ROW($B$2)+1), ROW(548:548)))</f>
        <v>#NUM!</v>
      </c>
      <c r="M549" s="21" t="e">
        <f t="array" ref="M549">INDEX($C$2:$C$561, SMALL(IF($L$2=$B$2:$B$561, ROW($B$2:$B$561)-ROW($B$2)+1), ROW(548:548)))</f>
        <v>#NUM!</v>
      </c>
      <c r="N549" s="21" t="e">
        <f t="array" ref="N549">INDEX($D$2:$D$561, SMALL(IF($L$2=$B$2:$B$561, ROW($B$2:$B$561)-ROW($B$2)+1), ROW(548:548)))</f>
        <v>#NUM!</v>
      </c>
      <c r="P549" s="21" t="e">
        <f t="array" ref="P549">INDEX($C$2:$C$561, SMALL(IF($O$2=$B$2:$B$561, ROW($B$2:$B$561)-ROW($B$2)+1), ROW(548:548)))</f>
        <v>#NUM!</v>
      </c>
      <c r="Q549" s="21" t="e">
        <f t="array" ref="Q549">INDEX($D$2:$D$561, SMALL(IF($O$2=$B$2:$B$561, ROW($B$2:$B$561)-ROW($B$2)+1), ROW(548:548)))</f>
        <v>#NUM!</v>
      </c>
      <c r="S549" s="21" t="e">
        <f t="array" ref="S549">INDEX($C$2:$C$561, SMALL(IF($R$2=$B$2:$B$561, ROW($B$2:$B$561)-ROW($B$2)+1), ROW(548:548)))</f>
        <v>#NUM!</v>
      </c>
      <c r="T549" s="21" t="e">
        <f t="array" ref="T549">INDEX($D$2:$D$561, SMALL(IF($R$2=$B$2:$B$561, ROW($B$2:$B$561)-ROW($B$2)+1), ROW(548:548)))</f>
        <v>#NUM!</v>
      </c>
      <c r="V549" s="21" t="e">
        <f t="array" ref="V549">INDEX($C$2:$C$561, SMALL(IF($U$2=$B$2:$B$561, ROW($B$2:$B$561)-ROW($B$2)+1), ROW(548:548)))</f>
        <v>#NUM!</v>
      </c>
      <c r="W549" s="21" t="e">
        <f t="array" ref="W549">INDEX($D$2:$D$561, SMALL(IF($U$2=$B$2:$B$561, ROW($B$2:$B$561)-ROW($B$2)+1), ROW(548:548)))</f>
        <v>#NUM!</v>
      </c>
      <c r="Y549" s="21" t="e">
        <f t="array" ref="Y549">INDEX($C$2:$C$561, SMALL(IF($X$2=$B$2:$B$561, ROW($B$2:$B$561)-ROW($B$2)+1), ROW(548:548)))</f>
        <v>#NUM!</v>
      </c>
      <c r="Z549" s="21" t="e">
        <f t="array" ref="Z549">INDEX($D$2:$D$561, SMALL(IF($X$2=$B$2:$B$561, ROW($B$2:$B$561)-ROW($B$2)+1), ROW(548:548)))</f>
        <v>#NUM!</v>
      </c>
      <c r="AB549" s="21" t="e">
        <f t="array" ref="AB549">INDEX($C$2:$C$561, SMALL(IF($AA$2=$B$2:$B$561, ROW($B$2:$B$561)-ROW($B$2)+1), ROW(548:548)))</f>
        <v>#NUM!</v>
      </c>
      <c r="AC549" s="21" t="e">
        <f t="array" ref="AC549">INDEX($D$2:$D$561, SMALL(IF($AA$2=$B$2:$B$561, ROW($B$2:$B$561)-ROW($B$2)+1), ROW(548:548)))</f>
        <v>#NUM!</v>
      </c>
      <c r="AE549" s="21" t="e">
        <f t="array" ref="AE549">INDEX($C$2:$C$561, SMALL(IF($AD$2=$B$2:$B$561, ROW($B$2:$B$561)-ROW($B$2)+1), ROW(548:548)))</f>
        <v>#NUM!</v>
      </c>
      <c r="AF549" s="21" t="e">
        <f t="array" ref="AF549">INDEX($D$2:$D$561, SMALL(IF($AD$2=$B$2:$B$561, ROW($B$2:$B$561)-ROW($B$2)+1), ROW(548:548)))</f>
        <v>#NUM!</v>
      </c>
      <c r="AH549" s="21" t="e">
        <f t="array" ref="AH549">INDEX($C$2:$C$561, SMALL(IF($AG$2=$B$2:$B$561, ROW($B$2:$B$561)-ROW($B$2)+1), ROW(548:548)))</f>
        <v>#NUM!</v>
      </c>
      <c r="AI549" s="21" t="e">
        <f t="array" ref="AI549">INDEX($D$2:$D$561, SMALL(IF($AG$2=$B$2:$B$561, ROW($B$2:$B$561)-ROW($B$2)+1), ROW(548:548)))</f>
        <v>#NUM!</v>
      </c>
    </row>
    <row r="550" spans="1:35" ht="15" x14ac:dyDescent="0.4">
      <c r="A550">
        <f>'Clk1.5'!P68</f>
        <v>10.081402033846492</v>
      </c>
      <c r="B550">
        <f t="shared" si="8"/>
        <v>10</v>
      </c>
      <c r="C550" s="1">
        <f>'Clk1.5'!S68</f>
        <v>7.500361157198669</v>
      </c>
      <c r="D550" s="1">
        <f>'Clk1.5'!T68</f>
        <v>3.7174045580750894</v>
      </c>
      <c r="G550" s="21" t="e">
        <f t="array" ref="G550">INDEX($C$2:$C$561, SMALL(IF($F$2=$B$2:$B$561, ROW($B$2:$B$561)-ROW($B$2)+1), ROW(549:549)))</f>
        <v>#NUM!</v>
      </c>
      <c r="H550" s="21" t="e">
        <f t="array" ref="H550">INDEX($D$2:$D$561, SMALL(IF($F$2=$B$2:$B$561, ROW($B$2:$B$561)-ROW($B$2)+1), ROW(549:549)))</f>
        <v>#NUM!</v>
      </c>
      <c r="J550" s="21" t="e">
        <f t="array" ref="J550">INDEX($C$2:$C$561, SMALL(IF($I$2=$B$2:$B$561, ROW($B$2:$B$561)-ROW($B$2)+1), ROW(549:549)))</f>
        <v>#NUM!</v>
      </c>
      <c r="K550" s="21" t="e">
        <f t="array" ref="K550">INDEX($D$2:$D$561, SMALL(IF($I$2=$B$2:$B$561, ROW($B$2:$B$561)-ROW($B$2)+1), ROW(549:549)))</f>
        <v>#NUM!</v>
      </c>
      <c r="M550" s="21" t="e">
        <f t="array" ref="M550">INDEX($C$2:$C$561, SMALL(IF($L$2=$B$2:$B$561, ROW($B$2:$B$561)-ROW($B$2)+1), ROW(549:549)))</f>
        <v>#NUM!</v>
      </c>
      <c r="N550" s="21" t="e">
        <f t="array" ref="N550">INDEX($D$2:$D$561, SMALL(IF($L$2=$B$2:$B$561, ROW($B$2:$B$561)-ROW($B$2)+1), ROW(549:549)))</f>
        <v>#NUM!</v>
      </c>
      <c r="P550" s="21" t="e">
        <f t="array" ref="P550">INDEX($C$2:$C$561, SMALL(IF($O$2=$B$2:$B$561, ROW($B$2:$B$561)-ROW($B$2)+1), ROW(549:549)))</f>
        <v>#NUM!</v>
      </c>
      <c r="Q550" s="21" t="e">
        <f t="array" ref="Q550">INDEX($D$2:$D$561, SMALL(IF($O$2=$B$2:$B$561, ROW($B$2:$B$561)-ROW($B$2)+1), ROW(549:549)))</f>
        <v>#NUM!</v>
      </c>
      <c r="S550" s="21" t="e">
        <f t="array" ref="S550">INDEX($C$2:$C$561, SMALL(IF($R$2=$B$2:$B$561, ROW($B$2:$B$561)-ROW($B$2)+1), ROW(549:549)))</f>
        <v>#NUM!</v>
      </c>
      <c r="T550" s="21" t="e">
        <f t="array" ref="T550">INDEX($D$2:$D$561, SMALL(IF($R$2=$B$2:$B$561, ROW($B$2:$B$561)-ROW($B$2)+1), ROW(549:549)))</f>
        <v>#NUM!</v>
      </c>
      <c r="V550" s="21" t="e">
        <f t="array" ref="V550">INDEX($C$2:$C$561, SMALL(IF($U$2=$B$2:$B$561, ROW($B$2:$B$561)-ROW($B$2)+1), ROW(549:549)))</f>
        <v>#NUM!</v>
      </c>
      <c r="W550" s="21" t="e">
        <f t="array" ref="W550">INDEX($D$2:$D$561, SMALL(IF($U$2=$B$2:$B$561, ROW($B$2:$B$561)-ROW($B$2)+1), ROW(549:549)))</f>
        <v>#NUM!</v>
      </c>
      <c r="Y550" s="21" t="e">
        <f t="array" ref="Y550">INDEX($C$2:$C$561, SMALL(IF($X$2=$B$2:$B$561, ROW($B$2:$B$561)-ROW($B$2)+1), ROW(549:549)))</f>
        <v>#NUM!</v>
      </c>
      <c r="Z550" s="21" t="e">
        <f t="array" ref="Z550">INDEX($D$2:$D$561, SMALL(IF($X$2=$B$2:$B$561, ROW($B$2:$B$561)-ROW($B$2)+1), ROW(549:549)))</f>
        <v>#NUM!</v>
      </c>
      <c r="AB550" s="21" t="e">
        <f t="array" ref="AB550">INDEX($C$2:$C$561, SMALL(IF($AA$2=$B$2:$B$561, ROW($B$2:$B$561)-ROW($B$2)+1), ROW(549:549)))</f>
        <v>#NUM!</v>
      </c>
      <c r="AC550" s="21" t="e">
        <f t="array" ref="AC550">INDEX($D$2:$D$561, SMALL(IF($AA$2=$B$2:$B$561, ROW($B$2:$B$561)-ROW($B$2)+1), ROW(549:549)))</f>
        <v>#NUM!</v>
      </c>
      <c r="AE550" s="21" t="e">
        <f t="array" ref="AE550">INDEX($C$2:$C$561, SMALL(IF($AD$2=$B$2:$B$561, ROW($B$2:$B$561)-ROW($B$2)+1), ROW(549:549)))</f>
        <v>#NUM!</v>
      </c>
      <c r="AF550" s="21" t="e">
        <f t="array" ref="AF550">INDEX($D$2:$D$561, SMALL(IF($AD$2=$B$2:$B$561, ROW($B$2:$B$561)-ROW($B$2)+1), ROW(549:549)))</f>
        <v>#NUM!</v>
      </c>
      <c r="AH550" s="21" t="e">
        <f t="array" ref="AH550">INDEX($C$2:$C$561, SMALL(IF($AG$2=$B$2:$B$561, ROW($B$2:$B$561)-ROW($B$2)+1), ROW(549:549)))</f>
        <v>#NUM!</v>
      </c>
      <c r="AI550" s="21" t="e">
        <f t="array" ref="AI550">INDEX($D$2:$D$561, SMALL(IF($AG$2=$B$2:$B$561, ROW($B$2:$B$561)-ROW($B$2)+1), ROW(549:549)))</f>
        <v>#NUM!</v>
      </c>
    </row>
    <row r="551" spans="1:35" ht="15" x14ac:dyDescent="0.4">
      <c r="A551">
        <f>'Clk1.5'!P69</f>
        <v>10.21580609398505</v>
      </c>
      <c r="B551">
        <f t="shared" si="8"/>
        <v>10</v>
      </c>
      <c r="C551" s="1">
        <f>'Clk1.5'!S69</f>
        <v>7.2942420999381508</v>
      </c>
      <c r="D551" s="1">
        <f>'Clk1.5'!T69</f>
        <v>3.5612307373936138</v>
      </c>
      <c r="G551" s="21" t="e">
        <f t="array" ref="G551">INDEX($C$2:$C$561, SMALL(IF($F$2=$B$2:$B$561, ROW($B$2:$B$561)-ROW($B$2)+1), ROW(550:550)))</f>
        <v>#NUM!</v>
      </c>
      <c r="H551" s="21" t="e">
        <f t="array" ref="H551">INDEX($D$2:$D$561, SMALL(IF($F$2=$B$2:$B$561, ROW($B$2:$B$561)-ROW($B$2)+1), ROW(550:550)))</f>
        <v>#NUM!</v>
      </c>
      <c r="J551" s="21" t="e">
        <f t="array" ref="J551">INDEX($C$2:$C$561, SMALL(IF($I$2=$B$2:$B$561, ROW($B$2:$B$561)-ROW($B$2)+1), ROW(550:550)))</f>
        <v>#NUM!</v>
      </c>
      <c r="K551" s="21" t="e">
        <f t="array" ref="K551">INDEX($D$2:$D$561, SMALL(IF($I$2=$B$2:$B$561, ROW($B$2:$B$561)-ROW($B$2)+1), ROW(550:550)))</f>
        <v>#NUM!</v>
      </c>
      <c r="M551" s="21" t="e">
        <f t="array" ref="M551">INDEX($C$2:$C$561, SMALL(IF($L$2=$B$2:$B$561, ROW($B$2:$B$561)-ROW($B$2)+1), ROW(550:550)))</f>
        <v>#NUM!</v>
      </c>
      <c r="N551" s="21" t="e">
        <f t="array" ref="N551">INDEX($D$2:$D$561, SMALL(IF($L$2=$B$2:$B$561, ROW($B$2:$B$561)-ROW($B$2)+1), ROW(550:550)))</f>
        <v>#NUM!</v>
      </c>
      <c r="P551" s="21" t="e">
        <f t="array" ref="P551">INDEX($C$2:$C$561, SMALL(IF($O$2=$B$2:$B$561, ROW($B$2:$B$561)-ROW($B$2)+1), ROW(550:550)))</f>
        <v>#NUM!</v>
      </c>
      <c r="Q551" s="21" t="e">
        <f t="array" ref="Q551">INDEX($D$2:$D$561, SMALL(IF($O$2=$B$2:$B$561, ROW($B$2:$B$561)-ROW($B$2)+1), ROW(550:550)))</f>
        <v>#NUM!</v>
      </c>
      <c r="S551" s="21" t="e">
        <f t="array" ref="S551">INDEX($C$2:$C$561, SMALL(IF($R$2=$B$2:$B$561, ROW($B$2:$B$561)-ROW($B$2)+1), ROW(550:550)))</f>
        <v>#NUM!</v>
      </c>
      <c r="T551" s="21" t="e">
        <f t="array" ref="T551">INDEX($D$2:$D$561, SMALL(IF($R$2=$B$2:$B$561, ROW($B$2:$B$561)-ROW($B$2)+1), ROW(550:550)))</f>
        <v>#NUM!</v>
      </c>
      <c r="V551" s="21" t="e">
        <f t="array" ref="V551">INDEX($C$2:$C$561, SMALL(IF($U$2=$B$2:$B$561, ROW($B$2:$B$561)-ROW($B$2)+1), ROW(550:550)))</f>
        <v>#NUM!</v>
      </c>
      <c r="W551" s="21" t="e">
        <f t="array" ref="W551">INDEX($D$2:$D$561, SMALL(IF($U$2=$B$2:$B$561, ROW($B$2:$B$561)-ROW($B$2)+1), ROW(550:550)))</f>
        <v>#NUM!</v>
      </c>
      <c r="Y551" s="21" t="e">
        <f t="array" ref="Y551">INDEX($C$2:$C$561, SMALL(IF($X$2=$B$2:$B$561, ROW($B$2:$B$561)-ROW($B$2)+1), ROW(550:550)))</f>
        <v>#NUM!</v>
      </c>
      <c r="Z551" s="21" t="e">
        <f t="array" ref="Z551">INDEX($D$2:$D$561, SMALL(IF($X$2=$B$2:$B$561, ROW($B$2:$B$561)-ROW($B$2)+1), ROW(550:550)))</f>
        <v>#NUM!</v>
      </c>
      <c r="AB551" s="21" t="e">
        <f t="array" ref="AB551">INDEX($C$2:$C$561, SMALL(IF($AA$2=$B$2:$B$561, ROW($B$2:$B$561)-ROW($B$2)+1), ROW(550:550)))</f>
        <v>#NUM!</v>
      </c>
      <c r="AC551" s="21" t="e">
        <f t="array" ref="AC551">INDEX($D$2:$D$561, SMALL(IF($AA$2=$B$2:$B$561, ROW($B$2:$B$561)-ROW($B$2)+1), ROW(550:550)))</f>
        <v>#NUM!</v>
      </c>
      <c r="AE551" s="21" t="e">
        <f t="array" ref="AE551">INDEX($C$2:$C$561, SMALL(IF($AD$2=$B$2:$B$561, ROW($B$2:$B$561)-ROW($B$2)+1), ROW(550:550)))</f>
        <v>#NUM!</v>
      </c>
      <c r="AF551" s="21" t="e">
        <f t="array" ref="AF551">INDEX($D$2:$D$561, SMALL(IF($AD$2=$B$2:$B$561, ROW($B$2:$B$561)-ROW($B$2)+1), ROW(550:550)))</f>
        <v>#NUM!</v>
      </c>
      <c r="AH551" s="21" t="e">
        <f t="array" ref="AH551">INDEX($C$2:$C$561, SMALL(IF($AG$2=$B$2:$B$561, ROW($B$2:$B$561)-ROW($B$2)+1), ROW(550:550)))</f>
        <v>#NUM!</v>
      </c>
      <c r="AI551" s="21" t="e">
        <f t="array" ref="AI551">INDEX($D$2:$D$561, SMALL(IF($AG$2=$B$2:$B$561, ROW($B$2:$B$561)-ROW($B$2)+1), ROW(550:550)))</f>
        <v>#NUM!</v>
      </c>
    </row>
    <row r="552" spans="1:35" ht="15" x14ac:dyDescent="0.4">
      <c r="A552">
        <f>'Clk1.5'!P70</f>
        <v>10.360202238230389</v>
      </c>
      <c r="B552">
        <f t="shared" si="8"/>
        <v>10</v>
      </c>
      <c r="C552" s="1">
        <f>'Clk1.5'!S70</f>
        <v>7.0911418684366136</v>
      </c>
      <c r="D552" s="1">
        <f>'Clk1.5'!T70</f>
        <v>3.396868152899803</v>
      </c>
      <c r="G552" s="21" t="e">
        <f t="array" ref="G552">INDEX($C$2:$C$561, SMALL(IF($F$2=$B$2:$B$561, ROW($B$2:$B$561)-ROW($B$2)+1), ROW(551:551)))</f>
        <v>#NUM!</v>
      </c>
      <c r="H552" s="21" t="e">
        <f t="array" ref="H552">INDEX($D$2:$D$561, SMALL(IF($F$2=$B$2:$B$561, ROW($B$2:$B$561)-ROW($B$2)+1), ROW(551:551)))</f>
        <v>#NUM!</v>
      </c>
      <c r="J552" s="21" t="e">
        <f t="array" ref="J552">INDEX($C$2:$C$561, SMALL(IF($I$2=$B$2:$B$561, ROW($B$2:$B$561)-ROW($B$2)+1), ROW(551:551)))</f>
        <v>#NUM!</v>
      </c>
      <c r="K552" s="21" t="e">
        <f t="array" ref="K552">INDEX($D$2:$D$561, SMALL(IF($I$2=$B$2:$B$561, ROW($B$2:$B$561)-ROW($B$2)+1), ROW(551:551)))</f>
        <v>#NUM!</v>
      </c>
      <c r="M552" s="21" t="e">
        <f t="array" ref="M552">INDEX($C$2:$C$561, SMALL(IF($L$2=$B$2:$B$561, ROW($B$2:$B$561)-ROW($B$2)+1), ROW(551:551)))</f>
        <v>#NUM!</v>
      </c>
      <c r="N552" s="21" t="e">
        <f t="array" ref="N552">INDEX($D$2:$D$561, SMALL(IF($L$2=$B$2:$B$561, ROW($B$2:$B$561)-ROW($B$2)+1), ROW(551:551)))</f>
        <v>#NUM!</v>
      </c>
      <c r="P552" s="21" t="e">
        <f t="array" ref="P552">INDEX($C$2:$C$561, SMALL(IF($O$2=$B$2:$B$561, ROW($B$2:$B$561)-ROW($B$2)+1), ROW(551:551)))</f>
        <v>#NUM!</v>
      </c>
      <c r="Q552" s="21" t="e">
        <f t="array" ref="Q552">INDEX($D$2:$D$561, SMALL(IF($O$2=$B$2:$B$561, ROW($B$2:$B$561)-ROW($B$2)+1), ROW(551:551)))</f>
        <v>#NUM!</v>
      </c>
      <c r="S552" s="21" t="e">
        <f t="array" ref="S552">INDEX($C$2:$C$561, SMALL(IF($R$2=$B$2:$B$561, ROW($B$2:$B$561)-ROW($B$2)+1), ROW(551:551)))</f>
        <v>#NUM!</v>
      </c>
      <c r="T552" s="21" t="e">
        <f t="array" ref="T552">INDEX($D$2:$D$561, SMALL(IF($R$2=$B$2:$B$561, ROW($B$2:$B$561)-ROW($B$2)+1), ROW(551:551)))</f>
        <v>#NUM!</v>
      </c>
      <c r="V552" s="21" t="e">
        <f t="array" ref="V552">INDEX($C$2:$C$561, SMALL(IF($U$2=$B$2:$B$561, ROW($B$2:$B$561)-ROW($B$2)+1), ROW(551:551)))</f>
        <v>#NUM!</v>
      </c>
      <c r="W552" s="21" t="e">
        <f t="array" ref="W552">INDEX($D$2:$D$561, SMALL(IF($U$2=$B$2:$B$561, ROW($B$2:$B$561)-ROW($B$2)+1), ROW(551:551)))</f>
        <v>#NUM!</v>
      </c>
      <c r="Y552" s="21" t="e">
        <f t="array" ref="Y552">INDEX($C$2:$C$561, SMALL(IF($X$2=$B$2:$B$561, ROW($B$2:$B$561)-ROW($B$2)+1), ROW(551:551)))</f>
        <v>#NUM!</v>
      </c>
      <c r="Z552" s="21" t="e">
        <f t="array" ref="Z552">INDEX($D$2:$D$561, SMALL(IF($X$2=$B$2:$B$561, ROW($B$2:$B$561)-ROW($B$2)+1), ROW(551:551)))</f>
        <v>#NUM!</v>
      </c>
      <c r="AB552" s="21" t="e">
        <f t="array" ref="AB552">INDEX($C$2:$C$561, SMALL(IF($AA$2=$B$2:$B$561, ROW($B$2:$B$561)-ROW($B$2)+1), ROW(551:551)))</f>
        <v>#NUM!</v>
      </c>
      <c r="AC552" s="21" t="e">
        <f t="array" ref="AC552">INDEX($D$2:$D$561, SMALL(IF($AA$2=$B$2:$B$561, ROW($B$2:$B$561)-ROW($B$2)+1), ROW(551:551)))</f>
        <v>#NUM!</v>
      </c>
      <c r="AE552" s="21" t="e">
        <f t="array" ref="AE552">INDEX($C$2:$C$561, SMALL(IF($AD$2=$B$2:$B$561, ROW($B$2:$B$561)-ROW($B$2)+1), ROW(551:551)))</f>
        <v>#NUM!</v>
      </c>
      <c r="AF552" s="21" t="e">
        <f t="array" ref="AF552">INDEX($D$2:$D$561, SMALL(IF($AD$2=$B$2:$B$561, ROW($B$2:$B$561)-ROW($B$2)+1), ROW(551:551)))</f>
        <v>#NUM!</v>
      </c>
      <c r="AH552" s="21" t="e">
        <f t="array" ref="AH552">INDEX($C$2:$C$561, SMALL(IF($AG$2=$B$2:$B$561, ROW($B$2:$B$561)-ROW($B$2)+1), ROW(551:551)))</f>
        <v>#NUM!</v>
      </c>
      <c r="AI552" s="21" t="e">
        <f t="array" ref="AI552">INDEX($D$2:$D$561, SMALL(IF($AG$2=$B$2:$B$561, ROW($B$2:$B$561)-ROW($B$2)+1), ROW(551:551)))</f>
        <v>#NUM!</v>
      </c>
    </row>
    <row r="553" spans="1:35" ht="15" x14ac:dyDescent="0.4">
      <c r="A553">
        <f>'Clk1.5'!P71</f>
        <v>10.515125434460026</v>
      </c>
      <c r="B553">
        <f t="shared" si="8"/>
        <v>10</v>
      </c>
      <c r="C553" s="1">
        <f>'Clk1.5'!S71</f>
        <v>6.8903836009384358</v>
      </c>
      <c r="D553" s="1">
        <f>'Clk1.5'!T71</f>
        <v>3.2239134204541005</v>
      </c>
      <c r="G553" s="21" t="e">
        <f t="array" ref="G553">INDEX($C$2:$C$561, SMALL(IF($F$2=$B$2:$B$561, ROW($B$2:$B$561)-ROW($B$2)+1), ROW(552:552)))</f>
        <v>#NUM!</v>
      </c>
      <c r="H553" s="21" t="e">
        <f t="array" ref="H553">INDEX($D$2:$D$561, SMALL(IF($F$2=$B$2:$B$561, ROW($B$2:$B$561)-ROW($B$2)+1), ROW(552:552)))</f>
        <v>#NUM!</v>
      </c>
      <c r="J553" s="21" t="e">
        <f t="array" ref="J553">INDEX($C$2:$C$561, SMALL(IF($I$2=$B$2:$B$561, ROW($B$2:$B$561)-ROW($B$2)+1), ROW(552:552)))</f>
        <v>#NUM!</v>
      </c>
      <c r="K553" s="21" t="e">
        <f t="array" ref="K553">INDEX($D$2:$D$561, SMALL(IF($I$2=$B$2:$B$561, ROW($B$2:$B$561)-ROW($B$2)+1), ROW(552:552)))</f>
        <v>#NUM!</v>
      </c>
      <c r="M553" s="21" t="e">
        <f t="array" ref="M553">INDEX($C$2:$C$561, SMALL(IF($L$2=$B$2:$B$561, ROW($B$2:$B$561)-ROW($B$2)+1), ROW(552:552)))</f>
        <v>#NUM!</v>
      </c>
      <c r="N553" s="21" t="e">
        <f t="array" ref="N553">INDEX($D$2:$D$561, SMALL(IF($L$2=$B$2:$B$561, ROW($B$2:$B$561)-ROW($B$2)+1), ROW(552:552)))</f>
        <v>#NUM!</v>
      </c>
      <c r="P553" s="21" t="e">
        <f t="array" ref="P553">INDEX($C$2:$C$561, SMALL(IF($O$2=$B$2:$B$561, ROW($B$2:$B$561)-ROW($B$2)+1), ROW(552:552)))</f>
        <v>#NUM!</v>
      </c>
      <c r="Q553" s="21" t="e">
        <f t="array" ref="Q553">INDEX($D$2:$D$561, SMALL(IF($O$2=$B$2:$B$561, ROW($B$2:$B$561)-ROW($B$2)+1), ROW(552:552)))</f>
        <v>#NUM!</v>
      </c>
      <c r="S553" s="21" t="e">
        <f t="array" ref="S553">INDEX($C$2:$C$561, SMALL(IF($R$2=$B$2:$B$561, ROW($B$2:$B$561)-ROW($B$2)+1), ROW(552:552)))</f>
        <v>#NUM!</v>
      </c>
      <c r="T553" s="21" t="e">
        <f t="array" ref="T553">INDEX($D$2:$D$561, SMALL(IF($R$2=$B$2:$B$561, ROW($B$2:$B$561)-ROW($B$2)+1), ROW(552:552)))</f>
        <v>#NUM!</v>
      </c>
      <c r="V553" s="21" t="e">
        <f t="array" ref="V553">INDEX($C$2:$C$561, SMALL(IF($U$2=$B$2:$B$561, ROW($B$2:$B$561)-ROW($B$2)+1), ROW(552:552)))</f>
        <v>#NUM!</v>
      </c>
      <c r="W553" s="21" t="e">
        <f t="array" ref="W553">INDEX($D$2:$D$561, SMALL(IF($U$2=$B$2:$B$561, ROW($B$2:$B$561)-ROW($B$2)+1), ROW(552:552)))</f>
        <v>#NUM!</v>
      </c>
      <c r="Y553" s="21" t="e">
        <f t="array" ref="Y553">INDEX($C$2:$C$561, SMALL(IF($X$2=$B$2:$B$561, ROW($B$2:$B$561)-ROW($B$2)+1), ROW(552:552)))</f>
        <v>#NUM!</v>
      </c>
      <c r="Z553" s="21" t="e">
        <f t="array" ref="Z553">INDEX($D$2:$D$561, SMALL(IF($X$2=$B$2:$B$561, ROW($B$2:$B$561)-ROW($B$2)+1), ROW(552:552)))</f>
        <v>#NUM!</v>
      </c>
      <c r="AB553" s="21" t="e">
        <f t="array" ref="AB553">INDEX($C$2:$C$561, SMALL(IF($AA$2=$B$2:$B$561, ROW($B$2:$B$561)-ROW($B$2)+1), ROW(552:552)))</f>
        <v>#NUM!</v>
      </c>
      <c r="AC553" s="21" t="e">
        <f t="array" ref="AC553">INDEX($D$2:$D$561, SMALL(IF($AA$2=$B$2:$B$561, ROW($B$2:$B$561)-ROW($B$2)+1), ROW(552:552)))</f>
        <v>#NUM!</v>
      </c>
      <c r="AE553" s="21" t="e">
        <f t="array" ref="AE553">INDEX($C$2:$C$561, SMALL(IF($AD$2=$B$2:$B$561, ROW($B$2:$B$561)-ROW($B$2)+1), ROW(552:552)))</f>
        <v>#NUM!</v>
      </c>
      <c r="AF553" s="21" t="e">
        <f t="array" ref="AF553">INDEX($D$2:$D$561, SMALL(IF($AD$2=$B$2:$B$561, ROW($B$2:$B$561)-ROW($B$2)+1), ROW(552:552)))</f>
        <v>#NUM!</v>
      </c>
      <c r="AH553" s="21" t="e">
        <f t="array" ref="AH553">INDEX($C$2:$C$561, SMALL(IF($AG$2=$B$2:$B$561, ROW($B$2:$B$561)-ROW($B$2)+1), ROW(552:552)))</f>
        <v>#NUM!</v>
      </c>
      <c r="AI553" s="21" t="e">
        <f t="array" ref="AI553">INDEX($D$2:$D$561, SMALL(IF($AG$2=$B$2:$B$561, ROW($B$2:$B$561)-ROW($B$2)+1), ROW(552:552)))</f>
        <v>#NUM!</v>
      </c>
    </row>
    <row r="554" spans="1:35" ht="15" x14ac:dyDescent="0.4">
      <c r="A554">
        <f>'Clk1.5'!P72</f>
        <v>10.68116673904829</v>
      </c>
      <c r="B554">
        <f t="shared" si="8"/>
        <v>10</v>
      </c>
      <c r="C554" s="1">
        <f>'Clk1.5'!S72</f>
        <v>6.6911809162411089</v>
      </c>
      <c r="D554" s="1">
        <f>'Clk1.5'!T72</f>
        <v>3.0419466346832769</v>
      </c>
      <c r="G554" s="21" t="e">
        <f t="array" ref="G554">INDEX($C$2:$C$561, SMALL(IF($F$2=$B$2:$B$561, ROW($B$2:$B$561)-ROW($B$2)+1), ROW(553:553)))</f>
        <v>#NUM!</v>
      </c>
      <c r="H554" s="21" t="e">
        <f t="array" ref="H554">INDEX($D$2:$D$561, SMALL(IF($F$2=$B$2:$B$561, ROW($B$2:$B$561)-ROW($B$2)+1), ROW(553:553)))</f>
        <v>#NUM!</v>
      </c>
      <c r="J554" s="21" t="e">
        <f t="array" ref="J554">INDEX($C$2:$C$561, SMALL(IF($I$2=$B$2:$B$561, ROW($B$2:$B$561)-ROW($B$2)+1), ROW(553:553)))</f>
        <v>#NUM!</v>
      </c>
      <c r="K554" s="21" t="e">
        <f t="array" ref="K554">INDEX($D$2:$D$561, SMALL(IF($I$2=$B$2:$B$561, ROW($B$2:$B$561)-ROW($B$2)+1), ROW(553:553)))</f>
        <v>#NUM!</v>
      </c>
      <c r="M554" s="21" t="e">
        <f t="array" ref="M554">INDEX($C$2:$C$561, SMALL(IF($L$2=$B$2:$B$561, ROW($B$2:$B$561)-ROW($B$2)+1), ROW(553:553)))</f>
        <v>#NUM!</v>
      </c>
      <c r="N554" s="21" t="e">
        <f t="array" ref="N554">INDEX($D$2:$D$561, SMALL(IF($L$2=$B$2:$B$561, ROW($B$2:$B$561)-ROW($B$2)+1), ROW(553:553)))</f>
        <v>#NUM!</v>
      </c>
      <c r="P554" s="21" t="e">
        <f t="array" ref="P554">INDEX($C$2:$C$561, SMALL(IF($O$2=$B$2:$B$561, ROW($B$2:$B$561)-ROW($B$2)+1), ROW(553:553)))</f>
        <v>#NUM!</v>
      </c>
      <c r="Q554" s="21" t="e">
        <f t="array" ref="Q554">INDEX($D$2:$D$561, SMALL(IF($O$2=$B$2:$B$561, ROW($B$2:$B$561)-ROW($B$2)+1), ROW(553:553)))</f>
        <v>#NUM!</v>
      </c>
      <c r="S554" s="21" t="e">
        <f t="array" ref="S554">INDEX($C$2:$C$561, SMALL(IF($R$2=$B$2:$B$561, ROW($B$2:$B$561)-ROW($B$2)+1), ROW(553:553)))</f>
        <v>#NUM!</v>
      </c>
      <c r="T554" s="21" t="e">
        <f t="array" ref="T554">INDEX($D$2:$D$561, SMALL(IF($R$2=$B$2:$B$561, ROW($B$2:$B$561)-ROW($B$2)+1), ROW(553:553)))</f>
        <v>#NUM!</v>
      </c>
      <c r="V554" s="21" t="e">
        <f t="array" ref="V554">INDEX($C$2:$C$561, SMALL(IF($U$2=$B$2:$B$561, ROW($B$2:$B$561)-ROW($B$2)+1), ROW(553:553)))</f>
        <v>#NUM!</v>
      </c>
      <c r="W554" s="21" t="e">
        <f t="array" ref="W554">INDEX($D$2:$D$561, SMALL(IF($U$2=$B$2:$B$561, ROW($B$2:$B$561)-ROW($B$2)+1), ROW(553:553)))</f>
        <v>#NUM!</v>
      </c>
      <c r="Y554" s="21" t="e">
        <f t="array" ref="Y554">INDEX($C$2:$C$561, SMALL(IF($X$2=$B$2:$B$561, ROW($B$2:$B$561)-ROW($B$2)+1), ROW(553:553)))</f>
        <v>#NUM!</v>
      </c>
      <c r="Z554" s="21" t="e">
        <f t="array" ref="Z554">INDEX($D$2:$D$561, SMALL(IF($X$2=$B$2:$B$561, ROW($B$2:$B$561)-ROW($B$2)+1), ROW(553:553)))</f>
        <v>#NUM!</v>
      </c>
      <c r="AB554" s="21" t="e">
        <f t="array" ref="AB554">INDEX($C$2:$C$561, SMALL(IF($AA$2=$B$2:$B$561, ROW($B$2:$B$561)-ROW($B$2)+1), ROW(553:553)))</f>
        <v>#NUM!</v>
      </c>
      <c r="AC554" s="21" t="e">
        <f t="array" ref="AC554">INDEX($D$2:$D$561, SMALL(IF($AA$2=$B$2:$B$561, ROW($B$2:$B$561)-ROW($B$2)+1), ROW(553:553)))</f>
        <v>#NUM!</v>
      </c>
      <c r="AE554" s="21" t="e">
        <f t="array" ref="AE554">INDEX($C$2:$C$561, SMALL(IF($AD$2=$B$2:$B$561, ROW($B$2:$B$561)-ROW($B$2)+1), ROW(553:553)))</f>
        <v>#NUM!</v>
      </c>
      <c r="AF554" s="21" t="e">
        <f t="array" ref="AF554">INDEX($D$2:$D$561, SMALL(IF($AD$2=$B$2:$B$561, ROW($B$2:$B$561)-ROW($B$2)+1), ROW(553:553)))</f>
        <v>#NUM!</v>
      </c>
      <c r="AH554" s="21" t="e">
        <f t="array" ref="AH554">INDEX($C$2:$C$561, SMALL(IF($AG$2=$B$2:$B$561, ROW($B$2:$B$561)-ROW($B$2)+1), ROW(553:553)))</f>
        <v>#NUM!</v>
      </c>
      <c r="AI554" s="21" t="e">
        <f t="array" ref="AI554">INDEX($D$2:$D$561, SMALL(IF($AG$2=$B$2:$B$561, ROW($B$2:$B$561)-ROW($B$2)+1), ROW(553:553)))</f>
        <v>#NUM!</v>
      </c>
    </row>
    <row r="555" spans="1:35" ht="15" x14ac:dyDescent="0.4">
      <c r="A555">
        <f>'Clk1.5'!P73</f>
        <v>10.858968135304776</v>
      </c>
      <c r="B555">
        <f t="shared" si="8"/>
        <v>10</v>
      </c>
      <c r="C555" s="1">
        <f>'Clk1.5'!S73</f>
        <v>6.4926068185480021</v>
      </c>
      <c r="D555" s="1">
        <f>'Clk1.5'!T73</f>
        <v>2.8505418301109171</v>
      </c>
      <c r="G555" s="21" t="e">
        <f t="array" ref="G555">INDEX($C$2:$C$561, SMALL(IF($F$2=$B$2:$B$561, ROW($B$2:$B$561)-ROW($B$2)+1), ROW(554:554)))</f>
        <v>#NUM!</v>
      </c>
      <c r="H555" s="21" t="e">
        <f t="array" ref="H555">INDEX($D$2:$D$561, SMALL(IF($F$2=$B$2:$B$561, ROW($B$2:$B$561)-ROW($B$2)+1), ROW(554:554)))</f>
        <v>#NUM!</v>
      </c>
      <c r="J555" s="21" t="e">
        <f t="array" ref="J555">INDEX($C$2:$C$561, SMALL(IF($I$2=$B$2:$B$561, ROW($B$2:$B$561)-ROW($B$2)+1), ROW(554:554)))</f>
        <v>#NUM!</v>
      </c>
      <c r="K555" s="21" t="e">
        <f t="array" ref="K555">INDEX($D$2:$D$561, SMALL(IF($I$2=$B$2:$B$561, ROW($B$2:$B$561)-ROW($B$2)+1), ROW(554:554)))</f>
        <v>#NUM!</v>
      </c>
      <c r="M555" s="21" t="e">
        <f t="array" ref="M555">INDEX($C$2:$C$561, SMALL(IF($L$2=$B$2:$B$561, ROW($B$2:$B$561)-ROW($B$2)+1), ROW(554:554)))</f>
        <v>#NUM!</v>
      </c>
      <c r="N555" s="21" t="e">
        <f t="array" ref="N555">INDEX($D$2:$D$561, SMALL(IF($L$2=$B$2:$B$561, ROW($B$2:$B$561)-ROW($B$2)+1), ROW(554:554)))</f>
        <v>#NUM!</v>
      </c>
      <c r="P555" s="21" t="e">
        <f t="array" ref="P555">INDEX($C$2:$C$561, SMALL(IF($O$2=$B$2:$B$561, ROW($B$2:$B$561)-ROW($B$2)+1), ROW(554:554)))</f>
        <v>#NUM!</v>
      </c>
      <c r="Q555" s="21" t="e">
        <f t="array" ref="Q555">INDEX($D$2:$D$561, SMALL(IF($O$2=$B$2:$B$561, ROW($B$2:$B$561)-ROW($B$2)+1), ROW(554:554)))</f>
        <v>#NUM!</v>
      </c>
      <c r="S555" s="21" t="e">
        <f t="array" ref="S555">INDEX($C$2:$C$561, SMALL(IF($R$2=$B$2:$B$561, ROW($B$2:$B$561)-ROW($B$2)+1), ROW(554:554)))</f>
        <v>#NUM!</v>
      </c>
      <c r="T555" s="21" t="e">
        <f t="array" ref="T555">INDEX($D$2:$D$561, SMALL(IF($R$2=$B$2:$B$561, ROW($B$2:$B$561)-ROW($B$2)+1), ROW(554:554)))</f>
        <v>#NUM!</v>
      </c>
      <c r="V555" s="21" t="e">
        <f t="array" ref="V555">INDEX($C$2:$C$561, SMALL(IF($U$2=$B$2:$B$561, ROW($B$2:$B$561)-ROW($B$2)+1), ROW(554:554)))</f>
        <v>#NUM!</v>
      </c>
      <c r="W555" s="21" t="e">
        <f t="array" ref="W555">INDEX($D$2:$D$561, SMALL(IF($U$2=$B$2:$B$561, ROW($B$2:$B$561)-ROW($B$2)+1), ROW(554:554)))</f>
        <v>#NUM!</v>
      </c>
      <c r="Y555" s="21" t="e">
        <f t="array" ref="Y555">INDEX($C$2:$C$561, SMALL(IF($X$2=$B$2:$B$561, ROW($B$2:$B$561)-ROW($B$2)+1), ROW(554:554)))</f>
        <v>#NUM!</v>
      </c>
      <c r="Z555" s="21" t="e">
        <f t="array" ref="Z555">INDEX($D$2:$D$561, SMALL(IF($X$2=$B$2:$B$561, ROW($B$2:$B$561)-ROW($B$2)+1), ROW(554:554)))</f>
        <v>#NUM!</v>
      </c>
      <c r="AB555" s="21" t="e">
        <f t="array" ref="AB555">INDEX($C$2:$C$561, SMALL(IF($AA$2=$B$2:$B$561, ROW($B$2:$B$561)-ROW($B$2)+1), ROW(554:554)))</f>
        <v>#NUM!</v>
      </c>
      <c r="AC555" s="21" t="e">
        <f t="array" ref="AC555">INDEX($D$2:$D$561, SMALL(IF($AA$2=$B$2:$B$561, ROW($B$2:$B$561)-ROW($B$2)+1), ROW(554:554)))</f>
        <v>#NUM!</v>
      </c>
      <c r="AE555" s="21" t="e">
        <f t="array" ref="AE555">INDEX($C$2:$C$561, SMALL(IF($AD$2=$B$2:$B$561, ROW($B$2:$B$561)-ROW($B$2)+1), ROW(554:554)))</f>
        <v>#NUM!</v>
      </c>
      <c r="AF555" s="21" t="e">
        <f t="array" ref="AF555">INDEX($D$2:$D$561, SMALL(IF($AD$2=$B$2:$B$561, ROW($B$2:$B$561)-ROW($B$2)+1), ROW(554:554)))</f>
        <v>#NUM!</v>
      </c>
      <c r="AH555" s="21" t="e">
        <f t="array" ref="AH555">INDEX($C$2:$C$561, SMALL(IF($AG$2=$B$2:$B$561, ROW($B$2:$B$561)-ROW($B$2)+1), ROW(554:554)))</f>
        <v>#NUM!</v>
      </c>
      <c r="AI555" s="21" t="e">
        <f t="array" ref="AI555">INDEX($D$2:$D$561, SMALL(IF($AG$2=$B$2:$B$561, ROW($B$2:$B$561)-ROW($B$2)+1), ROW(554:554)))</f>
        <v>#NUM!</v>
      </c>
    </row>
    <row r="556" spans="1:35" ht="15" x14ac:dyDescent="0.4">
      <c r="A556">
        <f>'Clk1.5'!P74</f>
        <v>11.04921055984337</v>
      </c>
      <c r="B556">
        <f t="shared" si="8"/>
        <v>12</v>
      </c>
      <c r="C556" s="1">
        <f>'Clk1.5'!S74</f>
        <v>6.2935545590797437</v>
      </c>
      <c r="D556" s="1">
        <f>'Clk1.5'!T74</f>
        <v>2.6492850847477456</v>
      </c>
      <c r="G556" s="21" t="e">
        <f t="array" ref="G556">INDEX($C$2:$C$561, SMALL(IF($F$2=$B$2:$B$561, ROW($B$2:$B$561)-ROW($B$2)+1), ROW(555:555)))</f>
        <v>#NUM!</v>
      </c>
      <c r="H556" s="21" t="e">
        <f t="array" ref="H556">INDEX($D$2:$D$561, SMALL(IF($F$2=$B$2:$B$561, ROW($B$2:$B$561)-ROW($B$2)+1), ROW(555:555)))</f>
        <v>#NUM!</v>
      </c>
      <c r="J556" s="21" t="e">
        <f t="array" ref="J556">INDEX($C$2:$C$561, SMALL(IF($I$2=$B$2:$B$561, ROW($B$2:$B$561)-ROW($B$2)+1), ROW(555:555)))</f>
        <v>#NUM!</v>
      </c>
      <c r="K556" s="21" t="e">
        <f t="array" ref="K556">INDEX($D$2:$D$561, SMALL(IF($I$2=$B$2:$B$561, ROW($B$2:$B$561)-ROW($B$2)+1), ROW(555:555)))</f>
        <v>#NUM!</v>
      </c>
      <c r="M556" s="21" t="e">
        <f t="array" ref="M556">INDEX($C$2:$C$561, SMALL(IF($L$2=$B$2:$B$561, ROW($B$2:$B$561)-ROW($B$2)+1), ROW(555:555)))</f>
        <v>#NUM!</v>
      </c>
      <c r="N556" s="21" t="e">
        <f t="array" ref="N556">INDEX($D$2:$D$561, SMALL(IF($L$2=$B$2:$B$561, ROW($B$2:$B$561)-ROW($B$2)+1), ROW(555:555)))</f>
        <v>#NUM!</v>
      </c>
      <c r="P556" s="21" t="e">
        <f t="array" ref="P556">INDEX($C$2:$C$561, SMALL(IF($O$2=$B$2:$B$561, ROW($B$2:$B$561)-ROW($B$2)+1), ROW(555:555)))</f>
        <v>#NUM!</v>
      </c>
      <c r="Q556" s="21" t="e">
        <f t="array" ref="Q556">INDEX($D$2:$D$561, SMALL(IF($O$2=$B$2:$B$561, ROW($B$2:$B$561)-ROW($B$2)+1), ROW(555:555)))</f>
        <v>#NUM!</v>
      </c>
      <c r="S556" s="21" t="e">
        <f t="array" ref="S556">INDEX($C$2:$C$561, SMALL(IF($R$2=$B$2:$B$561, ROW($B$2:$B$561)-ROW($B$2)+1), ROW(555:555)))</f>
        <v>#NUM!</v>
      </c>
      <c r="T556" s="21" t="e">
        <f t="array" ref="T556">INDEX($D$2:$D$561, SMALL(IF($R$2=$B$2:$B$561, ROW($B$2:$B$561)-ROW($B$2)+1), ROW(555:555)))</f>
        <v>#NUM!</v>
      </c>
      <c r="V556" s="21" t="e">
        <f t="array" ref="V556">INDEX($C$2:$C$561, SMALL(IF($U$2=$B$2:$B$561, ROW($B$2:$B$561)-ROW($B$2)+1), ROW(555:555)))</f>
        <v>#NUM!</v>
      </c>
      <c r="W556" s="21" t="e">
        <f t="array" ref="W556">INDEX($D$2:$D$561, SMALL(IF($U$2=$B$2:$B$561, ROW($B$2:$B$561)-ROW($B$2)+1), ROW(555:555)))</f>
        <v>#NUM!</v>
      </c>
      <c r="Y556" s="21" t="e">
        <f t="array" ref="Y556">INDEX($C$2:$C$561, SMALL(IF($X$2=$B$2:$B$561, ROW($B$2:$B$561)-ROW($B$2)+1), ROW(555:555)))</f>
        <v>#NUM!</v>
      </c>
      <c r="Z556" s="21" t="e">
        <f t="array" ref="Z556">INDEX($D$2:$D$561, SMALL(IF($X$2=$B$2:$B$561, ROW($B$2:$B$561)-ROW($B$2)+1), ROW(555:555)))</f>
        <v>#NUM!</v>
      </c>
      <c r="AB556" s="21" t="e">
        <f t="array" ref="AB556">INDEX($C$2:$C$561, SMALL(IF($AA$2=$B$2:$B$561, ROW($B$2:$B$561)-ROW($B$2)+1), ROW(555:555)))</f>
        <v>#NUM!</v>
      </c>
      <c r="AC556" s="21" t="e">
        <f t="array" ref="AC556">INDEX($D$2:$D$561, SMALL(IF($AA$2=$B$2:$B$561, ROW($B$2:$B$561)-ROW($B$2)+1), ROW(555:555)))</f>
        <v>#NUM!</v>
      </c>
      <c r="AE556" s="21" t="e">
        <f t="array" ref="AE556">INDEX($C$2:$C$561, SMALL(IF($AD$2=$B$2:$B$561, ROW($B$2:$B$561)-ROW($B$2)+1), ROW(555:555)))</f>
        <v>#NUM!</v>
      </c>
      <c r="AF556" s="21" t="e">
        <f t="array" ref="AF556">INDEX($D$2:$D$561, SMALL(IF($AD$2=$B$2:$B$561, ROW($B$2:$B$561)-ROW($B$2)+1), ROW(555:555)))</f>
        <v>#NUM!</v>
      </c>
      <c r="AH556" s="21" t="e">
        <f t="array" ref="AH556">INDEX($C$2:$C$561, SMALL(IF($AG$2=$B$2:$B$561, ROW($B$2:$B$561)-ROW($B$2)+1), ROW(555:555)))</f>
        <v>#NUM!</v>
      </c>
      <c r="AI556" s="21" t="e">
        <f t="array" ref="AI556">INDEX($D$2:$D$561, SMALL(IF($AG$2=$B$2:$B$561, ROW($B$2:$B$561)-ROW($B$2)+1), ROW(555:555)))</f>
        <v>#NUM!</v>
      </c>
    </row>
    <row r="557" spans="1:35" ht="15" x14ac:dyDescent="0.4">
      <c r="A557">
        <f>'Clk1.5'!P75</f>
        <v>11.252590840003407</v>
      </c>
      <c r="B557">
        <f t="shared" si="8"/>
        <v>12</v>
      </c>
      <c r="C557" s="1">
        <f>'Clk1.5'!S75</f>
        <v>6.0926884082984376</v>
      </c>
      <c r="D557" s="1">
        <f>'Clk1.5'!T75</f>
        <v>2.4378042241606104</v>
      </c>
      <c r="G557" s="21" t="e">
        <f t="array" ref="G557">INDEX($C$2:$C$561, SMALL(IF($F$2=$B$2:$B$561, ROW($B$2:$B$561)-ROW($B$2)+1), ROW(556:556)))</f>
        <v>#NUM!</v>
      </c>
      <c r="H557" s="21" t="e">
        <f t="array" ref="H557">INDEX($D$2:$D$561, SMALL(IF($F$2=$B$2:$B$561, ROW($B$2:$B$561)-ROW($B$2)+1), ROW(556:556)))</f>
        <v>#NUM!</v>
      </c>
      <c r="J557" s="21" t="e">
        <f t="array" ref="J557">INDEX($C$2:$C$561, SMALL(IF($I$2=$B$2:$B$561, ROW($B$2:$B$561)-ROW($B$2)+1), ROW(556:556)))</f>
        <v>#NUM!</v>
      </c>
      <c r="K557" s="21" t="e">
        <f t="array" ref="K557">INDEX($D$2:$D$561, SMALL(IF($I$2=$B$2:$B$561, ROW($B$2:$B$561)-ROW($B$2)+1), ROW(556:556)))</f>
        <v>#NUM!</v>
      </c>
      <c r="M557" s="21" t="e">
        <f t="array" ref="M557">INDEX($C$2:$C$561, SMALL(IF($L$2=$B$2:$B$561, ROW($B$2:$B$561)-ROW($B$2)+1), ROW(556:556)))</f>
        <v>#NUM!</v>
      </c>
      <c r="N557" s="21" t="e">
        <f t="array" ref="N557">INDEX($D$2:$D$561, SMALL(IF($L$2=$B$2:$B$561, ROW($B$2:$B$561)-ROW($B$2)+1), ROW(556:556)))</f>
        <v>#NUM!</v>
      </c>
      <c r="P557" s="21" t="e">
        <f t="array" ref="P557">INDEX($C$2:$C$561, SMALL(IF($O$2=$B$2:$B$561, ROW($B$2:$B$561)-ROW($B$2)+1), ROW(556:556)))</f>
        <v>#NUM!</v>
      </c>
      <c r="Q557" s="21" t="e">
        <f t="array" ref="Q557">INDEX($D$2:$D$561, SMALL(IF($O$2=$B$2:$B$561, ROW($B$2:$B$561)-ROW($B$2)+1), ROW(556:556)))</f>
        <v>#NUM!</v>
      </c>
      <c r="S557" s="21" t="e">
        <f t="array" ref="S557">INDEX($C$2:$C$561, SMALL(IF($R$2=$B$2:$B$561, ROW($B$2:$B$561)-ROW($B$2)+1), ROW(556:556)))</f>
        <v>#NUM!</v>
      </c>
      <c r="T557" s="21" t="e">
        <f t="array" ref="T557">INDEX($D$2:$D$561, SMALL(IF($R$2=$B$2:$B$561, ROW($B$2:$B$561)-ROW($B$2)+1), ROW(556:556)))</f>
        <v>#NUM!</v>
      </c>
      <c r="V557" s="21" t="e">
        <f t="array" ref="V557">INDEX($C$2:$C$561, SMALL(IF($U$2=$B$2:$B$561, ROW($B$2:$B$561)-ROW($B$2)+1), ROW(556:556)))</f>
        <v>#NUM!</v>
      </c>
      <c r="W557" s="21" t="e">
        <f t="array" ref="W557">INDEX($D$2:$D$561, SMALL(IF($U$2=$B$2:$B$561, ROW($B$2:$B$561)-ROW($B$2)+1), ROW(556:556)))</f>
        <v>#NUM!</v>
      </c>
      <c r="Y557" s="21" t="e">
        <f t="array" ref="Y557">INDEX($C$2:$C$561, SMALL(IF($X$2=$B$2:$B$561, ROW($B$2:$B$561)-ROW($B$2)+1), ROW(556:556)))</f>
        <v>#NUM!</v>
      </c>
      <c r="Z557" s="21" t="e">
        <f t="array" ref="Z557">INDEX($D$2:$D$561, SMALL(IF($X$2=$B$2:$B$561, ROW($B$2:$B$561)-ROW($B$2)+1), ROW(556:556)))</f>
        <v>#NUM!</v>
      </c>
      <c r="AB557" s="21" t="e">
        <f t="array" ref="AB557">INDEX($C$2:$C$561, SMALL(IF($AA$2=$B$2:$B$561, ROW($B$2:$B$561)-ROW($B$2)+1), ROW(556:556)))</f>
        <v>#NUM!</v>
      </c>
      <c r="AC557" s="21" t="e">
        <f t="array" ref="AC557">INDEX($D$2:$D$561, SMALL(IF($AA$2=$B$2:$B$561, ROW($B$2:$B$561)-ROW($B$2)+1), ROW(556:556)))</f>
        <v>#NUM!</v>
      </c>
      <c r="AE557" s="21" t="e">
        <f t="array" ref="AE557">INDEX($C$2:$C$561, SMALL(IF($AD$2=$B$2:$B$561, ROW($B$2:$B$561)-ROW($B$2)+1), ROW(556:556)))</f>
        <v>#NUM!</v>
      </c>
      <c r="AF557" s="21" t="e">
        <f t="array" ref="AF557">INDEX($D$2:$D$561, SMALL(IF($AD$2=$B$2:$B$561, ROW($B$2:$B$561)-ROW($B$2)+1), ROW(556:556)))</f>
        <v>#NUM!</v>
      </c>
      <c r="AH557" s="21" t="e">
        <f t="array" ref="AH557">INDEX($C$2:$C$561, SMALL(IF($AG$2=$B$2:$B$561, ROW($B$2:$B$561)-ROW($B$2)+1), ROW(556:556)))</f>
        <v>#NUM!</v>
      </c>
      <c r="AI557" s="21" t="e">
        <f t="array" ref="AI557">INDEX($D$2:$D$561, SMALL(IF($AG$2=$B$2:$B$561, ROW($B$2:$B$561)-ROW($B$2)+1), ROW(556:556)))</f>
        <v>#NUM!</v>
      </c>
    </row>
    <row r="558" spans="1:35" ht="15" x14ac:dyDescent="0.4">
      <c r="A558">
        <f>'Clk1.5'!P76</f>
        <v>11.469780960442115</v>
      </c>
      <c r="B558">
        <f t="shared" si="8"/>
        <v>12</v>
      </c>
      <c r="C558" s="1">
        <f>'Clk1.5'!S76</f>
        <v>5.8883820307052064</v>
      </c>
      <c r="D558" s="1">
        <f>'Clk1.5'!T76</f>
        <v>2.2158159822906063</v>
      </c>
      <c r="G558" s="21" t="e">
        <f t="array" ref="G558">INDEX($C$2:$C$561, SMALL(IF($F$2=$B$2:$B$561, ROW($B$2:$B$561)-ROW($B$2)+1), ROW(557:557)))</f>
        <v>#NUM!</v>
      </c>
      <c r="H558" s="21" t="e">
        <f t="array" ref="H558">INDEX($D$2:$D$561, SMALL(IF($F$2=$B$2:$B$561, ROW($B$2:$B$561)-ROW($B$2)+1), ROW(557:557)))</f>
        <v>#NUM!</v>
      </c>
      <c r="J558" s="21" t="e">
        <f t="array" ref="J558">INDEX($C$2:$C$561, SMALL(IF($I$2=$B$2:$B$561, ROW($B$2:$B$561)-ROW($B$2)+1), ROW(557:557)))</f>
        <v>#NUM!</v>
      </c>
      <c r="K558" s="21" t="e">
        <f t="array" ref="K558">INDEX($D$2:$D$561, SMALL(IF($I$2=$B$2:$B$561, ROW($B$2:$B$561)-ROW($B$2)+1), ROW(557:557)))</f>
        <v>#NUM!</v>
      </c>
      <c r="M558" s="21" t="e">
        <f t="array" ref="M558">INDEX($C$2:$C$561, SMALL(IF($L$2=$B$2:$B$561, ROW($B$2:$B$561)-ROW($B$2)+1), ROW(557:557)))</f>
        <v>#NUM!</v>
      </c>
      <c r="N558" s="21" t="e">
        <f t="array" ref="N558">INDEX($D$2:$D$561, SMALL(IF($L$2=$B$2:$B$561, ROW($B$2:$B$561)-ROW($B$2)+1), ROW(557:557)))</f>
        <v>#NUM!</v>
      </c>
      <c r="P558" s="21" t="e">
        <f t="array" ref="P558">INDEX($C$2:$C$561, SMALL(IF($O$2=$B$2:$B$561, ROW($B$2:$B$561)-ROW($B$2)+1), ROW(557:557)))</f>
        <v>#NUM!</v>
      </c>
      <c r="Q558" s="21" t="e">
        <f t="array" ref="Q558">INDEX($D$2:$D$561, SMALL(IF($O$2=$B$2:$B$561, ROW($B$2:$B$561)-ROW($B$2)+1), ROW(557:557)))</f>
        <v>#NUM!</v>
      </c>
      <c r="S558" s="21" t="e">
        <f t="array" ref="S558">INDEX($C$2:$C$561, SMALL(IF($R$2=$B$2:$B$561, ROW($B$2:$B$561)-ROW($B$2)+1), ROW(557:557)))</f>
        <v>#NUM!</v>
      </c>
      <c r="T558" s="21" t="e">
        <f t="array" ref="T558">INDEX($D$2:$D$561, SMALL(IF($R$2=$B$2:$B$561, ROW($B$2:$B$561)-ROW($B$2)+1), ROW(557:557)))</f>
        <v>#NUM!</v>
      </c>
      <c r="V558" s="21" t="e">
        <f t="array" ref="V558">INDEX($C$2:$C$561, SMALL(IF($U$2=$B$2:$B$561, ROW($B$2:$B$561)-ROW($B$2)+1), ROW(557:557)))</f>
        <v>#NUM!</v>
      </c>
      <c r="W558" s="21" t="e">
        <f t="array" ref="W558">INDEX($D$2:$D$561, SMALL(IF($U$2=$B$2:$B$561, ROW($B$2:$B$561)-ROW($B$2)+1), ROW(557:557)))</f>
        <v>#NUM!</v>
      </c>
      <c r="Y558" s="21" t="e">
        <f t="array" ref="Y558">INDEX($C$2:$C$561, SMALL(IF($X$2=$B$2:$B$561, ROW($B$2:$B$561)-ROW($B$2)+1), ROW(557:557)))</f>
        <v>#NUM!</v>
      </c>
      <c r="Z558" s="21" t="e">
        <f t="array" ref="Z558">INDEX($D$2:$D$561, SMALL(IF($X$2=$B$2:$B$561, ROW($B$2:$B$561)-ROW($B$2)+1), ROW(557:557)))</f>
        <v>#NUM!</v>
      </c>
      <c r="AB558" s="21" t="e">
        <f t="array" ref="AB558">INDEX($C$2:$C$561, SMALL(IF($AA$2=$B$2:$B$561, ROW($B$2:$B$561)-ROW($B$2)+1), ROW(557:557)))</f>
        <v>#NUM!</v>
      </c>
      <c r="AC558" s="21" t="e">
        <f t="array" ref="AC558">INDEX($D$2:$D$561, SMALL(IF($AA$2=$B$2:$B$561, ROW($B$2:$B$561)-ROW($B$2)+1), ROW(557:557)))</f>
        <v>#NUM!</v>
      </c>
      <c r="AE558" s="21" t="e">
        <f t="array" ref="AE558">INDEX($C$2:$C$561, SMALL(IF($AD$2=$B$2:$B$561, ROW($B$2:$B$561)-ROW($B$2)+1), ROW(557:557)))</f>
        <v>#NUM!</v>
      </c>
      <c r="AF558" s="21" t="e">
        <f t="array" ref="AF558">INDEX($D$2:$D$561, SMALL(IF($AD$2=$B$2:$B$561, ROW($B$2:$B$561)-ROW($B$2)+1), ROW(557:557)))</f>
        <v>#NUM!</v>
      </c>
      <c r="AH558" s="21" t="e">
        <f t="array" ref="AH558">INDEX($C$2:$C$561, SMALL(IF($AG$2=$B$2:$B$561, ROW($B$2:$B$561)-ROW($B$2)+1), ROW(557:557)))</f>
        <v>#NUM!</v>
      </c>
      <c r="AI558" s="21" t="e">
        <f t="array" ref="AI558">INDEX($D$2:$D$561, SMALL(IF($AG$2=$B$2:$B$561, ROW($B$2:$B$561)-ROW($B$2)+1), ROW(557:557)))</f>
        <v>#NUM!</v>
      </c>
    </row>
    <row r="559" spans="1:35" ht="15" x14ac:dyDescent="0.4">
      <c r="A559">
        <f>'Clk1.5'!P77</f>
        <v>11.701359668654002</v>
      </c>
      <c r="B559">
        <f t="shared" si="8"/>
        <v>12</v>
      </c>
      <c r="C559" s="1">
        <f>'Clk1.5'!S77</f>
        <v>5.6786420959490185</v>
      </c>
      <c r="D559" s="1">
        <f>'Clk1.5'!T77</f>
        <v>1.9831991778938187</v>
      </c>
      <c r="G559" s="21" t="e">
        <f t="array" ref="G559">INDEX($C$2:$C$561, SMALL(IF($F$2=$B$2:$B$561, ROW($B$2:$B$561)-ROW($B$2)+1), ROW(558:558)))</f>
        <v>#NUM!</v>
      </c>
      <c r="H559" s="21" t="e">
        <f t="array" ref="H559">INDEX($D$2:$D$561, SMALL(IF($F$2=$B$2:$B$561, ROW($B$2:$B$561)-ROW($B$2)+1), ROW(558:558)))</f>
        <v>#NUM!</v>
      </c>
      <c r="J559" s="21" t="e">
        <f t="array" ref="J559">INDEX($C$2:$C$561, SMALL(IF($I$2=$B$2:$B$561, ROW($B$2:$B$561)-ROW($B$2)+1), ROW(558:558)))</f>
        <v>#NUM!</v>
      </c>
      <c r="K559" s="21" t="e">
        <f t="array" ref="K559">INDEX($D$2:$D$561, SMALL(IF($I$2=$B$2:$B$561, ROW($B$2:$B$561)-ROW($B$2)+1), ROW(558:558)))</f>
        <v>#NUM!</v>
      </c>
      <c r="M559" s="21" t="e">
        <f t="array" ref="M559">INDEX($C$2:$C$561, SMALL(IF($L$2=$B$2:$B$561, ROW($B$2:$B$561)-ROW($B$2)+1), ROW(558:558)))</f>
        <v>#NUM!</v>
      </c>
      <c r="N559" s="21" t="e">
        <f t="array" ref="N559">INDEX($D$2:$D$561, SMALL(IF($L$2=$B$2:$B$561, ROW($B$2:$B$561)-ROW($B$2)+1), ROW(558:558)))</f>
        <v>#NUM!</v>
      </c>
      <c r="P559" s="21" t="e">
        <f t="array" ref="P559">INDEX($C$2:$C$561, SMALL(IF($O$2=$B$2:$B$561, ROW($B$2:$B$561)-ROW($B$2)+1), ROW(558:558)))</f>
        <v>#NUM!</v>
      </c>
      <c r="Q559" s="21" t="e">
        <f t="array" ref="Q559">INDEX($D$2:$D$561, SMALL(IF($O$2=$B$2:$B$561, ROW($B$2:$B$561)-ROW($B$2)+1), ROW(558:558)))</f>
        <v>#NUM!</v>
      </c>
      <c r="S559" s="21" t="e">
        <f t="array" ref="S559">INDEX($C$2:$C$561, SMALL(IF($R$2=$B$2:$B$561, ROW($B$2:$B$561)-ROW($B$2)+1), ROW(558:558)))</f>
        <v>#NUM!</v>
      </c>
      <c r="T559" s="21" t="e">
        <f t="array" ref="T559">INDEX($D$2:$D$561, SMALL(IF($R$2=$B$2:$B$561, ROW($B$2:$B$561)-ROW($B$2)+1), ROW(558:558)))</f>
        <v>#NUM!</v>
      </c>
      <c r="V559" s="21" t="e">
        <f t="array" ref="V559">INDEX($C$2:$C$561, SMALL(IF($U$2=$B$2:$B$561, ROW($B$2:$B$561)-ROW($B$2)+1), ROW(558:558)))</f>
        <v>#NUM!</v>
      </c>
      <c r="W559" s="21" t="e">
        <f t="array" ref="W559">INDEX($D$2:$D$561, SMALL(IF($U$2=$B$2:$B$561, ROW($B$2:$B$561)-ROW($B$2)+1), ROW(558:558)))</f>
        <v>#NUM!</v>
      </c>
      <c r="Y559" s="21" t="e">
        <f t="array" ref="Y559">INDEX($C$2:$C$561, SMALL(IF($X$2=$B$2:$B$561, ROW($B$2:$B$561)-ROW($B$2)+1), ROW(558:558)))</f>
        <v>#NUM!</v>
      </c>
      <c r="Z559" s="21" t="e">
        <f t="array" ref="Z559">INDEX($D$2:$D$561, SMALL(IF($X$2=$B$2:$B$561, ROW($B$2:$B$561)-ROW($B$2)+1), ROW(558:558)))</f>
        <v>#NUM!</v>
      </c>
      <c r="AB559" s="21" t="e">
        <f t="array" ref="AB559">INDEX($C$2:$C$561, SMALL(IF($AA$2=$B$2:$B$561, ROW($B$2:$B$561)-ROW($B$2)+1), ROW(558:558)))</f>
        <v>#NUM!</v>
      </c>
      <c r="AC559" s="21" t="e">
        <f t="array" ref="AC559">INDEX($D$2:$D$561, SMALL(IF($AA$2=$B$2:$B$561, ROW($B$2:$B$561)-ROW($B$2)+1), ROW(558:558)))</f>
        <v>#NUM!</v>
      </c>
      <c r="AE559" s="21" t="e">
        <f t="array" ref="AE559">INDEX($C$2:$C$561, SMALL(IF($AD$2=$B$2:$B$561, ROW($B$2:$B$561)-ROW($B$2)+1), ROW(558:558)))</f>
        <v>#NUM!</v>
      </c>
      <c r="AF559" s="21" t="e">
        <f t="array" ref="AF559">INDEX($D$2:$D$561, SMALL(IF($AD$2=$B$2:$B$561, ROW($B$2:$B$561)-ROW($B$2)+1), ROW(558:558)))</f>
        <v>#NUM!</v>
      </c>
      <c r="AH559" s="21" t="e">
        <f t="array" ref="AH559">INDEX($C$2:$C$561, SMALL(IF($AG$2=$B$2:$B$561, ROW($B$2:$B$561)-ROW($B$2)+1), ROW(558:558)))</f>
        <v>#NUM!</v>
      </c>
      <c r="AI559" s="21" t="e">
        <f t="array" ref="AI559">INDEX($D$2:$D$561, SMALL(IF($AG$2=$B$2:$B$561, ROW($B$2:$B$561)-ROW($B$2)+1), ROW(558:558)))</f>
        <v>#NUM!</v>
      </c>
    </row>
    <row r="560" spans="1:35" ht="15" x14ac:dyDescent="0.4">
      <c r="A560">
        <f>'Clk1.5'!P78</f>
        <v>11.9477015451474</v>
      </c>
      <c r="B560">
        <f t="shared" si="8"/>
        <v>12</v>
      </c>
      <c r="C560" s="1">
        <f>'Clk1.5'!S78</f>
        <v>5.4610151474141526</v>
      </c>
      <c r="D560" s="1">
        <f>'Clk1.5'!T78</f>
        <v>1.7401061844540815</v>
      </c>
      <c r="G560" s="21" t="e">
        <f t="array" ref="G560">INDEX($C$2:$C$561, SMALL(IF($F$2=$B$2:$B$561, ROW($B$2:$B$561)-ROW($B$2)+1), ROW(559:559)))</f>
        <v>#NUM!</v>
      </c>
      <c r="H560" s="21" t="e">
        <f t="array" ref="H560">INDEX($D$2:$D$561, SMALL(IF($F$2=$B$2:$B$561, ROW($B$2:$B$561)-ROW($B$2)+1), ROW(559:559)))</f>
        <v>#NUM!</v>
      </c>
      <c r="J560" s="21" t="e">
        <f t="array" ref="J560">INDEX($C$2:$C$561, SMALL(IF($I$2=$B$2:$B$561, ROW($B$2:$B$561)-ROW($B$2)+1), ROW(559:559)))</f>
        <v>#NUM!</v>
      </c>
      <c r="K560" s="21" t="e">
        <f t="array" ref="K560">INDEX($D$2:$D$561, SMALL(IF($I$2=$B$2:$B$561, ROW($B$2:$B$561)-ROW($B$2)+1), ROW(559:559)))</f>
        <v>#NUM!</v>
      </c>
      <c r="M560" s="21" t="e">
        <f t="array" ref="M560">INDEX($C$2:$C$561, SMALL(IF($L$2=$B$2:$B$561, ROW($B$2:$B$561)-ROW($B$2)+1), ROW(559:559)))</f>
        <v>#NUM!</v>
      </c>
      <c r="N560" s="21" t="e">
        <f t="array" ref="N560">INDEX($D$2:$D$561, SMALL(IF($L$2=$B$2:$B$561, ROW($B$2:$B$561)-ROW($B$2)+1), ROW(559:559)))</f>
        <v>#NUM!</v>
      </c>
      <c r="P560" s="21" t="e">
        <f t="array" ref="P560">INDEX($C$2:$C$561, SMALL(IF($O$2=$B$2:$B$561, ROW($B$2:$B$561)-ROW($B$2)+1), ROW(559:559)))</f>
        <v>#NUM!</v>
      </c>
      <c r="Q560" s="21" t="e">
        <f t="array" ref="Q560">INDEX($D$2:$D$561, SMALL(IF($O$2=$B$2:$B$561, ROW($B$2:$B$561)-ROW($B$2)+1), ROW(559:559)))</f>
        <v>#NUM!</v>
      </c>
      <c r="S560" s="21" t="e">
        <f t="array" ref="S560">INDEX($C$2:$C$561, SMALL(IF($R$2=$B$2:$B$561, ROW($B$2:$B$561)-ROW($B$2)+1), ROW(559:559)))</f>
        <v>#NUM!</v>
      </c>
      <c r="T560" s="21" t="e">
        <f t="array" ref="T560">INDEX($D$2:$D$561, SMALL(IF($R$2=$B$2:$B$561, ROW($B$2:$B$561)-ROW($B$2)+1), ROW(559:559)))</f>
        <v>#NUM!</v>
      </c>
      <c r="V560" s="21" t="e">
        <f t="array" ref="V560">INDEX($C$2:$C$561, SMALL(IF($U$2=$B$2:$B$561, ROW($B$2:$B$561)-ROW($B$2)+1), ROW(559:559)))</f>
        <v>#NUM!</v>
      </c>
      <c r="W560" s="21" t="e">
        <f t="array" ref="W560">INDEX($D$2:$D$561, SMALL(IF($U$2=$B$2:$B$561, ROW($B$2:$B$561)-ROW($B$2)+1), ROW(559:559)))</f>
        <v>#NUM!</v>
      </c>
      <c r="Y560" s="21" t="e">
        <f t="array" ref="Y560">INDEX($C$2:$C$561, SMALL(IF($X$2=$B$2:$B$561, ROW($B$2:$B$561)-ROW($B$2)+1), ROW(559:559)))</f>
        <v>#NUM!</v>
      </c>
      <c r="Z560" s="21" t="e">
        <f t="array" ref="Z560">INDEX($D$2:$D$561, SMALL(IF($X$2=$B$2:$B$561, ROW($B$2:$B$561)-ROW($B$2)+1), ROW(559:559)))</f>
        <v>#NUM!</v>
      </c>
      <c r="AB560" s="21" t="e">
        <f t="array" ref="AB560">INDEX($C$2:$C$561, SMALL(IF($AA$2=$B$2:$B$561, ROW($B$2:$B$561)-ROW($B$2)+1), ROW(559:559)))</f>
        <v>#NUM!</v>
      </c>
      <c r="AC560" s="21" t="e">
        <f t="array" ref="AC560">INDEX($D$2:$D$561, SMALL(IF($AA$2=$B$2:$B$561, ROW($B$2:$B$561)-ROW($B$2)+1), ROW(559:559)))</f>
        <v>#NUM!</v>
      </c>
      <c r="AE560" s="21" t="e">
        <f t="array" ref="AE560">INDEX($C$2:$C$561, SMALL(IF($AD$2=$B$2:$B$561, ROW($B$2:$B$561)-ROW($B$2)+1), ROW(559:559)))</f>
        <v>#NUM!</v>
      </c>
      <c r="AF560" s="21" t="e">
        <f t="array" ref="AF560">INDEX($D$2:$D$561, SMALL(IF($AD$2=$B$2:$B$561, ROW($B$2:$B$561)-ROW($B$2)+1), ROW(559:559)))</f>
        <v>#NUM!</v>
      </c>
      <c r="AH560" s="21" t="e">
        <f t="array" ref="AH560">INDEX($C$2:$C$561, SMALL(IF($AG$2=$B$2:$B$561, ROW($B$2:$B$561)-ROW($B$2)+1), ROW(559:559)))</f>
        <v>#NUM!</v>
      </c>
      <c r="AI560" s="21" t="e">
        <f t="array" ref="AI560">INDEX($D$2:$D$561, SMALL(IF($AG$2=$B$2:$B$561, ROW($B$2:$B$561)-ROW($B$2)+1), ROW(559:559)))</f>
        <v>#NUM!</v>
      </c>
    </row>
    <row r="561" spans="1:35" s="22" customFormat="1" ht="15.5" thickBot="1" x14ac:dyDescent="0.45">
      <c r="A561">
        <f>'Clk1.5'!P79</f>
        <v>12.208802012498488</v>
      </c>
      <c r="B561">
        <f t="shared" si="8"/>
        <v>12</v>
      </c>
      <c r="C561" s="1">
        <f>'Clk1.5'!S79</f>
        <v>5.2324769338968204</v>
      </c>
      <c r="D561" s="1">
        <f>'Clk1.5'!T79</f>
        <v>1.4871298094474334</v>
      </c>
      <c r="G561" s="21" t="e">
        <f t="array" ref="G561">INDEX($C$2:$C$561, SMALL(IF($F$2=$B$2:$B$561, ROW($B$2:$B$561)-ROW($B$2)+1), ROW(560:560)))</f>
        <v>#NUM!</v>
      </c>
      <c r="H561" s="21" t="e">
        <f t="array" ref="H561">INDEX($D$2:$D$561, SMALL(IF($F$2=$B$2:$B$561, ROW($B$2:$B$561)-ROW($B$2)+1), ROW(560:560)))</f>
        <v>#NUM!</v>
      </c>
      <c r="J561" s="21" t="e">
        <f t="array" ref="J561">INDEX($C$2:$C$561, SMALL(IF($I$2=$B$2:$B$561, ROW($B$2:$B$561)-ROW($B$2)+1), ROW(560:560)))</f>
        <v>#NUM!</v>
      </c>
      <c r="K561" s="21" t="e">
        <f t="array" ref="K561">INDEX($D$2:$D$561, SMALL(IF($I$2=$B$2:$B$561, ROW($B$2:$B$561)-ROW($B$2)+1), ROW(560:560)))</f>
        <v>#NUM!</v>
      </c>
      <c r="M561" s="21" t="e">
        <f t="array" ref="M561">INDEX($C$2:$C$561, SMALL(IF($L$2=$B$2:$B$561, ROW($B$2:$B$561)-ROW($B$2)+1), ROW(560:560)))</f>
        <v>#NUM!</v>
      </c>
      <c r="N561" s="21" t="e">
        <f t="array" ref="N561">INDEX($D$2:$D$561, SMALL(IF($L$2=$B$2:$B$561, ROW($B$2:$B$561)-ROW($B$2)+1), ROW(560:560)))</f>
        <v>#NUM!</v>
      </c>
      <c r="P561" s="21" t="e">
        <f t="array" ref="P561">INDEX($C$2:$C$561, SMALL(IF($O$2=$B$2:$B$561, ROW($B$2:$B$561)-ROW($B$2)+1), ROW(560:560)))</f>
        <v>#NUM!</v>
      </c>
      <c r="Q561" s="21" t="e">
        <f t="array" ref="Q561">INDEX($D$2:$D$561, SMALL(IF($O$2=$B$2:$B$561, ROW($B$2:$B$561)-ROW($B$2)+1), ROW(560:560)))</f>
        <v>#NUM!</v>
      </c>
      <c r="S561" s="21" t="e">
        <f t="array" ref="S561">INDEX($C$2:$C$561, SMALL(IF($R$2=$B$2:$B$561, ROW($B$2:$B$561)-ROW($B$2)+1), ROW(560:560)))</f>
        <v>#NUM!</v>
      </c>
      <c r="T561" s="21" t="e">
        <f t="array" ref="T561">INDEX($D$2:$D$561, SMALL(IF($R$2=$B$2:$B$561, ROW($B$2:$B$561)-ROW($B$2)+1), ROW(560:560)))</f>
        <v>#NUM!</v>
      </c>
      <c r="V561" s="21" t="e">
        <f t="array" ref="V561">INDEX($C$2:$C$561, SMALL(IF($U$2=$B$2:$B$561, ROW($B$2:$B$561)-ROW($B$2)+1), ROW(560:560)))</f>
        <v>#NUM!</v>
      </c>
      <c r="W561" s="21" t="e">
        <f t="array" ref="W561">INDEX($D$2:$D$561, SMALL(IF($U$2=$B$2:$B$561, ROW($B$2:$B$561)-ROW($B$2)+1), ROW(560:560)))</f>
        <v>#NUM!</v>
      </c>
      <c r="Y561" s="21" t="e">
        <f t="array" ref="Y561">INDEX($C$2:$C$561, SMALL(IF($X$2=$B$2:$B$561, ROW($B$2:$B$561)-ROW($B$2)+1), ROW(560:560)))</f>
        <v>#NUM!</v>
      </c>
      <c r="Z561" s="21" t="e">
        <f t="array" ref="Z561">INDEX($D$2:$D$561, SMALL(IF($X$2=$B$2:$B$561, ROW($B$2:$B$561)-ROW($B$2)+1), ROW(560:560)))</f>
        <v>#NUM!</v>
      </c>
      <c r="AB561" s="21" t="e">
        <f t="array" ref="AB561">INDEX($C$2:$C$561, SMALL(IF($AA$2=$B$2:$B$561, ROW($B$2:$B$561)-ROW($B$2)+1), ROW(560:560)))</f>
        <v>#NUM!</v>
      </c>
      <c r="AC561" s="21" t="e">
        <f t="array" ref="AC561">INDEX($D$2:$D$561, SMALL(IF($AA$2=$B$2:$B$561, ROW($B$2:$B$561)-ROW($B$2)+1), ROW(560:560)))</f>
        <v>#NUM!</v>
      </c>
      <c r="AE561" s="21" t="e">
        <f t="array" ref="AE561">INDEX($C$2:$C$561, SMALL(IF($AD$2=$B$2:$B$561, ROW($B$2:$B$561)-ROW($B$2)+1), ROW(560:560)))</f>
        <v>#NUM!</v>
      </c>
      <c r="AF561" s="21" t="e">
        <f t="array" ref="AF561">INDEX($D$2:$D$561, SMALL(IF($AD$2=$B$2:$B$561, ROW($B$2:$B$561)-ROW($B$2)+1), ROW(560:560)))</f>
        <v>#NUM!</v>
      </c>
      <c r="AH561" s="21" t="e">
        <f t="array" ref="AH561">INDEX($C$2:$C$561, SMALL(IF($AG$2=$B$2:$B$561, ROW($B$2:$B$561)-ROW($B$2)+1), ROW(560:560)))</f>
        <v>#NUM!</v>
      </c>
      <c r="AI561" s="21" t="e">
        <f t="array" ref="AI561">INDEX($D$2:$D$561, SMALL(IF($AG$2=$B$2:$B$561, ROW($B$2:$B$561)-ROW($B$2)+1), ROW(560:560)))</f>
        <v>#NUM!</v>
      </c>
    </row>
    <row r="562" spans="1:35" x14ac:dyDescent="0.35">
      <c r="D56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23"/>
  <sheetViews>
    <sheetView workbookViewId="0">
      <selection activeCell="O13" sqref="O13"/>
    </sheetView>
  </sheetViews>
  <sheetFormatPr defaultRowHeight="14.5" x14ac:dyDescent="0.35"/>
  <cols>
    <col min="2" max="2" width="14.54296875" customWidth="1"/>
  </cols>
  <sheetData>
    <row r="1" spans="2:18" x14ac:dyDescent="0.35">
      <c r="B1" t="s">
        <v>51</v>
      </c>
    </row>
    <row r="2" spans="2:18" x14ac:dyDescent="0.35">
      <c r="B2" t="s">
        <v>1</v>
      </c>
    </row>
    <row r="3" spans="2:18" x14ac:dyDescent="0.35">
      <c r="C3">
        <v>5</v>
      </c>
      <c r="E3">
        <v>10</v>
      </c>
      <c r="G3">
        <v>15</v>
      </c>
      <c r="I3">
        <v>20</v>
      </c>
      <c r="K3">
        <v>25</v>
      </c>
      <c r="M3">
        <v>30</v>
      </c>
      <c r="O3">
        <v>35</v>
      </c>
      <c r="Q3">
        <v>40</v>
      </c>
    </row>
    <row r="4" spans="2:18" x14ac:dyDescent="0.35">
      <c r="B4">
        <v>0</v>
      </c>
      <c r="C4" s="2">
        <f>$C$3*SIN(RADIANS(B4))</f>
        <v>0</v>
      </c>
      <c r="D4" s="2">
        <f>$C$3*COS(RADIANS(B4))</f>
        <v>5</v>
      </c>
      <c r="E4" s="2">
        <f>$E$3*SIN(RADIANS($B4))</f>
        <v>0</v>
      </c>
      <c r="F4" s="2">
        <f>$E$3*COS(RADIANS($B4))</f>
        <v>10</v>
      </c>
      <c r="G4" s="2">
        <f>$G$3*SIN(RADIANS($B4))</f>
        <v>0</v>
      </c>
      <c r="H4" s="2">
        <f>$G$3*COS(RADIANS($B4))</f>
        <v>15</v>
      </c>
      <c r="I4" s="2">
        <f>$I$3*SIN(RADIANS($B4))</f>
        <v>0</v>
      </c>
      <c r="J4" s="2">
        <f>$I$3*COS(RADIANS($B4))</f>
        <v>20</v>
      </c>
      <c r="K4" s="2">
        <f>$K$3*SIN(RADIANS($B4))</f>
        <v>0</v>
      </c>
      <c r="L4" s="2">
        <f>$K$3*COS(RADIANS($B4))</f>
        <v>25</v>
      </c>
      <c r="M4" s="2">
        <f>$M$3*SIN(RADIANS($B4))</f>
        <v>0</v>
      </c>
      <c r="N4" s="2">
        <f>$M$3*COS(RADIANS($B4))</f>
        <v>30</v>
      </c>
      <c r="O4" s="2">
        <f>$O$3*SIN(RADIANS($B4))</f>
        <v>0</v>
      </c>
      <c r="P4" s="2">
        <f>$O$3*COS(RADIANS($B4))</f>
        <v>35</v>
      </c>
      <c r="Q4" s="2">
        <f>$Q$3*SIN(RADIANS($B4))</f>
        <v>0</v>
      </c>
      <c r="R4" s="2">
        <f>$Q$3*COS(RADIANS($B4))</f>
        <v>40</v>
      </c>
    </row>
    <row r="5" spans="2:18" x14ac:dyDescent="0.35">
      <c r="B5">
        <v>10</v>
      </c>
      <c r="C5" s="2">
        <f t="shared" ref="C5:C22" si="0">$C$3*SIN(RADIANS(B5))</f>
        <v>0.86824088833465163</v>
      </c>
      <c r="D5" s="2">
        <f t="shared" ref="D5:D22" si="1">$C$3*COS(RADIANS(B5))</f>
        <v>4.9240387650610398</v>
      </c>
      <c r="E5" s="2">
        <f t="shared" ref="E5:E22" si="2">$E$3*SIN(RADIANS($B5))</f>
        <v>1.7364817766693033</v>
      </c>
      <c r="F5" s="2">
        <f t="shared" ref="F5:F22" si="3">$E$3*COS(RADIANS($B5))</f>
        <v>9.8480775301220795</v>
      </c>
      <c r="G5" s="2">
        <f t="shared" ref="G5:G22" si="4">$G$3*SIN(RADIANS($B5))</f>
        <v>2.6047226650039548</v>
      </c>
      <c r="H5" s="2">
        <f t="shared" ref="H5:H22" si="5">$G$3*COS(RADIANS($B5))</f>
        <v>14.772116295183121</v>
      </c>
      <c r="I5" s="2">
        <f t="shared" ref="I5:I22" si="6">$I$3*SIN(RADIANS($B5))</f>
        <v>3.4729635533386065</v>
      </c>
      <c r="J5" s="2">
        <f t="shared" ref="J5:J22" si="7">$I$3*COS(RADIANS($B5))</f>
        <v>19.696155060244159</v>
      </c>
      <c r="K5" s="2">
        <f t="shared" ref="K5:K22" si="8">$K$3*SIN(RADIANS($B5))</f>
        <v>4.3412044416732583</v>
      </c>
      <c r="L5" s="2">
        <f t="shared" ref="L5:L22" si="9">$K$3*COS(RADIANS($B5))</f>
        <v>24.620193825305201</v>
      </c>
      <c r="M5" s="2">
        <f t="shared" ref="M5:M22" si="10">$M$3*SIN(RADIANS($B5))</f>
        <v>5.2094453300079095</v>
      </c>
      <c r="N5" s="2">
        <f t="shared" ref="N5:N22" si="11">$M$3*COS(RADIANS($B5))</f>
        <v>29.544232590366242</v>
      </c>
      <c r="O5" s="2">
        <f t="shared" ref="O5:O22" si="12">$O$3*SIN(RADIANS($B5))</f>
        <v>6.0776862183425617</v>
      </c>
      <c r="P5" s="2">
        <f t="shared" ref="P5:P22" si="13">$O$3*COS(RADIANS($B5))</f>
        <v>34.468271355427284</v>
      </c>
      <c r="Q5" s="2">
        <f t="shared" ref="Q5:Q22" si="14">$Q$3*SIN(RADIANS($B5))</f>
        <v>6.945927106677213</v>
      </c>
      <c r="R5" s="2">
        <f t="shared" ref="R5:R22" si="15">$Q$3*COS(RADIANS($B5))</f>
        <v>39.392310120488318</v>
      </c>
    </row>
    <row r="6" spans="2:18" x14ac:dyDescent="0.35">
      <c r="B6">
        <v>20</v>
      </c>
      <c r="C6" s="2">
        <f t="shared" si="0"/>
        <v>1.7101007166283435</v>
      </c>
      <c r="D6" s="2">
        <f t="shared" si="1"/>
        <v>4.6984631039295426</v>
      </c>
      <c r="E6" s="2">
        <f t="shared" si="2"/>
        <v>3.420201433256687</v>
      </c>
      <c r="F6" s="2">
        <f t="shared" si="3"/>
        <v>9.3969262078590852</v>
      </c>
      <c r="G6" s="2">
        <f t="shared" si="4"/>
        <v>5.130302149885031</v>
      </c>
      <c r="H6" s="2">
        <f t="shared" si="5"/>
        <v>14.095389311788626</v>
      </c>
      <c r="I6" s="2">
        <f t="shared" si="6"/>
        <v>6.840402866513374</v>
      </c>
      <c r="J6" s="2">
        <f t="shared" si="7"/>
        <v>18.79385241571817</v>
      </c>
      <c r="K6" s="2">
        <f t="shared" si="8"/>
        <v>8.5505035831417171</v>
      </c>
      <c r="L6" s="2">
        <f t="shared" si="9"/>
        <v>23.492315519647711</v>
      </c>
      <c r="M6" s="2">
        <f t="shared" si="10"/>
        <v>10.260604299770062</v>
      </c>
      <c r="N6" s="2">
        <f t="shared" si="11"/>
        <v>28.190778623577252</v>
      </c>
      <c r="O6" s="2">
        <f t="shared" si="12"/>
        <v>11.970705016398405</v>
      </c>
      <c r="P6" s="2">
        <f t="shared" si="13"/>
        <v>32.889241727506793</v>
      </c>
      <c r="Q6" s="2">
        <f t="shared" si="14"/>
        <v>13.680805733026748</v>
      </c>
      <c r="R6" s="2">
        <f t="shared" si="15"/>
        <v>37.587704831436341</v>
      </c>
    </row>
    <row r="7" spans="2:18" x14ac:dyDescent="0.35">
      <c r="B7">
        <v>30</v>
      </c>
      <c r="C7" s="2">
        <f t="shared" si="0"/>
        <v>2.4999999999999996</v>
      </c>
      <c r="D7" s="2">
        <f t="shared" si="1"/>
        <v>4.3301270189221936</v>
      </c>
      <c r="E7" s="2">
        <f t="shared" si="2"/>
        <v>4.9999999999999991</v>
      </c>
      <c r="F7" s="2">
        <f t="shared" si="3"/>
        <v>8.6602540378443873</v>
      </c>
      <c r="G7" s="2">
        <f t="shared" si="4"/>
        <v>7.4999999999999991</v>
      </c>
      <c r="H7" s="2">
        <f t="shared" si="5"/>
        <v>12.99038105676658</v>
      </c>
      <c r="I7" s="2">
        <f t="shared" si="6"/>
        <v>9.9999999999999982</v>
      </c>
      <c r="J7" s="2">
        <f t="shared" si="7"/>
        <v>17.320508075688775</v>
      </c>
      <c r="K7" s="2">
        <f t="shared" si="8"/>
        <v>12.499999999999998</v>
      </c>
      <c r="L7" s="2">
        <f t="shared" si="9"/>
        <v>21.650635094610969</v>
      </c>
      <c r="M7" s="2">
        <f t="shared" si="10"/>
        <v>14.999999999999998</v>
      </c>
      <c r="N7" s="2">
        <f t="shared" si="11"/>
        <v>25.98076211353316</v>
      </c>
      <c r="O7" s="2">
        <f t="shared" si="12"/>
        <v>17.499999999999996</v>
      </c>
      <c r="P7" s="2">
        <f t="shared" si="13"/>
        <v>30.310889132455355</v>
      </c>
      <c r="Q7" s="2">
        <f t="shared" si="14"/>
        <v>19.999999999999996</v>
      </c>
      <c r="R7" s="2">
        <f t="shared" si="15"/>
        <v>34.641016151377549</v>
      </c>
    </row>
    <row r="8" spans="2:18" x14ac:dyDescent="0.35">
      <c r="B8">
        <v>40</v>
      </c>
      <c r="C8" s="2">
        <f t="shared" si="0"/>
        <v>3.2139380484326963</v>
      </c>
      <c r="D8" s="2">
        <f t="shared" si="1"/>
        <v>3.83022221559489</v>
      </c>
      <c r="E8" s="2">
        <f t="shared" si="2"/>
        <v>6.4278760968653925</v>
      </c>
      <c r="F8" s="2">
        <f t="shared" si="3"/>
        <v>7.6604444311897799</v>
      </c>
      <c r="G8" s="2">
        <f t="shared" si="4"/>
        <v>9.6418141452980883</v>
      </c>
      <c r="H8" s="2">
        <f t="shared" si="5"/>
        <v>11.490666646784669</v>
      </c>
      <c r="I8" s="2">
        <f t="shared" si="6"/>
        <v>12.855752193730785</v>
      </c>
      <c r="J8" s="2">
        <f t="shared" si="7"/>
        <v>15.32088886237956</v>
      </c>
      <c r="K8" s="2">
        <f t="shared" si="8"/>
        <v>16.069690242163482</v>
      </c>
      <c r="L8" s="2">
        <f t="shared" si="9"/>
        <v>19.151111077974452</v>
      </c>
      <c r="M8" s="2">
        <f t="shared" si="10"/>
        <v>19.283628290596177</v>
      </c>
      <c r="N8" s="2">
        <f t="shared" si="11"/>
        <v>22.981333293569339</v>
      </c>
      <c r="O8" s="2">
        <f t="shared" si="12"/>
        <v>22.497566339028875</v>
      </c>
      <c r="P8" s="2">
        <f t="shared" si="13"/>
        <v>26.811555509164229</v>
      </c>
      <c r="Q8" s="2">
        <f t="shared" si="14"/>
        <v>25.71150438746157</v>
      </c>
      <c r="R8" s="2">
        <f t="shared" si="15"/>
        <v>30.64177772475912</v>
      </c>
    </row>
    <row r="9" spans="2:18" x14ac:dyDescent="0.35">
      <c r="B9">
        <v>50</v>
      </c>
      <c r="C9" s="2">
        <f t="shared" si="0"/>
        <v>3.83022221559489</v>
      </c>
      <c r="D9" s="2">
        <f t="shared" si="1"/>
        <v>3.2139380484326967</v>
      </c>
      <c r="E9" s="2">
        <f t="shared" si="2"/>
        <v>7.6604444311897799</v>
      </c>
      <c r="F9" s="2">
        <f t="shared" si="3"/>
        <v>6.4278760968653934</v>
      </c>
      <c r="G9" s="2">
        <f t="shared" si="4"/>
        <v>11.490666646784669</v>
      </c>
      <c r="H9" s="2">
        <f t="shared" si="5"/>
        <v>9.6418141452980901</v>
      </c>
      <c r="I9" s="2">
        <f t="shared" si="6"/>
        <v>15.32088886237956</v>
      </c>
      <c r="J9" s="2">
        <f t="shared" si="7"/>
        <v>12.855752193730787</v>
      </c>
      <c r="K9" s="2">
        <f t="shared" si="8"/>
        <v>19.151111077974452</v>
      </c>
      <c r="L9" s="2">
        <f t="shared" si="9"/>
        <v>16.069690242163485</v>
      </c>
      <c r="M9" s="2">
        <f t="shared" si="10"/>
        <v>22.981333293569339</v>
      </c>
      <c r="N9" s="2">
        <f t="shared" si="11"/>
        <v>19.28362829059618</v>
      </c>
      <c r="O9" s="2">
        <f t="shared" si="12"/>
        <v>26.811555509164229</v>
      </c>
      <c r="P9" s="2">
        <f t="shared" si="13"/>
        <v>22.497566339028879</v>
      </c>
      <c r="Q9" s="2">
        <f t="shared" si="14"/>
        <v>30.64177772475912</v>
      </c>
      <c r="R9" s="2">
        <f t="shared" si="15"/>
        <v>25.711504387461574</v>
      </c>
    </row>
    <row r="10" spans="2:18" x14ac:dyDescent="0.35">
      <c r="B10">
        <v>60</v>
      </c>
      <c r="C10" s="2">
        <f t="shared" si="0"/>
        <v>4.3301270189221928</v>
      </c>
      <c r="D10" s="2">
        <f t="shared" si="1"/>
        <v>2.5000000000000004</v>
      </c>
      <c r="E10" s="2">
        <f t="shared" si="2"/>
        <v>8.6602540378443855</v>
      </c>
      <c r="F10" s="2">
        <f t="shared" si="3"/>
        <v>5.0000000000000009</v>
      </c>
      <c r="G10" s="2">
        <f t="shared" si="4"/>
        <v>12.990381056766578</v>
      </c>
      <c r="H10" s="2">
        <f t="shared" si="5"/>
        <v>7.5000000000000018</v>
      </c>
      <c r="I10" s="2">
        <f t="shared" si="6"/>
        <v>17.320508075688771</v>
      </c>
      <c r="J10" s="2">
        <f t="shared" si="7"/>
        <v>10.000000000000002</v>
      </c>
      <c r="K10" s="2">
        <f t="shared" si="8"/>
        <v>21.650635094610966</v>
      </c>
      <c r="L10" s="2">
        <f t="shared" si="9"/>
        <v>12.500000000000004</v>
      </c>
      <c r="M10" s="2">
        <f t="shared" si="10"/>
        <v>25.980762113533157</v>
      </c>
      <c r="N10" s="2">
        <f t="shared" si="11"/>
        <v>15.000000000000004</v>
      </c>
      <c r="O10" s="2">
        <f t="shared" si="12"/>
        <v>30.310889132455351</v>
      </c>
      <c r="P10" s="2">
        <f t="shared" si="13"/>
        <v>17.500000000000004</v>
      </c>
      <c r="Q10" s="2">
        <f t="shared" si="14"/>
        <v>34.641016151377542</v>
      </c>
      <c r="R10" s="2">
        <f t="shared" si="15"/>
        <v>20.000000000000004</v>
      </c>
    </row>
    <row r="11" spans="2:18" x14ac:dyDescent="0.35">
      <c r="B11">
        <v>70</v>
      </c>
      <c r="C11" s="2">
        <f t="shared" si="0"/>
        <v>4.6984631039295417</v>
      </c>
      <c r="D11" s="2">
        <f t="shared" si="1"/>
        <v>1.7101007166283442</v>
      </c>
      <c r="E11" s="2">
        <f t="shared" si="2"/>
        <v>9.3969262078590834</v>
      </c>
      <c r="F11" s="2">
        <f t="shared" si="3"/>
        <v>3.4202014332566884</v>
      </c>
      <c r="G11" s="2">
        <f t="shared" si="4"/>
        <v>14.095389311788624</v>
      </c>
      <c r="H11" s="2">
        <f t="shared" si="5"/>
        <v>5.1303021498850327</v>
      </c>
      <c r="I11" s="2">
        <f t="shared" si="6"/>
        <v>18.793852415718167</v>
      </c>
      <c r="J11" s="2">
        <f t="shared" si="7"/>
        <v>6.8404028665133767</v>
      </c>
      <c r="K11" s="2">
        <f t="shared" si="8"/>
        <v>23.492315519647708</v>
      </c>
      <c r="L11" s="2">
        <f t="shared" si="9"/>
        <v>8.5505035831417207</v>
      </c>
      <c r="M11" s="2">
        <f t="shared" si="10"/>
        <v>28.190778623577248</v>
      </c>
      <c r="N11" s="2">
        <f t="shared" si="11"/>
        <v>10.260604299770065</v>
      </c>
      <c r="O11" s="2">
        <f t="shared" si="12"/>
        <v>32.889241727506793</v>
      </c>
      <c r="P11" s="2">
        <f t="shared" si="13"/>
        <v>11.970705016398409</v>
      </c>
      <c r="Q11" s="2">
        <f t="shared" si="14"/>
        <v>37.587704831436334</v>
      </c>
      <c r="R11" s="2">
        <f t="shared" si="15"/>
        <v>13.680805733026753</v>
      </c>
    </row>
    <row r="12" spans="2:18" x14ac:dyDescent="0.35">
      <c r="B12">
        <v>80</v>
      </c>
      <c r="C12" s="2">
        <f t="shared" si="0"/>
        <v>4.9240387650610398</v>
      </c>
      <c r="D12" s="2">
        <f t="shared" si="1"/>
        <v>0.86824088833465207</v>
      </c>
      <c r="E12" s="2">
        <f t="shared" si="2"/>
        <v>9.8480775301220795</v>
      </c>
      <c r="F12" s="2">
        <f t="shared" si="3"/>
        <v>1.7364817766693041</v>
      </c>
      <c r="G12" s="2">
        <f t="shared" si="4"/>
        <v>14.772116295183121</v>
      </c>
      <c r="H12" s="2">
        <f t="shared" si="5"/>
        <v>2.6047226650039561</v>
      </c>
      <c r="I12" s="2">
        <f t="shared" si="6"/>
        <v>19.696155060244159</v>
      </c>
      <c r="J12" s="2">
        <f t="shared" si="7"/>
        <v>3.4729635533386083</v>
      </c>
      <c r="K12" s="2">
        <f t="shared" si="8"/>
        <v>24.620193825305201</v>
      </c>
      <c r="L12" s="2">
        <f t="shared" si="9"/>
        <v>4.34120444167326</v>
      </c>
      <c r="M12" s="2">
        <f t="shared" si="10"/>
        <v>29.544232590366242</v>
      </c>
      <c r="N12" s="2">
        <f t="shared" si="11"/>
        <v>5.2094453300079122</v>
      </c>
      <c r="O12" s="2">
        <f t="shared" si="12"/>
        <v>34.468271355427284</v>
      </c>
      <c r="P12" s="2">
        <f t="shared" si="13"/>
        <v>6.0776862183425644</v>
      </c>
      <c r="Q12" s="2">
        <f t="shared" si="14"/>
        <v>39.392310120488318</v>
      </c>
      <c r="R12" s="2">
        <f t="shared" si="15"/>
        <v>6.9459271066772166</v>
      </c>
    </row>
    <row r="13" spans="2:18" x14ac:dyDescent="0.35">
      <c r="B13">
        <v>90</v>
      </c>
      <c r="C13" s="2">
        <f>$C$3*SIN(RADIANS(B13))</f>
        <v>5</v>
      </c>
      <c r="D13" s="2">
        <f t="shared" si="1"/>
        <v>3.06287113727155E-16</v>
      </c>
      <c r="E13" s="2">
        <f t="shared" si="2"/>
        <v>10</v>
      </c>
      <c r="F13" s="2">
        <f t="shared" si="3"/>
        <v>6.1257422745431001E-16</v>
      </c>
      <c r="G13" s="2">
        <f t="shared" si="4"/>
        <v>15</v>
      </c>
      <c r="H13" s="2">
        <f t="shared" si="5"/>
        <v>9.1886134118146501E-16</v>
      </c>
      <c r="I13" s="2">
        <f t="shared" si="6"/>
        <v>20</v>
      </c>
      <c r="J13" s="2">
        <f t="shared" si="7"/>
        <v>1.22514845490862E-15</v>
      </c>
      <c r="K13" s="2">
        <f t="shared" si="8"/>
        <v>25</v>
      </c>
      <c r="L13" s="2">
        <f t="shared" si="9"/>
        <v>1.531435568635775E-15</v>
      </c>
      <c r="M13" s="2">
        <f t="shared" si="10"/>
        <v>30</v>
      </c>
      <c r="N13" s="2">
        <f t="shared" si="11"/>
        <v>1.83772268236293E-15</v>
      </c>
      <c r="O13" s="2">
        <f t="shared" si="12"/>
        <v>35</v>
      </c>
      <c r="P13" s="2">
        <f t="shared" si="13"/>
        <v>2.144009796090085E-15</v>
      </c>
      <c r="Q13" s="2">
        <f t="shared" si="14"/>
        <v>40</v>
      </c>
      <c r="R13" s="2">
        <f t="shared" si="15"/>
        <v>2.45029690981724E-15</v>
      </c>
    </row>
    <row r="14" spans="2:18" x14ac:dyDescent="0.35">
      <c r="B14">
        <v>100</v>
      </c>
      <c r="C14" s="2">
        <f t="shared" si="0"/>
        <v>4.9240387650610398</v>
      </c>
      <c r="D14" s="2">
        <f t="shared" si="1"/>
        <v>-0.86824088833465152</v>
      </c>
      <c r="E14" s="2">
        <f t="shared" si="2"/>
        <v>9.8480775301220795</v>
      </c>
      <c r="F14" s="2">
        <f t="shared" si="3"/>
        <v>-1.736481776669303</v>
      </c>
      <c r="G14" s="2">
        <f t="shared" si="4"/>
        <v>14.772116295183121</v>
      </c>
      <c r="H14" s="2">
        <f t="shared" si="5"/>
        <v>-2.6047226650039548</v>
      </c>
      <c r="I14" s="2">
        <f t="shared" si="6"/>
        <v>19.696155060244159</v>
      </c>
      <c r="J14" s="2">
        <f t="shared" si="7"/>
        <v>-3.4729635533386061</v>
      </c>
      <c r="K14" s="2">
        <f t="shared" si="8"/>
        <v>24.620193825305201</v>
      </c>
      <c r="L14" s="2">
        <f t="shared" si="9"/>
        <v>-4.3412044416732574</v>
      </c>
      <c r="M14" s="2">
        <f t="shared" si="10"/>
        <v>29.544232590366242</v>
      </c>
      <c r="N14" s="2">
        <f t="shared" si="11"/>
        <v>-5.2094453300079095</v>
      </c>
      <c r="O14" s="2">
        <f t="shared" si="12"/>
        <v>34.468271355427284</v>
      </c>
      <c r="P14" s="2">
        <f t="shared" si="13"/>
        <v>-6.0776862183425608</v>
      </c>
      <c r="Q14" s="2">
        <f t="shared" si="14"/>
        <v>39.392310120488318</v>
      </c>
      <c r="R14" s="2">
        <f t="shared" si="15"/>
        <v>-6.9459271066772121</v>
      </c>
    </row>
    <row r="15" spans="2:18" x14ac:dyDescent="0.35">
      <c r="B15">
        <v>110</v>
      </c>
      <c r="C15" s="2">
        <f t="shared" si="0"/>
        <v>4.6984631039295426</v>
      </c>
      <c r="D15" s="2">
        <f t="shared" si="1"/>
        <v>-1.7101007166283435</v>
      </c>
      <c r="E15" s="2">
        <f t="shared" si="2"/>
        <v>9.3969262078590852</v>
      </c>
      <c r="F15" s="2">
        <f t="shared" si="3"/>
        <v>-3.420201433256687</v>
      </c>
      <c r="G15" s="2">
        <f t="shared" si="4"/>
        <v>14.095389311788626</v>
      </c>
      <c r="H15" s="2">
        <f t="shared" si="5"/>
        <v>-5.130302149885031</v>
      </c>
      <c r="I15" s="2">
        <f t="shared" si="6"/>
        <v>18.79385241571817</v>
      </c>
      <c r="J15" s="2">
        <f t="shared" si="7"/>
        <v>-6.840402866513374</v>
      </c>
      <c r="K15" s="2">
        <f t="shared" si="8"/>
        <v>23.492315519647711</v>
      </c>
      <c r="L15" s="2">
        <f t="shared" si="9"/>
        <v>-8.5505035831417171</v>
      </c>
      <c r="M15" s="2">
        <f t="shared" si="10"/>
        <v>28.190778623577252</v>
      </c>
      <c r="N15" s="2">
        <f t="shared" si="11"/>
        <v>-10.260604299770062</v>
      </c>
      <c r="O15" s="2">
        <f t="shared" si="12"/>
        <v>32.889241727506793</v>
      </c>
      <c r="P15" s="2">
        <f t="shared" si="13"/>
        <v>-11.970705016398405</v>
      </c>
      <c r="Q15" s="2">
        <f t="shared" si="14"/>
        <v>37.587704831436341</v>
      </c>
      <c r="R15" s="2">
        <f t="shared" si="15"/>
        <v>-13.680805733026748</v>
      </c>
    </row>
    <row r="16" spans="2:18" x14ac:dyDescent="0.35">
      <c r="B16">
        <v>120</v>
      </c>
      <c r="C16" s="2">
        <f t="shared" si="0"/>
        <v>4.3301270189221936</v>
      </c>
      <c r="D16" s="2">
        <f t="shared" si="1"/>
        <v>-2.4999999999999991</v>
      </c>
      <c r="E16" s="2">
        <f t="shared" si="2"/>
        <v>8.6602540378443873</v>
      </c>
      <c r="F16" s="2">
        <f t="shared" si="3"/>
        <v>-4.9999999999999982</v>
      </c>
      <c r="G16" s="2">
        <f t="shared" si="4"/>
        <v>12.99038105676658</v>
      </c>
      <c r="H16" s="2">
        <f t="shared" si="5"/>
        <v>-7.4999999999999964</v>
      </c>
      <c r="I16" s="2">
        <f t="shared" si="6"/>
        <v>17.320508075688775</v>
      </c>
      <c r="J16" s="2">
        <f t="shared" si="7"/>
        <v>-9.9999999999999964</v>
      </c>
      <c r="K16" s="2">
        <f t="shared" si="8"/>
        <v>21.650635094610969</v>
      </c>
      <c r="L16" s="2">
        <f t="shared" si="9"/>
        <v>-12.499999999999995</v>
      </c>
      <c r="M16" s="2">
        <f t="shared" si="10"/>
        <v>25.98076211353316</v>
      </c>
      <c r="N16" s="2">
        <f t="shared" si="11"/>
        <v>-14.999999999999993</v>
      </c>
      <c r="O16" s="2">
        <f t="shared" si="12"/>
        <v>30.310889132455355</v>
      </c>
      <c r="P16" s="2">
        <f t="shared" si="13"/>
        <v>-17.499999999999993</v>
      </c>
      <c r="Q16" s="2">
        <f t="shared" si="14"/>
        <v>34.641016151377549</v>
      </c>
      <c r="R16" s="2">
        <f t="shared" si="15"/>
        <v>-19.999999999999993</v>
      </c>
    </row>
    <row r="17" spans="2:18" x14ac:dyDescent="0.35">
      <c r="B17">
        <v>130</v>
      </c>
      <c r="C17" s="2">
        <f t="shared" si="0"/>
        <v>3.83022221559489</v>
      </c>
      <c r="D17" s="2">
        <f t="shared" si="1"/>
        <v>-3.2139380484326967</v>
      </c>
      <c r="E17" s="2">
        <f t="shared" si="2"/>
        <v>7.6604444311897799</v>
      </c>
      <c r="F17" s="2">
        <f t="shared" si="3"/>
        <v>-6.4278760968653934</v>
      </c>
      <c r="G17" s="2">
        <f t="shared" si="4"/>
        <v>11.490666646784669</v>
      </c>
      <c r="H17" s="2">
        <f t="shared" si="5"/>
        <v>-9.6418141452980901</v>
      </c>
      <c r="I17" s="2">
        <f t="shared" si="6"/>
        <v>15.32088886237956</v>
      </c>
      <c r="J17" s="2">
        <f t="shared" si="7"/>
        <v>-12.855752193730787</v>
      </c>
      <c r="K17" s="2">
        <f t="shared" si="8"/>
        <v>19.151111077974452</v>
      </c>
      <c r="L17" s="2">
        <f t="shared" si="9"/>
        <v>-16.069690242163485</v>
      </c>
      <c r="M17" s="2">
        <f t="shared" si="10"/>
        <v>22.981333293569339</v>
      </c>
      <c r="N17" s="2">
        <f t="shared" si="11"/>
        <v>-19.28362829059618</v>
      </c>
      <c r="O17" s="2">
        <f t="shared" si="12"/>
        <v>26.811555509164229</v>
      </c>
      <c r="P17" s="2">
        <f t="shared" si="13"/>
        <v>-22.497566339028879</v>
      </c>
      <c r="Q17" s="2">
        <f t="shared" si="14"/>
        <v>30.64177772475912</v>
      </c>
      <c r="R17" s="2">
        <f t="shared" si="15"/>
        <v>-25.711504387461574</v>
      </c>
    </row>
    <row r="18" spans="2:18" x14ac:dyDescent="0.35">
      <c r="B18">
        <v>140</v>
      </c>
      <c r="C18" s="2">
        <f t="shared" si="0"/>
        <v>3.2139380484326976</v>
      </c>
      <c r="D18" s="2">
        <f t="shared" si="1"/>
        <v>-3.8302222155948895</v>
      </c>
      <c r="E18" s="2">
        <f t="shared" si="2"/>
        <v>6.4278760968653952</v>
      </c>
      <c r="F18" s="2">
        <f t="shared" si="3"/>
        <v>-7.660444431189779</v>
      </c>
      <c r="G18" s="2">
        <f t="shared" si="4"/>
        <v>9.6418141452980919</v>
      </c>
      <c r="H18" s="2">
        <f t="shared" si="5"/>
        <v>-11.490666646784668</v>
      </c>
      <c r="I18" s="2">
        <f t="shared" si="6"/>
        <v>12.85575219373079</v>
      </c>
      <c r="J18" s="2">
        <f t="shared" si="7"/>
        <v>-15.320888862379558</v>
      </c>
      <c r="K18" s="2">
        <f t="shared" si="8"/>
        <v>16.069690242163485</v>
      </c>
      <c r="L18" s="2">
        <f t="shared" si="9"/>
        <v>-19.151111077974448</v>
      </c>
      <c r="M18" s="2">
        <f t="shared" si="10"/>
        <v>19.283628290596184</v>
      </c>
      <c r="N18" s="2">
        <f t="shared" si="11"/>
        <v>-22.981333293569335</v>
      </c>
      <c r="O18" s="2">
        <f t="shared" si="12"/>
        <v>22.497566339028882</v>
      </c>
      <c r="P18" s="2">
        <f t="shared" si="13"/>
        <v>-26.811555509164226</v>
      </c>
      <c r="Q18" s="2">
        <f t="shared" si="14"/>
        <v>25.711504387461581</v>
      </c>
      <c r="R18" s="2">
        <f t="shared" si="15"/>
        <v>-30.641777724759116</v>
      </c>
    </row>
    <row r="19" spans="2:18" x14ac:dyDescent="0.35">
      <c r="B19">
        <v>150</v>
      </c>
      <c r="C19" s="2">
        <f t="shared" si="0"/>
        <v>2.4999999999999996</v>
      </c>
      <c r="D19" s="2">
        <f t="shared" si="1"/>
        <v>-4.3301270189221936</v>
      </c>
      <c r="E19" s="2">
        <f t="shared" si="2"/>
        <v>4.9999999999999991</v>
      </c>
      <c r="F19" s="2">
        <f t="shared" si="3"/>
        <v>-8.6602540378443873</v>
      </c>
      <c r="G19" s="2">
        <f t="shared" si="4"/>
        <v>7.4999999999999991</v>
      </c>
      <c r="H19" s="2">
        <f t="shared" si="5"/>
        <v>-12.99038105676658</v>
      </c>
      <c r="I19" s="2">
        <f t="shared" si="6"/>
        <v>9.9999999999999982</v>
      </c>
      <c r="J19" s="2">
        <f t="shared" si="7"/>
        <v>-17.320508075688775</v>
      </c>
      <c r="K19" s="2">
        <f t="shared" si="8"/>
        <v>12.499999999999998</v>
      </c>
      <c r="L19" s="2">
        <f t="shared" si="9"/>
        <v>-21.650635094610969</v>
      </c>
      <c r="M19" s="2">
        <f t="shared" si="10"/>
        <v>14.999999999999998</v>
      </c>
      <c r="N19" s="2">
        <f t="shared" si="11"/>
        <v>-25.98076211353316</v>
      </c>
      <c r="O19" s="2">
        <f t="shared" si="12"/>
        <v>17.499999999999996</v>
      </c>
      <c r="P19" s="2">
        <f t="shared" si="13"/>
        <v>-30.310889132455355</v>
      </c>
      <c r="Q19" s="2">
        <f t="shared" si="14"/>
        <v>19.999999999999996</v>
      </c>
      <c r="R19" s="2">
        <f t="shared" si="15"/>
        <v>-34.641016151377549</v>
      </c>
    </row>
    <row r="20" spans="2:18" x14ac:dyDescent="0.35">
      <c r="B20">
        <v>160</v>
      </c>
      <c r="C20" s="2">
        <f t="shared" si="0"/>
        <v>1.7101007166283444</v>
      </c>
      <c r="D20" s="2">
        <f t="shared" si="1"/>
        <v>-4.6984631039295417</v>
      </c>
      <c r="E20" s="2">
        <f t="shared" si="2"/>
        <v>3.4202014332566888</v>
      </c>
      <c r="F20" s="2">
        <f t="shared" si="3"/>
        <v>-9.3969262078590834</v>
      </c>
      <c r="G20" s="2">
        <f t="shared" si="4"/>
        <v>5.1303021498850327</v>
      </c>
      <c r="H20" s="2">
        <f t="shared" si="5"/>
        <v>-14.095389311788624</v>
      </c>
      <c r="I20" s="2">
        <f t="shared" si="6"/>
        <v>6.8404028665133776</v>
      </c>
      <c r="J20" s="2">
        <f t="shared" si="7"/>
        <v>-18.793852415718167</v>
      </c>
      <c r="K20" s="2">
        <f t="shared" si="8"/>
        <v>8.5505035831417224</v>
      </c>
      <c r="L20" s="2">
        <f t="shared" si="9"/>
        <v>-23.492315519647708</v>
      </c>
      <c r="M20" s="2">
        <f t="shared" si="10"/>
        <v>10.260604299770065</v>
      </c>
      <c r="N20" s="2">
        <f t="shared" si="11"/>
        <v>-28.190778623577248</v>
      </c>
      <c r="O20" s="2">
        <f t="shared" si="12"/>
        <v>11.97070501639841</v>
      </c>
      <c r="P20" s="2">
        <f t="shared" si="13"/>
        <v>-32.889241727506793</v>
      </c>
      <c r="Q20" s="2">
        <f t="shared" si="14"/>
        <v>13.680805733026755</v>
      </c>
      <c r="R20" s="2">
        <f t="shared" si="15"/>
        <v>-37.587704831436334</v>
      </c>
    </row>
    <row r="21" spans="2:18" x14ac:dyDescent="0.35">
      <c r="B21">
        <v>170</v>
      </c>
      <c r="C21" s="2">
        <f t="shared" si="0"/>
        <v>0.86824088833465141</v>
      </c>
      <c r="D21" s="2">
        <f t="shared" si="1"/>
        <v>-4.9240387650610398</v>
      </c>
      <c r="E21" s="2">
        <f t="shared" si="2"/>
        <v>1.7364817766693028</v>
      </c>
      <c r="F21" s="2">
        <f t="shared" si="3"/>
        <v>-9.8480775301220795</v>
      </c>
      <c r="G21" s="2">
        <f t="shared" si="4"/>
        <v>2.6047226650039543</v>
      </c>
      <c r="H21" s="2">
        <f t="shared" si="5"/>
        <v>-14.772116295183121</v>
      </c>
      <c r="I21" s="2">
        <f t="shared" si="6"/>
        <v>3.4729635533386056</v>
      </c>
      <c r="J21" s="2">
        <f t="shared" si="7"/>
        <v>-19.696155060244159</v>
      </c>
      <c r="K21" s="2">
        <f t="shared" si="8"/>
        <v>4.3412044416732565</v>
      </c>
      <c r="L21" s="2">
        <f t="shared" si="9"/>
        <v>-24.620193825305201</v>
      </c>
      <c r="M21" s="2">
        <f t="shared" si="10"/>
        <v>5.2094453300079087</v>
      </c>
      <c r="N21" s="2">
        <f t="shared" si="11"/>
        <v>-29.544232590366242</v>
      </c>
      <c r="O21" s="2">
        <f t="shared" si="12"/>
        <v>6.07768621834256</v>
      </c>
      <c r="P21" s="2">
        <f t="shared" si="13"/>
        <v>-34.468271355427284</v>
      </c>
      <c r="Q21" s="2">
        <f t="shared" si="14"/>
        <v>6.9459271066772112</v>
      </c>
      <c r="R21" s="2">
        <f t="shared" si="15"/>
        <v>-39.392310120488318</v>
      </c>
    </row>
    <row r="22" spans="2:18" x14ac:dyDescent="0.35">
      <c r="B22">
        <v>180</v>
      </c>
      <c r="C22" s="2">
        <f t="shared" si="0"/>
        <v>6.1257422745431001E-16</v>
      </c>
      <c r="D22" s="2">
        <f t="shared" si="1"/>
        <v>-5</v>
      </c>
      <c r="E22" s="2">
        <f t="shared" si="2"/>
        <v>1.22514845490862E-15</v>
      </c>
      <c r="F22" s="2">
        <f t="shared" si="3"/>
        <v>-10</v>
      </c>
      <c r="G22" s="2">
        <f t="shared" si="4"/>
        <v>1.83772268236293E-15</v>
      </c>
      <c r="H22" s="2">
        <f t="shared" si="5"/>
        <v>-15</v>
      </c>
      <c r="I22" s="2">
        <f t="shared" si="6"/>
        <v>2.45029690981724E-15</v>
      </c>
      <c r="J22" s="2">
        <f t="shared" si="7"/>
        <v>-20</v>
      </c>
      <c r="K22" s="2">
        <f t="shared" si="8"/>
        <v>3.06287113727155E-15</v>
      </c>
      <c r="L22" s="2">
        <f t="shared" si="9"/>
        <v>-25</v>
      </c>
      <c r="M22" s="2">
        <f t="shared" si="10"/>
        <v>3.67544536472586E-15</v>
      </c>
      <c r="N22" s="2">
        <f t="shared" si="11"/>
        <v>-30</v>
      </c>
      <c r="O22" s="2">
        <f t="shared" si="12"/>
        <v>4.28801959218017E-15</v>
      </c>
      <c r="P22" s="2">
        <f t="shared" si="13"/>
        <v>-35</v>
      </c>
      <c r="Q22" s="2">
        <f t="shared" si="14"/>
        <v>4.90059381963448E-15</v>
      </c>
      <c r="R22" s="2">
        <f t="shared" si="15"/>
        <v>-40</v>
      </c>
    </row>
    <row r="23" spans="2:18" x14ac:dyDescent="0.35">
      <c r="C23" s="2"/>
      <c r="D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79"/>
  <sheetViews>
    <sheetView workbookViewId="0">
      <selection activeCell="M16" sqref="M1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0.40954359153406195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28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28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6.12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28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67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0.16083025828233641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68">
        <f>M14+M13</f>
        <v>1.3448302582823364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28">
        <f>'linear solver'!I16</f>
        <v>0.6</v>
      </c>
      <c r="J16" s="70">
        <f>'linear solver'!J16</f>
        <v>0</v>
      </c>
      <c r="L16" s="27" t="s">
        <v>63</v>
      </c>
      <c r="M16" s="56">
        <v>0.4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44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4.550760188736886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12.393400213985405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28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13.628937058660082</v>
      </c>
      <c r="E24" s="2">
        <f>D24+$I$19</f>
        <v>26.006920737861478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45.75607479468502</v>
      </c>
      <c r="N24" s="2">
        <f t="shared" ref="N24:N55" si="5">M24*$B$6</f>
        <v>88.942488428900532</v>
      </c>
      <c r="O24" s="2">
        <f>(K24^2+M24^2-2*K24*M24*COS(RADIANS(E24)))^0.5</f>
        <v>29.021944897246179</v>
      </c>
      <c r="P24" s="2">
        <f t="shared" ref="P24:P55" si="6">O24*$B$6</f>
        <v>56.414017369063011</v>
      </c>
      <c r="Q24" s="2">
        <f>180-DEGREES(ACOS((K24^2-M24^2+O24^2)/(2*K24*O24)))</f>
        <v>43.733758719670078</v>
      </c>
      <c r="R24" s="2">
        <f>-E24+Q24</f>
        <v>17.7268379818086</v>
      </c>
      <c r="S24" s="2">
        <f>L24*SIN(RADIANS(Q24))</f>
        <v>27.081143487439913</v>
      </c>
      <c r="T24" s="2">
        <f>L24*COS(RADIANS(Q24))</f>
        <v>28.305389589070231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13.738571840830065</v>
      </c>
      <c r="E25" s="2">
        <f>D25+$I$19</f>
        <v>26.116555520031461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41.781062751406211</v>
      </c>
      <c r="N25" s="2">
        <f t="shared" si="5"/>
        <v>81.215701018693451</v>
      </c>
      <c r="O25" s="2">
        <f t="shared" ref="O25:O27" si="8">(K25^2+M25^2-2*K25*M25*COS(RADIANS(E25)))^0.5</f>
        <v>26.580205213820726</v>
      </c>
      <c r="P25" s="2">
        <f t="shared" si="6"/>
        <v>51.66766610283328</v>
      </c>
      <c r="Q25" s="2">
        <f t="shared" ref="Q25:Q27" si="9">180-DEGREES(ACOS((K25^2-M25^2+O25^2)/(2*K25*O25)))</f>
        <v>43.784051491628929</v>
      </c>
      <c r="R25" s="2">
        <f t="shared" ref="R25:R27" si="10">-E25+Q25</f>
        <v>17.667495971597468</v>
      </c>
      <c r="S25" s="2">
        <f t="shared" ref="S25:S27" si="11">L25*SIN(RADIANS(Q25))</f>
        <v>24.648361417694062</v>
      </c>
      <c r="T25" s="2">
        <f t="shared" ref="T25:T27" si="12">L25*COS(RADIANS(Q25))</f>
        <v>25.717399454937851</v>
      </c>
    </row>
    <row r="26" spans="1:26" x14ac:dyDescent="0.35">
      <c r="B26" s="17">
        <v>7</v>
      </c>
      <c r="C26">
        <f>B26+$E$3</f>
        <v>27</v>
      </c>
      <c r="D26" s="2">
        <f t="shared" si="7"/>
        <v>13.854041809867851</v>
      </c>
      <c r="E26" s="2">
        <f>D26+$I$19</f>
        <v>26.232025489069247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38.694525888266035</v>
      </c>
      <c r="N26" s="2">
        <f t="shared" si="5"/>
        <v>75.21596720264705</v>
      </c>
      <c r="O26" s="2">
        <f t="shared" si="8"/>
        <v>24.693417932054015</v>
      </c>
      <c r="P26" s="2">
        <f t="shared" si="6"/>
        <v>48.000053513043873</v>
      </c>
      <c r="Q26" s="2">
        <f t="shared" si="9"/>
        <v>43.838211618863113</v>
      </c>
      <c r="R26" s="2">
        <f t="shared" si="10"/>
        <v>17.606186129793866</v>
      </c>
      <c r="S26" s="2">
        <f t="shared" si="11"/>
        <v>22.750784459862736</v>
      </c>
      <c r="T26" s="2">
        <f t="shared" si="12"/>
        <v>23.692648547141761</v>
      </c>
    </row>
    <row r="27" spans="1:26" x14ac:dyDescent="0.35">
      <c r="B27" s="17">
        <v>8</v>
      </c>
      <c r="C27">
        <f>B27+$E$3</f>
        <v>28</v>
      </c>
      <c r="D27" s="2">
        <f t="shared" si="7"/>
        <v>13.975556669140007</v>
      </c>
      <c r="E27" s="2">
        <f>D27+$I$19</f>
        <v>26.353540348341404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36.209215316664903</v>
      </c>
      <c r="N27" s="2">
        <f t="shared" si="5"/>
        <v>70.384921101145906</v>
      </c>
      <c r="O27" s="2">
        <f t="shared" si="8"/>
        <v>23.182244955570184</v>
      </c>
      <c r="P27" s="2">
        <f t="shared" si="6"/>
        <v>45.062575034435547</v>
      </c>
      <c r="Q27" s="2">
        <f t="shared" si="9"/>
        <v>43.896486089721577</v>
      </c>
      <c r="R27" s="2">
        <f t="shared" si="10"/>
        <v>17.542945741380173</v>
      </c>
      <c r="S27" s="2">
        <f t="shared" si="11"/>
        <v>21.215462921174694</v>
      </c>
      <c r="T27" s="2">
        <f t="shared" si="12"/>
        <v>22.048834215071327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14.103341102432447</v>
      </c>
      <c r="E28" s="2">
        <f t="shared" ref="E28:E79" si="14">D28+$I$19</f>
        <v>26.481324781633845</v>
      </c>
      <c r="F28" s="2">
        <f t="shared" ref="F28:F64" si="15">$Q$4*SIN(RADIANS(90-C28))/SIN(RADIANS(B28))</f>
        <v>438.77897750120042</v>
      </c>
      <c r="G28" s="2">
        <f t="shared" ref="G28:G64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64" si="17">(G28*10/($M$3*0.5*$B$4*$M$4))^0.5</f>
        <v>34.153132634549081</v>
      </c>
      <c r="N28" s="2">
        <f t="shared" si="5"/>
        <v>66.38822534034189</v>
      </c>
      <c r="O28" s="2">
        <f t="shared" ref="O28:O64" si="18">(K28^2+M28^2-2*K28*M28*COS(RADIANS(E28)))^0.5</f>
        <v>21.93934426184483</v>
      </c>
      <c r="P28" s="2">
        <f t="shared" si="6"/>
        <v>42.646574949944458</v>
      </c>
      <c r="Q28" s="2">
        <f t="shared" ref="Q28:Q64" si="19">180-DEGREES(ACOS((K28^2-M28^2+O28^2)/(2*K28*O28)))</f>
        <v>43.959137435541891</v>
      </c>
      <c r="R28" s="2">
        <f t="shared" ref="R28:R64" si="20">-E28+Q28</f>
        <v>17.477812653908046</v>
      </c>
      <c r="S28" s="2">
        <f t="shared" ref="S28:S64" si="21">L28*SIN(RADIANS(Q28))</f>
        <v>19.938804416920132</v>
      </c>
      <c r="T28" s="2">
        <f t="shared" ref="T28:T64" si="22">L28*COS(RADIANS(Q28))</f>
        <v>20.676726782228503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14.237635835830943</v>
      </c>
      <c r="E29" s="79">
        <f t="shared" si="14"/>
        <v>26.615619515032339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32.416166203829015</v>
      </c>
      <c r="N29" s="79">
        <f t="shared" si="5"/>
        <v>63.011840513650995</v>
      </c>
      <c r="O29" s="79">
        <f t="shared" si="18"/>
        <v>20.896024060873803</v>
      </c>
      <c r="P29" s="79">
        <f t="shared" si="6"/>
        <v>40.61852741048893</v>
      </c>
      <c r="Q29" s="79">
        <f t="shared" si="19"/>
        <v>44.02644467886725</v>
      </c>
      <c r="R29" s="79">
        <f t="shared" si="20"/>
        <v>17.410825163834911</v>
      </c>
      <c r="S29" s="79">
        <f t="shared" si="21"/>
        <v>18.854470724057514</v>
      </c>
      <c r="T29" s="79">
        <f t="shared" si="22"/>
        <v>19.506350790081644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14.378698801175412</v>
      </c>
      <c r="E30" s="2">
        <f t="shared" si="14"/>
        <v>26.75668248037681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30.924119505820414</v>
      </c>
      <c r="N30" s="2">
        <f t="shared" si="5"/>
        <v>60.111540460193957</v>
      </c>
      <c r="O30" s="2">
        <f t="shared" si="18"/>
        <v>20.006017361183165</v>
      </c>
      <c r="P30" s="2">
        <f t="shared" si="6"/>
        <v>38.888496787362286</v>
      </c>
      <c r="Q30" s="2">
        <f t="shared" si="19"/>
        <v>44.098704373548117</v>
      </c>
      <c r="R30" s="2">
        <f t="shared" si="20"/>
        <v>17.342021893171307</v>
      </c>
      <c r="S30" s="2">
        <f t="shared" si="21"/>
        <v>17.917749531189472</v>
      </c>
      <c r="T30" s="2">
        <f t="shared" si="22"/>
        <v>18.490519832261775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14.526806411660013</v>
      </c>
      <c r="E31" s="2">
        <f t="shared" si="14"/>
        <v>26.904790090861411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29.624928460184933</v>
      </c>
      <c r="N31" s="2">
        <f t="shared" si="5"/>
        <v>57.58612093804588</v>
      </c>
      <c r="O31" s="2">
        <f t="shared" si="18"/>
        <v>19.236873328351248</v>
      </c>
      <c r="P31" s="2">
        <f t="shared" si="6"/>
        <v>37.393403850582288</v>
      </c>
      <c r="Q31" s="2">
        <f t="shared" si="19"/>
        <v>44.176231746085534</v>
      </c>
      <c r="R31" s="2">
        <f t="shared" si="20"/>
        <v>17.271441655224123</v>
      </c>
      <c r="S31" s="2">
        <f t="shared" si="21"/>
        <v>17.097258778329358</v>
      </c>
      <c r="T31" s="2">
        <f t="shared" si="22"/>
        <v>17.596095755779707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14.682254961440206</v>
      </c>
      <c r="E32" s="2">
        <f t="shared" si="14"/>
        <v>27.0602386406416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28.480837039602424</v>
      </c>
      <c r="N32" s="2">
        <f t="shared" si="5"/>
        <v>55.362190271060776</v>
      </c>
      <c r="O32" s="2">
        <f t="shared" si="18"/>
        <v>18.565071243614589</v>
      </c>
      <c r="P32" s="2">
        <f t="shared" si="6"/>
        <v>36.087528086187781</v>
      </c>
      <c r="Q32" s="2">
        <f t="shared" si="19"/>
        <v>44.259361948654515</v>
      </c>
      <c r="R32" s="2">
        <f t="shared" si="20"/>
        <v>17.199123308012915</v>
      </c>
      <c r="S32" s="2">
        <f t="shared" si="21"/>
        <v>16.370236107441016</v>
      </c>
      <c r="T32" s="2">
        <f t="shared" si="22"/>
        <v>16.799024849277497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14.845362162568053</v>
      </c>
      <c r="E33" s="2">
        <f t="shared" si="14"/>
        <v>27.223345841769451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27.463708257893</v>
      </c>
      <c r="N33" s="2">
        <f t="shared" si="5"/>
        <v>53.385054660022732</v>
      </c>
      <c r="O33" s="2">
        <f t="shared" si="18"/>
        <v>17.973093014657888</v>
      </c>
      <c r="P33" s="2">
        <f t="shared" si="6"/>
        <v>34.936817125612592</v>
      </c>
      <c r="Q33" s="2">
        <f t="shared" si="19"/>
        <v>44.348451435471276</v>
      </c>
      <c r="R33" s="2">
        <f t="shared" si="20"/>
        <v>17.125105593701825</v>
      </c>
      <c r="S33" s="2">
        <f t="shared" si="21"/>
        <v>15.719715247640673</v>
      </c>
      <c r="T33" s="2">
        <f t="shared" si="22"/>
        <v>16.081362120482691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15.016468834233322</v>
      </c>
      <c r="E34" s="2">
        <f t="shared" si="14"/>
        <v>27.394452513434718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26.552086248870051</v>
      </c>
      <c r="N34" s="2">
        <f t="shared" si="5"/>
        <v>51.613007334003562</v>
      </c>
      <c r="O34" s="2">
        <f t="shared" si="18"/>
        <v>17.447589337143587</v>
      </c>
      <c r="P34" s="2">
        <f t="shared" si="6"/>
        <v>33.915322057113187</v>
      </c>
      <c r="Q34" s="2">
        <f t="shared" si="19"/>
        <v>44.443879475539831</v>
      </c>
      <c r="R34" s="2">
        <f t="shared" si="20"/>
        <v>17.049426962105112</v>
      </c>
      <c r="S34" s="2">
        <f t="shared" si="21"/>
        <v>15.132756448212788</v>
      </c>
      <c r="T34" s="2">
        <f t="shared" si="22"/>
        <v>15.429406215914916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15.195940761169021</v>
      </c>
      <c r="E35" s="2">
        <f t="shared" si="14"/>
        <v>27.573924440370419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25.729285606697623</v>
      </c>
      <c r="N35" s="2">
        <f t="shared" si="5"/>
        <v>50.013614533723107</v>
      </c>
      <c r="O35" s="2">
        <f t="shared" si="18"/>
        <v>16.978187328609465</v>
      </c>
      <c r="P35" s="2">
        <f t="shared" si="6"/>
        <v>33.002879656844222</v>
      </c>
      <c r="Q35" s="2">
        <f t="shared" si="19"/>
        <v>44.546049816370726</v>
      </c>
      <c r="R35" s="2">
        <f t="shared" si="20"/>
        <v>16.972125376000307</v>
      </c>
      <c r="S35" s="2">
        <f t="shared" si="21"/>
        <v>14.599295374050842</v>
      </c>
      <c r="T35" s="2">
        <f t="shared" si="22"/>
        <v>14.832486060468497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15.384170740218803</v>
      </c>
      <c r="E36" s="2">
        <f t="shared" si="14"/>
        <v>27.762154419420199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24.982108799078723</v>
      </c>
      <c r="N36" s="2">
        <f t="shared" si="5"/>
        <v>48.561222368001189</v>
      </c>
      <c r="O36" s="2">
        <f t="shared" si="18"/>
        <v>16.55669029875046</v>
      </c>
      <c r="P36" s="2">
        <f t="shared" si="6"/>
        <v>32.183556870323095</v>
      </c>
      <c r="Q36" s="2">
        <f t="shared" si="19"/>
        <v>44.655392515015222</v>
      </c>
      <c r="R36" s="2">
        <f t="shared" si="20"/>
        <v>16.893238095595024</v>
      </c>
      <c r="S36" s="2">
        <f t="shared" si="21"/>
        <v>14.111370198585647</v>
      </c>
      <c r="T36" s="2">
        <f t="shared" si="22"/>
        <v>14.282146061978787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15.58158083649858</v>
      </c>
      <c r="E37" s="2">
        <f t="shared" si="14"/>
        <v>27.959564515699974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24.299961379185593</v>
      </c>
      <c r="N37" s="2">
        <f t="shared" si="5"/>
        <v>47.235236927316123</v>
      </c>
      <c r="O37" s="2">
        <f t="shared" si="18"/>
        <v>16.176525847151336</v>
      </c>
      <c r="P37" s="2">
        <f t="shared" si="6"/>
        <v>31.444578002726651</v>
      </c>
      <c r="Q37" s="2">
        <f t="shared" si="19"/>
        <v>44.772365954743236</v>
      </c>
      <c r="R37" s="2">
        <f t="shared" si="20"/>
        <v>16.812801439043263</v>
      </c>
      <c r="S37" s="2">
        <f t="shared" si="21"/>
        <v>13.662588272287957</v>
      </c>
      <c r="T37" s="2">
        <f t="shared" si="22"/>
        <v>13.771583812288435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15.788624873359723</v>
      </c>
      <c r="E38" s="2">
        <f t="shared" si="14"/>
        <v>28.166608552561119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23.674226948313805</v>
      </c>
      <c r="N38" s="2">
        <f t="shared" si="5"/>
        <v>46.018909311210308</v>
      </c>
      <c r="O38" s="2">
        <f t="shared" si="18"/>
        <v>15.832356088794842</v>
      </c>
      <c r="P38" s="2">
        <f t="shared" si="6"/>
        <v>30.775567059642967</v>
      </c>
      <c r="Q38" s="2">
        <f t="shared" si="19"/>
        <v>44.897459067933653</v>
      </c>
      <c r="R38" s="2">
        <f t="shared" si="20"/>
        <v>16.730850515372534</v>
      </c>
      <c r="S38" s="2">
        <f t="shared" si="21"/>
        <v>13.247749249290811</v>
      </c>
      <c r="T38" s="2">
        <f t="shared" si="22"/>
        <v>13.295252696986406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16.005791183526913</v>
      </c>
      <c r="E39" s="79">
        <f t="shared" si="14"/>
        <v>28.383774862728309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23.097816303008706</v>
      </c>
      <c r="N39" s="79">
        <f t="shared" si="5"/>
        <v>44.898459242440445</v>
      </c>
      <c r="O39" s="79">
        <f t="shared" si="18"/>
        <v>15.51979658625347</v>
      </c>
      <c r="P39" s="79">
        <f t="shared" si="6"/>
        <v>30.168001396222945</v>
      </c>
      <c r="Q39" s="79">
        <f t="shared" si="19"/>
        <v>45.031193788284412</v>
      </c>
      <c r="R39" s="79">
        <f t="shared" si="20"/>
        <v>16.647418925556103</v>
      </c>
      <c r="S39" s="79">
        <f t="shared" si="21"/>
        <v>12.862573144283591</v>
      </c>
      <c r="T39" s="79">
        <f t="shared" si="22"/>
        <v>12.84857511159599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16.233605652398737</v>
      </c>
      <c r="E40" s="2">
        <f t="shared" si="14"/>
        <v>28.611589331600133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22.564836158580444</v>
      </c>
      <c r="N40" s="2">
        <f t="shared" si="5"/>
        <v>43.86243111849501</v>
      </c>
      <c r="O40" s="2">
        <f t="shared" si="18"/>
        <v>15.235209900570476</v>
      </c>
      <c r="P40" s="2">
        <f t="shared" si="6"/>
        <v>29.614810413124914</v>
      </c>
      <c r="Q40" s="2">
        <f t="shared" si="19"/>
        <v>45.17412775832176</v>
      </c>
      <c r="R40" s="2">
        <f t="shared" si="20"/>
        <v>16.562538426721627</v>
      </c>
      <c r="S40" s="2">
        <f t="shared" si="21"/>
        <v>12.503500428555073</v>
      </c>
      <c r="T40" s="2">
        <f t="shared" si="22"/>
        <v>12.427731620603765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16.472635088630856</v>
      </c>
      <c r="E41" s="2">
        <f t="shared" si="14"/>
        <v>28.850618767832252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22.070341687910638</v>
      </c>
      <c r="N41" s="2">
        <f t="shared" si="5"/>
        <v>42.901212986628217</v>
      </c>
      <c r="O41" s="2">
        <f t="shared" si="18"/>
        <v>14.975551441143384</v>
      </c>
      <c r="P41" s="2">
        <f t="shared" si="6"/>
        <v>29.110075913352155</v>
      </c>
      <c r="Q41" s="2">
        <f t="shared" si="19"/>
        <v>45.326857321442247</v>
      </c>
      <c r="R41" s="2">
        <f t="shared" si="20"/>
        <v>16.476238553609996</v>
      </c>
      <c r="S41" s="2">
        <f t="shared" si="21"/>
        <v>12.167542621305671</v>
      </c>
      <c r="T41" s="2">
        <f t="shared" si="22"/>
        <v>12.029503353854102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16.723490961846945</v>
      </c>
      <c r="E42" s="2">
        <f t="shared" si="14"/>
        <v>29.101474641048341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21.610148913134076</v>
      </c>
      <c r="N42" s="2">
        <f t="shared" si="5"/>
        <v>42.006671863306543</v>
      </c>
      <c r="O42" s="2">
        <f t="shared" si="18"/>
        <v>14.738252661284747</v>
      </c>
      <c r="P42" s="2">
        <f t="shared" si="6"/>
        <v>28.648805053111744</v>
      </c>
      <c r="Q42" s="2">
        <f t="shared" si="19"/>
        <v>45.490020831403655</v>
      </c>
      <c r="R42" s="2">
        <f t="shared" si="20"/>
        <v>16.388546190355314</v>
      </c>
      <c r="S42" s="2">
        <f t="shared" si="21"/>
        <v>11.85216893676856</v>
      </c>
      <c r="T42" s="2">
        <f t="shared" si="22"/>
        <v>11.651152422372123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16.986833552730495</v>
      </c>
      <c r="E43" s="2">
        <f t="shared" si="14"/>
        <v>29.364817231931891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21.180690560219769</v>
      </c>
      <c r="N43" s="2">
        <f t="shared" si="5"/>
        <v>41.1718735385776</v>
      </c>
      <c r="O43" s="2">
        <f t="shared" si="18"/>
        <v>14.521131373344121</v>
      </c>
      <c r="P43" s="2">
        <f t="shared" si="6"/>
        <v>28.226756008761235</v>
      </c>
      <c r="Q43" s="2">
        <f t="shared" si="19"/>
        <v>45.664302316356299</v>
      </c>
      <c r="R43" s="2">
        <f t="shared" si="20"/>
        <v>16.299485084424408</v>
      </c>
      <c r="S43" s="2">
        <f t="shared" si="21"/>
        <v>11.555219107690645</v>
      </c>
      <c r="T43" s="2">
        <f t="shared" si="22"/>
        <v>11.290329942126986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17.263376566941858</v>
      </c>
      <c r="E44" s="2">
        <f t="shared" si="14"/>
        <v>29.641360246143254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20.778903956301129</v>
      </c>
      <c r="N44" s="2">
        <f t="shared" si="5"/>
        <v>40.390864666416384</v>
      </c>
      <c r="O44" s="2">
        <f t="shared" si="18"/>
        <v>14.322322059414997</v>
      </c>
      <c r="P44" s="2">
        <f t="shared" si="6"/>
        <v>27.840302511973249</v>
      </c>
      <c r="Q44" s="2">
        <f t="shared" si="19"/>
        <v>45.850435539221678</v>
      </c>
      <c r="R44" s="2">
        <f t="shared" si="20"/>
        <v>16.209075293078424</v>
      </c>
      <c r="S44" s="2">
        <f t="shared" si="21"/>
        <v>11.274835498580002</v>
      </c>
      <c r="T44" s="2">
        <f t="shared" si="22"/>
        <v>10.945004409343282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17.553892271394655</v>
      </c>
      <c r="E45" s="2">
        <f t="shared" si="14"/>
        <v>29.931875950596051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20.402142877772825</v>
      </c>
      <c r="N45" s="2">
        <f t="shared" si="5"/>
        <v>39.658501411529926</v>
      </c>
      <c r="O45" s="2">
        <f t="shared" si="18"/>
        <v>14.14022113085235</v>
      </c>
      <c r="P45" s="2">
        <f t="shared" si="6"/>
        <v>27.486327442996032</v>
      </c>
      <c r="Q45" s="2">
        <f t="shared" si="19"/>
        <v>46.049208501568245</v>
      </c>
      <c r="R45" s="2">
        <f t="shared" si="20"/>
        <v>16.117332550972193</v>
      </c>
      <c r="S45" s="2">
        <f t="shared" si="21"/>
        <v>11.009409626283402</v>
      </c>
      <c r="T45" s="2">
        <f t="shared" si="22"/>
        <v>10.613405284268861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17.859217219543673</v>
      </c>
      <c r="E46" s="2">
        <f t="shared" si="14"/>
        <v>30.237200898745069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20.048107527126952</v>
      </c>
      <c r="N46" s="2">
        <f t="shared" si="5"/>
        <v>38.970313335530456</v>
      </c>
      <c r="O46" s="2">
        <f t="shared" si="18"/>
        <v>13.973443506418622</v>
      </c>
      <c r="P46" s="2">
        <f t="shared" si="6"/>
        <v>27.162138425516776</v>
      </c>
      <c r="Q46" s="2">
        <f t="shared" si="19"/>
        <v>46.261468444157401</v>
      </c>
      <c r="R46" s="2">
        <f t="shared" si="20"/>
        <v>16.024267545412332</v>
      </c>
      <c r="S46" s="2">
        <f t="shared" si="21"/>
        <v>10.757539572147357</v>
      </c>
      <c r="T46" s="2">
        <f t="shared" si="22"/>
        <v>10.29397808197912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18.180258641627997</v>
      </c>
      <c r="E47" s="2">
        <f t="shared" si="14"/>
        <v>30.558242320829393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19.714788390757196</v>
      </c>
      <c r="N47" s="2">
        <f t="shared" si="5"/>
        <v>38.322394265489471</v>
      </c>
      <c r="O47" s="2">
        <f t="shared" si="18"/>
        <v>13.82078786120249</v>
      </c>
      <c r="P47" s="2">
        <f t="shared" si="6"/>
        <v>26.86540027611985</v>
      </c>
      <c r="Q47" s="2">
        <f t="shared" si="19"/>
        <v>46.488127404125748</v>
      </c>
      <c r="R47" s="2">
        <f t="shared" si="20"/>
        <v>15.929885083296355</v>
      </c>
      <c r="S47" s="2">
        <f t="shared" si="21"/>
        <v>10.517995717483585</v>
      </c>
      <c r="T47" s="2">
        <f t="shared" si="22"/>
        <v>9.9853482688774022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18.5180015864401</v>
      </c>
      <c r="E48" s="2">
        <f t="shared" si="14"/>
        <v>30.895985265641496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19.400420838540562</v>
      </c>
      <c r="N48" s="2">
        <f t="shared" si="5"/>
        <v>37.711314042788686</v>
      </c>
      <c r="O48" s="2">
        <f t="shared" si="18"/>
        <v>13.681208590115544</v>
      </c>
      <c r="P48" s="2">
        <f t="shared" si="6"/>
        <v>26.594080505810197</v>
      </c>
      <c r="Q48" s="2">
        <f t="shared" si="19"/>
        <v>46.730168396403059</v>
      </c>
      <c r="R48" s="2">
        <f t="shared" si="20"/>
        <v>15.834183130761563</v>
      </c>
      <c r="S48" s="2">
        <f t="shared" si="21"/>
        <v>10.28969290078143</v>
      </c>
      <c r="T48" s="2">
        <f t="shared" si="22"/>
        <v>9.6862919680418251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18.873516913329428</v>
      </c>
      <c r="E49" s="79">
        <f t="shared" si="14"/>
        <v>31.251500592530824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19.103448117698932</v>
      </c>
      <c r="N49" s="79">
        <f t="shared" si="5"/>
        <v>37.134046589107889</v>
      </c>
      <c r="O49" s="79">
        <f t="shared" si="18"/>
        <v>13.553793023636624</v>
      </c>
      <c r="P49" s="79">
        <f t="shared" si="6"/>
        <v>26.346405031065814</v>
      </c>
      <c r="Q49" s="79">
        <f t="shared" si="19"/>
        <v>46.988652295513305</v>
      </c>
      <c r="R49" s="79">
        <f t="shared" si="20"/>
        <v>15.73715170298248</v>
      </c>
      <c r="S49" s="79">
        <f t="shared" si="21"/>
        <v>10.0716675706453</v>
      </c>
      <c r="T49" s="79">
        <f t="shared" si="22"/>
        <v>9.3957119799402253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19.247970246986668</v>
      </c>
      <c r="E50" s="2">
        <f t="shared" si="14"/>
        <v>31.625953926188064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18.822490966198266</v>
      </c>
      <c r="N50" s="2">
        <f t="shared" si="5"/>
        <v>36.587910839734839</v>
      </c>
      <c r="O50" s="2">
        <f t="shared" si="18"/>
        <v>13.437742790664849</v>
      </c>
      <c r="P50" s="2">
        <f t="shared" si="6"/>
        <v>26.120821946205961</v>
      </c>
      <c r="Q50" s="2">
        <f t="shared" si="19"/>
        <v>47.26472550343405</v>
      </c>
      <c r="R50" s="2">
        <f t="shared" si="20"/>
        <v>15.638771577245986</v>
      </c>
      <c r="S50" s="2">
        <f t="shared" si="21"/>
        <v>9.8630588517255742</v>
      </c>
      <c r="T50" s="2">
        <f t="shared" si="22"/>
        <v>9.112617989511131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19.642632023285874</v>
      </c>
      <c r="E51" s="2">
        <f t="shared" si="14"/>
        <v>32.02061570248727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18.556322490301881</v>
      </c>
      <c r="N51" s="2">
        <f t="shared" si="5"/>
        <v>36.070521909548411</v>
      </c>
      <c r="O51" s="2">
        <f t="shared" si="18"/>
        <v>13.332358484740853</v>
      </c>
      <c r="P51" s="2">
        <f t="shared" si="6"/>
        <v>25.91597171697866</v>
      </c>
      <c r="Q51" s="2">
        <f t="shared" si="19"/>
        <v>47.559628499738892</v>
      </c>
      <c r="R51" s="2">
        <f t="shared" si="20"/>
        <v>15.539012797251623</v>
      </c>
      <c r="S51" s="2">
        <f t="shared" si="21"/>
        <v>9.6630926913673925</v>
      </c>
      <c r="T51" s="2">
        <f t="shared" si="22"/>
        <v>8.8361100978602014</v>
      </c>
    </row>
    <row r="52" spans="2:20" x14ac:dyDescent="0.35">
      <c r="B52" s="17">
        <v>33</v>
      </c>
      <c r="C52">
        <f t="shared" si="13"/>
        <v>53</v>
      </c>
      <c r="D52" s="2">
        <f t="shared" si="7"/>
        <v>20.058888772278795</v>
      </c>
      <c r="E52" s="2">
        <f t="shared" si="14"/>
        <v>32.436872451480191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18.303847261372084</v>
      </c>
      <c r="N52" s="2">
        <f t="shared" si="5"/>
        <v>35.579750460545512</v>
      </c>
      <c r="O52" s="2">
        <f t="shared" si="18"/>
        <v>13.237026983248091</v>
      </c>
      <c r="P52" s="2">
        <f t="shared" si="6"/>
        <v>25.73066253111697</v>
      </c>
      <c r="Q52" s="2">
        <f t="shared" si="19"/>
        <v>47.87470538182825</v>
      </c>
      <c r="R52" s="2">
        <f t="shared" si="20"/>
        <v>15.437832930348058</v>
      </c>
      <c r="S52" s="2">
        <f t="shared" si="21"/>
        <v>9.4710684390590938</v>
      </c>
      <c r="T52" s="2">
        <f t="shared" si="22"/>
        <v>8.5653650151943861</v>
      </c>
    </row>
    <row r="53" spans="2:20" x14ac:dyDescent="0.35">
      <c r="B53" s="17">
        <v>34</v>
      </c>
      <c r="C53">
        <f t="shared" si="13"/>
        <v>54</v>
      </c>
      <c r="D53" s="2">
        <f t="shared" si="7"/>
        <v>20.498255804509469</v>
      </c>
      <c r="E53" s="2">
        <f t="shared" si="14"/>
        <v>32.876239483710862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18.064083819272323</v>
      </c>
      <c r="N53" s="2">
        <f t="shared" si="5"/>
        <v>35.11368869125431</v>
      </c>
      <c r="O53" s="2">
        <f t="shared" si="18"/>
        <v>13.151210913596177</v>
      </c>
      <c r="P53" s="2">
        <f t="shared" si="6"/>
        <v>25.563849822284794</v>
      </c>
      <c r="Q53" s="2">
        <f t="shared" si="19"/>
        <v>48.211414515617832</v>
      </c>
      <c r="R53" s="2">
        <f t="shared" si="20"/>
        <v>15.335175031906971</v>
      </c>
      <c r="S53" s="2">
        <f t="shared" si="21"/>
        <v>9.2863473473940115</v>
      </c>
      <c r="T53" s="2">
        <f t="shared" si="22"/>
        <v>8.2996244006869109</v>
      </c>
    </row>
    <row r="54" spans="2:20" x14ac:dyDescent="0.35">
      <c r="B54" s="17">
        <v>35</v>
      </c>
      <c r="C54">
        <f t="shared" si="13"/>
        <v>55</v>
      </c>
      <c r="D54" s="2">
        <f t="shared" si="7"/>
        <v>20.962391489275635</v>
      </c>
      <c r="E54" s="2">
        <f t="shared" si="14"/>
        <v>33.340375168477031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17.836149945151281</v>
      </c>
      <c r="N54" s="2">
        <f t="shared" si="5"/>
        <v>34.670621709382864</v>
      </c>
      <c r="O54" s="2">
        <f t="shared" si="18"/>
        <v>13.074439869097045</v>
      </c>
      <c r="P54" s="2">
        <f t="shared" si="6"/>
        <v>25.414619195145601</v>
      </c>
      <c r="Q54" s="2">
        <f t="shared" si="19"/>
        <v>48.571340430462897</v>
      </c>
      <c r="R54" s="2">
        <f t="shared" si="20"/>
        <v>15.230965261985865</v>
      </c>
      <c r="S54" s="2">
        <f t="shared" si="21"/>
        <v>9.1083425849354462</v>
      </c>
      <c r="T54" s="2">
        <f t="shared" si="22"/>
        <v>8.0381849484621792</v>
      </c>
    </row>
    <row r="55" spans="2:20" x14ac:dyDescent="0.35">
      <c r="B55" s="17">
        <v>36</v>
      </c>
      <c r="C55">
        <f t="shared" si="13"/>
        <v>56</v>
      </c>
      <c r="D55" s="2">
        <f t="shared" si="7"/>
        <v>21.453113338347375</v>
      </c>
      <c r="E55" s="2">
        <f t="shared" si="14"/>
        <v>33.831097017548771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17.619250200098048</v>
      </c>
      <c r="N55" s="2">
        <f t="shared" si="5"/>
        <v>34.249003308958592</v>
      </c>
      <c r="O55" s="2">
        <f t="shared" si="18"/>
        <v>13.006303059605921</v>
      </c>
      <c r="P55" s="2">
        <f t="shared" si="6"/>
        <v>25.282172139384375</v>
      </c>
      <c r="Q55" s="2">
        <f t="shared" si="19"/>
        <v>48.956207106073975</v>
      </c>
      <c r="R55" s="2">
        <f t="shared" si="20"/>
        <v>15.125110088525204</v>
      </c>
      <c r="S55" s="2">
        <f t="shared" si="21"/>
        <v>8.9365104270552322</v>
      </c>
      <c r="T55" s="2">
        <f t="shared" si="22"/>
        <v>7.7803899065942961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21.972416135858342</v>
      </c>
      <c r="E56" s="2">
        <f t="shared" si="14"/>
        <v>34.350399815059738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23">$E$6+$E$5*COS(RADIANS(C56))</f>
        <v>34.726447043757574</v>
      </c>
      <c r="I56" s="2">
        <f t="shared" ref="I56:I79" si="24">$E$7+$E$5*SIN(RADIANS(C56))</f>
        <v>20.324651115115152</v>
      </c>
      <c r="J56" s="1">
        <f t="shared" ref="J56:J79" si="25">$Q$18*COS(RADIANS(C56))/COS(RADIANS($E$3))</f>
        <v>0.23024035091160663</v>
      </c>
      <c r="K56" s="2">
        <f t="shared" ref="K56:K79" si="26">(F56*10/($I$3*0.5*$B$5*$I$4))^0.5</f>
        <v>5.9452175799181957</v>
      </c>
      <c r="L56" s="2">
        <f t="shared" ref="L56:L79" si="27">K56*$B$6</f>
        <v>11.556551740548185</v>
      </c>
      <c r="M56" s="2">
        <f t="shared" si="17"/>
        <v>17.412665328931986</v>
      </c>
      <c r="N56" s="2">
        <f t="shared" ref="N56:N79" si="28">M56*$B$6</f>
        <v>33.84743537299115</v>
      </c>
      <c r="O56" s="2">
        <f t="shared" si="18"/>
        <v>12.946443144618241</v>
      </c>
      <c r="P56" s="2">
        <f t="shared" ref="P56:P79" si="29">O56*$B$6</f>
        <v>25.165814042234722</v>
      </c>
      <c r="Q56" s="2">
        <f t="shared" si="19"/>
        <v>49.3678928132463</v>
      </c>
      <c r="R56" s="2">
        <f t="shared" si="20"/>
        <v>15.017492998186562</v>
      </c>
      <c r="S56" s="2">
        <f t="shared" si="21"/>
        <v>8.770342346832896</v>
      </c>
      <c r="T56" s="2">
        <f t="shared" si="22"/>
        <v>7.5256217850299212</v>
      </c>
    </row>
    <row r="57" spans="2:20" x14ac:dyDescent="0.35">
      <c r="B57" s="17">
        <v>38</v>
      </c>
      <c r="C57">
        <f t="shared" si="13"/>
        <v>58</v>
      </c>
      <c r="D57" s="2">
        <f t="shared" si="7"/>
        <v>22.522492384270809</v>
      </c>
      <c r="E57" s="2">
        <f t="shared" si="14"/>
        <v>34.900476063472205</v>
      </c>
      <c r="F57" s="2">
        <f t="shared" si="15"/>
        <v>67.550213102133171</v>
      </c>
      <c r="G57" s="2">
        <f t="shared" si="16"/>
        <v>119.78510891926292</v>
      </c>
      <c r="H57" s="2">
        <f t="shared" si="23"/>
        <v>34.549809794375712</v>
      </c>
      <c r="I57" s="2">
        <f t="shared" si="24"/>
        <v>20.437181453647174</v>
      </c>
      <c r="J57" s="1">
        <f t="shared" si="25"/>
        <v>0.22401772459902208</v>
      </c>
      <c r="K57" s="2">
        <f t="shared" si="26"/>
        <v>5.7980071688320143</v>
      </c>
      <c r="L57" s="2">
        <f t="shared" si="27"/>
        <v>11.270398255062423</v>
      </c>
      <c r="M57" s="2">
        <f t="shared" si="17"/>
        <v>17.215743208018957</v>
      </c>
      <c r="N57" s="2">
        <f t="shared" si="28"/>
        <v>33.46465027747557</v>
      </c>
      <c r="O57" s="2">
        <f t="shared" si="18"/>
        <v>12.894551044077897</v>
      </c>
      <c r="P57" s="2">
        <f t="shared" si="29"/>
        <v>25.064944101520378</v>
      </c>
      <c r="Q57" s="2">
        <f t="shared" si="19"/>
        <v>49.808446683601204</v>
      </c>
      <c r="R57" s="2">
        <f t="shared" si="20"/>
        <v>14.907970620128999</v>
      </c>
      <c r="S57" s="2">
        <f t="shared" si="21"/>
        <v>8.6093577689493177</v>
      </c>
      <c r="T57" s="2">
        <f t="shared" si="22"/>
        <v>7.2732960639551942</v>
      </c>
    </row>
    <row r="58" spans="2:20" x14ac:dyDescent="0.35">
      <c r="B58" s="17">
        <v>39</v>
      </c>
      <c r="C58">
        <f t="shared" si="13"/>
        <v>59</v>
      </c>
      <c r="D58" s="2">
        <f t="shared" si="7"/>
        <v>23.105755366766235</v>
      </c>
      <c r="E58" s="2">
        <f t="shared" si="14"/>
        <v>35.483739045967631</v>
      </c>
      <c r="F58" s="2">
        <f t="shared" si="15"/>
        <v>64.228314692793873</v>
      </c>
      <c r="G58" s="2">
        <f t="shared" si="16"/>
        <v>117.18526513379395</v>
      </c>
      <c r="H58" s="2">
        <f t="shared" si="23"/>
        <v>34.371235522497898</v>
      </c>
      <c r="I58" s="2">
        <f t="shared" si="24"/>
        <v>20.546611908195409</v>
      </c>
      <c r="J58" s="1">
        <f t="shared" si="25"/>
        <v>0.21772686031741628</v>
      </c>
      <c r="K58" s="2">
        <f t="shared" si="26"/>
        <v>5.6536464904069597</v>
      </c>
      <c r="L58" s="2">
        <f t="shared" si="27"/>
        <v>10.989784193912664</v>
      </c>
      <c r="M58" s="2">
        <f t="shared" si="17"/>
        <v>17.027891078163606</v>
      </c>
      <c r="N58" s="2">
        <f t="shared" si="28"/>
        <v>33.099495793377542</v>
      </c>
      <c r="O58" s="2">
        <f t="shared" si="18"/>
        <v>12.850361557969755</v>
      </c>
      <c r="P58" s="2">
        <f t="shared" si="29"/>
        <v>24.979046810843929</v>
      </c>
      <c r="Q58" s="2">
        <f t="shared" si="19"/>
        <v>50.280107194987465</v>
      </c>
      <c r="R58" s="2">
        <f t="shared" si="20"/>
        <v>14.796368149019834</v>
      </c>
      <c r="S58" s="2">
        <f t="shared" si="21"/>
        <v>8.4530972783743099</v>
      </c>
      <c r="T58" s="2">
        <f t="shared" si="22"/>
        <v>7.022855760380776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23.724865156845247</v>
      </c>
      <c r="E59" s="79">
        <f t="shared" si="14"/>
        <v>36.102848836046647</v>
      </c>
      <c r="F59" s="79">
        <f t="shared" si="15"/>
        <v>61.046602966002581</v>
      </c>
      <c r="G59" s="79">
        <f t="shared" si="16"/>
        <v>114.73008466239955</v>
      </c>
      <c r="H59" s="79">
        <f t="shared" si="23"/>
        <v>34.190778623577252</v>
      </c>
      <c r="I59" s="79">
        <f t="shared" si="24"/>
        <v>20.652909145183326</v>
      </c>
      <c r="J59" s="80">
        <f t="shared" si="25"/>
        <v>0.21136967432499043</v>
      </c>
      <c r="K59" s="79">
        <f t="shared" si="26"/>
        <v>5.5118340991277091</v>
      </c>
      <c r="L59" s="79">
        <f t="shared" si="27"/>
        <v>10.714123595248406</v>
      </c>
      <c r="M59" s="79">
        <f t="shared" si="17"/>
        <v>16.848568852491301</v>
      </c>
      <c r="N59" s="79">
        <f t="shared" si="28"/>
        <v>32.750922078226694</v>
      </c>
      <c r="O59" s="79">
        <f t="shared" si="18"/>
        <v>12.813649652129568</v>
      </c>
      <c r="P59" s="79">
        <f t="shared" si="29"/>
        <v>24.907684739795538</v>
      </c>
      <c r="Q59" s="79">
        <f t="shared" si="19"/>
        <v>50.785322766865136</v>
      </c>
      <c r="R59" s="79">
        <f t="shared" si="20"/>
        <v>14.682473930818489</v>
      </c>
      <c r="S59" s="79">
        <f t="shared" si="21"/>
        <v>8.3011160947893696</v>
      </c>
      <c r="T59" s="79">
        <f t="shared" si="22"/>
        <v>6.7737667508622934</v>
      </c>
    </row>
    <row r="60" spans="2:20" x14ac:dyDescent="0.35">
      <c r="B60" s="17">
        <v>41</v>
      </c>
      <c r="C60">
        <f t="shared" si="13"/>
        <v>61</v>
      </c>
      <c r="D60" s="2">
        <f t="shared" si="7"/>
        <v>24.382757934182948</v>
      </c>
      <c r="E60" s="2">
        <f t="shared" si="14"/>
        <v>36.76074161338434</v>
      </c>
      <c r="F60" s="2">
        <f t="shared" si="15"/>
        <v>57.994566518622001</v>
      </c>
      <c r="G60" s="2">
        <f t="shared" si="16"/>
        <v>112.40920956877061</v>
      </c>
      <c r="H60" s="2">
        <f t="shared" si="23"/>
        <v>34.008494066533295</v>
      </c>
      <c r="I60" s="2">
        <f t="shared" si="24"/>
        <v>20.75604078544281</v>
      </c>
      <c r="J60" s="1">
        <f t="shared" si="25"/>
        <v>0.20494810308218109</v>
      </c>
      <c r="K60" s="2">
        <f t="shared" si="26"/>
        <v>5.372284946094231</v>
      </c>
      <c r="L60" s="2">
        <f t="shared" si="27"/>
        <v>10.44286236961581</v>
      </c>
      <c r="M60" s="2">
        <f t="shared" si="17"/>
        <v>16.677283327903456</v>
      </c>
      <c r="N60" s="2">
        <f t="shared" si="28"/>
        <v>32.417970424111857</v>
      </c>
      <c r="O60" s="2">
        <f t="shared" si="18"/>
        <v>12.784227286111337</v>
      </c>
      <c r="P60" s="2">
        <f t="shared" si="29"/>
        <v>24.850492367834661</v>
      </c>
      <c r="Q60" s="2">
        <f t="shared" si="19"/>
        <v>51.326774661087512</v>
      </c>
      <c r="R60" s="2">
        <f t="shared" si="20"/>
        <v>14.566033047703172</v>
      </c>
      <c r="S60" s="2">
        <f t="shared" si="21"/>
        <v>8.1529776346823581</v>
      </c>
      <c r="T60" s="2">
        <f t="shared" si="22"/>
        <v>6.5255137850675933</v>
      </c>
    </row>
    <row r="61" spans="2:20" x14ac:dyDescent="0.35">
      <c r="B61" s="17">
        <v>42</v>
      </c>
      <c r="C61">
        <f t="shared" si="13"/>
        <v>62</v>
      </c>
      <c r="D61" s="2">
        <f t="shared" si="7"/>
        <v>25.082678988444084</v>
      </c>
      <c r="E61" s="2">
        <f t="shared" si="14"/>
        <v>37.460662667645479</v>
      </c>
      <c r="F61" s="2">
        <f t="shared" si="15"/>
        <v>55.062685665998387</v>
      </c>
      <c r="G61" s="2">
        <f t="shared" si="16"/>
        <v>110.21327701714355</v>
      </c>
      <c r="H61" s="2">
        <f t="shared" si="23"/>
        <v>33.824437377007939</v>
      </c>
      <c r="I61" s="2">
        <f t="shared" si="24"/>
        <v>20.855975414077186</v>
      </c>
      <c r="J61" s="1">
        <f t="shared" si="25"/>
        <v>0.19846410266179604</v>
      </c>
      <c r="K61" s="2">
        <f t="shared" si="26"/>
        <v>5.234727529758108</v>
      </c>
      <c r="L61" s="2">
        <f t="shared" si="27"/>
        <v>10.175472761445</v>
      </c>
      <c r="M61" s="2">
        <f t="shared" si="17"/>
        <v>16.513583159486057</v>
      </c>
      <c r="N61" s="2">
        <f t="shared" si="28"/>
        <v>32.099763488735377</v>
      </c>
      <c r="O61" s="2">
        <f t="shared" si="18"/>
        <v>12.761940670271255</v>
      </c>
      <c r="P61" s="2">
        <f t="shared" si="29"/>
        <v>24.807170752500074</v>
      </c>
      <c r="Q61" s="2">
        <f t="shared" si="19"/>
        <v>51.907402373919723</v>
      </c>
      <c r="R61" s="2">
        <f t="shared" si="20"/>
        <v>14.446739706274244</v>
      </c>
      <c r="S61" s="2">
        <f t="shared" si="21"/>
        <v>8.0082469869982198</v>
      </c>
      <c r="T61" s="2">
        <f t="shared" si="22"/>
        <v>6.2775971608684058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25.828219804486594</v>
      </c>
      <c r="E62" s="2">
        <f t="shared" si="14"/>
        <v>38.206203483687986</v>
      </c>
      <c r="F62" s="2">
        <f t="shared" si="15"/>
        <v>52.242316852924056</v>
      </c>
      <c r="G62" s="2">
        <f t="shared" si="16"/>
        <v>108.13380382985068</v>
      </c>
      <c r="H62" s="2">
        <f t="shared" si="23"/>
        <v>33.638664620451813</v>
      </c>
      <c r="I62" s="2">
        <f t="shared" si="24"/>
        <v>20.952682590030477</v>
      </c>
      <c r="J62" s="1">
        <f t="shared" si="25"/>
        <v>0.19191964815317528</v>
      </c>
      <c r="K62" s="2">
        <f t="shared" si="26"/>
        <v>5.0989012454049467</v>
      </c>
      <c r="L62" s="2">
        <f t="shared" si="27"/>
        <v>9.9114481968679513</v>
      </c>
      <c r="M62" s="2">
        <f t="shared" si="17"/>
        <v>16.357054481923434</v>
      </c>
      <c r="N62" s="2">
        <f t="shared" si="28"/>
        <v>31.795496784142049</v>
      </c>
      <c r="O62" s="2">
        <f t="shared" si="18"/>
        <v>12.746667843763008</v>
      </c>
      <c r="P62" s="2">
        <f t="shared" si="29"/>
        <v>24.777482821420286</v>
      </c>
      <c r="Q62" s="2">
        <f t="shared" si="19"/>
        <v>52.530431678904151</v>
      </c>
      <c r="R62" s="2">
        <f t="shared" si="20"/>
        <v>14.324228195216165</v>
      </c>
      <c r="S62" s="2">
        <f t="shared" si="21"/>
        <v>7.866484125891418</v>
      </c>
      <c r="T62" s="2">
        <f t="shared" si="22"/>
        <v>6.0295300692753235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26.623359615074136</v>
      </c>
      <c r="E63" s="2">
        <f t="shared" si="14"/>
        <v>39.001343294275529</v>
      </c>
      <c r="F63" s="2">
        <f t="shared" si="15"/>
        <v>49.525592813737617</v>
      </c>
      <c r="G63" s="2">
        <f t="shared" si="16"/>
        <v>106.16308679984597</v>
      </c>
      <c r="H63" s="2">
        <f t="shared" si="23"/>
        <v>33.451232385046183</v>
      </c>
      <c r="I63" s="2">
        <f t="shared" si="24"/>
        <v>21.046132855360067</v>
      </c>
      <c r="J63" s="1">
        <f t="shared" si="25"/>
        <v>0.18531673306055971</v>
      </c>
      <c r="K63" s="2">
        <f t="shared" si="26"/>
        <v>4.9645538706966867</v>
      </c>
      <c r="L63" s="2">
        <f t="shared" si="27"/>
        <v>9.6502983960150477</v>
      </c>
      <c r="M63" s="2">
        <f t="shared" si="17"/>
        <v>16.207317081847904</v>
      </c>
      <c r="N63" s="2">
        <f t="shared" si="28"/>
        <v>31.504431236379229</v>
      </c>
      <c r="O63" s="2">
        <f t="shared" si="18"/>
        <v>12.738316462661082</v>
      </c>
      <c r="P63" s="2">
        <f t="shared" si="29"/>
        <v>24.761249072779119</v>
      </c>
      <c r="Q63" s="2">
        <f t="shared" si="19"/>
        <v>53.199405428683818</v>
      </c>
      <c r="R63" s="2">
        <f t="shared" si="20"/>
        <v>14.198062134408289</v>
      </c>
      <c r="S63" s="2">
        <f t="shared" si="21"/>
        <v>7.7272366760666804</v>
      </c>
      <c r="T63" s="2">
        <f t="shared" si="22"/>
        <v>5.7808366595312624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27.472511768779512</v>
      </c>
      <c r="E64" s="2">
        <f t="shared" si="14"/>
        <v>39.850495447980904</v>
      </c>
      <c r="F64" s="2">
        <f t="shared" si="15"/>
        <v>46.905336031079621</v>
      </c>
      <c r="G64" s="2">
        <f t="shared" si="16"/>
        <v>104.29411630804638</v>
      </c>
      <c r="H64" s="2">
        <f t="shared" si="23"/>
        <v>33.262197764465647</v>
      </c>
      <c r="I64" s="2">
        <f t="shared" si="24"/>
        <v>21.136297744209863</v>
      </c>
      <c r="J64" s="1">
        <f t="shared" si="25"/>
        <v>0.17865736869585039</v>
      </c>
      <c r="K64" s="2">
        <f t="shared" si="26"/>
        <v>4.8314391269716745</v>
      </c>
      <c r="L64" s="2">
        <f t="shared" si="27"/>
        <v>9.3915446325726197</v>
      </c>
      <c r="M64" s="2">
        <f t="shared" si="17"/>
        <v>16.064021041158352</v>
      </c>
      <c r="N64" s="2">
        <f t="shared" si="28"/>
        <v>31.225886660645251</v>
      </c>
      <c r="O64" s="2">
        <f t="shared" si="18"/>
        <v>12.736821677149356</v>
      </c>
      <c r="P64" s="2">
        <f t="shared" si="29"/>
        <v>24.758343448910004</v>
      </c>
      <c r="Q64" s="2">
        <f t="shared" si="19"/>
        <v>53.918217134804323</v>
      </c>
      <c r="R64" s="2">
        <f t="shared" si="20"/>
        <v>14.067721686823418</v>
      </c>
      <c r="S64" s="2">
        <f t="shared" si="21"/>
        <v>7.590032032924066</v>
      </c>
      <c r="T64" s="2">
        <f t="shared" si="22"/>
        <v>5.5310509240821633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28.380575173357698</v>
      </c>
      <c r="E65" s="2">
        <f t="shared" si="14"/>
        <v>40.758558852559091</v>
      </c>
      <c r="F65" s="2">
        <f t="shared" ref="F65:F70" si="30">$Q$4*SIN(RADIANS(90-C65))/SIN(RADIANS(B65))</f>
        <v>44.374983468954682</v>
      </c>
      <c r="G65" s="2">
        <f t="shared" ref="G65:G70" si="31">$Q$4*SIN(RADIANS(90-$E$3))/SIN(RADIANS(B65))</f>
        <v>102.52050122148032</v>
      </c>
      <c r="H65" s="2">
        <f t="shared" si="23"/>
        <v>33.071618340486857</v>
      </c>
      <c r="I65" s="2">
        <f t="shared" si="24"/>
        <v>21.223149791481273</v>
      </c>
      <c r="J65" s="1">
        <f t="shared" si="25"/>
        <v>0.1719435835659435</v>
      </c>
      <c r="K65" s="2">
        <f t="shared" si="26"/>
        <v>4.6993142555493348</v>
      </c>
      <c r="L65" s="2">
        <f t="shared" si="27"/>
        <v>9.1347150225070184</v>
      </c>
      <c r="M65" s="2">
        <f t="shared" ref="M65:M70" si="32">(G65*10/($M$3*0.5*$B$4*$M$4))^0.5</f>
        <v>15.92684378445148</v>
      </c>
      <c r="N65" s="2">
        <f t="shared" si="28"/>
        <v>30.959236021968163</v>
      </c>
      <c r="O65" s="2">
        <f t="shared" ref="O65:O70" si="33">(K65^2+M65^2-2*K65*M65*COS(RADIANS(E65)))^0.5</f>
        <v>12.742143957227556</v>
      </c>
      <c r="P65" s="2">
        <f t="shared" si="29"/>
        <v>24.768689109817213</v>
      </c>
      <c r="Q65" s="2">
        <f t="shared" ref="Q65:Q70" si="34">180-DEGREES(ACOS((K65^2-M65^2+O65^2)/(2*K65*O65)))</f>
        <v>54.691147200329311</v>
      </c>
      <c r="R65" s="2">
        <f t="shared" ref="R65:R70" si="35">-E65+Q65</f>
        <v>13.932588347770221</v>
      </c>
      <c r="S65" s="2">
        <f t="shared" ref="S65:S70" si="36">L65*SIN(RADIANS(Q65))</f>
        <v>7.4543686218639786</v>
      </c>
      <c r="T65" s="2">
        <f t="shared" ref="T65:T70" si="37">L65*COS(RADIANS(Q65))</f>
        <v>5.2797165635841772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29.352990912537923</v>
      </c>
      <c r="E66" s="2">
        <f t="shared" si="14"/>
        <v>41.730974591739319</v>
      </c>
      <c r="F66" s="2">
        <f t="shared" si="30"/>
        <v>41.928520900282287</v>
      </c>
      <c r="G66" s="2">
        <f t="shared" si="31"/>
        <v>100.83640339278622</v>
      </c>
      <c r="H66" s="2">
        <f t="shared" si="23"/>
        <v>32.879552165448537</v>
      </c>
      <c r="I66" s="2">
        <f t="shared" si="24"/>
        <v>21.306662541199344</v>
      </c>
      <c r="J66" s="1">
        <f t="shared" si="25"/>
        <v>0.1651774227548275</v>
      </c>
      <c r="K66" s="2">
        <f t="shared" si="26"/>
        <v>4.5679375447411612</v>
      </c>
      <c r="L66" s="2">
        <f t="shared" si="27"/>
        <v>8.8793397169696586</v>
      </c>
      <c r="M66" s="2">
        <f t="shared" si="32"/>
        <v>15.795487474436484</v>
      </c>
      <c r="N66" s="2">
        <f t="shared" si="28"/>
        <v>30.703900372308617</v>
      </c>
      <c r="O66" s="2">
        <f t="shared" si="33"/>
        <v>12.754266695580135</v>
      </c>
      <c r="P66" s="2">
        <f t="shared" si="29"/>
        <v>24.792253773536491</v>
      </c>
      <c r="Q66" s="2">
        <f t="shared" si="34"/>
        <v>55.522901456212026</v>
      </c>
      <c r="R66" s="2">
        <f t="shared" si="35"/>
        <v>13.791926864472707</v>
      </c>
      <c r="S66" s="2">
        <f t="shared" si="36"/>
        <v>7.319706059624461</v>
      </c>
      <c r="T66" s="2">
        <f t="shared" si="37"/>
        <v>5.0263880679919408</v>
      </c>
    </row>
    <row r="67" spans="2:20" x14ac:dyDescent="0.35">
      <c r="B67" s="17">
        <v>48</v>
      </c>
      <c r="C67">
        <f t="shared" si="13"/>
        <v>68</v>
      </c>
      <c r="D67" s="2">
        <f t="shared" si="7"/>
        <v>30.395803859592952</v>
      </c>
      <c r="E67" s="2">
        <f t="shared" si="14"/>
        <v>42.773787538794352</v>
      </c>
      <c r="F67" s="2">
        <f t="shared" si="30"/>
        <v>39.560425429047235</v>
      </c>
      <c r="G67" s="2">
        <f t="shared" si="31"/>
        <v>99.236480361554229</v>
      </c>
      <c r="H67" s="2">
        <f t="shared" si="23"/>
        <v>32.686057744568195</v>
      </c>
      <c r="I67" s="2">
        <f t="shared" si="24"/>
        <v>21.386810554571511</v>
      </c>
      <c r="J67" s="1">
        <f t="shared" si="25"/>
        <v>0.1583609473006308</v>
      </c>
      <c r="K67" s="2">
        <f t="shared" si="26"/>
        <v>4.4370657360876677</v>
      </c>
      <c r="L67" s="2">
        <f t="shared" si="27"/>
        <v>8.624945860436652</v>
      </c>
      <c r="M67" s="2">
        <f t="shared" si="32"/>
        <v>15.669676708021385</v>
      </c>
      <c r="N67" s="2">
        <f t="shared" si="28"/>
        <v>30.459344372120288</v>
      </c>
      <c r="O67" s="2">
        <f t="shared" si="33"/>
        <v>12.773193371167094</v>
      </c>
      <c r="P67" s="2">
        <f t="shared" si="29"/>
        <v>24.829044202609445</v>
      </c>
      <c r="Q67" s="2">
        <f t="shared" si="34"/>
        <v>56.418651314414205</v>
      </c>
      <c r="R67" s="2">
        <f t="shared" si="35"/>
        <v>13.644863775619854</v>
      </c>
      <c r="S67" s="2">
        <f t="shared" si="36"/>
        <v>7.1854539570464038</v>
      </c>
      <c r="T67" s="2">
        <f t="shared" si="37"/>
        <v>4.7706333464886539</v>
      </c>
    </row>
    <row r="68" spans="2:20" x14ac:dyDescent="0.35">
      <c r="B68" s="17">
        <v>49</v>
      </c>
      <c r="C68">
        <f t="shared" si="13"/>
        <v>69</v>
      </c>
      <c r="D68" s="2">
        <f t="shared" si="7"/>
        <v>31.51572867120133</v>
      </c>
      <c r="E68" s="2">
        <f t="shared" si="14"/>
        <v>43.893712350402723</v>
      </c>
      <c r="F68" s="2">
        <f t="shared" si="30"/>
        <v>37.265615035671644</v>
      </c>
      <c r="G68" s="2">
        <f t="shared" si="31"/>
        <v>97.715835086537169</v>
      </c>
      <c r="H68" s="2">
        <f t="shared" si="23"/>
        <v>32.491194018120858</v>
      </c>
      <c r="I68" s="2">
        <f t="shared" si="24"/>
        <v>21.463569417736483</v>
      </c>
      <c r="J68" s="1">
        <f t="shared" si="25"/>
        <v>0.15149623356780947</v>
      </c>
      <c r="K68" s="2">
        <f t="shared" si="26"/>
        <v>4.3064512266014976</v>
      </c>
      <c r="L68" s="2">
        <f t="shared" si="27"/>
        <v>8.3710521523170556</v>
      </c>
      <c r="M68" s="2">
        <f t="shared" si="32"/>
        <v>15.549156473039512</v>
      </c>
      <c r="N68" s="2">
        <f t="shared" si="28"/>
        <v>30.225072318553124</v>
      </c>
      <c r="O68" s="2">
        <f t="shared" si="33"/>
        <v>12.7989439938197</v>
      </c>
      <c r="P68" s="2">
        <f t="shared" si="29"/>
        <v>24.879099292946485</v>
      </c>
      <c r="Q68" s="2">
        <f t="shared" si="34"/>
        <v>57.384074351391348</v>
      </c>
      <c r="R68" s="2">
        <f t="shared" si="35"/>
        <v>13.490362000988625</v>
      </c>
      <c r="S68" s="2">
        <f t="shared" si="36"/>
        <v>7.0509590799423947</v>
      </c>
      <c r="T68" s="2">
        <f t="shared" si="37"/>
        <v>4.512038363067175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32.720218865969137</v>
      </c>
      <c r="E69" s="79">
        <f t="shared" si="14"/>
        <v>45.098202545170537</v>
      </c>
      <c r="F69" s="79">
        <f t="shared" si="30"/>
        <v>35.039404161606278</v>
      </c>
      <c r="G69" s="79">
        <f t="shared" si="31"/>
        <v>96.269971725157561</v>
      </c>
      <c r="H69" s="79">
        <f t="shared" si="23"/>
        <v>32.295020343485277</v>
      </c>
      <c r="I69" s="79">
        <f t="shared" si="24"/>
        <v>21.536915749200961</v>
      </c>
      <c r="J69" s="80">
        <f t="shared" si="25"/>
        <v>0.14458537261466631</v>
      </c>
      <c r="K69" s="79">
        <f t="shared" si="26"/>
        <v>4.1758389660437478</v>
      </c>
      <c r="L69" s="79">
        <f t="shared" si="27"/>
        <v>8.1171628157544795</v>
      </c>
      <c r="M69" s="79">
        <f t="shared" si="32"/>
        <v>15.433690331621174</v>
      </c>
      <c r="N69" s="79">
        <f t="shared" si="28"/>
        <v>30.000624614218502</v>
      </c>
      <c r="O69" s="79">
        <f t="shared" si="33"/>
        <v>12.831550463695001</v>
      </c>
      <c r="P69" s="79">
        <f t="shared" si="29"/>
        <v>24.942481053348889</v>
      </c>
      <c r="Q69" s="79">
        <f t="shared" si="34"/>
        <v>58.425393410308459</v>
      </c>
      <c r="R69" s="79">
        <f t="shared" si="35"/>
        <v>13.327190865137922</v>
      </c>
      <c r="S69" s="79">
        <f t="shared" si="36"/>
        <v>6.915490567274758</v>
      </c>
      <c r="T69" s="79">
        <f t="shared" si="37"/>
        <v>4.2502143935807561</v>
      </c>
    </row>
    <row r="70" spans="2:20" x14ac:dyDescent="0.35">
      <c r="B70" s="17">
        <v>51</v>
      </c>
      <c r="C70">
        <f t="shared" si="13"/>
        <v>71</v>
      </c>
      <c r="D70" s="2">
        <f t="shared" si="7"/>
        <v>34.017536672000027</v>
      </c>
      <c r="E70" s="2">
        <f t="shared" si="14"/>
        <v>46.395520351201426</v>
      </c>
      <c r="F70" s="2">
        <f t="shared" si="30"/>
        <v>32.877464503445594</v>
      </c>
      <c r="G70" s="2">
        <f t="shared" si="31"/>
        <v>94.894756631069896</v>
      </c>
      <c r="H70" s="2">
        <f t="shared" si="23"/>
        <v>32.097596477063135</v>
      </c>
      <c r="I70" s="2">
        <f t="shared" si="24"/>
        <v>21.606827206961864</v>
      </c>
      <c r="J70" s="1">
        <f t="shared" si="25"/>
        <v>0.13763046955639477</v>
      </c>
      <c r="K70" s="2">
        <f t="shared" si="26"/>
        <v>4.0449629222429468</v>
      </c>
      <c r="L70" s="2">
        <f t="shared" si="27"/>
        <v>7.8627607267727297</v>
      </c>
      <c r="M70" s="2">
        <f t="shared" si="32"/>
        <v>15.323058801241205</v>
      </c>
      <c r="N70" s="2">
        <f t="shared" si="28"/>
        <v>29.785574620204702</v>
      </c>
      <c r="O70" s="2">
        <f t="shared" si="33"/>
        <v>12.871050363896634</v>
      </c>
      <c r="P70" s="2">
        <f t="shared" si="29"/>
        <v>25.019262539356834</v>
      </c>
      <c r="Q70" s="2">
        <f t="shared" si="34"/>
        <v>59.549411273061438</v>
      </c>
      <c r="R70" s="2">
        <f t="shared" si="35"/>
        <v>13.153890921860011</v>
      </c>
      <c r="S70" s="2">
        <f t="shared" si="36"/>
        <v>6.7782229006837209</v>
      </c>
      <c r="T70" s="2">
        <f t="shared" si="37"/>
        <v>3.9848087225268896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35.416819831446666</v>
      </c>
      <c r="E71" s="2">
        <f t="shared" si="14"/>
        <v>47.794803510648066</v>
      </c>
      <c r="F71" s="2">
        <f t="shared" ref="F71:F74" si="38">$Q$4*SIN(RADIANS(90-C71))/SIN(RADIANS(B71))</f>
        <v>30.775790314467351</v>
      </c>
      <c r="G71" s="2">
        <f t="shared" ref="G71:G74" si="39">$Q$4*SIN(RADIANS(90-$E$3))/SIN(RADIANS(B71))</f>
        <v>93.586383868161718</v>
      </c>
      <c r="H71" s="2">
        <f t="shared" si="23"/>
        <v>31.898982556076621</v>
      </c>
      <c r="I71" s="2">
        <f t="shared" si="24"/>
        <v>21.673282495311902</v>
      </c>
      <c r="J71" s="1">
        <f t="shared" si="25"/>
        <v>0.13063364292384005</v>
      </c>
      <c r="K71" s="2">
        <f t="shared" si="26"/>
        <v>3.9135419497132591</v>
      </c>
      <c r="L71" s="2">
        <f t="shared" si="27"/>
        <v>7.6072993835306217</v>
      </c>
      <c r="M71" s="2">
        <f t="shared" ref="M71:M74" si="40">(G71*10/($M$3*0.5*$B$4*$M$4))^0.5</f>
        <v>15.217057908673475</v>
      </c>
      <c r="N71" s="2">
        <f t="shared" si="28"/>
        <v>29.579525845195846</v>
      </c>
      <c r="O71" s="2">
        <f t="shared" ref="O71:O74" si="41">(K71^2+M71^2-2*K71*M71*COS(RADIANS(E71)))^0.5</f>
        <v>12.917478553265825</v>
      </c>
      <c r="P71" s="2">
        <f t="shared" si="29"/>
        <v>25.109511510980241</v>
      </c>
      <c r="Q71" s="2">
        <f t="shared" ref="Q71:Q74" si="42">180-DEGREES(ACOS((K71^2-M71^2+O71^2)/(2*K71*O71)))</f>
        <v>60.763536491500503</v>
      </c>
      <c r="R71" s="2">
        <f t="shared" ref="R71:R74" si="43">-E71+Q71</f>
        <v>12.968732980852437</v>
      </c>
      <c r="S71" s="2">
        <f t="shared" ref="S71:S74" si="44">L71*SIN(RADIANS(Q71))</f>
        <v>6.6382163371357343</v>
      </c>
      <c r="T71" s="2">
        <f t="shared" ref="T71:T74" si="45">L71*COS(RADIANS(Q71))</f>
        <v>3.7155198521942543</v>
      </c>
    </row>
    <row r="72" spans="2:20" x14ac:dyDescent="0.35">
      <c r="B72" s="17">
        <v>53</v>
      </c>
      <c r="C72">
        <f t="shared" si="13"/>
        <v>73</v>
      </c>
      <c r="D72" s="2">
        <f t="shared" si="7"/>
        <v>36.928139402230236</v>
      </c>
      <c r="E72" s="2">
        <f t="shared" si="14"/>
        <v>49.306123081431636</v>
      </c>
      <c r="F72" s="2">
        <f t="shared" si="38"/>
        <v>28.730667617423659</v>
      </c>
      <c r="G72" s="2">
        <f t="shared" si="39"/>
        <v>92.34134464533264</v>
      </c>
      <c r="H72" s="2">
        <f t="shared" si="23"/>
        <v>31.699239080250095</v>
      </c>
      <c r="I72" s="2">
        <f t="shared" si="24"/>
        <v>21.736261371326485</v>
      </c>
      <c r="J72" s="1">
        <f t="shared" si="25"/>
        <v>0.12359702401817424</v>
      </c>
      <c r="K72" s="2">
        <f t="shared" si="26"/>
        <v>3.7812748419416384</v>
      </c>
      <c r="L72" s="2">
        <f t="shared" si="27"/>
        <v>7.3501932887598347</v>
      </c>
      <c r="M72" s="2">
        <f t="shared" si="40"/>
        <v>15.115497895607167</v>
      </c>
      <c r="N72" s="2">
        <f t="shared" si="28"/>
        <v>29.382109429397033</v>
      </c>
      <c r="O72" s="2">
        <f t="shared" si="41"/>
        <v>12.970855732856796</v>
      </c>
      <c r="P72" s="2">
        <f t="shared" si="29"/>
        <v>25.213268207756354</v>
      </c>
      <c r="Q72" s="2">
        <f t="shared" si="42"/>
        <v>62.075793939579881</v>
      </c>
      <c r="R72" s="2">
        <f t="shared" si="43"/>
        <v>12.769670858148245</v>
      </c>
      <c r="S72" s="2">
        <f t="shared" si="44"/>
        <v>6.4943945721155618</v>
      </c>
      <c r="T72" s="2">
        <f t="shared" si="45"/>
        <v>3.4421186097817782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38.562539584817991</v>
      </c>
      <c r="E73" s="2">
        <f t="shared" si="14"/>
        <v>50.94052326401939</v>
      </c>
      <c r="F73" s="2">
        <f t="shared" si="38"/>
        <v>26.738646820677921</v>
      </c>
      <c r="G73" s="2">
        <f t="shared" si="39"/>
        <v>91.156400164690766</v>
      </c>
      <c r="H73" s="2">
        <f t="shared" si="23"/>
        <v>31.498426893381243</v>
      </c>
      <c r="I73" s="2">
        <f t="shared" si="24"/>
        <v>21.795744651029889</v>
      </c>
      <c r="J73" s="1">
        <f t="shared" si="25"/>
        <v>0.11652275626168121</v>
      </c>
      <c r="K73" s="2">
        <f t="shared" si="26"/>
        <v>3.6478342671659956</v>
      </c>
      <c r="L73" s="2">
        <f t="shared" si="27"/>
        <v>7.090806161887949</v>
      </c>
      <c r="M73" s="2">
        <f t="shared" si="40"/>
        <v>15.018202057646468</v>
      </c>
      <c r="N73" s="2">
        <f t="shared" si="28"/>
        <v>29.19298188773551</v>
      </c>
      <c r="O73" s="2">
        <f t="shared" si="41"/>
        <v>13.031172919603584</v>
      </c>
      <c r="P73" s="2">
        <f t="shared" si="29"/>
        <v>25.330515168042233</v>
      </c>
      <c r="Q73" s="2">
        <f t="shared" si="42"/>
        <v>63.494810885101074</v>
      </c>
      <c r="R73" s="2">
        <f t="shared" si="43"/>
        <v>12.554287621081684</v>
      </c>
      <c r="S73" s="2">
        <f t="shared" si="44"/>
        <v>6.3455195141333229</v>
      </c>
      <c r="T73" s="2">
        <f t="shared" si="45"/>
        <v>3.164476911153137</v>
      </c>
    </row>
    <row r="74" spans="2:20" x14ac:dyDescent="0.35">
      <c r="B74" s="17">
        <v>55</v>
      </c>
      <c r="C74">
        <f t="shared" si="13"/>
        <v>75</v>
      </c>
      <c r="D74" s="2">
        <f t="shared" si="7"/>
        <v>40.33204648786095</v>
      </c>
      <c r="E74" s="2">
        <f t="shared" si="14"/>
        <v>52.710030167062342</v>
      </c>
      <c r="F74" s="2">
        <f t="shared" si="38"/>
        <v>24.796518303603037</v>
      </c>
      <c r="G74" s="2">
        <f t="shared" si="39"/>
        <v>90.028557449660184</v>
      </c>
      <c r="H74" s="2">
        <f t="shared" si="23"/>
        <v>31.296607164807501</v>
      </c>
      <c r="I74" s="2">
        <f t="shared" si="24"/>
        <v>21.851714215238882</v>
      </c>
      <c r="J74" s="1">
        <f t="shared" si="25"/>
        <v>0.10941299454484961</v>
      </c>
      <c r="K74" s="2">
        <f t="shared" si="26"/>
        <v>3.5128591675175174</v>
      </c>
      <c r="L74" s="2">
        <f t="shared" si="27"/>
        <v>6.8284361641872513</v>
      </c>
      <c r="M74" s="2">
        <f t="shared" si="40"/>
        <v>14.925005700921577</v>
      </c>
      <c r="N74" s="2">
        <f t="shared" si="28"/>
        <v>29.011823081679399</v>
      </c>
      <c r="O74" s="2">
        <f t="shared" si="41"/>
        <v>13.098370475442401</v>
      </c>
      <c r="P74" s="2">
        <f t="shared" si="29"/>
        <v>25.461136464983959</v>
      </c>
      <c r="Q74" s="2">
        <f t="shared" si="42"/>
        <v>65.029765694923782</v>
      </c>
      <c r="R74" s="2">
        <f t="shared" si="43"/>
        <v>12.31973552786144</v>
      </c>
      <c r="S74" s="2">
        <f t="shared" si="44"/>
        <v>6.1901632451960165</v>
      </c>
      <c r="T74" s="2">
        <f t="shared" si="45"/>
        <v>2.8826063633809986</v>
      </c>
    </row>
    <row r="75" spans="2:20" x14ac:dyDescent="0.35">
      <c r="B75" s="17">
        <v>56</v>
      </c>
      <c r="C75">
        <f t="shared" si="13"/>
        <v>76</v>
      </c>
      <c r="D75" s="2">
        <f t="shared" si="7"/>
        <v>42.249627311953326</v>
      </c>
      <c r="E75" s="2">
        <f t="shared" si="14"/>
        <v>54.627610991154725</v>
      </c>
      <c r="F75" s="2">
        <f t="shared" ref="F75:F79" si="46">$Q$4*SIN(RADIANS(90-C75))/SIN(RADIANS(B75))</f>
        <v>22.901290599107796</v>
      </c>
      <c r="G75" s="2">
        <f t="shared" ref="G75:G79" si="47">$Q$4*SIN(RADIANS(90-$E$3))/SIN(RADIANS(B75))</f>
        <v>88.955047781482591</v>
      </c>
      <c r="H75" s="2">
        <f t="shared" si="23"/>
        <v>31.093841370773262</v>
      </c>
      <c r="I75" s="2">
        <f t="shared" si="24"/>
        <v>21.90415301508202</v>
      </c>
      <c r="J75" s="1">
        <f t="shared" si="25"/>
        <v>0.10226990456997216</v>
      </c>
      <c r="K75" s="2">
        <f t="shared" si="26"/>
        <v>3.3759450193716454</v>
      </c>
      <c r="L75" s="2">
        <f t="shared" si="27"/>
        <v>6.5622969664553787</v>
      </c>
      <c r="M75" s="2">
        <f t="shared" ref="M75:M79" si="48">(G75*10/($M$3*0.5*$B$4*$M$4))^0.5</f>
        <v>14.835755202663501</v>
      </c>
      <c r="N75" s="2">
        <f t="shared" si="28"/>
        <v>28.83833439314542</v>
      </c>
      <c r="O75" s="2">
        <f t="shared" ref="O75:O79" si="49">(K75^2+M75^2-2*K75*M75*COS(RADIANS(E75)))^0.5</f>
        <v>13.172310022530775</v>
      </c>
      <c r="P75" s="2">
        <f t="shared" si="29"/>
        <v>25.60486311419622</v>
      </c>
      <c r="Q75" s="2">
        <f t="shared" ref="Q75:Q79" si="50">180-DEGREES(ACOS((K75^2-M75^2+O75^2)/(2*K75*O75)))</f>
        <v>66.690281506304444</v>
      </c>
      <c r="R75" s="2">
        <f t="shared" ref="R75:R79" si="51">-E75+Q75</f>
        <v>12.062670515149719</v>
      </c>
      <c r="S75" s="2">
        <f t="shared" ref="S75:S79" si="52">L75*SIN(RADIANS(Q75))</f>
        <v>6.0266775357455691</v>
      </c>
      <c r="T75" s="2">
        <f t="shared" ref="T75:T79" si="53">L75*COS(RADIANS(Q75))</f>
        <v>2.5967093322297705</v>
      </c>
    </row>
    <row r="76" spans="2:20" x14ac:dyDescent="0.35">
      <c r="B76" s="17">
        <v>57</v>
      </c>
      <c r="C76">
        <f t="shared" si="13"/>
        <v>77</v>
      </c>
      <c r="D76" s="2">
        <f t="shared" si="7"/>
        <v>44.329074569831228</v>
      </c>
      <c r="E76" s="2">
        <f t="shared" si="14"/>
        <v>56.707058249032627</v>
      </c>
      <c r="F76" s="2">
        <f t="shared" si="46"/>
        <v>21.05017085332528</v>
      </c>
      <c r="G76" s="2">
        <f t="shared" si="47"/>
        <v>87.933307424801782</v>
      </c>
      <c r="H76" s="2">
        <f t="shared" si="23"/>
        <v>30.890191275703632</v>
      </c>
      <c r="I76" s="2">
        <f t="shared" si="24"/>
        <v>21.953045077192883</v>
      </c>
      <c r="J76" s="1">
        <f t="shared" si="25"/>
        <v>9.509566219145188E-2</v>
      </c>
      <c r="K76" s="2">
        <f t="shared" si="26"/>
        <v>3.236631070165604</v>
      </c>
      <c r="L76" s="2">
        <f t="shared" si="27"/>
        <v>6.2914929394307082</v>
      </c>
      <c r="M76" s="2">
        <f t="shared" si="48"/>
        <v>14.750307163901619</v>
      </c>
      <c r="N76" s="2">
        <f t="shared" si="28"/>
        <v>28.672237077478524</v>
      </c>
      <c r="O76" s="2">
        <f t="shared" si="49"/>
        <v>13.252737258694825</v>
      </c>
      <c r="P76" s="2">
        <f t="shared" si="29"/>
        <v>25.761200792941349</v>
      </c>
      <c r="Q76" s="2">
        <f t="shared" si="50"/>
        <v>68.486241213697326</v>
      </c>
      <c r="R76" s="2">
        <f t="shared" si="51"/>
        <v>11.779182964664699</v>
      </c>
      <c r="S76" s="2">
        <f t="shared" si="52"/>
        <v>5.8531616754612923</v>
      </c>
      <c r="T76" s="2">
        <f t="shared" si="53"/>
        <v>2.3072455022857032</v>
      </c>
    </row>
    <row r="77" spans="2:20" x14ac:dyDescent="0.35">
      <c r="B77" s="17">
        <v>58</v>
      </c>
      <c r="C77">
        <f t="shared" si="13"/>
        <v>78</v>
      </c>
      <c r="D77" s="2">
        <f t="shared" si="7"/>
        <v>46.584781860901018</v>
      </c>
      <c r="E77" s="2">
        <f t="shared" si="14"/>
        <v>58.96276554010241</v>
      </c>
      <c r="F77" s="2">
        <f t="shared" si="46"/>
        <v>19.24054728656337</v>
      </c>
      <c r="G77" s="2">
        <f t="shared" si="47"/>
        <v>86.960960367128905</v>
      </c>
      <c r="H77" s="2">
        <f t="shared" si="23"/>
        <v>30.685718913390367</v>
      </c>
      <c r="I77" s="2">
        <f t="shared" si="24"/>
        <v>21.998375508575727</v>
      </c>
      <c r="J77" s="1">
        <f t="shared" si="25"/>
        <v>8.7892452753015812E-2</v>
      </c>
      <c r="K77" s="2">
        <f t="shared" si="26"/>
        <v>3.0943832164144816</v>
      </c>
      <c r="L77" s="2">
        <f t="shared" si="27"/>
        <v>6.0149858713951261</v>
      </c>
      <c r="M77" s="2">
        <f t="shared" si="48"/>
        <v>14.668527643983881</v>
      </c>
      <c r="N77" s="2">
        <f t="shared" si="28"/>
        <v>28.513270775481626</v>
      </c>
      <c r="O77" s="2">
        <f t="shared" si="49"/>
        <v>13.339233437809217</v>
      </c>
      <c r="P77" s="2">
        <f t="shared" si="29"/>
        <v>25.929335525751068</v>
      </c>
      <c r="Q77" s="2">
        <f t="shared" si="50"/>
        <v>70.427492995177644</v>
      </c>
      <c r="R77" s="2">
        <f t="shared" si="51"/>
        <v>11.464727455075234</v>
      </c>
      <c r="S77" s="2">
        <f t="shared" si="52"/>
        <v>5.6674298134625296</v>
      </c>
      <c r="T77" s="2">
        <f t="shared" si="53"/>
        <v>2.0150172065168741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49.031369165879148</v>
      </c>
      <c r="E78" s="2">
        <f t="shared" si="14"/>
        <v>61.409352845080548</v>
      </c>
      <c r="F78" s="2">
        <f t="shared" si="46"/>
        <v>17.469973416957636</v>
      </c>
      <c r="G78" s="2">
        <f t="shared" si="47"/>
        <v>86.035802834372333</v>
      </c>
      <c r="H78" s="2">
        <f t="shared" si="23"/>
        <v>30.480486568095792</v>
      </c>
      <c r="I78" s="2">
        <f t="shared" si="24"/>
        <v>22.040130501142031</v>
      </c>
      <c r="J78" s="1">
        <f t="shared" si="25"/>
        <v>8.066247042203778E-2</v>
      </c>
      <c r="K78" s="2">
        <f t="shared" si="26"/>
        <v>2.9485704468702547</v>
      </c>
      <c r="L78" s="2">
        <f t="shared" si="27"/>
        <v>5.7315491774442764</v>
      </c>
      <c r="M78" s="2">
        <f t="shared" si="48"/>
        <v>14.590291467937808</v>
      </c>
      <c r="N78" s="2">
        <f t="shared" si="28"/>
        <v>28.361192167036229</v>
      </c>
      <c r="O78" s="2">
        <f t="shared" si="49"/>
        <v>13.43115320696576</v>
      </c>
      <c r="P78" s="2">
        <f t="shared" si="29"/>
        <v>26.108012849828324</v>
      </c>
      <c r="Q78" s="2">
        <f t="shared" si="50"/>
        <v>72.52340769615887</v>
      </c>
      <c r="R78" s="2">
        <f t="shared" si="51"/>
        <v>11.114054851078322</v>
      </c>
      <c r="S78" s="2">
        <f t="shared" si="52"/>
        <v>5.4669792735442764</v>
      </c>
      <c r="T78" s="2">
        <f t="shared" si="53"/>
        <v>1.7212767343165536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51.683108479388679</v>
      </c>
      <c r="E79" s="79">
        <f t="shared" si="14"/>
        <v>64.061092158590071</v>
      </c>
      <c r="F79" s="79">
        <f t="shared" si="46"/>
        <v>15.73615384000075</v>
      </c>
      <c r="G79" s="79">
        <f t="shared" si="47"/>
        <v>85.155789376398459</v>
      </c>
      <c r="H79" s="79">
        <f t="shared" si="23"/>
        <v>30.274556755580416</v>
      </c>
      <c r="I79" s="79">
        <f t="shared" si="24"/>
        <v>22.07829733591656</v>
      </c>
      <c r="J79" s="80">
        <f t="shared" si="25"/>
        <v>7.3407917521174301E-2</v>
      </c>
      <c r="K79" s="79">
        <f t="shared" si="26"/>
        <v>2.7984315122767836</v>
      </c>
      <c r="L79" s="79">
        <f t="shared" si="27"/>
        <v>5.4397031108241034</v>
      </c>
      <c r="M79" s="79">
        <f t="shared" si="48"/>
        <v>14.515481598821392</v>
      </c>
      <c r="N79" s="79">
        <f t="shared" si="28"/>
        <v>28.215773751052975</v>
      </c>
      <c r="O79" s="79">
        <f t="shared" si="49"/>
        <v>13.527546747727477</v>
      </c>
      <c r="P79" s="79">
        <f t="shared" si="29"/>
        <v>26.295386470102581</v>
      </c>
      <c r="Q79" s="79">
        <f t="shared" si="50"/>
        <v>74.782241482292036</v>
      </c>
      <c r="R79" s="79">
        <f t="shared" si="51"/>
        <v>10.721149323701965</v>
      </c>
      <c r="S79" s="79">
        <f t="shared" si="52"/>
        <v>5.2489609221479991</v>
      </c>
      <c r="T79" s="79">
        <f t="shared" si="53"/>
        <v>1.4278582463510354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0.50872425592558912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7.6499999999999995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0.25129727856615058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1.4352972785661504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0.5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5.329906294842476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10.626328073244055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11.695952969266198</v>
      </c>
      <c r="E24" s="2">
        <f>D24+$I$19</f>
        <v>24.073936648467594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41.054201152890684</v>
      </c>
      <c r="N24" s="2">
        <f t="shared" ref="N24:N55" si="5">M24*$B$6</f>
        <v>79.802798369035031</v>
      </c>
      <c r="O24" s="2">
        <f>(K24^2+M24^2-2*K24*M24*COS(RADIANS(E24)))^0.5</f>
        <v>24.099729392912014</v>
      </c>
      <c r="P24" s="2">
        <f t="shared" ref="P24:P55" si="6">O24*$B$6</f>
        <v>46.846017983118088</v>
      </c>
      <c r="Q24" s="2">
        <f>180-DEGREES(ACOS((K24^2-M24^2+O24^2)/(2*K24*O24)))</f>
        <v>44.018355762375336</v>
      </c>
      <c r="R24" s="2">
        <f>-E24+Q24</f>
        <v>19.944419113907742</v>
      </c>
      <c r="S24" s="2">
        <f>L24*SIN(RADIANS(Q24))</f>
        <v>27.221406098201406</v>
      </c>
      <c r="T24" s="2">
        <f>L24*COS(RADIANS(Q24))</f>
        <v>28.170524709581787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11.791002404472639</v>
      </c>
      <c r="E25" s="2">
        <f>D25+$I$19</f>
        <v>24.168986083674035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37.487659557218507</v>
      </c>
      <c r="N25" s="2">
        <f t="shared" si="5"/>
        <v>72.870012153703627</v>
      </c>
      <c r="O25" s="2">
        <f t="shared" ref="O25:O79" si="8">(K25^2+M25^2-2*K25*M25*COS(RADIANS(E25)))^0.5</f>
        <v>22.082224650533878</v>
      </c>
      <c r="P25" s="2">
        <f t="shared" si="6"/>
        <v>42.924311564693774</v>
      </c>
      <c r="Q25" s="2">
        <f t="shared" ref="Q25:Q79" si="9">180-DEGREES(ACOS((K25^2-M25^2+O25^2)/(2*K25*O25)))</f>
        <v>44.03226276067565</v>
      </c>
      <c r="R25" s="2">
        <f t="shared" ref="R25:R79" si="10">-E25+Q25</f>
        <v>19.863276677001615</v>
      </c>
      <c r="S25" s="2">
        <f t="shared" ref="S25:S79" si="11">L25*SIN(RADIANS(Q25))</f>
        <v>24.75954022625363</v>
      </c>
      <c r="T25" s="2">
        <f t="shared" ref="T25:T79" si="12">L25*COS(RADIANS(Q25))</f>
        <v>25.610379206224877</v>
      </c>
    </row>
    <row r="26" spans="1:26" x14ac:dyDescent="0.35">
      <c r="B26" s="17">
        <v>7</v>
      </c>
      <c r="C26">
        <f>B26+$E$3</f>
        <v>27</v>
      </c>
      <c r="D26" s="2">
        <f t="shared" si="7"/>
        <v>11.891135715177539</v>
      </c>
      <c r="E26" s="2">
        <f>D26+$I$19</f>
        <v>24.269119394378933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34.718293832257153</v>
      </c>
      <c r="N26" s="2">
        <f t="shared" si="5"/>
        <v>67.486808282894742</v>
      </c>
      <c r="O26" s="2">
        <f t="shared" si="8"/>
        <v>20.524464043476517</v>
      </c>
      <c r="P26" s="2">
        <f t="shared" si="6"/>
        <v>39.896274186271391</v>
      </c>
      <c r="Q26" s="2">
        <f t="shared" si="9"/>
        <v>44.04864340158565</v>
      </c>
      <c r="R26" s="2">
        <f t="shared" si="10"/>
        <v>19.779524007206717</v>
      </c>
      <c r="S26" s="2">
        <f t="shared" si="11"/>
        <v>22.837647463477023</v>
      </c>
      <c r="T26" s="2">
        <f t="shared" si="12"/>
        <v>23.608931510160559</v>
      </c>
    </row>
    <row r="27" spans="1:26" x14ac:dyDescent="0.35">
      <c r="B27" s="17">
        <v>8</v>
      </c>
      <c r="C27">
        <f>B27+$E$3</f>
        <v>28</v>
      </c>
      <c r="D27" s="2">
        <f t="shared" si="7"/>
        <v>11.996538937702416</v>
      </c>
      <c r="E27" s="2">
        <f>D27+$I$19</f>
        <v>24.374522616903811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32.488372655850412</v>
      </c>
      <c r="N27" s="2">
        <f t="shared" si="5"/>
        <v>63.152198303348264</v>
      </c>
      <c r="O27" s="2">
        <f t="shared" si="8"/>
        <v>19.277888220184241</v>
      </c>
      <c r="P27" s="2">
        <f t="shared" si="6"/>
        <v>37.473130237922938</v>
      </c>
      <c r="Q27" s="2">
        <f t="shared" si="9"/>
        <v>44.067744090991852</v>
      </c>
      <c r="R27" s="2">
        <f t="shared" si="10"/>
        <v>19.693221474088041</v>
      </c>
      <c r="S27" s="2">
        <f t="shared" si="11"/>
        <v>21.281272369426794</v>
      </c>
      <c r="T27" s="2">
        <f t="shared" si="12"/>
        <v>21.985322457078261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12.107411583218433</v>
      </c>
      <c r="E28" s="2">
        <f t="shared" ref="E28:E79" si="14">D28+$I$19</f>
        <v>24.485395262419829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30.643572104288172</v>
      </c>
      <c r="N28" s="2">
        <f t="shared" si="5"/>
        <v>59.566201199199519</v>
      </c>
      <c r="O28" s="2">
        <f t="shared" si="8"/>
        <v>18.253582963966934</v>
      </c>
      <c r="P28" s="2">
        <f t="shared" si="6"/>
        <v>35.482044708677485</v>
      </c>
      <c r="Q28" s="2">
        <f t="shared" si="9"/>
        <v>44.089825924815528</v>
      </c>
      <c r="R28" s="2">
        <f t="shared" si="10"/>
        <v>19.6044306623957</v>
      </c>
      <c r="S28" s="2">
        <f t="shared" si="11"/>
        <v>19.985914972995285</v>
      </c>
      <c r="T28" s="2">
        <f t="shared" si="12"/>
        <v>20.631193729285812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12.223967618212439</v>
      </c>
      <c r="E29" s="79">
        <f t="shared" si="14"/>
        <v>24.601951297413834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29.085095561827337</v>
      </c>
      <c r="N29" s="79">
        <f t="shared" si="5"/>
        <v>56.536772156902451</v>
      </c>
      <c r="O29" s="79">
        <f t="shared" si="8"/>
        <v>17.394652546808462</v>
      </c>
      <c r="P29" s="79">
        <f t="shared" si="6"/>
        <v>33.812421406588165</v>
      </c>
      <c r="Q29" s="79">
        <f t="shared" si="9"/>
        <v>44.115165545950845</v>
      </c>
      <c r="R29" s="79">
        <f t="shared" si="10"/>
        <v>19.513214248537011</v>
      </c>
      <c r="S29" s="79">
        <f t="shared" si="11"/>
        <v>18.884653131022837</v>
      </c>
      <c r="T29" s="79">
        <f t="shared" si="12"/>
        <v>19.477131810177035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12.346436541229254</v>
      </c>
      <c r="E30" s="2">
        <f t="shared" si="14"/>
        <v>24.724420220430652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27.746370910632677</v>
      </c>
      <c r="N30" s="2">
        <f t="shared" si="5"/>
        <v>53.934505630924221</v>
      </c>
      <c r="O30" s="2">
        <f t="shared" si="8"/>
        <v>16.662777617328125</v>
      </c>
      <c r="P30" s="2">
        <f t="shared" si="6"/>
        <v>32.389773643667105</v>
      </c>
      <c r="Q30" s="2">
        <f t="shared" si="9"/>
        <v>44.144056090359726</v>
      </c>
      <c r="R30" s="2">
        <f t="shared" si="10"/>
        <v>19.419635869929074</v>
      </c>
      <c r="S30" s="2">
        <f t="shared" si="11"/>
        <v>17.932379843178165</v>
      </c>
      <c r="T30" s="2">
        <f t="shared" si="12"/>
        <v>18.476331483540886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12.47506456629494</v>
      </c>
      <c r="E31" s="2">
        <f t="shared" si="14"/>
        <v>24.853048245496336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26.580684151816797</v>
      </c>
      <c r="N31" s="2">
        <f t="shared" si="5"/>
        <v>51.668597081667563</v>
      </c>
      <c r="O31" s="2">
        <f t="shared" si="8"/>
        <v>16.031083535767781</v>
      </c>
      <c r="P31" s="2">
        <f t="shared" si="6"/>
        <v>31.161861420166844</v>
      </c>
      <c r="Q31" s="2">
        <f t="shared" si="9"/>
        <v>44.176808231925008</v>
      </c>
      <c r="R31" s="2">
        <f t="shared" si="10"/>
        <v>19.323759986428673</v>
      </c>
      <c r="S31" s="2">
        <f t="shared" si="11"/>
        <v>17.097435821918506</v>
      </c>
      <c r="T31" s="2">
        <f t="shared" si="12"/>
        <v>17.595923729520621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12.610115924750934</v>
      </c>
      <c r="E32" s="2">
        <f t="shared" si="14"/>
        <v>24.988099603952328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25.554159050425305</v>
      </c>
      <c r="N32" s="2">
        <f t="shared" si="5"/>
        <v>49.673196528578728</v>
      </c>
      <c r="O32" s="2">
        <f t="shared" si="8"/>
        <v>15.480092761991108</v>
      </c>
      <c r="P32" s="2">
        <f t="shared" si="6"/>
        <v>30.090823514468795</v>
      </c>
      <c r="Q32" s="2">
        <f t="shared" si="9"/>
        <v>44.213751336821673</v>
      </c>
      <c r="R32" s="2">
        <f t="shared" si="10"/>
        <v>19.225651732869345</v>
      </c>
      <c r="S32" s="2">
        <f t="shared" si="11"/>
        <v>16.356857968299032</v>
      </c>
      <c r="T32" s="2">
        <f t="shared" si="12"/>
        <v>16.81205113913531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12.75187429874074</v>
      </c>
      <c r="E33" s="2">
        <f t="shared" si="14"/>
        <v>25.129857977942137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24.641549964307981</v>
      </c>
      <c r="N33" s="2">
        <f t="shared" si="5"/>
        <v>47.899230482620425</v>
      </c>
      <c r="O33" s="2">
        <f t="shared" si="8"/>
        <v>14.995299794910164</v>
      </c>
      <c r="P33" s="2">
        <f t="shared" si="6"/>
        <v>29.148463553338171</v>
      </c>
      <c r="Q33" s="2">
        <f t="shared" si="9"/>
        <v>44.255234739486866</v>
      </c>
      <c r="R33" s="2">
        <f t="shared" si="10"/>
        <v>19.125376761544729</v>
      </c>
      <c r="S33" s="2">
        <f t="shared" si="11"/>
        <v>15.693531071358178</v>
      </c>
      <c r="T33" s="2">
        <f t="shared" si="12"/>
        <v>16.106915832316183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12.900644401318171</v>
      </c>
      <c r="E34" s="2">
        <f t="shared" si="14"/>
        <v>25.278628080519567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23.823605822425911</v>
      </c>
      <c r="N34" s="2">
        <f t="shared" si="5"/>
        <v>46.30927794186438</v>
      </c>
      <c r="O34" s="2">
        <f t="shared" si="8"/>
        <v>14.565652116283839</v>
      </c>
      <c r="P34" s="2">
        <f t="shared" si="6"/>
        <v>28.313297209717177</v>
      </c>
      <c r="Q34" s="2">
        <f t="shared" si="9"/>
        <v>44.301629153760871</v>
      </c>
      <c r="R34" s="2">
        <f t="shared" si="10"/>
        <v>19.023001073241304</v>
      </c>
      <c r="S34" s="2">
        <f t="shared" si="11"/>
        <v>15.094402698951946</v>
      </c>
      <c r="T34" s="2">
        <f t="shared" si="12"/>
        <v>15.466929270495546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13.056753720123595</v>
      </c>
      <c r="E35" s="2">
        <f t="shared" si="14"/>
        <v>25.434737399324991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23.08535580373335</v>
      </c>
      <c r="N35" s="2">
        <f t="shared" si="5"/>
        <v>44.874238025529039</v>
      </c>
      <c r="O35" s="2">
        <f t="shared" si="8"/>
        <v>14.182562530710893</v>
      </c>
      <c r="P35" s="2">
        <f t="shared" si="6"/>
        <v>27.568632349697062</v>
      </c>
      <c r="Q35" s="2">
        <f t="shared" si="9"/>
        <v>44.353328234484508</v>
      </c>
      <c r="R35" s="2">
        <f t="shared" si="10"/>
        <v>18.918590835159517</v>
      </c>
      <c r="S35" s="2">
        <f t="shared" si="11"/>
        <v>14.549321942245074</v>
      </c>
      <c r="T35" s="2">
        <f t="shared" si="12"/>
        <v>14.881508632315494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13.220554443841685</v>
      </c>
      <c r="E36" s="2">
        <f t="shared" si="14"/>
        <v>25.598538123043081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22.414958548409253</v>
      </c>
      <c r="N36" s="2">
        <f t="shared" si="5"/>
        <v>43.571093024739845</v>
      </c>
      <c r="O36" s="2">
        <f t="shared" si="8"/>
        <v>13.839246343858761</v>
      </c>
      <c r="P36" s="2">
        <f t="shared" si="6"/>
        <v>26.901280613046413</v>
      </c>
      <c r="Q36" s="2">
        <f t="shared" si="9"/>
        <v>44.410750306776123</v>
      </c>
      <c r="R36" s="2">
        <f t="shared" si="10"/>
        <v>18.812212183733042</v>
      </c>
      <c r="S36" s="2">
        <f t="shared" si="11"/>
        <v>14.050259670832084</v>
      </c>
      <c r="T36" s="2">
        <f t="shared" si="12"/>
        <v>14.342268586225009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13.392425593258288</v>
      </c>
      <c r="E37" s="2">
        <f t="shared" si="14"/>
        <v>25.770409272459684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21.802908290211164</v>
      </c>
      <c r="N37" s="2">
        <f t="shared" si="5"/>
        <v>42.38136525084407</v>
      </c>
      <c r="O37" s="2">
        <f t="shared" si="8"/>
        <v>13.530264245846393</v>
      </c>
      <c r="P37" s="2">
        <f t="shared" si="6"/>
        <v>26.300668851646051</v>
      </c>
      <c r="Q37" s="2">
        <f t="shared" si="9"/>
        <v>44.474340282438988</v>
      </c>
      <c r="R37" s="2">
        <f t="shared" si="10"/>
        <v>18.703931009979303</v>
      </c>
      <c r="S37" s="2">
        <f t="shared" si="11"/>
        <v>13.590770473024881</v>
      </c>
      <c r="T37" s="2">
        <f t="shared" si="12"/>
        <v>13.842463543260656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13.572775381730088</v>
      </c>
      <c r="E38" s="2">
        <f t="shared" si="14"/>
        <v>25.950759060931482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21.241474047685536</v>
      </c>
      <c r="N38" s="2">
        <f t="shared" si="5"/>
        <v>41.290026912853051</v>
      </c>
      <c r="O38" s="2">
        <f t="shared" si="8"/>
        <v>13.251199492655182</v>
      </c>
      <c r="P38" s="2">
        <f t="shared" si="6"/>
        <v>25.75821162180285</v>
      </c>
      <c r="Q38" s="2">
        <f t="shared" si="9"/>
        <v>44.544571785489552</v>
      </c>
      <c r="R38" s="2">
        <f t="shared" si="10"/>
        <v>18.59381272455807</v>
      </c>
      <c r="S38" s="2">
        <f t="shared" si="11"/>
        <v>13.165612439617156</v>
      </c>
      <c r="T38" s="2">
        <f t="shared" si="12"/>
        <v>13.376593495303933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13.762043833333477</v>
      </c>
      <c r="E39" s="79">
        <f t="shared" si="14"/>
        <v>26.140027512534871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20.724295100732427</v>
      </c>
      <c r="N39" s="79">
        <f t="shared" si="5"/>
        <v>40.284713788607718</v>
      </c>
      <c r="O39" s="79">
        <f t="shared" si="8"/>
        <v>12.998425133078168</v>
      </c>
      <c r="P39" s="79">
        <f t="shared" si="6"/>
        <v>25.266858710682666</v>
      </c>
      <c r="Q39" s="79">
        <f t="shared" si="9"/>
        <v>44.621949511710369</v>
      </c>
      <c r="R39" s="79">
        <f t="shared" si="10"/>
        <v>18.481921999175498</v>
      </c>
      <c r="S39" s="79">
        <f t="shared" si="11"/>
        <v>12.770472812835173</v>
      </c>
      <c r="T39" s="79">
        <f t="shared" si="12"/>
        <v>12.940119567724523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13.960705690945233</v>
      </c>
      <c r="E40" s="2">
        <f t="shared" si="14"/>
        <v>26.338689370146628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20.246083755942941</v>
      </c>
      <c r="N40" s="2">
        <f t="shared" si="5"/>
        <v>39.355147448152124</v>
      </c>
      <c r="O40" s="2">
        <f t="shared" si="8"/>
        <v>12.768933044464573</v>
      </c>
      <c r="P40" s="2">
        <f t="shared" si="6"/>
        <v>24.820762809152015</v>
      </c>
      <c r="Q40" s="2">
        <f t="shared" si="9"/>
        <v>44.707011850475624</v>
      </c>
      <c r="R40" s="2">
        <f t="shared" si="10"/>
        <v>18.368322480328995</v>
      </c>
      <c r="S40" s="2">
        <f t="shared" si="11"/>
        <v>12.40176632103505</v>
      </c>
      <c r="T40" s="2">
        <f t="shared" si="12"/>
        <v>12.529254898798746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14.169273651116898</v>
      </c>
      <c r="E41" s="2">
        <f t="shared" si="14"/>
        <v>26.547257330318295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19.802403314406714</v>
      </c>
      <c r="N41" s="2">
        <f t="shared" si="5"/>
        <v>38.492703658676348</v>
      </c>
      <c r="O41" s="2">
        <f t="shared" si="8"/>
        <v>12.560206289345276</v>
      </c>
      <c r="P41" s="2">
        <f t="shared" si="6"/>
        <v>24.41503139348092</v>
      </c>
      <c r="Q41" s="2">
        <f t="shared" si="9"/>
        <v>44.800333800933117</v>
      </c>
      <c r="R41" s="2">
        <f t="shared" si="10"/>
        <v>18.253076470614822</v>
      </c>
      <c r="S41" s="2">
        <f t="shared" si="11"/>
        <v>12.056484466036306</v>
      </c>
      <c r="T41" s="2">
        <f t="shared" si="12"/>
        <v>12.140808321602909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14.388301967943605</v>
      </c>
      <c r="E42" s="2">
        <f t="shared" si="14"/>
        <v>26.766285647145001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19.389499741939908</v>
      </c>
      <c r="N42" s="2">
        <f t="shared" si="5"/>
        <v>37.69008517837247</v>
      </c>
      <c r="O42" s="2">
        <f t="shared" si="8"/>
        <v>12.370122407210184</v>
      </c>
      <c r="P42" s="2">
        <f t="shared" si="6"/>
        <v>24.045538740031443</v>
      </c>
      <c r="Q42" s="2">
        <f t="shared" si="9"/>
        <v>44.902530219046213</v>
      </c>
      <c r="R42" s="2">
        <f t="shared" si="10"/>
        <v>18.136244571901212</v>
      </c>
      <c r="S42" s="2">
        <f t="shared" si="11"/>
        <v>11.732081196691567</v>
      </c>
      <c r="T42" s="2">
        <f t="shared" si="12"/>
        <v>11.772065751994658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14.618390474321824</v>
      </c>
      <c r="E43" s="2">
        <f t="shared" si="14"/>
        <v>26.99637415352322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19.004172335984599</v>
      </c>
      <c r="N43" s="2">
        <f t="shared" si="5"/>
        <v>36.941070353580301</v>
      </c>
      <c r="O43" s="2">
        <f t="shared" si="8"/>
        <v>12.196879171623237</v>
      </c>
      <c r="P43" s="2">
        <f t="shared" si="6"/>
        <v>23.708781608968113</v>
      </c>
      <c r="Q43" s="2">
        <f t="shared" si="9"/>
        <v>45.014259437087446</v>
      </c>
      <c r="R43" s="2">
        <f t="shared" si="10"/>
        <v>18.017885283564226</v>
      </c>
      <c r="S43" s="2">
        <f t="shared" si="11"/>
        <v>11.426385002463929</v>
      </c>
      <c r="T43" s="2">
        <f t="shared" si="12"/>
        <v>11.420698954280143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14.860189076187616</v>
      </c>
      <c r="E44" s="2">
        <f t="shared" si="14"/>
        <v>27.238172755389012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18.643673142558836</v>
      </c>
      <c r="N44" s="2">
        <f t="shared" si="5"/>
        <v>36.24031760143157</v>
      </c>
      <c r="O44" s="2">
        <f t="shared" si="8"/>
        <v>12.038936912601272</v>
      </c>
      <c r="P44" s="2">
        <f t="shared" si="6"/>
        <v>23.401767128190858</v>
      </c>
      <c r="Q44" s="2">
        <f t="shared" si="9"/>
        <v>45.136227303035582</v>
      </c>
      <c r="R44" s="2">
        <f t="shared" si="10"/>
        <v>17.89805454764657</v>
      </c>
      <c r="S44" s="2">
        <f t="shared" si="11"/>
        <v>11.13753048013634</v>
      </c>
      <c r="T44" s="2">
        <f t="shared" si="12"/>
        <v>11.084694485849289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15.114402783702072</v>
      </c>
      <c r="E45" s="2">
        <f t="shared" si="14"/>
        <v>27.492386462903468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18.305627862803377</v>
      </c>
      <c r="N45" s="2">
        <f t="shared" si="5"/>
        <v>35.583211664831715</v>
      </c>
      <c r="O45" s="2">
        <f t="shared" si="8"/>
        <v>11.894973224911249</v>
      </c>
      <c r="P45" s="2">
        <f t="shared" si="6"/>
        <v>23.121924753511482</v>
      </c>
      <c r="Q45" s="2">
        <f t="shared" si="9"/>
        <v>45.269191694103256</v>
      </c>
      <c r="R45" s="2">
        <f t="shared" si="10"/>
        <v>17.776805231199788</v>
      </c>
      <c r="S45" s="2">
        <f t="shared" si="11"/>
        <v>10.863904448793077</v>
      </c>
      <c r="T45" s="2">
        <f t="shared" si="12"/>
        <v>10.762297718189265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15.381797353111446</v>
      </c>
      <c r="E46" s="2">
        <f t="shared" si="14"/>
        <v>27.759781032312844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17.987973025366621</v>
      </c>
      <c r="N46" s="2">
        <f t="shared" si="5"/>
        <v>34.965741485628655</v>
      </c>
      <c r="O46" s="2">
        <f t="shared" si="8"/>
        <v>11.763847056470004</v>
      </c>
      <c r="P46" s="2">
        <f t="shared" si="6"/>
        <v>22.867036462248652</v>
      </c>
      <c r="Q46" s="2">
        <f t="shared" si="9"/>
        <v>45.413967566437265</v>
      </c>
      <c r="R46" s="2">
        <f t="shared" si="10"/>
        <v>17.65418653412442</v>
      </c>
      <c r="S46" s="2">
        <f t="shared" si="11"/>
        <v>10.604103067182621</v>
      </c>
      <c r="T46" s="2">
        <f t="shared" si="12"/>
        <v>10.451968261487929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15.663205624399559</v>
      </c>
      <c r="E47" s="2">
        <f t="shared" si="14"/>
        <v>28.041189303600955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17.688905613355541</v>
      </c>
      <c r="N47" s="2">
        <f t="shared" si="5"/>
        <v>34.384402287465036</v>
      </c>
      <c r="O47" s="2">
        <f t="shared" si="8"/>
        <v>11.644569984868305</v>
      </c>
      <c r="P47" s="2">
        <f t="shared" si="6"/>
        <v>22.635180919386407</v>
      </c>
      <c r="Q47" s="2">
        <f t="shared" si="9"/>
        <v>45.571432612070964</v>
      </c>
      <c r="R47" s="2">
        <f t="shared" si="10"/>
        <v>17.530243308470009</v>
      </c>
      <c r="S47" s="2">
        <f t="shared" si="11"/>
        <v>10.356897363645604</v>
      </c>
      <c r="T47" s="2">
        <f t="shared" si="12"/>
        <v>10.152344111715614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15.959534653158537</v>
      </c>
      <c r="E48" s="2">
        <f t="shared" si="14"/>
        <v>28.337518332359934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17.406842329243968</v>
      </c>
      <c r="N48" s="2">
        <f t="shared" si="5"/>
        <v>33.836116393277592</v>
      </c>
      <c r="O48" s="2">
        <f t="shared" si="8"/>
        <v>11.536283063147961</v>
      </c>
      <c r="P48" s="2">
        <f t="shared" si="6"/>
        <v>22.424688469469533</v>
      </c>
      <c r="Q48" s="2">
        <f t="shared" si="9"/>
        <v>45.742533604660053</v>
      </c>
      <c r="R48" s="2">
        <f t="shared" si="10"/>
        <v>17.405015272300119</v>
      </c>
      <c r="S48" s="2">
        <f t="shared" si="11"/>
        <v>10.121205261660462</v>
      </c>
      <c r="T48" s="2">
        <f t="shared" si="12"/>
        <v>9.862212537452228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16.2717737506694</v>
      </c>
      <c r="E49" s="79">
        <f t="shared" si="14"/>
        <v>28.649757429870796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17.140386391468255</v>
      </c>
      <c r="N49" s="79">
        <f t="shared" si="5"/>
        <v>33.318168683191651</v>
      </c>
      <c r="O49" s="79">
        <f t="shared" si="8"/>
        <v>11.438238025274856</v>
      </c>
      <c r="P49" s="79">
        <f t="shared" si="6"/>
        <v>22.234104603050277</v>
      </c>
      <c r="Q49" s="79">
        <f t="shared" si="9"/>
        <v>45.928293527613619</v>
      </c>
      <c r="R49" s="79">
        <f t="shared" si="10"/>
        <v>17.278536097742823</v>
      </c>
      <c r="S49" s="79">
        <f t="shared" si="11"/>
        <v>9.8960686640662701</v>
      </c>
      <c r="T49" s="79">
        <f t="shared" si="12"/>
        <v>9.5804862225080267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16.60100356440552</v>
      </c>
      <c r="E50" s="2">
        <f t="shared" si="14"/>
        <v>28.978987243606916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16.88830027033989</v>
      </c>
      <c r="N50" s="2">
        <f t="shared" si="5"/>
        <v>32.82815359749749</v>
      </c>
      <c r="O50" s="2">
        <f t="shared" si="8"/>
        <v>11.349781937913873</v>
      </c>
      <c r="P50" s="2">
        <f t="shared" si="6"/>
        <v>22.062160122194502</v>
      </c>
      <c r="Q50" s="2">
        <f t="shared" si="9"/>
        <v>46.12981959220707</v>
      </c>
      <c r="R50" s="2">
        <f t="shared" si="10"/>
        <v>17.150832348600154</v>
      </c>
      <c r="S50" s="2">
        <f t="shared" si="11"/>
        <v>9.6806345056257133</v>
      </c>
      <c r="T50" s="2">
        <f t="shared" si="12"/>
        <v>9.3061835412725937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16.948406352514827</v>
      </c>
      <c r="E51" s="2">
        <f t="shared" si="14"/>
        <v>29.326390031716222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16.649483147170098</v>
      </c>
      <c r="N51" s="2">
        <f t="shared" si="5"/>
        <v>32.363931320795125</v>
      </c>
      <c r="O51" s="2">
        <f t="shared" si="8"/>
        <v>11.270344601998682</v>
      </c>
      <c r="P51" s="2">
        <f t="shared" si="6"/>
        <v>21.907746651149118</v>
      </c>
      <c r="Q51" s="2">
        <f t="shared" si="9"/>
        <v>46.348312269403976</v>
      </c>
      <c r="R51" s="2">
        <f t="shared" si="10"/>
        <v>17.021922237687754</v>
      </c>
      <c r="S51" s="2">
        <f t="shared" si="11"/>
        <v>9.4741389365421966</v>
      </c>
      <c r="T51" s="2">
        <f t="shared" si="12"/>
        <v>9.0384121080287141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17.315277630842445</v>
      </c>
      <c r="E52" s="2">
        <f t="shared" si="14"/>
        <v>29.693261310043841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16.422952159074722</v>
      </c>
      <c r="N52" s="2">
        <f t="shared" si="5"/>
        <v>31.923591324895806</v>
      </c>
      <c r="O52" s="2">
        <f t="shared" si="8"/>
        <v>11.199428168198718</v>
      </c>
      <c r="P52" s="2">
        <f t="shared" si="6"/>
        <v>21.769896450471396</v>
      </c>
      <c r="Q52" s="2">
        <f t="shared" si="9"/>
        <v>46.585075477739366</v>
      </c>
      <c r="R52" s="2">
        <f t="shared" si="10"/>
        <v>16.891814167695525</v>
      </c>
      <c r="S52" s="2">
        <f t="shared" si="11"/>
        <v>9.2758939858070484</v>
      </c>
      <c r="T52" s="2">
        <f t="shared" si="12"/>
        <v>8.7763549372689909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17.703039400347858</v>
      </c>
      <c r="E53" s="2">
        <f t="shared" si="14"/>
        <v>30.081023079549254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16.207826700318883</v>
      </c>
      <c r="N53" s="2">
        <f t="shared" si="5"/>
        <v>31.505421853147858</v>
      </c>
      <c r="O53" s="2">
        <f t="shared" si="8"/>
        <v>11.136598550543754</v>
      </c>
      <c r="P53" s="2">
        <f t="shared" si="6"/>
        <v>21.64776572648897</v>
      </c>
      <c r="Q53" s="2">
        <f t="shared" si="9"/>
        <v>46.841528091070074</v>
      </c>
      <c r="R53" s="2">
        <f t="shared" si="10"/>
        <v>16.76050501152082</v>
      </c>
      <c r="S53" s="2">
        <f t="shared" si="11"/>
        <v>9.0852761913461002</v>
      </c>
      <c r="T53" s="2">
        <f t="shared" si="12"/>
        <v>8.519258698730134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18.11325519706072</v>
      </c>
      <c r="E54" s="2">
        <f t="shared" si="14"/>
        <v>30.491238876262116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16.003315208463164</v>
      </c>
      <c r="N54" s="2">
        <f t="shared" si="5"/>
        <v>31.107884234819036</v>
      </c>
      <c r="O54" s="2">
        <f t="shared" si="8"/>
        <v>11.081478313194827</v>
      </c>
      <c r="P54" s="2">
        <f t="shared" si="6"/>
        <v>21.540620804320632</v>
      </c>
      <c r="Q54" s="2">
        <f t="shared" si="9"/>
        <v>47.119216954620185</v>
      </c>
      <c r="R54" s="2">
        <f t="shared" si="10"/>
        <v>16.627978078358069</v>
      </c>
      <c r="S54" s="2">
        <f t="shared" si="11"/>
        <v>8.9017167867155571</v>
      </c>
      <c r="T54" s="2">
        <f t="shared" si="12"/>
        <v>8.2664236619797649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18.547647246803557</v>
      </c>
      <c r="E55" s="2">
        <f t="shared" si="14"/>
        <v>30.925630926004953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15.808703983540948</v>
      </c>
      <c r="N55" s="2">
        <f t="shared" si="5"/>
        <v>30.729591151366236</v>
      </c>
      <c r="O55" s="2">
        <f t="shared" si="8"/>
        <v>11.033740774406818</v>
      </c>
      <c r="P55" s="2">
        <f t="shared" si="6"/>
        <v>21.44782666692295</v>
      </c>
      <c r="Q55" s="2">
        <f t="shared" si="9"/>
        <v>47.41983162590742</v>
      </c>
      <c r="R55" s="2">
        <f t="shared" si="10"/>
        <v>16.494200699902468</v>
      </c>
      <c r="S55" s="2">
        <f t="shared" si="11"/>
        <v>8.7246931105694205</v>
      </c>
      <c r="T55" s="2">
        <f t="shared" si="12"/>
        <v>8.0171950105934044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19.008116053657414</v>
      </c>
      <c r="E56" s="2">
        <f t="shared" si="14"/>
        <v>31.38609973285881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15.623347680710079</v>
      </c>
      <c r="N56" s="2">
        <f t="shared" ref="N56:N79" si="23">M56*$B$6</f>
        <v>30.36928815567148</v>
      </c>
      <c r="O56" s="2">
        <f t="shared" si="8"/>
        <v>10.993105124613219</v>
      </c>
      <c r="P56" s="2">
        <f t="shared" ref="P56:P79" si="24">O56*$B$6</f>
        <v>21.368837465428161</v>
      </c>
      <c r="Q56" s="2">
        <f t="shared" si="9"/>
        <v>47.745221089121969</v>
      </c>
      <c r="R56" s="2">
        <f t="shared" si="10"/>
        <v>16.359121356263159</v>
      </c>
      <c r="S56" s="2">
        <f t="shared" si="11"/>
        <v>8.5537209616123384</v>
      </c>
      <c r="T56" s="2">
        <f t="shared" si="12"/>
        <v>7.7709552722198181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19.496762805474425</v>
      </c>
      <c r="E57" s="2">
        <f t="shared" si="14"/>
        <v>31.874746484675821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15.446661188267409</v>
      </c>
      <c r="N57" s="2">
        <f t="shared" si="23"/>
        <v>30.025837884201721</v>
      </c>
      <c r="O57" s="2">
        <f t="shared" si="8"/>
        <v>10.959332396193604</v>
      </c>
      <c r="P57" s="2">
        <f t="shared" si="24"/>
        <v>21.303188685016977</v>
      </c>
      <c r="Q57" s="2">
        <f t="shared" si="9"/>
        <v>48.09741272757222</v>
      </c>
      <c r="R57" s="2">
        <f t="shared" si="10"/>
        <v>16.222666242896398</v>
      </c>
      <c r="S57" s="2">
        <f t="shared" si="11"/>
        <v>8.3883476627133859</v>
      </c>
      <c r="T57" s="2">
        <f t="shared" si="12"/>
        <v>7.5271176633001415</v>
      </c>
    </row>
    <row r="58" spans="2:20" x14ac:dyDescent="0.35">
      <c r="B58" s="17">
        <v>39</v>
      </c>
      <c r="C58">
        <f t="shared" si="13"/>
        <v>59</v>
      </c>
      <c r="D58" s="2">
        <f t="shared" si="7"/>
        <v>20.015915042550311</v>
      </c>
      <c r="E58" s="2">
        <f t="shared" si="14"/>
        <v>32.393898721751711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15.278112658685577</v>
      </c>
      <c r="N58" s="2">
        <f t="shared" si="23"/>
        <v>29.698206510459372</v>
      </c>
      <c r="O58" s="2">
        <f t="shared" si="8"/>
        <v>10.932222153635836</v>
      </c>
      <c r="P58" s="2">
        <f t="shared" si="24"/>
        <v>21.250490711123483</v>
      </c>
      <c r="Q58" s="2">
        <f t="shared" si="9"/>
        <v>48.47863387893139</v>
      </c>
      <c r="R58" s="2">
        <f t="shared" si="10"/>
        <v>16.084735157179679</v>
      </c>
      <c r="S58" s="2">
        <f t="shared" si="11"/>
        <v>8.2281456263805168</v>
      </c>
      <c r="T58" s="2">
        <f t="shared" si="12"/>
        <v>7.2851201898011118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20.568156107645006</v>
      </c>
      <c r="E59" s="79">
        <f t="shared" si="14"/>
        <v>32.946139786846402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15.117217504173983</v>
      </c>
      <c r="N59" s="79">
        <f t="shared" si="23"/>
        <v>29.385452073313555</v>
      </c>
      <c r="O59" s="79">
        <f t="shared" si="8"/>
        <v>10.911609796409117</v>
      </c>
      <c r="P59" s="79">
        <f t="shared" si="24"/>
        <v>21.210423586651899</v>
      </c>
      <c r="Q59" s="79">
        <f t="shared" si="9"/>
        <v>48.891336341913501</v>
      </c>
      <c r="R59" s="79">
        <f t="shared" si="10"/>
        <v>15.945196555067099</v>
      </c>
      <c r="S59" s="79">
        <f t="shared" si="11"/>
        <v>8.0727062319772465</v>
      </c>
      <c r="T59" s="79">
        <f t="shared" si="12"/>
        <v>7.0444203811565913</v>
      </c>
    </row>
    <row r="60" spans="2:20" x14ac:dyDescent="0.35">
      <c r="B60" s="17">
        <v>41</v>
      </c>
      <c r="C60">
        <f t="shared" si="13"/>
        <v>61</v>
      </c>
      <c r="D60" s="2">
        <f t="shared" si="7"/>
        <v>21.156358977365802</v>
      </c>
      <c r="E60" s="2">
        <f t="shared" si="14"/>
        <v>33.534342656567198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14.963533202962362</v>
      </c>
      <c r="N60" s="2">
        <f t="shared" si="23"/>
        <v>29.086714381246356</v>
      </c>
      <c r="O60" s="2">
        <f t="shared" si="8"/>
        <v>10.897364384197049</v>
      </c>
      <c r="P60" s="2">
        <f t="shared" si="24"/>
        <v>21.182732784577592</v>
      </c>
      <c r="Q60" s="2">
        <f t="shared" si="9"/>
        <v>49.338224249821479</v>
      </c>
      <c r="R60" s="2">
        <f t="shared" si="10"/>
        <v>15.803881593254282</v>
      </c>
      <c r="S60" s="2">
        <f t="shared" si="11"/>
        <v>7.9216338342374906</v>
      </c>
      <c r="T60" s="2">
        <f t="shared" si="12"/>
        <v>6.8044905663099984</v>
      </c>
    </row>
    <row r="61" spans="2:20" x14ac:dyDescent="0.35">
      <c r="B61" s="17">
        <v>42</v>
      </c>
      <c r="C61">
        <f t="shared" si="13"/>
        <v>62</v>
      </c>
      <c r="D61" s="2">
        <f t="shared" si="7"/>
        <v>21.783725166394067</v>
      </c>
      <c r="E61" s="2">
        <f t="shared" si="14"/>
        <v>34.161708845595463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14.816654790136825</v>
      </c>
      <c r="N61" s="2">
        <f t="shared" si="23"/>
        <v>28.801206247259564</v>
      </c>
      <c r="O61" s="2">
        <f t="shared" si="8"/>
        <v>10.889386905931003</v>
      </c>
      <c r="P61" s="2">
        <f t="shared" si="24"/>
        <v>21.167225843224923</v>
      </c>
      <c r="Q61" s="2">
        <f t="shared" si="9"/>
        <v>49.822285774379594</v>
      </c>
      <c r="R61" s="2">
        <f t="shared" si="10"/>
        <v>15.660576928784131</v>
      </c>
      <c r="S61" s="2">
        <f t="shared" si="11"/>
        <v>7.7745397235364475</v>
      </c>
      <c r="T61" s="2">
        <f t="shared" si="12"/>
        <v>6.5648136307181604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22.453829495950124</v>
      </c>
      <c r="E62" s="2">
        <f t="shared" si="14"/>
        <v>34.831813175151524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14.67621092899517</v>
      </c>
      <c r="N62" s="2">
        <f t="shared" si="23"/>
        <v>28.528205852217972</v>
      </c>
      <c r="O62" s="2">
        <f t="shared" si="8"/>
        <v>10.887608920543897</v>
      </c>
      <c r="P62" s="2">
        <f t="shared" si="24"/>
        <v>21.16376972411005</v>
      </c>
      <c r="Q62" s="2">
        <f t="shared" si="9"/>
        <v>50.34682916920309</v>
      </c>
      <c r="R62" s="2">
        <f t="shared" si="10"/>
        <v>15.515015994051566</v>
      </c>
      <c r="S62" s="2">
        <f t="shared" si="11"/>
        <v>7.6310358512509708</v>
      </c>
      <c r="T62" s="2">
        <f t="shared" si="12"/>
        <v>6.3248792238365565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23.170671623204999</v>
      </c>
      <c r="E63" s="2">
        <f t="shared" si="14"/>
        <v>35.548655302406395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14.541860476724169</v>
      </c>
      <c r="N63" s="2">
        <f t="shared" si="23"/>
        <v>28.267050069075509</v>
      </c>
      <c r="O63" s="2">
        <f t="shared" si="8"/>
        <v>10.891991498254027</v>
      </c>
      <c r="P63" s="2">
        <f t="shared" si="24"/>
        <v>21.172288753966107</v>
      </c>
      <c r="Q63" s="2">
        <f t="shared" si="9"/>
        <v>50.915523700752715</v>
      </c>
      <c r="R63" s="2">
        <f t="shared" si="10"/>
        <v>15.36686839834632</v>
      </c>
      <c r="S63" s="2">
        <f t="shared" si="11"/>
        <v>7.490728118226694</v>
      </c>
      <c r="T63" s="2">
        <f t="shared" si="12"/>
        <v>6.084180420643241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23.938735332946386</v>
      </c>
      <c r="E64" s="2">
        <f t="shared" si="14"/>
        <v>36.316719012147786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14.413289472649208</v>
      </c>
      <c r="N64" s="2">
        <f t="shared" si="23"/>
        <v>28.017128608514437</v>
      </c>
      <c r="O64" s="2">
        <f t="shared" si="8"/>
        <v>10.902524385627798</v>
      </c>
      <c r="P64" s="2">
        <f t="shared" si="24"/>
        <v>21.192763001758738</v>
      </c>
      <c r="Q64" s="2">
        <f t="shared" si="9"/>
        <v>51.532446036802327</v>
      </c>
      <c r="R64" s="2">
        <f t="shared" si="10"/>
        <v>15.215727024654541</v>
      </c>
      <c r="S64" s="2">
        <f t="shared" si="11"/>
        <v>7.3532090003497954</v>
      </c>
      <c r="T64" s="2">
        <f t="shared" si="12"/>
        <v>5.8422108814025471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24.763056685608717</v>
      </c>
      <c r="E65" s="2">
        <f t="shared" si="14"/>
        <v>37.14104036481011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14.290208489070174</v>
      </c>
      <c r="N65" s="2">
        <f t="shared" si="23"/>
        <v>27.777878869394169</v>
      </c>
      <c r="O65" s="2">
        <f t="shared" si="8"/>
        <v>10.919225304085868</v>
      </c>
      <c r="P65" s="2">
        <f t="shared" si="24"/>
        <v>21.225226915094275</v>
      </c>
      <c r="Q65" s="2">
        <f t="shared" si="9"/>
        <v>52.202132654217067</v>
      </c>
      <c r="R65" s="2">
        <f t="shared" si="10"/>
        <v>15.061092289406957</v>
      </c>
      <c r="S65" s="2">
        <f t="shared" si="11"/>
        <v>7.2180492517251169</v>
      </c>
      <c r="T65" s="2">
        <f t="shared" si="12"/>
        <v>5.5984626052234985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25.649302177815088</v>
      </c>
      <c r="E66" s="2">
        <f t="shared" si="14"/>
        <v>38.02728585701648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14.172350294322152</v>
      </c>
      <c r="N66" s="2">
        <f t="shared" si="23"/>
        <v>27.548781396115171</v>
      </c>
      <c r="O66" s="2">
        <f t="shared" si="8"/>
        <v>10.942139267399218</v>
      </c>
      <c r="P66" s="2">
        <f t="shared" si="24"/>
        <v>21.269767993541297</v>
      </c>
      <c r="Q66" s="2">
        <f t="shared" si="9"/>
        <v>52.929638767106155</v>
      </c>
      <c r="R66" s="2">
        <f t="shared" si="10"/>
        <v>14.902352910089675</v>
      </c>
      <c r="S66" s="2">
        <f t="shared" si="11"/>
        <v>7.0847883820666171</v>
      </c>
      <c r="T66" s="2">
        <f t="shared" si="12"/>
        <v>5.3524244404464696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26.603858071527593</v>
      </c>
      <c r="E67" s="2">
        <f t="shared" si="14"/>
        <v>38.981841750728989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14.059467785610876</v>
      </c>
      <c r="N67" s="2">
        <f t="shared" si="23"/>
        <v>27.329355860381845</v>
      </c>
      <c r="O67" s="2">
        <f t="shared" si="8"/>
        <v>10.971337765306599</v>
      </c>
      <c r="P67" s="2">
        <f t="shared" si="24"/>
        <v>21.326525201713579</v>
      </c>
      <c r="Q67" s="2">
        <f t="shared" si="9"/>
        <v>53.720604129151909</v>
      </c>
      <c r="R67" s="2">
        <f t="shared" si="10"/>
        <v>14.738762378422919</v>
      </c>
      <c r="S67" s="2">
        <f t="shared" si="11"/>
        <v>6.9529235497583342</v>
      </c>
      <c r="T67" s="2">
        <f t="shared" si="12"/>
        <v>5.1035816057626917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27.633931935326146</v>
      </c>
      <c r="E68" s="2">
        <f t="shared" si="14"/>
        <v>40.011915614527538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13.95133215570509</v>
      </c>
      <c r="N68" s="2">
        <f t="shared" si="23"/>
        <v>27.119157497545782</v>
      </c>
      <c r="O68" s="2">
        <f t="shared" si="8"/>
        <v>11.006917602204103</v>
      </c>
      <c r="P68" s="2">
        <f t="shared" si="24"/>
        <v>21.395686711868425</v>
      </c>
      <c r="Q68" s="2">
        <f t="shared" si="9"/>
        <v>54.581325778239375</v>
      </c>
      <c r="R68" s="2">
        <f t="shared" si="10"/>
        <v>14.569410163711837</v>
      </c>
      <c r="S68" s="2">
        <f t="shared" si="11"/>
        <v>6.8218964452294717</v>
      </c>
      <c r="T68" s="2">
        <f t="shared" si="12"/>
        <v>4.8514166000640984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28.747667136622937</v>
      </c>
      <c r="E69" s="79">
        <f t="shared" si="14"/>
        <v>41.125650815824329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13.847731262984125</v>
      </c>
      <c r="N69" s="79">
        <f t="shared" si="23"/>
        <v>26.917773938239062</v>
      </c>
      <c r="O69" s="79">
        <f t="shared" si="8"/>
        <v>11.048999094140381</v>
      </c>
      <c r="P69" s="79">
        <f t="shared" si="24"/>
        <v>21.47748639915384</v>
      </c>
      <c r="Q69" s="79">
        <f t="shared" si="9"/>
        <v>55.518837289229481</v>
      </c>
      <c r="R69" s="79">
        <f t="shared" si="10"/>
        <v>14.393186473405152</v>
      </c>
      <c r="S69" s="79">
        <f t="shared" si="11"/>
        <v>6.6910776614845879</v>
      </c>
      <c r="T69" s="79">
        <f t="shared" si="12"/>
        <v>4.5954120495826194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29.954270403247829</v>
      </c>
      <c r="E70" s="2">
        <f t="shared" si="14"/>
        <v>42.332254082449225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13.748468178848269</v>
      </c>
      <c r="N70" s="2">
        <f t="shared" si="23"/>
        <v>26.72482238477242</v>
      </c>
      <c r="O70" s="2">
        <f t="shared" si="8"/>
        <v>11.097723203270432</v>
      </c>
      <c r="P70" s="2">
        <f t="shared" si="24"/>
        <v>21.572198271445195</v>
      </c>
      <c r="Q70" s="2">
        <f t="shared" si="9"/>
        <v>56.540993265258393</v>
      </c>
      <c r="R70" s="2">
        <f t="shared" si="10"/>
        <v>14.208739182809168</v>
      </c>
      <c r="S70" s="2">
        <f t="shared" si="11"/>
        <v>6.5597479627030326</v>
      </c>
      <c r="T70" s="2">
        <f t="shared" si="12"/>
        <v>4.3350562755624109</v>
      </c>
    </row>
    <row r="71" spans="2:20" x14ac:dyDescent="0.35">
      <c r="B71" s="17">
        <v>52</v>
      </c>
      <c r="C71">
        <f t="shared" si="13"/>
        <v>72</v>
      </c>
      <c r="D71" s="2">
        <f t="shared" si="7"/>
        <v>31.26415144838473</v>
      </c>
      <c r="E71" s="2">
        <f t="shared" si="14"/>
        <v>43.64213512758613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13.653359890268256</v>
      </c>
      <c r="N71" s="2">
        <f t="shared" si="23"/>
        <v>26.539947089099048</v>
      </c>
      <c r="O71" s="2">
        <f t="shared" si="8"/>
        <v>11.153247011732178</v>
      </c>
      <c r="P71" s="2">
        <f t="shared" si="24"/>
        <v>21.680127671285476</v>
      </c>
      <c r="Q71" s="2">
        <f t="shared" si="9"/>
        <v>57.656556457739924</v>
      </c>
      <c r="R71" s="2">
        <f t="shared" si="10"/>
        <v>14.014421330153795</v>
      </c>
      <c r="S71" s="2">
        <f t="shared" si="11"/>
        <v>6.4270757745968297</v>
      </c>
      <c r="T71" s="2">
        <f t="shared" si="12"/>
        <v>4.0698526875374661</v>
      </c>
    </row>
    <row r="72" spans="2:20" x14ac:dyDescent="0.35">
      <c r="B72" s="17">
        <v>53</v>
      </c>
      <c r="C72">
        <f t="shared" si="13"/>
        <v>73</v>
      </c>
      <c r="D72" s="2">
        <f t="shared" si="7"/>
        <v>32.689071742210395</v>
      </c>
      <c r="E72" s="2">
        <f t="shared" si="14"/>
        <v>45.067055421411794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13.562236138411842</v>
      </c>
      <c r="N72" s="2">
        <f t="shared" si="23"/>
        <v>26.362817095290477</v>
      </c>
      <c r="O72" s="2">
        <f t="shared" si="8"/>
        <v>11.215736687148866</v>
      </c>
      <c r="P72" s="2">
        <f t="shared" si="24"/>
        <v>21.801597601947449</v>
      </c>
      <c r="Q72" s="2">
        <f t="shared" si="9"/>
        <v>58.875282811692102</v>
      </c>
      <c r="R72" s="2">
        <f t="shared" si="10"/>
        <v>13.808227390280308</v>
      </c>
      <c r="S72" s="2">
        <f t="shared" si="11"/>
        <v>6.2920901452209224</v>
      </c>
      <c r="T72" s="2">
        <f t="shared" si="12"/>
        <v>3.7993345452255021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34.242296404139481</v>
      </c>
      <c r="E73" s="2">
        <f t="shared" si="14"/>
        <v>46.620280083340873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13.474938376947357</v>
      </c>
      <c r="N73" s="2">
        <f t="shared" si="23"/>
        <v>26.193124214645351</v>
      </c>
      <c r="O73" s="2">
        <f t="shared" si="8"/>
        <v>11.285356745115852</v>
      </c>
      <c r="P73" s="2">
        <f t="shared" si="24"/>
        <v>21.936927855425999</v>
      </c>
      <c r="Q73" s="2">
        <f t="shared" si="9"/>
        <v>60.207996533312922</v>
      </c>
      <c r="R73" s="2">
        <f t="shared" si="10"/>
        <v>13.587716449972049</v>
      </c>
      <c r="S73" s="2">
        <f t="shared" si="11"/>
        <v>6.1536483863624767</v>
      </c>
      <c r="T73" s="2">
        <f t="shared" si="12"/>
        <v>3.5230872203915982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35.938738296204257</v>
      </c>
      <c r="E74" s="2">
        <f t="shared" si="14"/>
        <v>48.316721975405656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13.391318835872898</v>
      </c>
      <c r="N74" s="2">
        <f t="shared" si="23"/>
        <v>26.030581205923173</v>
      </c>
      <c r="O74" s="2">
        <f t="shared" si="8"/>
        <v>11.362253941596732</v>
      </c>
      <c r="P74" s="2">
        <f t="shared" si="24"/>
        <v>22.08640370183339</v>
      </c>
      <c r="Q74" s="2">
        <f t="shared" si="9"/>
        <v>61.666642484585097</v>
      </c>
      <c r="R74" s="2">
        <f t="shared" si="10"/>
        <v>13.349920509179441</v>
      </c>
      <c r="S74" s="2">
        <f t="shared" si="11"/>
        <v>6.0103976435086697</v>
      </c>
      <c r="T74" s="2">
        <f t="shared" si="12"/>
        <v>3.2407808650517755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37.795075928096402</v>
      </c>
      <c r="E75" s="2">
        <f t="shared" si="14"/>
        <v>50.173059607297802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13.311239678626036</v>
      </c>
      <c r="N75" s="2">
        <f t="shared" si="23"/>
        <v>25.874920136900435</v>
      </c>
      <c r="O75" s="2">
        <f t="shared" si="8"/>
        <v>11.446533501810457</v>
      </c>
      <c r="P75" s="2">
        <f t="shared" si="24"/>
        <v>22.25022968215924</v>
      </c>
      <c r="Q75" s="2">
        <f t="shared" si="9"/>
        <v>63.264296182874006</v>
      </c>
      <c r="R75" s="2">
        <f t="shared" si="10"/>
        <v>13.091236575576204</v>
      </c>
      <c r="S75" s="2">
        <f t="shared" si="11"/>
        <v>5.860729817769573</v>
      </c>
      <c r="T75" s="2">
        <f t="shared" si="12"/>
        <v>2.95221738343505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39.829815739529181</v>
      </c>
      <c r="E76" s="2">
        <f t="shared" si="14"/>
        <v>52.207799418730573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13.234572241849797</v>
      </c>
      <c r="N76" s="2">
        <f t="shared" si="23"/>
        <v>25.725890906597311</v>
      </c>
      <c r="O76" s="2">
        <f t="shared" si="8"/>
        <v>11.538224594223236</v>
      </c>
      <c r="P76" s="2">
        <f t="shared" si="24"/>
        <v>22.428462495234893</v>
      </c>
      <c r="Q76" s="2">
        <f t="shared" si="9"/>
        <v>65.015101629435222</v>
      </c>
      <c r="R76" s="2">
        <f t="shared" si="10"/>
        <v>12.807302210704648</v>
      </c>
      <c r="S76" s="2">
        <f t="shared" si="11"/>
        <v>5.7027296596362786</v>
      </c>
      <c r="T76" s="2">
        <f t="shared" si="12"/>
        <v>2.6573968156846934</v>
      </c>
    </row>
    <row r="77" spans="2:20" x14ac:dyDescent="0.35">
      <c r="B77" s="17">
        <v>58</v>
      </c>
      <c r="C77">
        <f t="shared" si="13"/>
        <v>78</v>
      </c>
      <c r="D77" s="2">
        <f t="shared" si="7"/>
        <v>42.063253608004189</v>
      </c>
      <c r="E77" s="2">
        <f t="shared" si="14"/>
        <v>54.441237287205581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13.161196348573224</v>
      </c>
      <c r="N77" s="2">
        <f t="shared" si="23"/>
        <v>25.583259910210575</v>
      </c>
      <c r="O77" s="2">
        <f t="shared" si="8"/>
        <v>11.637231003071445</v>
      </c>
      <c r="P77" s="2">
        <f t="shared" si="24"/>
        <v>22.620915113010398</v>
      </c>
      <c r="Q77" s="2">
        <f t="shared" si="9"/>
        <v>66.934093241407098</v>
      </c>
      <c r="R77" s="2">
        <f t="shared" si="10"/>
        <v>12.492855954201517</v>
      </c>
      <c r="S77" s="2">
        <f t="shared" si="11"/>
        <v>5.5341165656210318</v>
      </c>
      <c r="T77" s="2">
        <f t="shared" si="12"/>
        <v>2.3566096136615111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44.517269182170153</v>
      </c>
      <c r="E78" s="2">
        <f t="shared" si="14"/>
        <v>56.895252861371546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13.090999686747645</v>
      </c>
      <c r="N78" s="2">
        <f t="shared" si="23"/>
        <v>25.446808831087544</v>
      </c>
      <c r="O78" s="2">
        <f t="shared" si="8"/>
        <v>11.743261925620182</v>
      </c>
      <c r="P78" s="2">
        <f t="shared" si="24"/>
        <v>22.827022261497536</v>
      </c>
      <c r="Q78" s="2">
        <f t="shared" si="9"/>
        <v>69.03683958760513</v>
      </c>
      <c r="R78" s="2">
        <f t="shared" si="10"/>
        <v>12.141586726233584</v>
      </c>
      <c r="S78" s="2">
        <f t="shared" si="11"/>
        <v>5.3521816863771612</v>
      </c>
      <c r="T78" s="2">
        <f t="shared" si="12"/>
        <v>2.0505626470486304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47.214860042458817</v>
      </c>
      <c r="E79" s="79">
        <f t="shared" si="14"/>
        <v>59.592843721660216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13.023877246094505</v>
      </c>
      <c r="N79" s="79">
        <f t="shared" si="23"/>
        <v>25.316333546048345</v>
      </c>
      <c r="O79" s="79">
        <f t="shared" si="8"/>
        <v>11.855736936088855</v>
      </c>
      <c r="P79" s="79">
        <f t="shared" si="24"/>
        <v>23.04565568584696</v>
      </c>
      <c r="Q79" s="79">
        <f t="shared" si="9"/>
        <v>71.338823280930697</v>
      </c>
      <c r="R79" s="79">
        <f t="shared" si="10"/>
        <v>11.745979559270481</v>
      </c>
      <c r="S79" s="79">
        <f t="shared" si="11"/>
        <v>5.1537232623423055</v>
      </c>
      <c r="T79" s="79">
        <f t="shared" si="12"/>
        <v>1.7405477497331741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9"/>
  <sheetViews>
    <sheetView workbookViewId="0">
      <selection activeCell="M16" sqref="M1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0.60844761609752696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9.18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0.36186808113525681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1.5458680811352568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0.6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5.9384109886390686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9.5586569665480052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10.52572889361398</v>
      </c>
      <c r="E24" s="2">
        <f>D24+$I$19</f>
        <v>22.903712572815376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37.539391758746454</v>
      </c>
      <c r="N24" s="2">
        <f t="shared" ref="N24:N55" si="5">M24*$B$6</f>
        <v>72.970571276321706</v>
      </c>
      <c r="O24" s="2">
        <f>(K24^2+M24^2-2*K24*M24*COS(RADIANS(E24)))^0.5</f>
        <v>20.53248282052698</v>
      </c>
      <c r="P24" s="2">
        <f t="shared" ref="P24:P55" si="6">O24*$B$6</f>
        <v>39.911861405853166</v>
      </c>
      <c r="Q24" s="2">
        <f>180-DEGREES(ACOS((K24^2-M24^2+O24^2)/(2*K24*O24)))</f>
        <v>45.360488573569654</v>
      </c>
      <c r="R24" s="2">
        <f>-E24+Q24</f>
        <v>22.456776000754278</v>
      </c>
      <c r="S24" s="2">
        <f>L24*SIN(RADIANS(Q24))</f>
        <v>27.873762018466874</v>
      </c>
      <c r="T24" s="2">
        <f>L24*COS(RADIANS(Q24))</f>
        <v>27.52520305673017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10.611731395769898</v>
      </c>
      <c r="E25" s="2">
        <f>D25+$I$19</f>
        <v>22.989715074971294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34.278195622321924</v>
      </c>
      <c r="N25" s="2">
        <f t="shared" si="5"/>
        <v>66.631327778494253</v>
      </c>
      <c r="O25" s="2">
        <f t="shared" ref="O25:O79" si="8">(K25^2+M25^2-2*K25*M25*COS(RADIANS(E25)))^0.5</f>
        <v>18.822074016740263</v>
      </c>
      <c r="P25" s="2">
        <f t="shared" si="6"/>
        <v>36.587100356700397</v>
      </c>
      <c r="Q25" s="2">
        <f t="shared" ref="Q25:Q79" si="9">180-DEGREES(ACOS((K25^2-M25^2+O25^2)/(2*K25*O25)))</f>
        <v>45.339714156022978</v>
      </c>
      <c r="R25" s="2">
        <f t="shared" ref="R25:R79" si="10">-E25+Q25</f>
        <v>22.349999081051685</v>
      </c>
      <c r="S25" s="2">
        <f t="shared" ref="S25:S79" si="11">L25*SIN(RADIANS(Q25))</f>
        <v>25.337455107597904</v>
      </c>
      <c r="T25" s="2">
        <f t="shared" ref="T25:T79" si="12">L25*COS(RADIANS(Q25))</f>
        <v>25.038764425837147</v>
      </c>
    </row>
    <row r="26" spans="1:26" x14ac:dyDescent="0.35">
      <c r="B26" s="17">
        <v>7</v>
      </c>
      <c r="C26">
        <f>B26+$E$3</f>
        <v>27</v>
      </c>
      <c r="D26" s="2">
        <f t="shared" si="7"/>
        <v>10.702345988382778</v>
      </c>
      <c r="E26" s="2">
        <f>D26+$I$19</f>
        <v>23.080329667584174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31.745926038378279</v>
      </c>
      <c r="N26" s="2">
        <f t="shared" si="5"/>
        <v>61.709000870441237</v>
      </c>
      <c r="O26" s="2">
        <f t="shared" si="8"/>
        <v>17.502460582244137</v>
      </c>
      <c r="P26" s="2">
        <f t="shared" si="6"/>
        <v>34.021982978189442</v>
      </c>
      <c r="Q26" s="2">
        <f t="shared" si="9"/>
        <v>45.320200311163291</v>
      </c>
      <c r="R26" s="2">
        <f t="shared" si="10"/>
        <v>22.239870643579117</v>
      </c>
      <c r="S26" s="2">
        <f t="shared" si="11"/>
        <v>23.355930241404302</v>
      </c>
      <c r="T26" s="2">
        <f t="shared" si="12"/>
        <v>23.096326791855162</v>
      </c>
    </row>
    <row r="27" spans="1:26" x14ac:dyDescent="0.35">
      <c r="B27" s="17">
        <v>8</v>
      </c>
      <c r="C27">
        <f>B27+$E$3</f>
        <v>28</v>
      </c>
      <c r="D27" s="2">
        <f t="shared" si="7"/>
        <v>10.797743061803294</v>
      </c>
      <c r="E27" s="2">
        <f>D27+$I$19</f>
        <v>23.175726741004688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29.706917062889705</v>
      </c>
      <c r="N27" s="2">
        <f t="shared" si="5"/>
        <v>57.745493663527526</v>
      </c>
      <c r="O27" s="2">
        <f t="shared" si="8"/>
        <v>16.447375254673602</v>
      </c>
      <c r="P27" s="2">
        <f t="shared" si="6"/>
        <v>31.971065915044736</v>
      </c>
      <c r="Q27" s="2">
        <f t="shared" si="9"/>
        <v>45.302205544831537</v>
      </c>
      <c r="R27" s="2">
        <f t="shared" si="10"/>
        <v>22.126478803826849</v>
      </c>
      <c r="S27" s="2">
        <f t="shared" si="11"/>
        <v>21.749979414403843</v>
      </c>
      <c r="T27" s="2">
        <f t="shared" si="12"/>
        <v>21.52174139507413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10.898105438634914</v>
      </c>
      <c r="E28" s="2">
        <f t="shared" ref="E28:E79" si="14">D28+$I$19</f>
        <v>23.27608911783631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28.020057041818024</v>
      </c>
      <c r="N28" s="2">
        <f t="shared" si="5"/>
        <v>54.466507680167545</v>
      </c>
      <c r="O28" s="2">
        <f t="shared" si="8"/>
        <v>15.581250418688546</v>
      </c>
      <c r="P28" s="2">
        <f t="shared" si="6"/>
        <v>30.287457813863544</v>
      </c>
      <c r="Q28" s="2">
        <f t="shared" si="9"/>
        <v>45.28600259819487</v>
      </c>
      <c r="R28" s="2">
        <f t="shared" si="10"/>
        <v>22.009913480358559</v>
      </c>
      <c r="S28" s="2">
        <f t="shared" si="11"/>
        <v>20.41225032766355</v>
      </c>
      <c r="T28" s="2">
        <f t="shared" si="12"/>
        <v>20.209477691516881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11.003629290747931</v>
      </c>
      <c r="E29" s="79">
        <f t="shared" si="14"/>
        <v>23.381612969949327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26.595007720887935</v>
      </c>
      <c r="N29" s="79">
        <f t="shared" si="5"/>
        <v>51.696439808170801</v>
      </c>
      <c r="O29" s="79">
        <f t="shared" si="8"/>
        <v>14.85573379125908</v>
      </c>
      <c r="P29" s="79">
        <f t="shared" si="6"/>
        <v>28.877169572801051</v>
      </c>
      <c r="Q29" s="79">
        <f t="shared" si="9"/>
        <v>45.271879204281106</v>
      </c>
      <c r="R29" s="79">
        <f t="shared" si="10"/>
        <v>21.890266234331779</v>
      </c>
      <c r="S29" s="79">
        <f t="shared" si="11"/>
        <v>19.273991437275885</v>
      </c>
      <c r="T29" s="79">
        <f t="shared" si="12"/>
        <v>19.091936557245219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11.114525147569491</v>
      </c>
      <c r="E30" s="2">
        <f t="shared" si="14"/>
        <v>23.492508826770887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25.370896479479725</v>
      </c>
      <c r="N30" s="2">
        <f t="shared" si="5"/>
        <v>49.316963412671868</v>
      </c>
      <c r="O30" s="2">
        <f t="shared" si="8"/>
        <v>14.238262208950102</v>
      </c>
      <c r="P30" s="2">
        <f t="shared" si="6"/>
        <v>27.676903612245567</v>
      </c>
      <c r="Q30" s="2">
        <f t="shared" si="9"/>
        <v>45.260138930014136</v>
      </c>
      <c r="R30" s="2">
        <f t="shared" si="10"/>
        <v>21.767630103243249</v>
      </c>
      <c r="S30" s="2">
        <f t="shared" si="11"/>
        <v>18.288861402745859</v>
      </c>
      <c r="T30" s="2">
        <f t="shared" si="12"/>
        <v>18.123537748487724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11.231019005703661</v>
      </c>
      <c r="E31" s="2">
        <f t="shared" si="14"/>
        <v>23.609002684905057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24.305008685336354</v>
      </c>
      <c r="N31" s="2">
        <f t="shared" si="5"/>
        <v>47.245048082904219</v>
      </c>
      <c r="O31" s="2">
        <f t="shared" si="8"/>
        <v>13.705999693631648</v>
      </c>
      <c r="P31" s="2">
        <f t="shared" si="6"/>
        <v>26.642270444468945</v>
      </c>
      <c r="Q31" s="2">
        <f t="shared" si="9"/>
        <v>45.251102113334412</v>
      </c>
      <c r="R31" s="2">
        <f t="shared" si="10"/>
        <v>21.642099428429354</v>
      </c>
      <c r="S31" s="2">
        <f t="shared" si="11"/>
        <v>17.424334141903454</v>
      </c>
      <c r="T31" s="2">
        <f t="shared" si="12"/>
        <v>17.272273251978927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11.353353551244311</v>
      </c>
      <c r="E32" s="2">
        <f t="shared" si="14"/>
        <v>23.731337230445707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23.366368379370769</v>
      </c>
      <c r="N32" s="2">
        <f t="shared" si="5"/>
        <v>45.420481510556073</v>
      </c>
      <c r="O32" s="2">
        <f t="shared" si="8"/>
        <v>13.242397083933801</v>
      </c>
      <c r="P32" s="2">
        <f t="shared" si="6"/>
        <v>25.741101147633881</v>
      </c>
      <c r="Q32" s="2">
        <f t="shared" si="9"/>
        <v>45.245106906156934</v>
      </c>
      <c r="R32" s="2">
        <f t="shared" si="10"/>
        <v>21.513769675711227</v>
      </c>
      <c r="S32" s="2">
        <f t="shared" si="11"/>
        <v>16.656817898838646</v>
      </c>
      <c r="T32" s="2">
        <f t="shared" si="12"/>
        <v>16.514910946927234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11.481789507641382</v>
      </c>
      <c r="E33" s="2">
        <f t="shared" si="14"/>
        <v>23.85977318684278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22.531891296775349</v>
      </c>
      <c r="N33" s="2">
        <f t="shared" si="5"/>
        <v>43.798391578323795</v>
      </c>
      <c r="O33" s="2">
        <f t="shared" si="8"/>
        <v>12.835130861228347</v>
      </c>
      <c r="P33" s="2">
        <f t="shared" si="6"/>
        <v>24.94944077329011</v>
      </c>
      <c r="Q33" s="2">
        <f t="shared" si="9"/>
        <v>45.24251043525291</v>
      </c>
      <c r="R33" s="2">
        <f t="shared" si="10"/>
        <v>21.38273724841013</v>
      </c>
      <c r="S33" s="2">
        <f t="shared" si="11"/>
        <v>15.968729248775666</v>
      </c>
      <c r="T33" s="2">
        <f t="shared" si="12"/>
        <v>15.834119530188561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11.616607123699243</v>
      </c>
      <c r="E34" s="2">
        <f t="shared" si="14"/>
        <v>23.994590802900639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21.783974525370315</v>
      </c>
      <c r="N34" s="2">
        <f t="shared" si="5"/>
        <v>42.344561041395835</v>
      </c>
      <c r="O34" s="2">
        <f t="shared" si="8"/>
        <v>12.474812073444159</v>
      </c>
      <c r="P34" s="2">
        <f t="shared" si="6"/>
        <v>24.249038700843695</v>
      </c>
      <c r="Q34" s="2">
        <f t="shared" si="9"/>
        <v>45.243690094655562</v>
      </c>
      <c r="R34" s="2">
        <f t="shared" si="10"/>
        <v>21.249099291754924</v>
      </c>
      <c r="S34" s="2">
        <f t="shared" si="11"/>
        <v>15.346659224030171</v>
      </c>
      <c r="T34" s="2">
        <f t="shared" si="12"/>
        <v>15.216666670402203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11.758107818259855</v>
      </c>
      <c r="E35" s="2">
        <f t="shared" si="14"/>
        <v>24.136091497461251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21.108928954165709</v>
      </c>
      <c r="N35" s="2">
        <f t="shared" si="5"/>
        <v>41.032380458265472</v>
      </c>
      <c r="O35" s="2">
        <f t="shared" si="8"/>
        <v>12.154146930789313</v>
      </c>
      <c r="P35" s="2">
        <f t="shared" si="6"/>
        <v>23.625716969945497</v>
      </c>
      <c r="Q35" s="2">
        <f t="shared" si="9"/>
        <v>45.249044984938536</v>
      </c>
      <c r="R35" s="2">
        <f t="shared" si="10"/>
        <v>21.112953487477284</v>
      </c>
      <c r="S35" s="2">
        <f t="shared" si="11"/>
        <v>14.780180292775002</v>
      </c>
      <c r="T35" s="2">
        <f t="shared" si="12"/>
        <v>14.652246881138742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11.906616000396321</v>
      </c>
      <c r="E36" s="2">
        <f t="shared" si="14"/>
        <v>24.284599679597719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20.495927008082834</v>
      </c>
      <c r="N36" s="2">
        <f t="shared" si="5"/>
        <v>39.840802755391735</v>
      </c>
      <c r="O36" s="2">
        <f t="shared" si="8"/>
        <v>11.867373498290508</v>
      </c>
      <c r="P36" s="2">
        <f t="shared" si="6"/>
        <v>23.068275300917023</v>
      </c>
      <c r="Q36" s="2">
        <f t="shared" si="9"/>
        <v>45.258997516697036</v>
      </c>
      <c r="R36" s="2">
        <f t="shared" si="10"/>
        <v>20.974397837099318</v>
      </c>
      <c r="S36" s="2">
        <f t="shared" si="11"/>
        <v>14.261045258817658</v>
      </c>
      <c r="T36" s="2">
        <f t="shared" si="12"/>
        <v>14.1326944756894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12.062481086564366</v>
      </c>
      <c r="E37" s="2">
        <f t="shared" si="14"/>
        <v>24.440464765765761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19.936276746396469</v>
      </c>
      <c r="N37" s="2">
        <f t="shared" si="5"/>
        <v>38.752932190715313</v>
      </c>
      <c r="O37" s="2">
        <f t="shared" si="8"/>
        <v>11.609873223916322</v>
      </c>
      <c r="P37" s="2">
        <f t="shared" si="6"/>
        <v>22.567735967577505</v>
      </c>
      <c r="Q37" s="2">
        <f t="shared" si="9"/>
        <v>45.27399519785746</v>
      </c>
      <c r="R37" s="2">
        <f t="shared" si="10"/>
        <v>20.833530432091699</v>
      </c>
      <c r="S37" s="2">
        <f t="shared" si="11"/>
        <v>13.782634451043767</v>
      </c>
      <c r="T37" s="2">
        <f t="shared" si="12"/>
        <v>13.651440458275703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12.226079739189805</v>
      </c>
      <c r="E38" s="2">
        <f t="shared" si="14"/>
        <v>24.604063418391199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19.422909066960802</v>
      </c>
      <c r="N38" s="2">
        <f t="shared" si="5"/>
        <v>37.755027560721082</v>
      </c>
      <c r="O38" s="2">
        <f t="shared" si="8"/>
        <v>11.377896608777641</v>
      </c>
      <c r="P38" s="2">
        <f t="shared" si="6"/>
        <v>22.116810544006331</v>
      </c>
      <c r="Q38" s="2">
        <f t="shared" si="9"/>
        <v>45.29451262706786</v>
      </c>
      <c r="R38" s="2">
        <f t="shared" si="10"/>
        <v>20.690449208676661</v>
      </c>
      <c r="S38" s="2">
        <f t="shared" si="11"/>
        <v>13.339565076290301</v>
      </c>
      <c r="T38" s="2">
        <f t="shared" si="12"/>
        <v>13.20312872103524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12.397818354679991</v>
      </c>
      <c r="E39" s="79">
        <f t="shared" si="14"/>
        <v>24.775802033881387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18.950007815594432</v>
      </c>
      <c r="N39" s="79">
        <f t="shared" si="5"/>
        <v>36.835783192265083</v>
      </c>
      <c r="O39" s="79">
        <f t="shared" si="8"/>
        <v>11.168365407269668</v>
      </c>
      <c r="P39" s="79">
        <f t="shared" si="6"/>
        <v>21.709515413267074</v>
      </c>
      <c r="Q39" s="79">
        <f t="shared" si="9"/>
        <v>45.32105371845546</v>
      </c>
      <c r="R39" s="79">
        <f t="shared" si="10"/>
        <v>20.545251684574072</v>
      </c>
      <c r="S39" s="79">
        <f t="shared" si="11"/>
        <v>12.92740933961192</v>
      </c>
      <c r="T39" s="79">
        <f t="shared" si="12"/>
        <v>12.783339080869439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12.578135832920562</v>
      </c>
      <c r="E40" s="2">
        <f t="shared" si="14"/>
        <v>24.956119512121958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18.512737998830122</v>
      </c>
      <c r="N40" s="2">
        <f t="shared" si="5"/>
        <v>35.985800631645944</v>
      </c>
      <c r="O40" s="2">
        <f t="shared" si="8"/>
        <v>10.978727358110349</v>
      </c>
      <c r="P40" s="2">
        <f t="shared" si="6"/>
        <v>21.340889387789222</v>
      </c>
      <c r="Q40" s="2">
        <f t="shared" si="9"/>
        <v>45.354154186536789</v>
      </c>
      <c r="R40" s="2">
        <f t="shared" si="10"/>
        <v>20.398034674414831</v>
      </c>
      <c r="S40" s="2">
        <f t="shared" si="11"/>
        <v>12.542487246700899</v>
      </c>
      <c r="T40" s="2">
        <f t="shared" si="12"/>
        <v>12.388383666442401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12.767506665055453</v>
      </c>
      <c r="E41" s="2">
        <f t="shared" si="14"/>
        <v>25.145490344256849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18.107042760759484</v>
      </c>
      <c r="N41" s="2">
        <f t="shared" si="5"/>
        <v>35.197194000074717</v>
      </c>
      <c r="O41" s="2">
        <f t="shared" si="8"/>
        <v>10.806847733412877</v>
      </c>
      <c r="P41" s="2">
        <f t="shared" si="6"/>
        <v>21.006782898117287</v>
      </c>
      <c r="Q41" s="2">
        <f t="shared" si="9"/>
        <v>45.39438432411697</v>
      </c>
      <c r="R41" s="2">
        <f t="shared" si="10"/>
        <v>20.248893979860121</v>
      </c>
      <c r="S41" s="2">
        <f t="shared" si="11"/>
        <v>12.181711761613974</v>
      </c>
      <c r="T41" s="2">
        <f t="shared" si="12"/>
        <v>12.01515471971264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12.966444381867573</v>
      </c>
      <c r="E42" s="2">
        <f t="shared" si="14"/>
        <v>25.344428061068967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17.729489464625598</v>
      </c>
      <c r="N42" s="2">
        <f t="shared" si="5"/>
        <v>34.463290800917825</v>
      </c>
      <c r="O42" s="2">
        <f t="shared" si="8"/>
        <v>10.650927179507059</v>
      </c>
      <c r="P42" s="2">
        <f t="shared" si="6"/>
        <v>20.703698288613001</v>
      </c>
      <c r="Q42" s="2">
        <f t="shared" si="9"/>
        <v>45.442352110701449</v>
      </c>
      <c r="R42" s="2">
        <f t="shared" si="10"/>
        <v>20.097924049632482</v>
      </c>
      <c r="S42" s="2">
        <f t="shared" si="11"/>
        <v>11.842471355283351</v>
      </c>
      <c r="T42" s="2">
        <f t="shared" si="12"/>
        <v>11.661009110464786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13.175505411522339</v>
      </c>
      <c r="E43" s="2">
        <f t="shared" si="14"/>
        <v>25.553489090723737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17.377151432430821</v>
      </c>
      <c r="N43" s="2">
        <f t="shared" si="5"/>
        <v>33.778402040416331</v>
      </c>
      <c r="O43" s="2">
        <f t="shared" si="8"/>
        <v>10.50943865153365</v>
      </c>
      <c r="P43" s="2">
        <f t="shared" si="6"/>
        <v>20.42866722839717</v>
      </c>
      <c r="Q43" s="2">
        <f t="shared" si="9"/>
        <v>45.498706694392837</v>
      </c>
      <c r="R43" s="2">
        <f t="shared" si="10"/>
        <v>19.9452176036691</v>
      </c>
      <c r="S43" s="2">
        <f t="shared" si="11"/>
        <v>11.522539706186999</v>
      </c>
      <c r="T43" s="2">
        <f t="shared" si="12"/>
        <v>11.323679505715983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13.395293402976881</v>
      </c>
      <c r="E44" s="2">
        <f t="shared" si="14"/>
        <v>25.773277082178275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17.047515973191864</v>
      </c>
      <c r="N44" s="2">
        <f t="shared" si="5"/>
        <v>33.137643449329275</v>
      </c>
      <c r="O44" s="2">
        <f t="shared" si="8"/>
        <v>10.381078427959014</v>
      </c>
      <c r="P44" s="2">
        <f t="shared" si="6"/>
        <v>20.179155491403851</v>
      </c>
      <c r="Q44" s="2">
        <f t="shared" si="9"/>
        <v>45.564142296572896</v>
      </c>
      <c r="R44" s="2">
        <f t="shared" si="10"/>
        <v>19.790865214394621</v>
      </c>
      <c r="S44" s="2">
        <f t="shared" si="11"/>
        <v>11.2200054165531</v>
      </c>
      <c r="T44" s="2">
        <f t="shared" si="12"/>
        <v>11.001205183665231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13.62646408019901</v>
      </c>
      <c r="E45" s="2">
        <f t="shared" si="14"/>
        <v>26.004447759400406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16.738412060983801</v>
      </c>
      <c r="N45" s="2">
        <f t="shared" si="5"/>
        <v>32.536794900622752</v>
      </c>
      <c r="O45" s="2">
        <f t="shared" si="8"/>
        <v>10.264727653677852</v>
      </c>
      <c r="P45" s="2">
        <f t="shared" si="6"/>
        <v>19.952988202325155</v>
      </c>
      <c r="Q45" s="2">
        <f t="shared" si="9"/>
        <v>45.639402596042146</v>
      </c>
      <c r="R45" s="2">
        <f t="shared" si="10"/>
        <v>19.634954836641739</v>
      </c>
      <c r="S45" s="2">
        <f t="shared" si="11"/>
        <v>10.933216684941476</v>
      </c>
      <c r="T45" s="2">
        <f t="shared" si="12"/>
        <v>10.691877523034256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13.869730702727345</v>
      </c>
      <c r="E46" s="2">
        <f t="shared" si="14"/>
        <v>26.247714381928741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16.447952886240863</v>
      </c>
      <c r="N46" s="2">
        <f t="shared" si="5"/>
        <v>31.97218873839044</v>
      </c>
      <c r="O46" s="2">
        <f t="shared" si="8"/>
        <v>10.159421857825917</v>
      </c>
      <c r="P46" s="2">
        <f t="shared" si="6"/>
        <v>19.748290584116329</v>
      </c>
      <c r="Q46" s="2">
        <f t="shared" si="9"/>
        <v>45.725285657891334</v>
      </c>
      <c r="R46" s="2">
        <f t="shared" si="10"/>
        <v>19.477571275962593</v>
      </c>
      <c r="S46" s="2">
        <f t="shared" si="11"/>
        <v>10.660737292929998</v>
      </c>
      <c r="T46" s="2">
        <f t="shared" si="12"/>
        <v>10.394196590872932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14.125870220332459</v>
      </c>
      <c r="E47" s="2">
        <f t="shared" si="14"/>
        <v>26.503853899533855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16.174489795339436</v>
      </c>
      <c r="N47" s="2">
        <f t="shared" si="5"/>
        <v>31.44062024377261</v>
      </c>
      <c r="O47" s="2">
        <f t="shared" si="8"/>
        <v>10.064326584188077</v>
      </c>
      <c r="P47" s="2">
        <f t="shared" si="6"/>
        <v>19.563440587408152</v>
      </c>
      <c r="Q47" s="2">
        <f t="shared" si="9"/>
        <v>45.822649482424737</v>
      </c>
      <c r="R47" s="2">
        <f t="shared" si="10"/>
        <v>19.318795582890882</v>
      </c>
      <c r="S47" s="2">
        <f t="shared" si="11"/>
        <v>10.401311246089843</v>
      </c>
      <c r="T47" s="2">
        <f t="shared" si="12"/>
        <v>10.106836217419422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14.395730223963707</v>
      </c>
      <c r="E48" s="2">
        <f t="shared" si="14"/>
        <v>26.773713903165103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15.916575042995573</v>
      </c>
      <c r="N48" s="2">
        <f t="shared" si="5"/>
        <v>30.939275231576516</v>
      </c>
      <c r="O48" s="2">
        <f t="shared" si="8"/>
        <v>9.9787177592762291</v>
      </c>
      <c r="P48" s="2">
        <f t="shared" si="6"/>
        <v>19.397030729191506</v>
      </c>
      <c r="Q48" s="2">
        <f t="shared" si="9"/>
        <v>45.932418261211325</v>
      </c>
      <c r="R48" s="2">
        <f t="shared" si="10"/>
        <v>19.158704358046222</v>
      </c>
      <c r="S48" s="2">
        <f t="shared" si="11"/>
        <v>10.153834100966829</v>
      </c>
      <c r="T48" s="2">
        <f t="shared" si="12"/>
        <v>9.8286156264545479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14.680236812214668</v>
      </c>
      <c r="E49" s="79">
        <f t="shared" si="14"/>
        <v>27.058220491416066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15.672931431532866</v>
      </c>
      <c r="N49" s="79">
        <f t="shared" si="5"/>
        <v>30.465671033870848</v>
      </c>
      <c r="O49" s="79">
        <f t="shared" si="8"/>
        <v>9.9019657711630664</v>
      </c>
      <c r="P49" s="79">
        <f t="shared" si="6"/>
        <v>19.247837144617616</v>
      </c>
      <c r="Q49" s="79">
        <f t="shared" si="9"/>
        <v>46.055589441109703</v>
      </c>
      <c r="R49" s="79">
        <f t="shared" si="10"/>
        <v>18.997368949693637</v>
      </c>
      <c r="S49" s="79">
        <f t="shared" si="11"/>
        <v>9.9173295032120201</v>
      </c>
      <c r="T49" s="79">
        <f t="shared" si="12"/>
        <v>9.5584761750135101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14.980403512726941</v>
      </c>
      <c r="E50" s="2">
        <f t="shared" si="14"/>
        <v>27.358387191928337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15.442427380979343</v>
      </c>
      <c r="N50" s="2">
        <f t="shared" si="5"/>
        <v>30.017608040242887</v>
      </c>
      <c r="O50" s="2">
        <f t="shared" si="8"/>
        <v>9.8335224840409072</v>
      </c>
      <c r="P50" s="2">
        <f t="shared" si="6"/>
        <v>19.114794345378076</v>
      </c>
      <c r="Q50" s="2">
        <f t="shared" si="9"/>
        <v>46.193241713266275</v>
      </c>
      <c r="R50" s="2">
        <f t="shared" si="10"/>
        <v>18.834854521337938</v>
      </c>
      <c r="S50" s="2">
        <f t="shared" si="11"/>
        <v>9.6909298184106802</v>
      </c>
      <c r="T50" s="2">
        <f t="shared" si="12"/>
        <v>9.2954621073942771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15.297341421896553</v>
      </c>
      <c r="E51" s="2">
        <f t="shared" si="14"/>
        <v>27.675325101097947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15.224056318003822</v>
      </c>
      <c r="N51" s="2">
        <f t="shared" si="5"/>
        <v>29.59312963318855</v>
      </c>
      <c r="O51" s="2">
        <f t="shared" si="8"/>
        <v>9.7729105980283961</v>
      </c>
      <c r="P51" s="2">
        <f t="shared" si="6"/>
        <v>18.996974536871516</v>
      </c>
      <c r="Q51" s="2">
        <f t="shared" si="9"/>
        <v>46.346544063048526</v>
      </c>
      <c r="R51" s="2">
        <f t="shared" si="10"/>
        <v>18.671218961950579</v>
      </c>
      <c r="S51" s="2">
        <f t="shared" si="11"/>
        <v>9.4738599973888871</v>
      </c>
      <c r="T51" s="2">
        <f t="shared" si="12"/>
        <v>9.0387044853418903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15.632270754695336</v>
      </c>
      <c r="E52" s="2">
        <f t="shared" si="14"/>
        <v>28.010254433896733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15.016919526425802</v>
      </c>
      <c r="N52" s="2">
        <f t="shared" si="5"/>
        <v>29.190488852247533</v>
      </c>
      <c r="O52" s="2">
        <f t="shared" si="8"/>
        <v>9.7197149005296062</v>
      </c>
      <c r="P52" s="2">
        <f t="shared" si="6"/>
        <v>18.893570612245469</v>
      </c>
      <c r="Q52" s="2">
        <f t="shared" si="9"/>
        <v>46.516766039148564</v>
      </c>
      <c r="R52" s="2">
        <f t="shared" si="10"/>
        <v>18.506511605251831</v>
      </c>
      <c r="S52" s="2">
        <f t="shared" si="11"/>
        <v>9.2654240095370444</v>
      </c>
      <c r="T52" s="2">
        <f t="shared" si="12"/>
        <v>8.7874076464194868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15.986534030266007</v>
      </c>
      <c r="E53" s="2">
        <f t="shared" si="14"/>
        <v>28.364517709467403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14.820211792582908</v>
      </c>
      <c r="N53" s="2">
        <f t="shared" si="5"/>
        <v>28.80812049089436</v>
      </c>
      <c r="O53" s="2">
        <f t="shared" si="8"/>
        <v>9.6735750579238982</v>
      </c>
      <c r="P53" s="2">
        <f t="shared" si="6"/>
        <v>18.803882140594791</v>
      </c>
      <c r="Q53" s="2">
        <f t="shared" si="9"/>
        <v>46.705289426274106</v>
      </c>
      <c r="R53" s="2">
        <f t="shared" si="10"/>
        <v>18.340771716806703</v>
      </c>
      <c r="S53" s="2">
        <f t="shared" si="11"/>
        <v>9.0649933200121815</v>
      </c>
      <c r="T53" s="2">
        <f t="shared" si="12"/>
        <v>8.540837684739353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16.361611159266264</v>
      </c>
      <c r="E54" s="2">
        <f t="shared" si="14"/>
        <v>28.73959483846766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14.633209322766323</v>
      </c>
      <c r="N54" s="2">
        <f t="shared" si="5"/>
        <v>28.444617609966091</v>
      </c>
      <c r="O54" s="2">
        <f t="shared" si="8"/>
        <v>9.6341796739153338</v>
      </c>
      <c r="P54" s="2">
        <f t="shared" si="6"/>
        <v>18.727303817343582</v>
      </c>
      <c r="Q54" s="2">
        <f t="shared" si="9"/>
        <v>46.913621536603046</v>
      </c>
      <c r="R54" s="2">
        <f t="shared" si="10"/>
        <v>18.174026698135386</v>
      </c>
      <c r="S54" s="2">
        <f t="shared" si="11"/>
        <v>8.871996992777909</v>
      </c>
      <c r="T54" s="2">
        <f t="shared" si="12"/>
        <v>8.2983125555966009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16.759136747002213</v>
      </c>
      <c r="E55" s="2">
        <f t="shared" si="14"/>
        <v>29.137120426203609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14.455259519631737</v>
      </c>
      <c r="N55" s="2">
        <f t="shared" si="5"/>
        <v>28.098711664640955</v>
      </c>
      <c r="O55" s="2">
        <f t="shared" si="8"/>
        <v>9.6012614001115164</v>
      </c>
      <c r="P55" s="2">
        <f t="shared" si="6"/>
        <v>18.663315959992769</v>
      </c>
      <c r="Q55" s="2">
        <f t="shared" si="9"/>
        <v>47.143410371297904</v>
      </c>
      <c r="R55" s="2">
        <f t="shared" si="10"/>
        <v>18.006289945094295</v>
      </c>
      <c r="S55" s="2">
        <f t="shared" si="11"/>
        <v>8.6859130805620257</v>
      </c>
      <c r="T55" s="2">
        <f t="shared" si="12"/>
        <v>8.059193487466521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17.180919983717992</v>
      </c>
      <c r="E56" s="2">
        <f t="shared" si="14"/>
        <v>29.558903662919388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14.285772288811977</v>
      </c>
      <c r="N56" s="2">
        <f t="shared" ref="N56:N79" si="23">M56*$B$6</f>
        <v>27.769255605884272</v>
      </c>
      <c r="O56" s="2">
        <f t="shared" si="8"/>
        <v>9.574592930035319</v>
      </c>
      <c r="P56" s="2">
        <f t="shared" ref="P56:P79" si="24">O56*$B$6</f>
        <v>18.611476721119853</v>
      </c>
      <c r="Q56" s="2">
        <f t="shared" si="9"/>
        <v>47.39646194573308</v>
      </c>
      <c r="R56" s="2">
        <f t="shared" si="10"/>
        <v>17.837558282813692</v>
      </c>
      <c r="S56" s="2">
        <f t="shared" si="11"/>
        <v>8.5062610214564387</v>
      </c>
      <c r="T56" s="2">
        <f t="shared" si="12"/>
        <v>7.8228774480250012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17.628967561773077</v>
      </c>
      <c r="E57" s="2">
        <f t="shared" si="14"/>
        <v>30.006951240974473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14.124212612286225</v>
      </c>
      <c r="N57" s="2">
        <f t="shared" si="23"/>
        <v>27.455209444266455</v>
      </c>
      <c r="O57" s="2">
        <f t="shared" si="8"/>
        <v>9.5539837431593782</v>
      </c>
      <c r="P57" s="2">
        <f t="shared" si="24"/>
        <v>18.571415759302926</v>
      </c>
      <c r="Q57" s="2">
        <f t="shared" si="9"/>
        <v>47.674760121626576</v>
      </c>
      <c r="R57" s="2">
        <f t="shared" si="10"/>
        <v>17.667808880652103</v>
      </c>
      <c r="S57" s="2">
        <f t="shared" si="11"/>
        <v>8.332594804607826</v>
      </c>
      <c r="T57" s="2">
        <f t="shared" si="12"/>
        <v>7.5887904602734135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18.105510140896815</v>
      </c>
      <c r="E58" s="2">
        <f t="shared" si="14"/>
        <v>30.483493820098211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13.970094176056769</v>
      </c>
      <c r="N58" s="2">
        <f t="shared" si="23"/>
        <v>27.15562786318619</v>
      </c>
      <c r="O58" s="2">
        <f t="shared" si="8"/>
        <v>9.539277493092845</v>
      </c>
      <c r="P58" s="2">
        <f t="shared" si="24"/>
        <v>18.542829162173597</v>
      </c>
      <c r="Q58" s="2">
        <f t="shared" si="9"/>
        <v>47.980489347001679</v>
      </c>
      <c r="R58" s="2">
        <f t="shared" si="10"/>
        <v>17.496995526903468</v>
      </c>
      <c r="S58" s="2">
        <f t="shared" si="11"/>
        <v>8.1644966974028428</v>
      </c>
      <c r="T58" s="2">
        <f t="shared" si="12"/>
        <v>7.3563816042175718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18.613032979589992</v>
      </c>
      <c r="E59" s="79">
        <f t="shared" si="14"/>
        <v>30.991016658791388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13.82297387977329</v>
      </c>
      <c r="N59" s="79">
        <f t="shared" si="23"/>
        <v>26.869649546458511</v>
      </c>
      <c r="O59" s="79">
        <f t="shared" si="8"/>
        <v>9.5303499554315216</v>
      </c>
      <c r="P59" s="79">
        <f t="shared" si="24"/>
        <v>18.52547545736601</v>
      </c>
      <c r="Q59" s="79">
        <f t="shared" si="9"/>
        <v>48.316060771799897</v>
      </c>
      <c r="R59" s="79">
        <f t="shared" si="10"/>
        <v>17.325044113008509</v>
      </c>
      <c r="S59" s="79">
        <f t="shared" si="11"/>
        <v>8.0015713458388777</v>
      </c>
      <c r="T59" s="79">
        <f t="shared" si="12"/>
        <v>7.1251175717814519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19.154311465602976</v>
      </c>
      <c r="E60" s="2">
        <f t="shared" si="14"/>
        <v>31.532295144804372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13.682447087670651</v>
      </c>
      <c r="N60" s="2">
        <f t="shared" si="23"/>
        <v>26.596487946897717</v>
      </c>
      <c r="O60" s="2">
        <f t="shared" si="8"/>
        <v>9.5271074671477134</v>
      </c>
      <c r="P60" s="2">
        <f t="shared" si="24"/>
        <v>18.51917257894041</v>
      </c>
      <c r="Q60" s="2">
        <f t="shared" si="9"/>
        <v>48.684142283851457</v>
      </c>
      <c r="R60" s="2">
        <f t="shared" si="10"/>
        <v>17.151847139047085</v>
      </c>
      <c r="S60" s="2">
        <f t="shared" si="11"/>
        <v>7.8434400696760544</v>
      </c>
      <c r="T60" s="2">
        <f t="shared" si="12"/>
        <v>6.8944776701457249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19.732452413917247</v>
      </c>
      <c r="E61" s="2">
        <f t="shared" si="14"/>
        <v>32.110436093118643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13.548143505451941</v>
      </c>
      <c r="N61" s="2">
        <f t="shared" si="23"/>
        <v>26.335423271637701</v>
      </c>
      <c r="O61" s="2">
        <f t="shared" si="8"/>
        <v>9.5294858014275121</v>
      </c>
      <c r="P61" s="2">
        <f t="shared" si="24"/>
        <v>18.523795680246856</v>
      </c>
      <c r="Q61" s="2">
        <f t="shared" si="9"/>
        <v>49.087693097216032</v>
      </c>
      <c r="R61" s="2">
        <f t="shared" si="10"/>
        <v>16.977257004097389</v>
      </c>
      <c r="S61" s="2">
        <f t="shared" si="11"/>
        <v>7.689735175102121</v>
      </c>
      <c r="T61" s="2">
        <f t="shared" si="12"/>
        <v>6.6639491936618391</v>
      </c>
    </row>
    <row r="62" spans="2:20" x14ac:dyDescent="0.35">
      <c r="B62" s="17">
        <v>43</v>
      </c>
      <c r="C62">
        <f t="shared" si="13"/>
        <v>63</v>
      </c>
      <c r="D62" s="2">
        <f t="shared" si="7"/>
        <v>20.35094215929962</v>
      </c>
      <c r="E62" s="2">
        <f t="shared" si="14"/>
        <v>32.728925838501013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13.419723587990307</v>
      </c>
      <c r="N62" s="2">
        <f t="shared" si="23"/>
        <v>26.085795499279076</v>
      </c>
      <c r="O62" s="2">
        <f t="shared" si="8"/>
        <v>9.5374494298241235</v>
      </c>
      <c r="P62" s="2">
        <f t="shared" si="24"/>
        <v>18.539275699669325</v>
      </c>
      <c r="Q62" s="2">
        <f t="shared" si="9"/>
        <v>49.530003622313785</v>
      </c>
      <c r="R62" s="2">
        <f t="shared" si="10"/>
        <v>16.801077783812772</v>
      </c>
      <c r="S62" s="2">
        <f t="shared" si="11"/>
        <v>7.5400941000368897</v>
      </c>
      <c r="T62" s="2">
        <f t="shared" si="12"/>
        <v>6.4330231090666734</v>
      </c>
    </row>
    <row r="63" spans="2:20" x14ac:dyDescent="0.35">
      <c r="B63" s="17">
        <v>44</v>
      </c>
      <c r="C63">
        <f t="shared" si="13"/>
        <v>64</v>
      </c>
      <c r="D63" s="2">
        <f t="shared" si="7"/>
        <v>21.013702654152976</v>
      </c>
      <c r="E63" s="2">
        <f t="shared" si="14"/>
        <v>33.391686333354372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13.29687539903192</v>
      </c>
      <c r="N63" s="2">
        <f t="shared" si="23"/>
        <v>25.846998275654208</v>
      </c>
      <c r="O63" s="2">
        <f t="shared" si="8"/>
        <v>9.550991127308345</v>
      </c>
      <c r="P63" s="2">
        <f t="shared" si="24"/>
        <v>18.565598592907055</v>
      </c>
      <c r="Q63" s="2">
        <f t="shared" si="9"/>
        <v>50.014741453035867</v>
      </c>
      <c r="R63" s="2">
        <f t="shared" si="10"/>
        <v>16.623055119681496</v>
      </c>
      <c r="S63" s="2">
        <f t="shared" si="11"/>
        <v>7.3941531903317452</v>
      </c>
      <c r="T63" s="2">
        <f t="shared" si="12"/>
        <v>6.2011900253126795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21.725156991422352</v>
      </c>
      <c r="E64" s="2">
        <f t="shared" si="14"/>
        <v>34.103140670623745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13.179311857293257</v>
      </c>
      <c r="N64" s="2">
        <f t="shared" si="23"/>
        <v>25.618473560680926</v>
      </c>
      <c r="O64" s="2">
        <f t="shared" si="8"/>
        <v>9.5701318745674353</v>
      </c>
      <c r="P64" s="2">
        <f t="shared" si="24"/>
        <v>18.602805143059165</v>
      </c>
      <c r="Q64" s="2">
        <f t="shared" si="9"/>
        <v>50.546004416017041</v>
      </c>
      <c r="R64" s="2">
        <f t="shared" si="10"/>
        <v>16.442863745393296</v>
      </c>
      <c r="S64" s="2">
        <f t="shared" si="11"/>
        <v>7.2515408779156356</v>
      </c>
      <c r="T64" s="2">
        <f t="shared" si="12"/>
        <v>5.967936450861564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22.490306004106422</v>
      </c>
      <c r="E65" s="2">
        <f t="shared" si="14"/>
        <v>34.868289683307822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13.066768314102188</v>
      </c>
      <c r="N65" s="2">
        <f t="shared" si="23"/>
        <v>25.399706919684398</v>
      </c>
      <c r="O65" s="2">
        <f t="shared" si="8"/>
        <v>9.5949210043666362</v>
      </c>
      <c r="P65" s="2">
        <f t="shared" si="24"/>
        <v>18.650991245128044</v>
      </c>
      <c r="Q65" s="2">
        <f t="shared" si="9"/>
        <v>51.128381733234278</v>
      </c>
      <c r="R65" s="2">
        <f t="shared" si="10"/>
        <v>16.260092049926456</v>
      </c>
      <c r="S65" s="2">
        <f t="shared" si="11"/>
        <v>7.1118699927731894</v>
      </c>
      <c r="T65" s="2">
        <f t="shared" si="12"/>
        <v>5.7327413815998778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23.314817839340986</v>
      </c>
      <c r="E66" s="2">
        <f t="shared" si="14"/>
        <v>35.692801518542382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12.959000416533119</v>
      </c>
      <c r="N66" s="2">
        <f t="shared" si="23"/>
        <v>25.190223369673738</v>
      </c>
      <c r="O66" s="2">
        <f t="shared" si="8"/>
        <v>9.6254365226583101</v>
      </c>
      <c r="P66" s="2">
        <f t="shared" si="24"/>
        <v>18.710308530204131</v>
      </c>
      <c r="Q66" s="2">
        <f t="shared" si="9"/>
        <v>51.767024436156447</v>
      </c>
      <c r="R66" s="2">
        <f t="shared" si="10"/>
        <v>16.074222917614065</v>
      </c>
      <c r="S66" s="2">
        <f t="shared" si="11"/>
        <v>6.9747288873212181</v>
      </c>
      <c r="T66" s="2">
        <f t="shared" si="12"/>
        <v>5.4950733168650041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24.20513264824875</v>
      </c>
      <c r="E67" s="2">
        <f t="shared" si="14"/>
        <v>36.583116327450142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12.855782217220421</v>
      </c>
      <c r="N67" s="2">
        <f t="shared" si="23"/>
        <v>24.989583705121742</v>
      </c>
      <c r="O67" s="2">
        <f t="shared" si="8"/>
        <v>9.6617855068033371</v>
      </c>
      <c r="P67" s="2">
        <f t="shared" si="24"/>
        <v>18.780965139544598</v>
      </c>
      <c r="Q67" s="2">
        <f t="shared" si="9"/>
        <v>52.467726212033497</v>
      </c>
      <c r="R67" s="2">
        <f t="shared" si="10"/>
        <v>15.884609884583355</v>
      </c>
      <c r="S67" s="2">
        <f t="shared" si="11"/>
        <v>6.8396709815439163</v>
      </c>
      <c r="T67" s="2">
        <f t="shared" si="12"/>
        <v>5.2543878767835013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25.168584738448217</v>
      </c>
      <c r="E68" s="2">
        <f t="shared" si="14"/>
        <v>37.54656841764961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12.756904498007358</v>
      </c>
      <c r="N68" s="2">
        <f t="shared" si="23"/>
        <v>24.797381239406622</v>
      </c>
      <c r="O68" s="2">
        <f t="shared" si="8"/>
        <v>9.7041044372590974</v>
      </c>
      <c r="P68" s="2">
        <f t="shared" si="24"/>
        <v>18.863226369321723</v>
      </c>
      <c r="Q68" s="2">
        <f t="shared" si="9"/>
        <v>53.237015817452175</v>
      </c>
      <c r="R68" s="2">
        <f t="shared" si="10"/>
        <v>15.690447399802565</v>
      </c>
      <c r="S68" s="2">
        <f t="shared" si="11"/>
        <v>6.706202247018326</v>
      </c>
      <c r="T68" s="2">
        <f t="shared" si="12"/>
        <v>5.0101263016912423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26.213544642340924</v>
      </c>
      <c r="E69" s="79">
        <f t="shared" si="14"/>
        <v>38.59152832154232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12.662173279540225</v>
      </c>
      <c r="N69" s="79">
        <f t="shared" si="23"/>
        <v>24.613238907701472</v>
      </c>
      <c r="O69" s="79">
        <f t="shared" si="8"/>
        <v>9.7525592471244344</v>
      </c>
      <c r="P69" s="79">
        <f t="shared" si="24"/>
        <v>18.957414766930359</v>
      </c>
      <c r="Q69" s="79">
        <f t="shared" si="9"/>
        <v>54.082261990355704</v>
      </c>
      <c r="R69" s="79">
        <f t="shared" si="10"/>
        <v>15.490733668813384</v>
      </c>
      <c r="S69" s="79">
        <f t="shared" si="11"/>
        <v>6.5737660345121114</v>
      </c>
      <c r="T69" s="79">
        <f t="shared" si="12"/>
        <v>4.7617152687830995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27.3495834537941</v>
      </c>
      <c r="E70" s="2">
        <f t="shared" si="14"/>
        <v>39.727567132995496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12.571408493040538</v>
      </c>
      <c r="N70" s="2">
        <f t="shared" si="23"/>
        <v>24.436806685111918</v>
      </c>
      <c r="O70" s="2">
        <f t="shared" si="8"/>
        <v>9.8073447637461939</v>
      </c>
      <c r="P70" s="2">
        <f t="shared" si="24"/>
        <v>19.063909045560401</v>
      </c>
      <c r="Q70" s="2">
        <f t="shared" si="9"/>
        <v>55.011791315501782</v>
      </c>
      <c r="R70" s="2">
        <f t="shared" si="10"/>
        <v>15.284224182506286</v>
      </c>
      <c r="S70" s="2">
        <f t="shared" si="11"/>
        <v>6.4417245106618548</v>
      </c>
      <c r="T70" s="2">
        <f t="shared" si="12"/>
        <v>4.5085686836531522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28.587661298135629</v>
      </c>
      <c r="E71" s="2">
        <f t="shared" si="14"/>
        <v>40.965644977337021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12.484442793934305</v>
      </c>
      <c r="N71" s="2">
        <f t="shared" si="23"/>
        <v>24.267759280561258</v>
      </c>
      <c r="O71" s="2">
        <f t="shared" si="8"/>
        <v>9.8686830501883858</v>
      </c>
      <c r="P71" s="2">
        <f t="shared" si="24"/>
        <v>19.183140860278193</v>
      </c>
      <c r="Q71" s="2">
        <f t="shared" si="9"/>
        <v>56.035018568991205</v>
      </c>
      <c r="R71" s="2">
        <f t="shared" si="10"/>
        <v>15.069373591654184</v>
      </c>
      <c r="S71" s="2">
        <f t="shared" si="11"/>
        <v>6.3093358040279641</v>
      </c>
      <c r="T71" s="2">
        <f t="shared" si="12"/>
        <v>4.2500924251922081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29.940340628675209</v>
      </c>
      <c r="E72" s="2">
        <f t="shared" si="14"/>
        <v>42.318324307876608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12.401120499908281</v>
      </c>
      <c r="N72" s="2">
        <f t="shared" si="23"/>
        <v>24.105794072541713</v>
      </c>
      <c r="O72" s="2">
        <f t="shared" si="8"/>
        <v>9.9368199057352911</v>
      </c>
      <c r="P72" s="2">
        <f t="shared" si="24"/>
        <v>19.315588005564489</v>
      </c>
      <c r="Q72" s="2">
        <f t="shared" si="9"/>
        <v>57.162587401564963</v>
      </c>
      <c r="R72" s="2">
        <f t="shared" si="10"/>
        <v>14.844263093688355</v>
      </c>
      <c r="S72" s="2">
        <f t="shared" si="11"/>
        <v>6.1757257742099858</v>
      </c>
      <c r="T72" s="2">
        <f t="shared" si="12"/>
        <v>3.9856934834340416</v>
      </c>
    </row>
    <row r="73" spans="2:20" x14ac:dyDescent="0.35">
      <c r="B73" s="17">
        <v>54</v>
      </c>
      <c r="C73">
        <f t="shared" si="13"/>
        <v>74</v>
      </c>
      <c r="D73" s="2">
        <f t="shared" si="7"/>
        <v>31.422022709309211</v>
      </c>
      <c r="E73" s="2">
        <f t="shared" si="14"/>
        <v>43.80000638851061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12.321296638397186</v>
      </c>
      <c r="N73" s="2">
        <f t="shared" si="23"/>
        <v>23.950629257581987</v>
      </c>
      <c r="O73" s="2">
        <f t="shared" si="8"/>
        <v>10.012018416949557</v>
      </c>
      <c r="P73" s="2">
        <f t="shared" si="24"/>
        <v>19.461761879603227</v>
      </c>
      <c r="Q73" s="2">
        <f t="shared" si="9"/>
        <v>58.406516379987892</v>
      </c>
      <c r="R73" s="2">
        <f t="shared" si="10"/>
        <v>14.606509991477282</v>
      </c>
      <c r="S73" s="2">
        <f t="shared" si="11"/>
        <v>6.0398531241240683</v>
      </c>
      <c r="T73" s="2">
        <f t="shared" si="12"/>
        <v>3.7147955885185451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33.049201394672991</v>
      </c>
      <c r="E74" s="2">
        <f t="shared" si="14"/>
        <v>45.427185073874384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12.244836090562128</v>
      </c>
      <c r="N74" s="2">
        <f t="shared" si="23"/>
        <v>23.802002186278287</v>
      </c>
      <c r="O74" s="2">
        <f t="shared" si="8"/>
        <v>10.094547913754642</v>
      </c>
      <c r="P74" s="2">
        <f t="shared" si="24"/>
        <v>19.622186016672824</v>
      </c>
      <c r="Q74" s="2">
        <f t="shared" si="9"/>
        <v>59.780340726842411</v>
      </c>
      <c r="R74" s="2">
        <f t="shared" si="10"/>
        <v>14.353155652968027</v>
      </c>
      <c r="S74" s="2">
        <f t="shared" si="11"/>
        <v>5.9004664071951911</v>
      </c>
      <c r="T74" s="2">
        <f t="shared" si="12"/>
        <v>3.4368643595494688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34.840721004515636</v>
      </c>
      <c r="E75" s="2">
        <f t="shared" si="14"/>
        <v>47.218704683717036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12.1716128205634</v>
      </c>
      <c r="N75" s="2">
        <f t="shared" si="23"/>
        <v>23.659667865123961</v>
      </c>
      <c r="O75" s="2">
        <f t="shared" si="8"/>
        <v>10.18466591316106</v>
      </c>
      <c r="P75" s="2">
        <f t="shared" si="24"/>
        <v>19.797360988638996</v>
      </c>
      <c r="Q75" s="2">
        <f t="shared" si="9"/>
        <v>61.299232598290573</v>
      </c>
      <c r="R75" s="2">
        <f t="shared" si="10"/>
        <v>14.080527914573537</v>
      </c>
      <c r="S75" s="2">
        <f t="shared" si="11"/>
        <v>5.7560514002556999</v>
      </c>
      <c r="T75" s="2">
        <f t="shared" si="12"/>
        <v>3.1514462955227178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36.818013009344327</v>
      </c>
      <c r="E76" s="2">
        <f t="shared" si="14"/>
        <v>49.195996688545719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12.101509180413055</v>
      </c>
      <c r="N76" s="2">
        <f t="shared" si="23"/>
        <v>23.523397605254114</v>
      </c>
      <c r="O76" s="2">
        <f t="shared" si="8"/>
        <v>10.282589549481127</v>
      </c>
      <c r="P76" s="2">
        <f t="shared" si="24"/>
        <v>19.987708869863393</v>
      </c>
      <c r="Q76" s="2">
        <f t="shared" si="9"/>
        <v>62.980071011773987</v>
      </c>
      <c r="R76" s="2">
        <f t="shared" si="10"/>
        <v>13.784074323228268</v>
      </c>
      <c r="S76" s="2">
        <f t="shared" si="11"/>
        <v>5.6047674277592545</v>
      </c>
      <c r="T76" s="2">
        <f t="shared" si="12"/>
        <v>2.8582276829593831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39.005267039434756</v>
      </c>
      <c r="E77" s="2">
        <f t="shared" si="14"/>
        <v>51.383250718636148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12.034415281956738</v>
      </c>
      <c r="N77" s="2">
        <f t="shared" si="23"/>
        <v>23.392977801678786</v>
      </c>
      <c r="O77" s="2">
        <f t="shared" si="8"/>
        <v>10.388451520362505</v>
      </c>
      <c r="P77" s="2">
        <f t="shared" si="24"/>
        <v>20.193487603341453</v>
      </c>
      <c r="Q77" s="2">
        <f t="shared" si="9"/>
        <v>64.84141467889765</v>
      </c>
      <c r="R77" s="2">
        <f t="shared" si="10"/>
        <v>13.458163960261501</v>
      </c>
      <c r="S77" s="2">
        <f t="shared" si="11"/>
        <v>5.4443717039146522</v>
      </c>
      <c r="T77" s="2">
        <f t="shared" si="12"/>
        <v>2.557121777056472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41.429462432422454</v>
      </c>
      <c r="E78" s="2">
        <f t="shared" si="14"/>
        <v>53.807446111623847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11.970228428615881</v>
      </c>
      <c r="N78" s="2">
        <f t="shared" si="23"/>
        <v>23.268208828680695</v>
      </c>
      <c r="O78" s="2">
        <f t="shared" si="8"/>
        <v>10.502233692138301</v>
      </c>
      <c r="P78" s="2">
        <f t="shared" si="24"/>
        <v>20.414661940126116</v>
      </c>
      <c r="Q78" s="2">
        <f t="shared" si="9"/>
        <v>66.903304660369315</v>
      </c>
      <c r="R78" s="2">
        <f t="shared" si="10"/>
        <v>13.095858548745468</v>
      </c>
      <c r="S78" s="2">
        <f t="shared" si="11"/>
        <v>5.272131836299577</v>
      </c>
      <c r="T78" s="2">
        <f t="shared" si="12"/>
        <v>2.2483953998660047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44.12014413544577</v>
      </c>
      <c r="E79" s="79">
        <f t="shared" si="14"/>
        <v>56.498127814647162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11.908852600449171</v>
      </c>
      <c r="N79" s="79">
        <f t="shared" si="23"/>
        <v>23.148904038857115</v>
      </c>
      <c r="O79" s="79">
        <f t="shared" si="8"/>
        <v>10.623669303941956</v>
      </c>
      <c r="P79" s="79">
        <f t="shared" si="24"/>
        <v>20.65071333977453</v>
      </c>
      <c r="Q79" s="79">
        <f t="shared" si="9"/>
        <v>69.186786500729525</v>
      </c>
      <c r="R79" s="79">
        <f t="shared" si="10"/>
        <v>12.688658686082363</v>
      </c>
      <c r="S79" s="79">
        <f t="shared" si="11"/>
        <v>5.0847285233236139</v>
      </c>
      <c r="T79" s="79">
        <f t="shared" si="12"/>
        <v>1.9328491348288646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0.70852475438060436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10.709999999999999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0.49254266598965502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1.676542665989655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0.7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6.3881464022735965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8.8968743850384868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9.7995944730958815</v>
      </c>
      <c r="E24" s="2">
        <f>D24+$I$19</f>
        <v>22.177578152297279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34.787347413740036</v>
      </c>
      <c r="N24" s="2">
        <f t="shared" ref="N24:N55" si="5">M24*$B$6</f>
        <v>67.621037396724432</v>
      </c>
      <c r="O24" s="2">
        <f>(K24^2+M24^2-2*K24*M24*COS(RADIANS(E24)))^0.5</f>
        <v>17.829811948872813</v>
      </c>
      <c r="P24" s="2">
        <f t="shared" ref="P24:P55" si="6">O24*$B$6</f>
        <v>34.658301658696928</v>
      </c>
      <c r="Q24" s="2">
        <f>180-DEGREES(ACOS((K24^2-M24^2+O24^2)/(2*K24*O24)))</f>
        <v>47.433246571685999</v>
      </c>
      <c r="R24" s="2">
        <f>-E24+Q24</f>
        <v>25.255668419388719</v>
      </c>
      <c r="S24" s="2">
        <f>L24*SIN(RADIANS(Q24))</f>
        <v>28.85107130798858</v>
      </c>
      <c r="T24" s="2">
        <f>L24*COS(RADIANS(Q24))</f>
        <v>26.499039544061077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9.8799093082209879</v>
      </c>
      <c r="E25" s="2">
        <f>D25+$I$19</f>
        <v>22.257892987422384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31.765232305662554</v>
      </c>
      <c r="N25" s="2">
        <f t="shared" si="5"/>
        <v>61.746529165039099</v>
      </c>
      <c r="O25" s="2">
        <f t="shared" ref="O25:O79" si="8">(K25^2+M25^2-2*K25*M25*COS(RADIANS(E25)))^0.5</f>
        <v>16.35155035679605</v>
      </c>
      <c r="P25" s="2">
        <f t="shared" si="6"/>
        <v>31.784797645554434</v>
      </c>
      <c r="Q25" s="2">
        <f t="shared" ref="Q25:Q79" si="9">180-DEGREES(ACOS((K25^2-M25^2+O25^2)/(2*K25*O25)))</f>
        <v>47.377137814505687</v>
      </c>
      <c r="R25" s="2">
        <f t="shared" ref="R25:R79" si="10">-E25+Q25</f>
        <v>25.119244827083303</v>
      </c>
      <c r="S25" s="2">
        <f t="shared" ref="S25:S79" si="11">L25*SIN(RADIANS(Q25))</f>
        <v>26.211621838877278</v>
      </c>
      <c r="T25" s="2">
        <f t="shared" ref="T25:T79" si="12">L25*COS(RADIANS(Q25))</f>
        <v>24.122131661148828</v>
      </c>
    </row>
    <row r="26" spans="1:26" x14ac:dyDescent="0.35">
      <c r="B26" s="17">
        <v>7</v>
      </c>
      <c r="C26">
        <f>B26+$E$3</f>
        <v>27</v>
      </c>
      <c r="D26" s="2">
        <f t="shared" si="7"/>
        <v>9.9645376638341858</v>
      </c>
      <c r="E26" s="2">
        <f>D26+$I$19</f>
        <v>22.342521343035582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29.418605532164825</v>
      </c>
      <c r="N26" s="2">
        <f t="shared" si="5"/>
        <v>57.185062177643275</v>
      </c>
      <c r="O26" s="2">
        <f t="shared" si="8"/>
        <v>15.211916283537317</v>
      </c>
      <c r="P26" s="2">
        <f t="shared" si="6"/>
        <v>29.569531348591177</v>
      </c>
      <c r="Q26" s="2">
        <f t="shared" si="9"/>
        <v>47.321156571542787</v>
      </c>
      <c r="R26" s="2">
        <f t="shared" si="10"/>
        <v>24.978635228507205</v>
      </c>
      <c r="S26" s="2">
        <f t="shared" si="11"/>
        <v>24.148124253386523</v>
      </c>
      <c r="T26" s="2">
        <f t="shared" si="12"/>
        <v>22.266743896684044</v>
      </c>
    </row>
    <row r="27" spans="1:26" x14ac:dyDescent="0.35">
      <c r="B27" s="17">
        <v>8</v>
      </c>
      <c r="C27">
        <f>B27+$E$3</f>
        <v>28</v>
      </c>
      <c r="D27" s="2">
        <f t="shared" si="7"/>
        <v>10.05363976225666</v>
      </c>
      <c r="E27" s="2">
        <f>D27+$I$19</f>
        <v>22.431623441458058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27.529078017550038</v>
      </c>
      <c r="N27" s="2">
        <f t="shared" si="5"/>
        <v>53.512123013634465</v>
      </c>
      <c r="O27" s="2">
        <f t="shared" si="8"/>
        <v>14.301511752983306</v>
      </c>
      <c r="P27" s="2">
        <f t="shared" si="6"/>
        <v>27.799850605919069</v>
      </c>
      <c r="Q27" s="2">
        <f t="shared" si="9"/>
        <v>47.265585142103191</v>
      </c>
      <c r="R27" s="2">
        <f t="shared" si="10"/>
        <v>24.833961700645133</v>
      </c>
      <c r="S27" s="2">
        <f t="shared" si="11"/>
        <v>22.474561249526808</v>
      </c>
      <c r="T27" s="2">
        <f t="shared" si="12"/>
        <v>20.763936376436583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10.147387564728232</v>
      </c>
      <c r="E28" s="2">
        <f t="shared" ref="E28:E79" si="14">D28+$I$19</f>
        <v>22.525371243929627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25.965883121679163</v>
      </c>
      <c r="N28" s="2">
        <f t="shared" si="5"/>
        <v>50.473522247244823</v>
      </c>
      <c r="O28" s="2">
        <f t="shared" si="8"/>
        <v>13.554868886820611</v>
      </c>
      <c r="P28" s="2">
        <f t="shared" si="6"/>
        <v>26.348496336957375</v>
      </c>
      <c r="Q28" s="2">
        <f t="shared" si="9"/>
        <v>47.21071996733113</v>
      </c>
      <c r="R28" s="2">
        <f t="shared" si="10"/>
        <v>24.685348723401503</v>
      </c>
      <c r="S28" s="2">
        <f t="shared" si="11"/>
        <v>21.079496480688796</v>
      </c>
      <c r="T28" s="2">
        <f t="shared" si="12"/>
        <v>19.512503174214935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10.24596564393369</v>
      </c>
      <c r="E29" s="79">
        <f t="shared" si="14"/>
        <v>22.623949323135086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24.645305363586989</v>
      </c>
      <c r="N29" s="79">
        <f t="shared" si="5"/>
        <v>47.90653037795493</v>
      </c>
      <c r="O29" s="79">
        <f t="shared" si="8"/>
        <v>12.930100402856331</v>
      </c>
      <c r="P29" s="79">
        <f t="shared" si="6"/>
        <v>25.134046367088249</v>
      </c>
      <c r="Q29" s="79">
        <f t="shared" si="9"/>
        <v>47.156872280889928</v>
      </c>
      <c r="R29" s="79">
        <f t="shared" si="10"/>
        <v>24.532922957754842</v>
      </c>
      <c r="S29" s="79">
        <f t="shared" si="11"/>
        <v>19.891560344473152</v>
      </c>
      <c r="T29" s="79">
        <f t="shared" si="12"/>
        <v>18.447618125173879</v>
      </c>
    </row>
    <row r="30" spans="1:26" x14ac:dyDescent="0.35">
      <c r="B30" s="17">
        <v>11</v>
      </c>
      <c r="C30">
        <f t="shared" si="13"/>
        <v>31</v>
      </c>
      <c r="D30" s="2">
        <f t="shared" si="7"/>
        <v>10.3495721440396</v>
      </c>
      <c r="E30" s="2">
        <f t="shared" si="14"/>
        <v>22.727555823240998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23.510934745607802</v>
      </c>
      <c r="N30" s="2">
        <f t="shared" si="5"/>
        <v>45.701495395902271</v>
      </c>
      <c r="O30" s="2">
        <f t="shared" si="8"/>
        <v>12.398998955753836</v>
      </c>
      <c r="P30" s="2">
        <f t="shared" si="6"/>
        <v>24.101670130152538</v>
      </c>
      <c r="Q30" s="2">
        <f t="shared" si="9"/>
        <v>47.104368841866602</v>
      </c>
      <c r="R30" s="2">
        <f t="shared" si="10"/>
        <v>24.376813018625604</v>
      </c>
      <c r="S30" s="2">
        <f t="shared" si="11"/>
        <v>18.862645648737129</v>
      </c>
      <c r="T30" s="2">
        <f t="shared" si="12"/>
        <v>17.525571918196704</v>
      </c>
    </row>
    <row r="31" spans="1:26" x14ac:dyDescent="0.35">
      <c r="B31" s="17">
        <v>12</v>
      </c>
      <c r="C31">
        <f t="shared" si="13"/>
        <v>32</v>
      </c>
      <c r="D31" s="2">
        <f t="shared" si="7"/>
        <v>10.458419837983202</v>
      </c>
      <c r="E31" s="2">
        <f t="shared" si="14"/>
        <v>22.8364035171846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22.523188081057992</v>
      </c>
      <c r="N31" s="2">
        <f t="shared" si="5"/>
        <v>43.781473919483766</v>
      </c>
      <c r="O31" s="2">
        <f t="shared" si="8"/>
        <v>11.941784718086044</v>
      </c>
      <c r="P31" s="2">
        <f t="shared" si="6"/>
        <v>23.212918806404375</v>
      </c>
      <c r="Q31" s="2">
        <f t="shared" si="9"/>
        <v>47.053552759486678</v>
      </c>
      <c r="R31" s="2">
        <f t="shared" si="10"/>
        <v>24.217149242302078</v>
      </c>
      <c r="S31" s="2">
        <f t="shared" si="11"/>
        <v>17.958986475177742</v>
      </c>
      <c r="T31" s="2">
        <f t="shared" si="12"/>
        <v>16.715670742273904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10.572737293038136</v>
      </c>
      <c r="E32" s="2">
        <f t="shared" si="14"/>
        <v>22.95072097223953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21.653360284432697</v>
      </c>
      <c r="N32" s="2">
        <f t="shared" si="5"/>
        <v>42.090667855291656</v>
      </c>
      <c r="O32" s="2">
        <f t="shared" si="8"/>
        <v>11.544124533123442</v>
      </c>
      <c r="P32" s="2">
        <f t="shared" si="6"/>
        <v>22.439931032466671</v>
      </c>
      <c r="Q32" s="2">
        <f t="shared" si="9"/>
        <v>47.004784420381156</v>
      </c>
      <c r="R32" s="2">
        <f t="shared" si="10"/>
        <v>24.054063448141626</v>
      </c>
      <c r="S32" s="2">
        <f t="shared" si="11"/>
        <v>17.156091811892285</v>
      </c>
      <c r="T32" s="2">
        <f t="shared" si="12"/>
        <v>15.995636274994842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10.692770157153239</v>
      </c>
      <c r="E33" s="2">
        <f t="shared" si="14"/>
        <v>23.070753836354633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20.880059417769413</v>
      </c>
      <c r="N33" s="2">
        <f t="shared" si="5"/>
        <v>40.587494698636895</v>
      </c>
      <c r="O33" s="2">
        <f t="shared" si="8"/>
        <v>11.195346101050026</v>
      </c>
      <c r="P33" s="2">
        <f t="shared" si="6"/>
        <v>21.761961565065082</v>
      </c>
      <c r="Q33" s="2">
        <f t="shared" si="9"/>
        <v>46.958442530472496</v>
      </c>
      <c r="R33" s="2">
        <f t="shared" si="10"/>
        <v>23.887688694117863</v>
      </c>
      <c r="S33" s="2">
        <f t="shared" si="11"/>
        <v>16.435708280602896</v>
      </c>
      <c r="T33" s="2">
        <f t="shared" si="12"/>
        <v>15.348848439929418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10.818782580251755</v>
      </c>
      <c r="E34" s="2">
        <f t="shared" si="14"/>
        <v>23.196766259453149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20.186973053167687</v>
      </c>
      <c r="N34" s="2">
        <f t="shared" si="5"/>
        <v>39.24024569966948</v>
      </c>
      <c r="O34" s="2">
        <f t="shared" si="8"/>
        <v>10.887319416832234</v>
      </c>
      <c r="P34" s="2">
        <f t="shared" si="6"/>
        <v>21.163206975215171</v>
      </c>
      <c r="Q34" s="2">
        <f t="shared" si="9"/>
        <v>46.914925285055375</v>
      </c>
      <c r="R34" s="2">
        <f t="shared" si="10"/>
        <v>23.718159025602226</v>
      </c>
      <c r="S34" s="2">
        <f t="shared" si="11"/>
        <v>15.78391645043472</v>
      </c>
      <c r="T34" s="2">
        <f t="shared" si="12"/>
        <v>14.762617497664019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10.951058786625667</v>
      </c>
      <c r="E35" s="2">
        <f t="shared" si="14"/>
        <v>23.329042465827065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19.561415639863839</v>
      </c>
      <c r="N35" s="2">
        <f t="shared" si="5"/>
        <v>38.024262177392927</v>
      </c>
      <c r="O35" s="2">
        <f t="shared" si="8"/>
        <v>10.613729550140697</v>
      </c>
      <c r="P35" s="2">
        <f t="shared" si="6"/>
        <v>20.631392048745493</v>
      </c>
      <c r="Q35" s="2">
        <f t="shared" si="9"/>
        <v>46.874651682378044</v>
      </c>
      <c r="R35" s="2">
        <f t="shared" si="10"/>
        <v>23.545609216550979</v>
      </c>
      <c r="S35" s="2">
        <f t="shared" si="11"/>
        <v>15.189892357961547</v>
      </c>
      <c r="T35" s="2">
        <f t="shared" si="12"/>
        <v>14.2270600724927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11.089904816806881</v>
      </c>
      <c r="E36" s="2">
        <f t="shared" si="14"/>
        <v>23.467888496008278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18.99335338140396</v>
      </c>
      <c r="N36" s="2">
        <f t="shared" si="5"/>
        <v>36.920040036908276</v>
      </c>
      <c r="O36" s="2">
        <f t="shared" si="8"/>
        <v>10.36958863844049</v>
      </c>
      <c r="P36" s="2">
        <f t="shared" si="6"/>
        <v>20.156821178946164</v>
      </c>
      <c r="Q36" s="2">
        <f t="shared" si="9"/>
        <v>46.838062998021115</v>
      </c>
      <c r="R36" s="2">
        <f t="shared" si="10"/>
        <v>23.370174502012837</v>
      </c>
      <c r="S36" s="2">
        <f t="shared" si="11"/>
        <v>14.645075855103606</v>
      </c>
      <c r="T36" s="2">
        <f t="shared" si="12"/>
        <v>13.734344477094226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11.235650459895323</v>
      </c>
      <c r="E37" s="2">
        <f t="shared" si="14"/>
        <v>23.613634139096717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18.474731550539108</v>
      </c>
      <c r="N37" s="2">
        <f t="shared" si="5"/>
        <v>35.911922177199941</v>
      </c>
      <c r="O37" s="2">
        <f t="shared" si="8"/>
        <v>10.15089935631074</v>
      </c>
      <c r="P37" s="2">
        <f t="shared" si="6"/>
        <v>19.731724204771069</v>
      </c>
      <c r="Q37" s="2">
        <f t="shared" si="9"/>
        <v>46.805624439657549</v>
      </c>
      <c r="R37" s="2">
        <f t="shared" si="10"/>
        <v>23.191990300560832</v>
      </c>
      <c r="S37" s="2">
        <f t="shared" si="11"/>
        <v>14.142596698913112</v>
      </c>
      <c r="T37" s="2">
        <f t="shared" si="12"/>
        <v>13.278169964601194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11.388651400334988</v>
      </c>
      <c r="E38" s="2">
        <f t="shared" si="14"/>
        <v>23.766635079536385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17.998999286940212</v>
      </c>
      <c r="N38" s="2">
        <f t="shared" si="5"/>
        <v>34.987174773925858</v>
      </c>
      <c r="O38" s="2">
        <f t="shared" si="8"/>
        <v>9.9544172747723962</v>
      </c>
      <c r="P38" s="2">
        <f t="shared" si="6"/>
        <v>19.349794475393576</v>
      </c>
      <c r="Q38" s="2">
        <f t="shared" si="9"/>
        <v>46.777827004416281</v>
      </c>
      <c r="R38" s="2">
        <f t="shared" si="10"/>
        <v>23.011191924879896</v>
      </c>
      <c r="S38" s="2">
        <f t="shared" si="11"/>
        <v>13.676868983935041</v>
      </c>
      <c r="T38" s="2">
        <f t="shared" si="12"/>
        <v>12.853398742942863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11.54929160662526</v>
      </c>
      <c r="E39" s="79">
        <f t="shared" si="14"/>
        <v>23.927275285826656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17.560766823574809</v>
      </c>
      <c r="N39" s="79">
        <f t="shared" si="5"/>
        <v>34.13532098233766</v>
      </c>
      <c r="O39" s="79">
        <f t="shared" si="8"/>
        <v>9.7774795233501379</v>
      </c>
      <c r="P39" s="79">
        <f t="shared" si="6"/>
        <v>19.005855796668932</v>
      </c>
      <c r="Q39" s="79">
        <f t="shared" si="9"/>
        <v>46.75518956412418</v>
      </c>
      <c r="R39" s="79">
        <f t="shared" si="10"/>
        <v>22.827914278297524</v>
      </c>
      <c r="S39" s="79">
        <f t="shared" si="11"/>
        <v>13.243298490540242</v>
      </c>
      <c r="T39" s="79">
        <f t="shared" si="12"/>
        <v>12.455790435810322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11.717985993524325</v>
      </c>
      <c r="E40" s="2">
        <f t="shared" si="14"/>
        <v>24.095969672725722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17.155553624408412</v>
      </c>
      <c r="N40" s="2">
        <f t="shared" si="5"/>
        <v>33.347651357270045</v>
      </c>
      <c r="O40" s="2">
        <f t="shared" si="8"/>
        <v>9.6178789625037808</v>
      </c>
      <c r="P40" s="2">
        <f t="shared" si="6"/>
        <v>18.69561784247335</v>
      </c>
      <c r="Q40" s="2">
        <f t="shared" si="9"/>
        <v>46.738261207234274</v>
      </c>
      <c r="R40" s="2">
        <f t="shared" si="10"/>
        <v>22.642291534508551</v>
      </c>
      <c r="S40" s="2">
        <f t="shared" si="11"/>
        <v>12.838067567002575</v>
      </c>
      <c r="T40" s="2">
        <f t="shared" si="12"/>
        <v>12.081806874210008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11.895183394047715</v>
      </c>
      <c r="E41" s="2">
        <f t="shared" si="14"/>
        <v>24.273167073249112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16.779600245047245</v>
      </c>
      <c r="N41" s="2">
        <f t="shared" si="5"/>
        <v>32.616858140332639</v>
      </c>
      <c r="O41" s="2">
        <f t="shared" si="8"/>
        <v>9.4737702534157027</v>
      </c>
      <c r="P41" s="2">
        <f t="shared" si="6"/>
        <v>18.41549356939958</v>
      </c>
      <c r="Q41" s="2">
        <f t="shared" si="9"/>
        <v>46.72762387035047</v>
      </c>
      <c r="R41" s="2">
        <f t="shared" si="10"/>
        <v>22.454456797101358</v>
      </c>
      <c r="S41" s="2">
        <f t="shared" si="11"/>
        <v>12.457974368470216</v>
      </c>
      <c r="T41" s="2">
        <f t="shared" si="12"/>
        <v>11.728466183445144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12.081369883113858</v>
      </c>
      <c r="E42" s="2">
        <f t="shared" si="14"/>
        <v>24.459353562315254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16.429725698218661</v>
      </c>
      <c r="N42" s="2">
        <f t="shared" si="5"/>
        <v>31.936758001225364</v>
      </c>
      <c r="O42" s="2">
        <f t="shared" si="8"/>
        <v>9.3435987058312104</v>
      </c>
      <c r="P42" s="2">
        <f t="shared" si="6"/>
        <v>18.16246090834294</v>
      </c>
      <c r="Q42" s="2">
        <f t="shared" si="9"/>
        <v>46.723895297027354</v>
      </c>
      <c r="R42" s="2">
        <f t="shared" si="10"/>
        <v>22.2645417347121</v>
      </c>
      <c r="S42" s="2">
        <f t="shared" si="11"/>
        <v>12.100310918380481</v>
      </c>
      <c r="T42" s="2">
        <f t="shared" si="12"/>
        <v>11.393232067923988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12.277072501189858</v>
      </c>
      <c r="E43" s="2">
        <f t="shared" si="14"/>
        <v>24.655056180391256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16.103217863147592</v>
      </c>
      <c r="N43" s="2">
        <f t="shared" si="5"/>
        <v>31.302079011100815</v>
      </c>
      <c r="O43" s="2">
        <f t="shared" si="8"/>
        <v>9.2260456682993386</v>
      </c>
      <c r="P43" s="2">
        <f t="shared" si="6"/>
        <v>17.933956611866986</v>
      </c>
      <c r="Q43" s="2">
        <f t="shared" si="9"/>
        <v>46.727732367086787</v>
      </c>
      <c r="R43" s="2">
        <f t="shared" si="10"/>
        <v>22.072676186695531</v>
      </c>
      <c r="S43" s="2">
        <f t="shared" si="11"/>
        <v>11.762769363686591</v>
      </c>
      <c r="T43" s="2">
        <f t="shared" si="12"/>
        <v>11.073928649108424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12.48286343392629</v>
      </c>
      <c r="E44" s="2">
        <f t="shared" si="14"/>
        <v>24.860847113127686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15.797748256337522</v>
      </c>
      <c r="N44" s="2">
        <f t="shared" si="5"/>
        <v>30.70829497059913</v>
      </c>
      <c r="O44" s="2">
        <f t="shared" si="8"/>
        <v>9.1199861174744576</v>
      </c>
      <c r="P44" s="2">
        <f t="shared" si="6"/>
        <v>17.72779381459155</v>
      </c>
      <c r="Q44" s="2">
        <f t="shared" si="9"/>
        <v>46.739834846186113</v>
      </c>
      <c r="R44" s="2">
        <f t="shared" si="10"/>
        <v>21.878987733058427</v>
      </c>
      <c r="S44" s="2">
        <f t="shared" si="11"/>
        <v>11.443369015469417</v>
      </c>
      <c r="T44" s="2">
        <f t="shared" si="12"/>
        <v>10.768674134561699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12.699364712757761</v>
      </c>
      <c r="E45" s="2">
        <f t="shared" si="14"/>
        <v>25.077348391959156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15.511305011597877</v>
      </c>
      <c r="N45" s="2">
        <f t="shared" si="5"/>
        <v>30.151495133744415</v>
      </c>
      <c r="O45" s="2">
        <f t="shared" si="8"/>
        <v>9.0244553702586678</v>
      </c>
      <c r="P45" s="2">
        <f t="shared" si="6"/>
        <v>17.54209732692361</v>
      </c>
      <c r="Q45" s="2">
        <f t="shared" si="9"/>
        <v>46.760949612968346</v>
      </c>
      <c r="R45" s="2">
        <f t="shared" si="10"/>
        <v>21.683601221009191</v>
      </c>
      <c r="S45" s="2">
        <f t="shared" si="11"/>
        <v>11.140398923225206</v>
      </c>
      <c r="T45" s="2">
        <f t="shared" si="12"/>
        <v>10.475828553334123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12.927253512051571</v>
      </c>
      <c r="E46" s="2">
        <f t="shared" si="14"/>
        <v>25.305237191252967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15.24213964295717</v>
      </c>
      <c r="N46" s="2">
        <f t="shared" si="5"/>
        <v>29.628280723565865</v>
      </c>
      <c r="O46" s="2">
        <f t="shared" si="8"/>
        <v>8.9386227067654129</v>
      </c>
      <c r="P46" s="2">
        <f t="shared" si="6"/>
        <v>17.375252362318882</v>
      </c>
      <c r="Q46" s="2">
        <f t="shared" si="9"/>
        <v>46.791875430039255</v>
      </c>
      <c r="R46" s="2">
        <f t="shared" si="10"/>
        <v>21.486638238786288</v>
      </c>
      <c r="S46" s="2">
        <f t="shared" si="11"/>
        <v>10.852372202135824</v>
      </c>
      <c r="T46" s="2">
        <f t="shared" si="12"/>
        <v>10.193952127849753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13.167268130930259</v>
      </c>
      <c r="E47" s="2">
        <f t="shared" si="14"/>
        <v>25.545251810131653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14.988724360973903</v>
      </c>
      <c r="N47" s="2">
        <f t="shared" si="5"/>
        <v>29.135681961835513</v>
      </c>
      <c r="O47" s="2">
        <f t="shared" si="8"/>
        <v>8.8617702914536274</v>
      </c>
      <c r="P47" s="2">
        <f t="shared" si="6"/>
        <v>17.225863563339217</v>
      </c>
      <c r="Q47" s="2">
        <f t="shared" si="9"/>
        <v>46.83346833548265</v>
      </c>
      <c r="R47" s="2">
        <f t="shared" si="10"/>
        <v>21.288216525350997</v>
      </c>
      <c r="S47" s="2">
        <f t="shared" si="11"/>
        <v>10.577989352693443</v>
      </c>
      <c r="T47" s="2">
        <f t="shared" si="12"/>
        <v>9.9217717781694681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13.420214762764548</v>
      </c>
      <c r="E48" s="2">
        <f t="shared" si="14"/>
        <v>25.798198441965944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14.749717555787075</v>
      </c>
      <c r="N48" s="2">
        <f t="shared" si="5"/>
        <v>28.671090973641149</v>
      </c>
      <c r="O48" s="2">
        <f t="shared" si="8"/>
        <v>8.7932762019292294</v>
      </c>
      <c r="P48" s="2">
        <f t="shared" si="6"/>
        <v>17.092722012358113</v>
      </c>
      <c r="Q48" s="2">
        <f t="shared" si="9"/>
        <v>46.886647743945389</v>
      </c>
      <c r="R48" s="2">
        <f t="shared" si="10"/>
        <v>21.088449301979445</v>
      </c>
      <c r="S48" s="2">
        <f t="shared" si="11"/>
        <v>10.316108530136592</v>
      </c>
      <c r="T48" s="2">
        <f t="shared" si="12"/>
        <v>9.6581539062590203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13.686975173005266</v>
      </c>
      <c r="E49" s="79">
        <f t="shared" si="14"/>
        <v>26.064958852206662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14.523935662154859</v>
      </c>
      <c r="N49" s="79">
        <f t="shared" si="5"/>
        <v>28.232207097523101</v>
      </c>
      <c r="O49" s="79">
        <f t="shared" si="8"/>
        <v>8.7326006765010096</v>
      </c>
      <c r="P49" s="79">
        <f t="shared" si="6"/>
        <v>16.974778499009723</v>
      </c>
      <c r="Q49" s="79">
        <f t="shared" si="9"/>
        <v>46.95240336085763</v>
      </c>
      <c r="R49" s="79">
        <f t="shared" si="10"/>
        <v>20.887444508650969</v>
      </c>
      <c r="S49" s="79">
        <f t="shared" si="11"/>
        <v>10.065721233612964</v>
      </c>
      <c r="T49" s="79">
        <f t="shared" si="12"/>
        <v>9.4020820731779189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13.968515427072429</v>
      </c>
      <c r="E50" s="2">
        <f t="shared" si="14"/>
        <v>26.346499106273825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14.310330057183609</v>
      </c>
      <c r="N50" s="2">
        <f t="shared" si="5"/>
        <v>27.816991978355787</v>
      </c>
      <c r="O50" s="2">
        <f t="shared" si="8"/>
        <v>8.6792749099109994</v>
      </c>
      <c r="P50" s="2">
        <f t="shared" si="6"/>
        <v>16.871121740881396</v>
      </c>
      <c r="Q50" s="2">
        <f t="shared" si="9"/>
        <v>47.031803030519228</v>
      </c>
      <c r="R50" s="2">
        <f t="shared" si="10"/>
        <v>20.685303924245403</v>
      </c>
      <c r="S50" s="2">
        <f t="shared" si="11"/>
        <v>9.8259322552329866</v>
      </c>
      <c r="T50" s="2">
        <f t="shared" si="12"/>
        <v>9.15263851853312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14.265895835150774</v>
      </c>
      <c r="E51" s="2">
        <f t="shared" si="14"/>
        <v>26.643879514352172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14.107967960278636</v>
      </c>
      <c r="N51" s="2">
        <f t="shared" si="5"/>
        <v>27.423632439908022</v>
      </c>
      <c r="O51" s="2">
        <f t="shared" si="8"/>
        <v>8.632891886692617</v>
      </c>
      <c r="P51" s="2">
        <f t="shared" si="6"/>
        <v>16.780960565028575</v>
      </c>
      <c r="Q51" s="2">
        <f t="shared" si="9"/>
        <v>47.126001659095834</v>
      </c>
      <c r="R51" s="2">
        <f t="shared" si="10"/>
        <v>20.482122144743663</v>
      </c>
      <c r="S51" s="2">
        <f t="shared" si="11"/>
        <v>9.5959429996262369</v>
      </c>
      <c r="T51" s="2">
        <f t="shared" si="12"/>
        <v>8.9089887176597742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14.580282310812411</v>
      </c>
      <c r="E52" s="2">
        <f t="shared" si="14"/>
        <v>26.958265990013807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13.916016540897605</v>
      </c>
      <c r="N52" s="2">
        <f t="shared" si="5"/>
        <v>27.050509592858401</v>
      </c>
      <c r="O52" s="2">
        <f t="shared" si="8"/>
        <v>8.5930988602937095</v>
      </c>
      <c r="P52" s="2">
        <f t="shared" si="6"/>
        <v>16.703609288593324</v>
      </c>
      <c r="Q52" s="2">
        <f t="shared" si="9"/>
        <v>47.236251377644038</v>
      </c>
      <c r="R52" s="2">
        <f t="shared" si="10"/>
        <v>20.277985387630231</v>
      </c>
      <c r="S52" s="2">
        <f t="shared" si="11"/>
        <v>9.3750374840304236</v>
      </c>
      <c r="T52" s="2">
        <f t="shared" si="12"/>
        <v>8.6703683539906002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14.91295937644688</v>
      </c>
      <c r="E53" s="2">
        <f t="shared" si="14"/>
        <v>27.290943055648277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13.733729616268148</v>
      </c>
      <c r="N53" s="2">
        <f t="shared" si="5"/>
        <v>26.696172977286675</v>
      </c>
      <c r="O53" s="2">
        <f t="shared" si="8"/>
        <v>8.5595911751097145</v>
      </c>
      <c r="P53" s="2">
        <f t="shared" si="6"/>
        <v>16.638475709825268</v>
      </c>
      <c r="Q53" s="2">
        <f t="shared" si="9"/>
        <v>47.363913138851046</v>
      </c>
      <c r="R53" s="2">
        <f t="shared" si="10"/>
        <v>20.072970083202769</v>
      </c>
      <c r="S53" s="2">
        <f t="shared" si="11"/>
        <v>9.162570477096228</v>
      </c>
      <c r="T53" s="2">
        <f t="shared" si="12"/>
        <v>8.4360722200070075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15.265345091807491</v>
      </c>
      <c r="E54" s="2">
        <f t="shared" si="14"/>
        <v>27.643328771008889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13.56043645460627</v>
      </c>
      <c r="N54" s="2">
        <f t="shared" si="5"/>
        <v>26.359318797921851</v>
      </c>
      <c r="O54" s="2">
        <f t="shared" si="8"/>
        <v>8.5321071960462866</v>
      </c>
      <c r="P54" s="2">
        <f t="shared" si="6"/>
        <v>16.585051251962614</v>
      </c>
      <c r="Q54" s="2">
        <f t="shared" si="9"/>
        <v>47.510469975108805</v>
      </c>
      <c r="R54" s="2">
        <f t="shared" si="10"/>
        <v>19.867141204099916</v>
      </c>
      <c r="S54" s="2">
        <f t="shared" si="11"/>
        <v>8.9579573452101169</v>
      </c>
      <c r="T54" s="2">
        <f t="shared" si="12"/>
        <v>8.2054446626388629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15.639008234140899</v>
      </c>
      <c r="E55" s="2">
        <f t="shared" si="14"/>
        <v>28.016991913342295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13.395532301027192</v>
      </c>
      <c r="N55" s="2">
        <f t="shared" si="5"/>
        <v>26.038771508028695</v>
      </c>
      <c r="O55" s="2">
        <f t="shared" si="8"/>
        <v>8.5104241619152017</v>
      </c>
      <c r="P55" s="2">
        <f t="shared" si="6"/>
        <v>16.542902902897247</v>
      </c>
      <c r="Q55" s="2">
        <f t="shared" si="9"/>
        <v>47.6775421858855</v>
      </c>
      <c r="R55" s="2">
        <f t="shared" si="10"/>
        <v>19.660550272543205</v>
      </c>
      <c r="S55" s="2">
        <f t="shared" si="11"/>
        <v>8.7606652578362265</v>
      </c>
      <c r="T55" s="2">
        <f t="shared" si="12"/>
        <v>7.9778712669259484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16.035688121254065</v>
      </c>
      <c r="E56" s="2">
        <f t="shared" si="14"/>
        <v>28.413671800455461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13.238470321477511</v>
      </c>
      <c r="N56" s="2">
        <f t="shared" ref="N56:N79" si="23">M56*$B$6</f>
        <v>25.733468149700844</v>
      </c>
      <c r="O56" s="2">
        <f t="shared" si="8"/>
        <v>8.4943548189535747</v>
      </c>
      <c r="P56" s="2">
        <f t="shared" ref="P56:P79" si="24">O56*$B$6</f>
        <v>16.511666671274718</v>
      </c>
      <c r="Q56" s="2">
        <f t="shared" si="9"/>
        <v>47.866904770321838</v>
      </c>
      <c r="R56" s="2">
        <f t="shared" si="10"/>
        <v>19.453232969866377</v>
      </c>
      <c r="S56" s="2">
        <f t="shared" si="11"/>
        <v>8.5702054649169099</v>
      </c>
      <c r="T56" s="2">
        <f t="shared" si="12"/>
        <v>7.7527715315927912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16.45731754479338</v>
      </c>
      <c r="E57" s="2">
        <f t="shared" si="14"/>
        <v>28.835301223994776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13.088754720556958</v>
      </c>
      <c r="N57" s="2">
        <f t="shared" si="23"/>
        <v>25.442444976007437</v>
      </c>
      <c r="O57" s="2">
        <f t="shared" si="8"/>
        <v>8.4837447219788675</v>
      </c>
      <c r="P57" s="2">
        <f t="shared" si="24"/>
        <v>16.491042340371401</v>
      </c>
      <c r="Q57" s="2">
        <f t="shared" si="9"/>
        <v>48.080507477999731</v>
      </c>
      <c r="R57" s="2">
        <f t="shared" si="10"/>
        <v>19.245206254004955</v>
      </c>
      <c r="S57" s="2">
        <f t="shared" si="11"/>
        <v>8.3861264044959487</v>
      </c>
      <c r="T57" s="2">
        <f t="shared" si="12"/>
        <v>7.5295923366095945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16.90604937274118</v>
      </c>
      <c r="E58" s="2">
        <f t="shared" si="14"/>
        <v>29.284033051942576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12.945934836355523</v>
      </c>
      <c r="N58" s="2">
        <f t="shared" si="23"/>
        <v>25.164825972301319</v>
      </c>
      <c r="O58" s="2">
        <f t="shared" si="8"/>
        <v>8.4784701152587054</v>
      </c>
      <c r="P58" s="2">
        <f t="shared" si="24"/>
        <v>16.480789348844482</v>
      </c>
      <c r="Q58" s="2">
        <f t="shared" si="9"/>
        <v>48.320497918530009</v>
      </c>
      <c r="R58" s="2">
        <f t="shared" si="10"/>
        <v>19.036464866587433</v>
      </c>
      <c r="S58" s="2">
        <f t="shared" si="11"/>
        <v>8.2080074307204054</v>
      </c>
      <c r="T58" s="2">
        <f t="shared" si="12"/>
        <v>7.3078020393283252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17.384287490997554</v>
      </c>
      <c r="E59" s="79">
        <f t="shared" si="14"/>
        <v>29.76227117019895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12.809600052581802</v>
      </c>
      <c r="N59" s="79">
        <f t="shared" si="23"/>
        <v>24.899812966210611</v>
      </c>
      <c r="O59" s="79">
        <f t="shared" si="8"/>
        <v>8.4784363245843917</v>
      </c>
      <c r="P59" s="79">
        <f t="shared" si="24"/>
        <v>16.480723665180125</v>
      </c>
      <c r="Q59" s="79">
        <f t="shared" si="9"/>
        <v>48.589248250819765</v>
      </c>
      <c r="R59" s="79">
        <f t="shared" si="10"/>
        <v>18.826977080620814</v>
      </c>
      <c r="S59" s="79">
        <f t="shared" si="11"/>
        <v>8.0354529734272493</v>
      </c>
      <c r="T59" s="79">
        <f t="shared" si="12"/>
        <v>7.0868850651113151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17.894722887828355</v>
      </c>
      <c r="E60" s="2">
        <f t="shared" si="14"/>
        <v>30.272706567029751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12.679375397658511</v>
      </c>
      <c r="N60" s="2">
        <f t="shared" si="23"/>
        <v>24.64667707298452</v>
      </c>
      <c r="O60" s="2">
        <f t="shared" si="8"/>
        <v>8.4835766073228509</v>
      </c>
      <c r="P60" s="2">
        <f t="shared" si="24"/>
        <v>16.49071555237845</v>
      </c>
      <c r="Q60" s="2">
        <f t="shared" si="9"/>
        <v>48.88938606757506</v>
      </c>
      <c r="R60" s="2">
        <f t="shared" si="10"/>
        <v>18.61667950054531</v>
      </c>
      <c r="S60" s="2">
        <f t="shared" si="11"/>
        <v>7.8680869519604126</v>
      </c>
      <c r="T60" s="2">
        <f t="shared" si="12"/>
        <v>6.8663368827292643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18.440375846460885</v>
      </c>
      <c r="E61" s="2">
        <f t="shared" si="14"/>
        <v>30.818359525662281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12.55491772387472</v>
      </c>
      <c r="N61" s="2">
        <f t="shared" si="23"/>
        <v>24.404751268376636</v>
      </c>
      <c r="O61" s="2">
        <f t="shared" si="8"/>
        <v>8.493851419028438</v>
      </c>
      <c r="P61" s="2">
        <f t="shared" si="24"/>
        <v>16.510688142364238</v>
      </c>
      <c r="Q61" s="2">
        <f t="shared" si="9"/>
        <v>49.223830201762524</v>
      </c>
      <c r="R61" s="2">
        <f t="shared" si="10"/>
        <v>18.405470676100244</v>
      </c>
      <c r="S61" s="2">
        <f t="shared" si="11"/>
        <v>7.7055472683101733</v>
      </c>
      <c r="T61" s="2">
        <f t="shared" si="12"/>
        <v>6.6456592761551336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19.024645405288759</v>
      </c>
      <c r="E62" s="2">
        <f t="shared" si="14"/>
        <v>31.402629084490155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12.435912378442056</v>
      </c>
      <c r="N62" s="2">
        <f t="shared" si="23"/>
        <v>24.173423917710807</v>
      </c>
      <c r="O62" s="2">
        <f t="shared" si="8"/>
        <v>8.5092480638128905</v>
      </c>
      <c r="P62" s="2">
        <f t="shared" si="24"/>
        <v>16.540616756362049</v>
      </c>
      <c r="Q62" s="2">
        <f t="shared" si="9"/>
        <v>49.595832311171819</v>
      </c>
      <c r="R62" s="2">
        <f t="shared" si="10"/>
        <v>18.193203226681664</v>
      </c>
      <c r="S62" s="2">
        <f t="shared" si="11"/>
        <v>7.5474801980965625</v>
      </c>
      <c r="T62" s="2">
        <f t="shared" si="12"/>
        <v>6.4243558446382201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19.651367477435603</v>
      </c>
      <c r="E63" s="2">
        <f t="shared" si="14"/>
        <v>32.029351156636999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12.322070293415507</v>
      </c>
      <c r="N63" s="2">
        <f t="shared" si="23"/>
        <v>23.952133119152798</v>
      </c>
      <c r="O63" s="2">
        <f t="shared" si="8"/>
        <v>8.5297807010140865</v>
      </c>
      <c r="P63" s="2">
        <f t="shared" si="24"/>
        <v>16.580528917859223</v>
      </c>
      <c r="Q63" s="2">
        <f t="shared" si="9"/>
        <v>50.009025245974499</v>
      </c>
      <c r="R63" s="2">
        <f t="shared" si="10"/>
        <v>17.9796740893375</v>
      </c>
      <c r="S63" s="2">
        <f t="shared" si="11"/>
        <v>7.3935344816790698</v>
      </c>
      <c r="T63" s="2">
        <f t="shared" si="12"/>
        <v>6.2019276842247368</v>
      </c>
    </row>
    <row r="64" spans="2:20" x14ac:dyDescent="0.35">
      <c r="B64" s="17">
        <v>45</v>
      </c>
      <c r="C64">
        <f t="shared" si="13"/>
        <v>65</v>
      </c>
      <c r="D64" s="2">
        <f t="shared" si="7"/>
        <v>20.324883297089148</v>
      </c>
      <c r="E64" s="2">
        <f t="shared" si="14"/>
        <v>32.702866976290544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12.213125433681604</v>
      </c>
      <c r="N64" s="2">
        <f t="shared" si="23"/>
        <v>23.74036174300765</v>
      </c>
      <c r="O64" s="2">
        <f t="shared" si="8"/>
        <v>8.5554906822384709</v>
      </c>
      <c r="P64" s="2">
        <f t="shared" si="24"/>
        <v>16.63050500776243</v>
      </c>
      <c r="Q64" s="2">
        <f t="shared" si="9"/>
        <v>50.467479371926004</v>
      </c>
      <c r="R64" s="2">
        <f t="shared" si="10"/>
        <v>17.76461239563546</v>
      </c>
      <c r="S64" s="2">
        <f t="shared" si="11"/>
        <v>7.2433548904615996</v>
      </c>
      <c r="T64" s="2">
        <f t="shared" si="12"/>
        <v>5.9778692287829118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21.050120183135846</v>
      </c>
      <c r="E65" s="2">
        <f t="shared" si="14"/>
        <v>33.428103862337238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12.108832552184696</v>
      </c>
      <c r="N65" s="2">
        <f t="shared" si="23"/>
        <v>23.537633068238698</v>
      </c>
      <c r="O65" s="2">
        <f t="shared" si="8"/>
        <v>8.5864471894494638</v>
      </c>
      <c r="P65" s="2">
        <f t="shared" si="24"/>
        <v>16.690679504739446</v>
      </c>
      <c r="Q65" s="2">
        <f t="shared" si="9"/>
        <v>50.975768205413459</v>
      </c>
      <c r="R65" s="2">
        <f t="shared" si="10"/>
        <v>17.547664343076221</v>
      </c>
      <c r="S65" s="2">
        <f t="shared" si="11"/>
        <v>7.0965750032372412</v>
      </c>
      <c r="T65" s="2">
        <f t="shared" si="12"/>
        <v>5.7516642605287505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21.832686982202482</v>
      </c>
      <c r="E66" s="2">
        <f t="shared" si="14"/>
        <v>34.210670661403881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12.008965209717433</v>
      </c>
      <c r="N66" s="2">
        <f t="shared" si="23"/>
        <v>23.343506933257135</v>
      </c>
      <c r="O66" s="2">
        <f t="shared" si="8"/>
        <v>8.6227481344614478</v>
      </c>
      <c r="P66" s="2">
        <f t="shared" si="24"/>
        <v>16.761242733691542</v>
      </c>
      <c r="Q66" s="2">
        <f t="shared" si="9"/>
        <v>51.539044907681074</v>
      </c>
      <c r="R66" s="2">
        <f t="shared" si="10"/>
        <v>17.328374246277193</v>
      </c>
      <c r="S66" s="2">
        <f t="shared" si="11"/>
        <v>6.9528088713258613</v>
      </c>
      <c r="T66" s="2">
        <f t="shared" si="12"/>
        <v>5.5227821438263538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22.678986967726058</v>
      </c>
      <c r="E67" s="2">
        <f t="shared" si="14"/>
        <v>35.056970646927454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11.913314023305363</v>
      </c>
      <c r="N67" s="2">
        <f t="shared" si="23"/>
        <v>23.157576331061897</v>
      </c>
      <c r="O67" s="2">
        <f t="shared" si="8"/>
        <v>8.6645212597572403</v>
      </c>
      <c r="P67" s="2">
        <f t="shared" si="24"/>
        <v>16.842443005566516</v>
      </c>
      <c r="Q67" s="2">
        <f t="shared" si="9"/>
        <v>52.163131367090187</v>
      </c>
      <c r="R67" s="2">
        <f t="shared" si="10"/>
        <v>17.106160720162734</v>
      </c>
      <c r="S67" s="2">
        <f t="shared" si="11"/>
        <v>6.8116411755034809</v>
      </c>
      <c r="T67" s="2">
        <f t="shared" si="12"/>
        <v>5.2906743985666793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23.596351411061082</v>
      </c>
      <c r="E68" s="2">
        <f t="shared" si="14"/>
        <v>35.974335090262478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11.821685112750583</v>
      </c>
      <c r="N68" s="2">
        <f t="shared" si="23"/>
        <v>22.979464389569092</v>
      </c>
      <c r="O68" s="2">
        <f t="shared" si="8"/>
        <v>8.7119253448907816</v>
      </c>
      <c r="P68" s="2">
        <f t="shared" si="24"/>
        <v>16.934588962412498</v>
      </c>
      <c r="Q68" s="2">
        <f t="shared" si="9"/>
        <v>52.854621737931481</v>
      </c>
      <c r="R68" s="2">
        <f t="shared" si="10"/>
        <v>16.880286647669003</v>
      </c>
      <c r="S68" s="2">
        <f t="shared" si="11"/>
        <v>6.6726153775142611</v>
      </c>
      <c r="T68" s="2">
        <f t="shared" si="12"/>
        <v>5.0547718208216121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24.593197463894686</v>
      </c>
      <c r="E69" s="79">
        <f t="shared" si="14"/>
        <v>36.971181143096082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11.733898719488757</v>
      </c>
      <c r="N69" s="79">
        <f t="shared" si="23"/>
        <v>22.808821686891026</v>
      </c>
      <c r="O69" s="79">
        <f t="shared" si="8"/>
        <v>8.7651513639533434</v>
      </c>
      <c r="P69" s="79">
        <f t="shared" si="24"/>
        <v>17.038051827307068</v>
      </c>
      <c r="Q69" s="79">
        <f t="shared" si="9"/>
        <v>53.621002344429584</v>
      </c>
      <c r="R69" s="79">
        <f t="shared" si="10"/>
        <v>16.649821201333502</v>
      </c>
      <c r="S69" s="79">
        <f t="shared" si="11"/>
        <v>6.5352192385421031</v>
      </c>
      <c r="T69" s="79">
        <f t="shared" si="12"/>
        <v>4.8144824936493826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25.679214316817514</v>
      </c>
      <c r="E70" s="2">
        <f t="shared" si="14"/>
        <v>38.057197996018914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11.649787975734819</v>
      </c>
      <c r="N70" s="2">
        <f t="shared" si="23"/>
        <v>22.64532385875237</v>
      </c>
      <c r="O70" s="2">
        <f t="shared" si="8"/>
        <v>8.8244233454837921</v>
      </c>
      <c r="P70" s="2">
        <f t="shared" si="24"/>
        <v>17.153267075885214</v>
      </c>
      <c r="Q70" s="2">
        <f t="shared" si="9"/>
        <v>54.470789699587641</v>
      </c>
      <c r="R70" s="2">
        <f t="shared" si="10"/>
        <v>16.413591703568727</v>
      </c>
      <c r="S70" s="2">
        <f t="shared" si="11"/>
        <v>6.3988669100401676</v>
      </c>
      <c r="T70" s="2">
        <f t="shared" si="12"/>
        <v>4.569191231943857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26.865581675192264</v>
      </c>
      <c r="E71" s="2">
        <f t="shared" si="14"/>
        <v>39.24356535439366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11.56919780508608</v>
      </c>
      <c r="N71" s="2">
        <f t="shared" si="23"/>
        <v>22.488669461438526</v>
      </c>
      <c r="O71" s="2">
        <f t="shared" si="8"/>
        <v>8.8899985381657363</v>
      </c>
      <c r="P71" s="2">
        <f t="shared" si="24"/>
        <v>17.280734758428085</v>
      </c>
      <c r="Q71" s="2">
        <f t="shared" si="9"/>
        <v>55.413687862264268</v>
      </c>
      <c r="R71" s="2">
        <f t="shared" si="10"/>
        <v>16.170122507870609</v>
      </c>
      <c r="S71" s="2">
        <f t="shared" si="11"/>
        <v>6.2628765927519883</v>
      </c>
      <c r="T71" s="2">
        <f t="shared" si="12"/>
        <v>4.3182613045790355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28.165224150221707</v>
      </c>
      <c r="E72" s="2">
        <f t="shared" si="14"/>
        <v>40.543207829423103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11.491983938430456</v>
      </c>
      <c r="N72" s="2">
        <f t="shared" si="23"/>
        <v>22.338578058878657</v>
      </c>
      <c r="O72" s="2">
        <f t="shared" si="8"/>
        <v>8.9621662554762871</v>
      </c>
      <c r="P72" s="2">
        <f t="shared" si="24"/>
        <v>17.421017254045026</v>
      </c>
      <c r="Q72" s="2">
        <f t="shared" si="9"/>
        <v>56.460765183442945</v>
      </c>
      <c r="R72" s="2">
        <f t="shared" si="10"/>
        <v>15.917557354019841</v>
      </c>
      <c r="S72" s="2">
        <f t="shared" si="11"/>
        <v>6.1264425040676906</v>
      </c>
      <c r="T72" s="2">
        <f t="shared" si="12"/>
        <v>4.0610397223473358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29.593103732820609</v>
      </c>
      <c r="E73" s="2">
        <f t="shared" si="14"/>
        <v>41.971087412022001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11.418012031263213</v>
      </c>
      <c r="N73" s="2">
        <f t="shared" si="23"/>
        <v>22.194788506850685</v>
      </c>
      <c r="O73" s="2">
        <f t="shared" si="8"/>
        <v>9.0412444179724378</v>
      </c>
      <c r="P73" s="2">
        <f t="shared" si="24"/>
        <v>17.574732549431545</v>
      </c>
      <c r="Q73" s="2">
        <f t="shared" si="9"/>
        <v>57.624648218457281</v>
      </c>
      <c r="R73" s="2">
        <f t="shared" si="10"/>
        <v>15.65356080643528</v>
      </c>
      <c r="S73" s="2">
        <f t="shared" si="11"/>
        <v>5.9885995953034028</v>
      </c>
      <c r="T73" s="2">
        <f t="shared" si="12"/>
        <v>3.796868039924489</v>
      </c>
    </row>
    <row r="74" spans="2:20" x14ac:dyDescent="0.35">
      <c r="B74" s="17">
        <v>55</v>
      </c>
      <c r="C74">
        <f t="shared" si="13"/>
        <v>75</v>
      </c>
      <c r="D74" s="2">
        <f t="shared" si="7"/>
        <v>31.166549311808495</v>
      </c>
      <c r="E74" s="2">
        <f t="shared" si="14"/>
        <v>43.544532991009888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11.347156870421049</v>
      </c>
      <c r="N74" s="2">
        <f t="shared" si="23"/>
        <v>22.057057410999253</v>
      </c>
      <c r="O74" s="2">
        <f t="shared" si="8"/>
        <v>9.1275722713050449</v>
      </c>
      <c r="P74" s="2">
        <f t="shared" si="24"/>
        <v>17.742540083853598</v>
      </c>
      <c r="Q74" s="2">
        <f t="shared" si="9"/>
        <v>58.919726473608065</v>
      </c>
      <c r="R74" s="2">
        <f t="shared" si="10"/>
        <v>15.375193482598178</v>
      </c>
      <c r="S74" s="2">
        <f t="shared" si="11"/>
        <v>5.8481791372514245</v>
      </c>
      <c r="T74" s="2">
        <f t="shared" si="12"/>
        <v>3.5251015910179784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32.905615918386751</v>
      </c>
      <c r="E75" s="2">
        <f t="shared" si="14"/>
        <v>45.28359959758815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11.279301659857538</v>
      </c>
      <c r="N75" s="2">
        <f t="shared" si="23"/>
        <v>21.925157738497475</v>
      </c>
      <c r="O75" s="2">
        <f t="shared" si="8"/>
        <v>9.2214969434553034</v>
      </c>
      <c r="P75" s="2">
        <f t="shared" si="24"/>
        <v>17.925114618566155</v>
      </c>
      <c r="Q75" s="2">
        <f t="shared" si="9"/>
        <v>60.362354557693934</v>
      </c>
      <c r="R75" s="2">
        <f t="shared" si="10"/>
        <v>15.078754960105783</v>
      </c>
      <c r="S75" s="2">
        <f t="shared" si="11"/>
        <v>5.7037529917837766</v>
      </c>
      <c r="T75" s="2">
        <f t="shared" si="12"/>
        <v>3.245141489159924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34.833454953085123</v>
      </c>
      <c r="E76" s="2">
        <f t="shared" si="14"/>
        <v>47.211438632286516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11.214337376457564</v>
      </c>
      <c r="N76" s="2">
        <f t="shared" si="23"/>
        <v>21.798877565853271</v>
      </c>
      <c r="O76" s="2">
        <f t="shared" si="8"/>
        <v>9.3233502974304265</v>
      </c>
      <c r="P76" s="2">
        <f t="shared" si="24"/>
        <v>18.123101242157162</v>
      </c>
      <c r="Q76" s="2">
        <f t="shared" si="9"/>
        <v>61.971026443606178</v>
      </c>
      <c r="R76" s="2">
        <f t="shared" si="10"/>
        <v>14.759587811319662</v>
      </c>
      <c r="S76" s="2">
        <f t="shared" si="11"/>
        <v>5.553564209084751</v>
      </c>
      <c r="T76" s="2">
        <f t="shared" si="12"/>
        <v>2.9564857487360419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36.976656899268121</v>
      </c>
      <c r="E77" s="2">
        <f t="shared" si="14"/>
        <v>49.354640578469514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11.152162188059679</v>
      </c>
      <c r="N77" s="2">
        <f t="shared" si="23"/>
        <v>21.678018947637927</v>
      </c>
      <c r="O77" s="2">
        <f t="shared" si="8"/>
        <v>9.4334107898144044</v>
      </c>
      <c r="P77" s="2">
        <f t="shared" si="24"/>
        <v>18.337041229672831</v>
      </c>
      <c r="Q77" s="2">
        <f t="shared" si="9"/>
        <v>63.766477273710407</v>
      </c>
      <c r="R77" s="2">
        <f t="shared" si="10"/>
        <v>14.411836695240893</v>
      </c>
      <c r="S77" s="2">
        <f t="shared" si="11"/>
        <v>5.3954417191851585</v>
      </c>
      <c r="T77" s="2">
        <f t="shared" si="12"/>
        <v>2.6588086971347322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39.365495362404978</v>
      </c>
      <c r="E78" s="2">
        <f t="shared" si="14"/>
        <v>51.743479041606378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11.092680926857758</v>
      </c>
      <c r="N78" s="2">
        <f t="shared" si="23"/>
        <v>21.562396892863184</v>
      </c>
      <c r="O78" s="2">
        <f t="shared" si="8"/>
        <v>9.5518426147918163</v>
      </c>
      <c r="P78" s="2">
        <f t="shared" si="24"/>
        <v>18.567253748336924</v>
      </c>
      <c r="Q78" s="2">
        <f t="shared" si="9"/>
        <v>65.77163776331578</v>
      </c>
      <c r="R78" s="2">
        <f t="shared" si="10"/>
        <v>14.028158721709403</v>
      </c>
      <c r="S78" s="2">
        <f t="shared" si="11"/>
        <v>5.2266976277017196</v>
      </c>
      <c r="T78" s="2">
        <f t="shared" si="12"/>
        <v>2.3520816061606737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42.033949761485637</v>
      </c>
      <c r="E79" s="79">
        <f t="shared" si="14"/>
        <v>54.411933440687037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11.035804612213052</v>
      </c>
      <c r="N79" s="79">
        <f t="shared" si="23"/>
        <v>21.45183843740422</v>
      </c>
      <c r="O79" s="79">
        <f t="shared" si="8"/>
        <v>9.678601230907331</v>
      </c>
      <c r="P79" s="79">
        <f t="shared" si="24"/>
        <v>18.813652216686908</v>
      </c>
      <c r="Q79" s="79">
        <f t="shared" si="9"/>
        <v>68.011320048268146</v>
      </c>
      <c r="R79" s="79">
        <f t="shared" si="10"/>
        <v>13.59938660758111</v>
      </c>
      <c r="S79" s="79">
        <f t="shared" si="11"/>
        <v>5.0440074018607186</v>
      </c>
      <c r="T79" s="79">
        <f t="shared" si="12"/>
        <v>2.0367521360940595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0.80886598464694559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12.24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0.64332103312934563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1.8273210331293455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0.8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6.6983303853503022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8.4910289796023211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9.3540077544476805</v>
      </c>
      <c r="E24" s="2">
        <f>D24+$I$19</f>
        <v>21.731991433649078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32.558211672067664</v>
      </c>
      <c r="N24" s="2">
        <f t="shared" ref="N24:N55" si="5">M24*$B$6</f>
        <v>63.287954176632006</v>
      </c>
      <c r="O24" s="2">
        <f>(K24^2+M24^2-2*K24*M24*COS(RADIANS(E24)))^0.5</f>
        <v>15.721442441675642</v>
      </c>
      <c r="P24" s="2">
        <f t="shared" ref="P24:P55" si="6">O24*$B$6</f>
        <v>30.559968675826781</v>
      </c>
      <c r="Q24" s="2">
        <f>180-DEGREES(ACOS((K24^2-M24^2+O24^2)/(2*K24*O24)))</f>
        <v>50.067281388254088</v>
      </c>
      <c r="R24" s="2">
        <f>-E24+Q24</f>
        <v>28.33528995460501</v>
      </c>
      <c r="S24" s="2">
        <f>L24*SIN(RADIANS(Q24))</f>
        <v>30.038388771371718</v>
      </c>
      <c r="T24" s="2">
        <f>L24*COS(RADIANS(Q24))</f>
        <v>25.145150872410451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9.4308063125115176</v>
      </c>
      <c r="E25" s="2">
        <f>D25+$I$19</f>
        <v>21.808789991712914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29.729750444027118</v>
      </c>
      <c r="N25" s="2">
        <f t="shared" si="5"/>
        <v>57.789878103117672</v>
      </c>
      <c r="O25" s="2">
        <f t="shared" ref="O25:O79" si="8">(K25^2+M25^2-2*K25*M25*COS(RADIANS(E25)))^0.5</f>
        <v>14.423633358755627</v>
      </c>
      <c r="P25" s="2">
        <f t="shared" si="6"/>
        <v>28.037235468083537</v>
      </c>
      <c r="Q25" s="2">
        <f t="shared" ref="Q25:Q79" si="9">180-DEGREES(ACOS((K25^2-M25^2+O25^2)/(2*K25*O25)))</f>
        <v>49.973826374777872</v>
      </c>
      <c r="R25" s="2">
        <f t="shared" ref="R25:R79" si="10">-E25+Q25</f>
        <v>28.165036383064958</v>
      </c>
      <c r="S25" s="2">
        <f t="shared" ref="S25:S79" si="11">L25*SIN(RADIANS(Q25))</f>
        <v>27.277566735095284</v>
      </c>
      <c r="T25" s="2">
        <f t="shared" ref="T25:T79" si="12">L25*COS(RADIANS(Q25))</f>
        <v>22.909838679365034</v>
      </c>
    </row>
    <row r="26" spans="1:26" x14ac:dyDescent="0.35">
      <c r="B26" s="17">
        <v>7</v>
      </c>
      <c r="C26">
        <f>B26+$E$3</f>
        <v>27</v>
      </c>
      <c r="D26" s="2">
        <f t="shared" si="7"/>
        <v>9.5117331129177796</v>
      </c>
      <c r="E26" s="2">
        <f>D26+$I$19</f>
        <v>21.889716792119174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27.533492985871412</v>
      </c>
      <c r="N26" s="2">
        <f t="shared" si="5"/>
        <v>53.520705005656289</v>
      </c>
      <c r="O26" s="2">
        <f t="shared" si="8"/>
        <v>13.423841022151439</v>
      </c>
      <c r="P26" s="2">
        <f t="shared" si="6"/>
        <v>26.093799132498855</v>
      </c>
      <c r="Q26" s="2">
        <f t="shared" si="9"/>
        <v>49.879383475645255</v>
      </c>
      <c r="R26" s="2">
        <f t="shared" si="10"/>
        <v>27.989666683526082</v>
      </c>
      <c r="S26" s="2">
        <f t="shared" si="11"/>
        <v>25.117925977578047</v>
      </c>
      <c r="T26" s="2">
        <f t="shared" si="12"/>
        <v>21.166709316812103</v>
      </c>
    </row>
    <row r="27" spans="1:26" x14ac:dyDescent="0.35">
      <c r="B27" s="17">
        <v>8</v>
      </c>
      <c r="C27">
        <f>B27+$E$3</f>
        <v>28</v>
      </c>
      <c r="D27" s="2">
        <f t="shared" si="7"/>
        <v>9.5969419743539159</v>
      </c>
      <c r="E27" s="2">
        <f>D27+$I$19</f>
        <v>21.97492565355531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25.765044358577519</v>
      </c>
      <c r="N27" s="2">
        <f t="shared" si="5"/>
        <v>50.083123825977324</v>
      </c>
      <c r="O27" s="2">
        <f t="shared" si="8"/>
        <v>12.625802542982358</v>
      </c>
      <c r="P27" s="2">
        <f t="shared" si="6"/>
        <v>24.542540015150827</v>
      </c>
      <c r="Q27" s="2">
        <f t="shared" si="9"/>
        <v>49.784269495406562</v>
      </c>
      <c r="R27" s="2">
        <f t="shared" si="10"/>
        <v>27.809343841851252</v>
      </c>
      <c r="S27" s="2">
        <f t="shared" si="11"/>
        <v>23.365324448455816</v>
      </c>
      <c r="T27" s="2">
        <f t="shared" si="12"/>
        <v>19.75622865381526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9.6865980122684707</v>
      </c>
      <c r="E28" s="2">
        <f t="shared" ref="E28:E79" si="14">D28+$I$19</f>
        <v>22.064581691469868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24.302017307415877</v>
      </c>
      <c r="N28" s="2">
        <f t="shared" si="5"/>
        <v>47.239233322847276</v>
      </c>
      <c r="O28" s="2">
        <f t="shared" si="8"/>
        <v>11.971913883621822</v>
      </c>
      <c r="P28" s="2">
        <f t="shared" si="6"/>
        <v>23.271485083539442</v>
      </c>
      <c r="Q28" s="2">
        <f t="shared" si="9"/>
        <v>49.68881560933562</v>
      </c>
      <c r="R28" s="2">
        <f t="shared" si="10"/>
        <v>27.624233917865752</v>
      </c>
      <c r="S28" s="2">
        <f t="shared" si="11"/>
        <v>21.903454230595123</v>
      </c>
      <c r="T28" s="2">
        <f t="shared" si="12"/>
        <v>18.582831990074709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9.7808784822362362</v>
      </c>
      <c r="E29" s="79">
        <f t="shared" si="14"/>
        <v>22.158862161437632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23.066060749244748</v>
      </c>
      <c r="N29" s="79">
        <f t="shared" si="5"/>
        <v>44.83673152681191</v>
      </c>
      <c r="O29" s="79">
        <f t="shared" si="8"/>
        <v>11.42532143928441</v>
      </c>
      <c r="P29" s="79">
        <f t="shared" si="6"/>
        <v>22.208996826538609</v>
      </c>
      <c r="Q29" s="79">
        <f t="shared" si="9"/>
        <v>49.593367900330037</v>
      </c>
      <c r="R29" s="79">
        <f t="shared" si="10"/>
        <v>27.434505738892405</v>
      </c>
      <c r="S29" s="79">
        <f t="shared" si="11"/>
        <v>20.657823617299126</v>
      </c>
      <c r="T29" s="79">
        <f t="shared" si="12"/>
        <v>17.585309517509749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9.8799737082790156</v>
      </c>
      <c r="E30" s="2">
        <f t="shared" si="14"/>
        <v>22.25795738748041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22.004379378271544</v>
      </c>
      <c r="N30" s="2">
        <f t="shared" si="5"/>
        <v>42.77299281065936</v>
      </c>
      <c r="O30" s="2">
        <f t="shared" si="8"/>
        <v>10.961209294031283</v>
      </c>
      <c r="P30" s="2">
        <f t="shared" si="6"/>
        <v>21.306837074109769</v>
      </c>
      <c r="Q30" s="2">
        <f t="shared" si="9"/>
        <v>49.498287975034799</v>
      </c>
      <c r="R30" s="2">
        <f t="shared" si="10"/>
        <v>27.240330587554389</v>
      </c>
      <c r="S30" s="2">
        <f t="shared" si="11"/>
        <v>19.578220028452474</v>
      </c>
      <c r="T30" s="2">
        <f t="shared" si="12"/>
        <v>16.722391349541159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9.9840881056562889</v>
      </c>
      <c r="E31" s="2">
        <f t="shared" si="14"/>
        <v>22.362071784857683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21.079926455767616</v>
      </c>
      <c r="N31" s="2">
        <f t="shared" si="5"/>
        <v>40.976004241779322</v>
      </c>
      <c r="O31" s="2">
        <f t="shared" si="8"/>
        <v>10.56217713564026</v>
      </c>
      <c r="P31" s="2">
        <f t="shared" si="6"/>
        <v>20.531182403342964</v>
      </c>
      <c r="Q31" s="2">
        <f t="shared" si="9"/>
        <v>49.403953668887283</v>
      </c>
      <c r="R31" s="2">
        <f t="shared" si="10"/>
        <v>27.0418818840296</v>
      </c>
      <c r="S31" s="2">
        <f t="shared" si="11"/>
        <v>18.629399550186392</v>
      </c>
      <c r="T31" s="2">
        <f t="shared" si="12"/>
        <v>15.965096804568523</v>
      </c>
    </row>
    <row r="32" spans="1:26" x14ac:dyDescent="0.35">
      <c r="B32" s="17">
        <v>13</v>
      </c>
      <c r="C32">
        <f t="shared" si="13"/>
        <v>33</v>
      </c>
      <c r="D32" s="2">
        <f t="shared" si="7"/>
        <v>10.09344130890182</v>
      </c>
      <c r="E32" s="2">
        <f t="shared" si="14"/>
        <v>22.471424988103216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20.265836287179798</v>
      </c>
      <c r="N32" s="2">
        <f t="shared" si="5"/>
        <v>39.393543208471577</v>
      </c>
      <c r="O32" s="2">
        <f t="shared" si="8"/>
        <v>10.215617207345323</v>
      </c>
      <c r="P32" s="2">
        <f t="shared" si="6"/>
        <v>19.857525352326132</v>
      </c>
      <c r="Q32" s="2">
        <f t="shared" si="9"/>
        <v>49.310759850932641</v>
      </c>
      <c r="R32" s="2">
        <f t="shared" si="10"/>
        <v>26.839334862829425</v>
      </c>
      <c r="S32" s="2">
        <f t="shared" si="11"/>
        <v>17.785799291395534</v>
      </c>
      <c r="T32" s="2">
        <f t="shared" si="12"/>
        <v>15.292390580488144</v>
      </c>
    </row>
    <row r="33" spans="2:20" x14ac:dyDescent="0.35">
      <c r="B33" s="17">
        <v>14</v>
      </c>
      <c r="C33">
        <f t="shared" si="13"/>
        <v>34</v>
      </c>
      <c r="D33" s="2">
        <f t="shared" si="7"/>
        <v>10.208269417330651</v>
      </c>
      <c r="E33" s="2">
        <f t="shared" si="14"/>
        <v>22.586253096532047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19.542087706882118</v>
      </c>
      <c r="N33" s="2">
        <f t="shared" si="5"/>
        <v>37.986691768145739</v>
      </c>
      <c r="O33" s="2">
        <f t="shared" si="8"/>
        <v>9.9121428930966502</v>
      </c>
      <c r="P33" s="2">
        <f t="shared" si="6"/>
        <v>19.267619841316993</v>
      </c>
      <c r="Q33" s="2">
        <f t="shared" si="9"/>
        <v>49.219119340567033</v>
      </c>
      <c r="R33" s="2">
        <f t="shared" si="10"/>
        <v>26.632866244034986</v>
      </c>
      <c r="S33" s="2">
        <f t="shared" si="11"/>
        <v>17.028367353156472</v>
      </c>
      <c r="T33" s="2">
        <f t="shared" si="12"/>
        <v>14.688579250661283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10.328826371907514</v>
      </c>
      <c r="E34" s="2">
        <f t="shared" si="14"/>
        <v>22.70681005110891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18.893413569778634</v>
      </c>
      <c r="N34" s="2">
        <f t="shared" si="5"/>
        <v>36.725773033478497</v>
      </c>
      <c r="O34" s="2">
        <f t="shared" si="8"/>
        <v>9.6446044735883589</v>
      </c>
      <c r="P34" s="2">
        <f t="shared" si="6"/>
        <v>18.747567959939996</v>
      </c>
      <c r="Q34" s="2">
        <f t="shared" si="9"/>
        <v>49.129463949867898</v>
      </c>
      <c r="R34" s="2">
        <f t="shared" si="10"/>
        <v>26.422653898758988</v>
      </c>
      <c r="S34" s="2">
        <f t="shared" si="11"/>
        <v>16.342575869753265</v>
      </c>
      <c r="T34" s="2">
        <f t="shared" si="12"/>
        <v>14.141679809626506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10.45538547928901</v>
      </c>
      <c r="E35" s="2">
        <f t="shared" si="14"/>
        <v>22.833369158490406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18.307941201530934</v>
      </c>
      <c r="N35" s="2">
        <f t="shared" si="5"/>
        <v>35.587708425183891</v>
      </c>
      <c r="O35" s="2">
        <f t="shared" si="8"/>
        <v>9.4074492497618341</v>
      </c>
      <c r="P35" s="2">
        <f t="shared" si="6"/>
        <v>18.286576149657044</v>
      </c>
      <c r="Q35" s="2">
        <f t="shared" si="9"/>
        <v>49.04224566687958</v>
      </c>
      <c r="R35" s="2">
        <f t="shared" si="10"/>
        <v>26.208876508389174</v>
      </c>
      <c r="S35" s="2">
        <f t="shared" si="11"/>
        <v>15.717128313533872</v>
      </c>
      <c r="T35" s="2">
        <f t="shared" si="12"/>
        <v>13.642358510488076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10.588241101071757</v>
      </c>
      <c r="E36" s="2">
        <f t="shared" si="14"/>
        <v>22.966224780273151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17.776279760551265</v>
      </c>
      <c r="N36" s="2">
        <f t="shared" si="5"/>
        <v>34.554243649749971</v>
      </c>
      <c r="O36" s="2">
        <f t="shared" si="8"/>
        <v>9.19629216145157</v>
      </c>
      <c r="P36" s="2">
        <f t="shared" si="6"/>
        <v>17.876120555116021</v>
      </c>
      <c r="Q36" s="2">
        <f t="shared" si="9"/>
        <v>48.957937997199082</v>
      </c>
      <c r="R36" s="2">
        <f t="shared" si="10"/>
        <v>25.99171321692593</v>
      </c>
      <c r="S36" s="2">
        <f t="shared" si="11"/>
        <v>15.143091410157526</v>
      </c>
      <c r="T36" s="2">
        <f t="shared" si="12"/>
        <v>13.183218406779153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10.727710528849192</v>
      </c>
      <c r="E37" s="2">
        <f t="shared" si="14"/>
        <v>23.105694208050586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17.290890657834456</v>
      </c>
      <c r="N37" s="2">
        <f t="shared" si="5"/>
        <v>33.610724896324932</v>
      </c>
      <c r="O37" s="2">
        <f t="shared" si="8"/>
        <v>9.0076196948095539</v>
      </c>
      <c r="P37" s="2">
        <f t="shared" si="6"/>
        <v>17.509371467558605</v>
      </c>
      <c r="Q37" s="2">
        <f t="shared" si="9"/>
        <v>48.877037483474425</v>
      </c>
      <c r="R37" s="2">
        <f t="shared" si="10"/>
        <v>25.771343275423838</v>
      </c>
      <c r="S37" s="2">
        <f t="shared" si="11"/>
        <v>14.613296068956618</v>
      </c>
      <c r="T37" s="2">
        <f t="shared" si="12"/>
        <v>12.758307763883201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10.874136068662295</v>
      </c>
      <c r="E38" s="2">
        <f t="shared" si="14"/>
        <v>23.252119747863691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16.845642805123301</v>
      </c>
      <c r="N38" s="2">
        <f t="shared" si="5"/>
        <v>32.745234310310877</v>
      </c>
      <c r="O38" s="2">
        <f t="shared" si="8"/>
        <v>8.8385808048278758</v>
      </c>
      <c r="P38" s="2">
        <f t="shared" si="6"/>
        <v>17.180786911656618</v>
      </c>
      <c r="Q38" s="2">
        <f t="shared" si="9"/>
        <v>48.800065425046256</v>
      </c>
      <c r="R38" s="2">
        <f t="shared" si="10"/>
        <v>25.547945677182565</v>
      </c>
      <c r="S38" s="2">
        <f t="shared" si="11"/>
        <v>14.121914023748623</v>
      </c>
      <c r="T38" s="2">
        <f t="shared" si="12"/>
        <v>12.362772696877569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11.027887361898701</v>
      </c>
      <c r="E39" s="79">
        <f t="shared" si="14"/>
        <v>23.405871041100099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16.435491805849725</v>
      </c>
      <c r="N39" s="79">
        <f t="shared" si="5"/>
        <v>31.947966391882929</v>
      </c>
      <c r="O39" s="79">
        <f t="shared" si="8"/>
        <v>8.6868361780926655</v>
      </c>
      <c r="P39" s="79">
        <f t="shared" si="6"/>
        <v>16.885819636423648</v>
      </c>
      <c r="Q39" s="79">
        <f t="shared" si="9"/>
        <v>48.727569822997879</v>
      </c>
      <c r="R39" s="79">
        <f t="shared" si="10"/>
        <v>25.32169878189778</v>
      </c>
      <c r="S39" s="79">
        <f t="shared" si="11"/>
        <v>13.664152335017954</v>
      </c>
      <c r="T39" s="79">
        <f t="shared" si="12"/>
        <v>11.992606524679811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11.189363973738374</v>
      </c>
      <c r="E40" s="2">
        <f t="shared" si="14"/>
        <v>23.56734765293977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16.056244231900916</v>
      </c>
      <c r="N40" s="2">
        <f t="shared" si="5"/>
        <v>31.210769787738275</v>
      </c>
      <c r="O40" s="2">
        <f t="shared" si="8"/>
        <v>8.5504475401054698</v>
      </c>
      <c r="P40" s="2">
        <f t="shared" si="6"/>
        <v>16.620701946358615</v>
      </c>
      <c r="Q40" s="2">
        <f t="shared" si="9"/>
        <v>48.660127579397283</v>
      </c>
      <c r="R40" s="2">
        <f t="shared" si="10"/>
        <v>25.092779926457514</v>
      </c>
      <c r="S40" s="2">
        <f t="shared" si="11"/>
        <v>13.236028824115436</v>
      </c>
      <c r="T40" s="2">
        <f t="shared" si="12"/>
        <v>11.644465516622775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11.358998284968916</v>
      </c>
      <c r="E41" s="2">
        <f t="shared" si="14"/>
        <v>23.736981964170312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15.704381540029349</v>
      </c>
      <c r="N41" s="2">
        <f t="shared" si="5"/>
        <v>30.526805012770648</v>
      </c>
      <c r="O41" s="2">
        <f t="shared" si="8"/>
        <v>8.4277950290497916</v>
      </c>
      <c r="P41" s="2">
        <f t="shared" si="6"/>
        <v>16.382285089268148</v>
      </c>
      <c r="Q41" s="2">
        <f t="shared" si="9"/>
        <v>48.59834698360217</v>
      </c>
      <c r="R41" s="2">
        <f t="shared" si="10"/>
        <v>24.861365019431858</v>
      </c>
      <c r="S41" s="2">
        <f t="shared" si="11"/>
        <v>12.834204248786506</v>
      </c>
      <c r="T41" s="2">
        <f t="shared" si="12"/>
        <v>11.315531171010381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11.53725872852714</v>
      </c>
      <c r="E42" s="2">
        <f t="shared" si="14"/>
        <v>23.915242407728535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15.376926577199542</v>
      </c>
      <c r="N42" s="2">
        <f t="shared" si="5"/>
        <v>29.89028495782356</v>
      </c>
      <c r="O42" s="2">
        <f t="shared" si="8"/>
        <v>8.3175146121136372</v>
      </c>
      <c r="P42" s="2">
        <f t="shared" si="6"/>
        <v>16.167917603610974</v>
      </c>
      <c r="Q42" s="2">
        <f t="shared" si="9"/>
        <v>48.542870523268959</v>
      </c>
      <c r="R42" s="2">
        <f t="shared" si="10"/>
        <v>24.627628115540425</v>
      </c>
      <c r="S42" s="2">
        <f t="shared" si="11"/>
        <v>12.455855005829614</v>
      </c>
      <c r="T42" s="2">
        <f t="shared" si="12"/>
        <v>11.003405715904451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11.724653418619964</v>
      </c>
      <c r="E43" s="2">
        <f t="shared" si="14"/>
        <v>24.102637097821358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15.071341012413601</v>
      </c>
      <c r="N43" s="2">
        <f t="shared" si="5"/>
        <v>29.296275513570055</v>
      </c>
      <c r="O43" s="2">
        <f t="shared" si="8"/>
        <v>8.2184500579138913</v>
      </c>
      <c r="P43" s="2">
        <f t="shared" si="6"/>
        <v>15.975351960575338</v>
      </c>
      <c r="Q43" s="2">
        <f t="shared" si="9"/>
        <v>48.494378063276542</v>
      </c>
      <c r="R43" s="2">
        <f t="shared" si="10"/>
        <v>24.391740965455185</v>
      </c>
      <c r="S43" s="2">
        <f t="shared" si="11"/>
        <v>12.098575267082261</v>
      </c>
      <c r="T43" s="2">
        <f t="shared" si="12"/>
        <v>10.706031726815196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11.921734227923059</v>
      </c>
      <c r="E44" s="2">
        <f t="shared" si="14"/>
        <v>24.299717907124453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14.785445568888717</v>
      </c>
      <c r="N44" s="2">
        <f t="shared" si="5"/>
        <v>28.740540514628645</v>
      </c>
      <c r="O44" s="2">
        <f t="shared" si="8"/>
        <v>8.129615643675363</v>
      </c>
      <c r="P44" s="2">
        <f t="shared" si="6"/>
        <v>15.802672072801919</v>
      </c>
      <c r="Q44" s="2">
        <f t="shared" si="9"/>
        <v>48.453590442291329</v>
      </c>
      <c r="R44" s="2">
        <f t="shared" si="10"/>
        <v>24.153872535166876</v>
      </c>
      <c r="S44" s="2">
        <f t="shared" si="11"/>
        <v>11.760300816072519</v>
      </c>
      <c r="T44" s="2">
        <f t="shared" si="12"/>
        <v>10.421629515390945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12.129101377375864</v>
      </c>
      <c r="E45" s="2">
        <f t="shared" si="14"/>
        <v>24.50708505657726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14.517357298652172</v>
      </c>
      <c r="N45" s="2">
        <f t="shared" si="5"/>
        <v>28.219419811412038</v>
      </c>
      <c r="O45" s="2">
        <f t="shared" si="8"/>
        <v>8.0501668907964774</v>
      </c>
      <c r="P45" s="2">
        <f t="shared" si="6"/>
        <v>15.648236409005825</v>
      </c>
      <c r="Q45" s="2">
        <f t="shared" si="9"/>
        <v>48.421273544358598</v>
      </c>
      <c r="R45" s="2">
        <f t="shared" si="10"/>
        <v>23.914188487781338</v>
      </c>
      <c r="S45" s="2">
        <f t="shared" si="11"/>
        <v>11.43924910385471</v>
      </c>
      <c r="T45" s="2">
        <f t="shared" si="12"/>
        <v>10.148647791080693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12.347408613760365</v>
      </c>
      <c r="E46" s="2">
        <f t="shared" si="14"/>
        <v>24.725392292961761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14.265439756829686</v>
      </c>
      <c r="N46" s="2">
        <f t="shared" si="5"/>
        <v>27.729732416915816</v>
      </c>
      <c r="O46" s="2">
        <f t="shared" si="8"/>
        <v>7.9793773828778738</v>
      </c>
      <c r="P46" s="2">
        <f t="shared" si="6"/>
        <v>15.510632931933326</v>
      </c>
      <c r="Q46" s="2">
        <f t="shared" si="9"/>
        <v>48.398242911894329</v>
      </c>
      <c r="R46" s="2">
        <f t="shared" si="10"/>
        <v>23.672850618932568</v>
      </c>
      <c r="S46" s="2">
        <f t="shared" si="11"/>
        <v>11.133871578049565</v>
      </c>
      <c r="T46" s="2">
        <f t="shared" si="12"/>
        <v>9.8857243579862661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12.577369062902218</v>
      </c>
      <c r="E47" s="2">
        <f t="shared" si="14"/>
        <v>24.955352742103614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14.028263053081094</v>
      </c>
      <c r="N47" s="2">
        <f t="shared" si="5"/>
        <v>27.268698853101153</v>
      </c>
      <c r="O47" s="2">
        <f t="shared" si="8"/>
        <v>7.9166202477137668</v>
      </c>
      <c r="P47" s="2">
        <f t="shared" si="6"/>
        <v>15.388643102315928</v>
      </c>
      <c r="Q47" s="2">
        <f t="shared" si="9"/>
        <v>48.385368977064417</v>
      </c>
      <c r="R47" s="2">
        <f t="shared" si="10"/>
        <v>23.430016234960803</v>
      </c>
      <c r="S47" s="2">
        <f t="shared" si="11"/>
        <v>10.842815403953546</v>
      </c>
      <c r="T47" s="2">
        <f t="shared" si="12"/>
        <v>9.6316544829828494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12.819761861373472</v>
      </c>
      <c r="E48" s="2">
        <f t="shared" si="14"/>
        <v>25.197745540574868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13.804571546459815</v>
      </c>
      <c r="N48" s="2">
        <f t="shared" si="5"/>
        <v>26.833878354870446</v>
      </c>
      <c r="O48" s="2">
        <f t="shared" si="8"/>
        <v>7.8613532562417499</v>
      </c>
      <c r="P48" s="2">
        <f t="shared" si="6"/>
        <v>15.281212913612963</v>
      </c>
      <c r="Q48" s="2">
        <f t="shared" si="9"/>
        <v>48.383583001057417</v>
      </c>
      <c r="R48" s="2">
        <f t="shared" si="10"/>
        <v>23.185837460482549</v>
      </c>
      <c r="S48" s="2">
        <f t="shared" si="11"/>
        <v>10.564892446246985</v>
      </c>
      <c r="T48" s="2">
        <f t="shared" si="12"/>
        <v>9.3853651863833605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13.075439687503906</v>
      </c>
      <c r="E49" s="79">
        <f t="shared" si="14"/>
        <v>25.453423366705302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13.593257513309517</v>
      </c>
      <c r="N49" s="79">
        <f t="shared" si="5"/>
        <v>26.423117684671571</v>
      </c>
      <c r="O49" s="79">
        <f t="shared" si="8"/>
        <v>7.8131067568776054</v>
      </c>
      <c r="P49" s="79">
        <f t="shared" si="6"/>
        <v>15.187429438288964</v>
      </c>
      <c r="Q49" s="79">
        <f t="shared" si="9"/>
        <v>48.393883825587466</v>
      </c>
      <c r="R49" s="79">
        <f t="shared" si="10"/>
        <v>22.940460458882164</v>
      </c>
      <c r="S49" s="79">
        <f t="shared" si="11"/>
        <v>10.299053914891648</v>
      </c>
      <c r="T49" s="79">
        <f t="shared" si="12"/>
        <v>9.1458941455570919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13.345337333933124</v>
      </c>
      <c r="E50" s="2">
        <f t="shared" si="14"/>
        <v>25.72332101313452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13.393339525361775</v>
      </c>
      <c r="N50" s="2">
        <f t="shared" si="5"/>
        <v>26.034509102979232</v>
      </c>
      <c r="O50" s="2">
        <f t="shared" si="8"/>
        <v>7.771473855852304</v>
      </c>
      <c r="P50" s="2">
        <f t="shared" si="6"/>
        <v>15.106501739959942</v>
      </c>
      <c r="Q50" s="2">
        <f t="shared" si="9"/>
        <v>48.417345558544895</v>
      </c>
      <c r="R50" s="2">
        <f t="shared" si="10"/>
        <v>22.694024545410375</v>
      </c>
      <c r="S50" s="2">
        <f t="shared" si="11"/>
        <v>10.044369465460186</v>
      </c>
      <c r="T50" s="2">
        <f t="shared" si="12"/>
        <v>8.9123722193754453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13.630481489606503</v>
      </c>
      <c r="E51" s="2">
        <f t="shared" si="14"/>
        <v>26.008465168807898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13.203944573597408</v>
      </c>
      <c r="N51" s="2">
        <f t="shared" si="5"/>
        <v>25.666355619941584</v>
      </c>
      <c r="O51" s="2">
        <f t="shared" si="8"/>
        <v>7.736102395082491</v>
      </c>
      <c r="P51" s="2">
        <f t="shared" si="6"/>
        <v>15.03774527965715</v>
      </c>
      <c r="Q51" s="2">
        <f t="shared" si="9"/>
        <v>48.455126336615564</v>
      </c>
      <c r="R51" s="2">
        <f t="shared" si="10"/>
        <v>22.446661167807665</v>
      </c>
      <c r="S51" s="2">
        <f t="shared" si="11"/>
        <v>9.800009826655625</v>
      </c>
      <c r="T51" s="2">
        <f t="shared" si="12"/>
        <v>8.684008833535243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13.932001929955726</v>
      </c>
      <c r="E52" s="2">
        <f t="shared" si="14"/>
        <v>26.309985609157124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13.024293194357925</v>
      </c>
      <c r="N52" s="2">
        <f t="shared" si="5"/>
        <v>25.317142082920711</v>
      </c>
      <c r="O52" s="2">
        <f t="shared" si="8"/>
        <v>7.7066883836622804</v>
      </c>
      <c r="P52" s="2">
        <f t="shared" si="6"/>
        <v>14.980569147698088</v>
      </c>
      <c r="Q52" s="2">
        <f t="shared" si="9"/>
        <v>48.50847833257194</v>
      </c>
      <c r="R52" s="2">
        <f t="shared" si="10"/>
        <v>22.198492723414816</v>
      </c>
      <c r="S52" s="2">
        <f t="shared" si="11"/>
        <v>9.5652322361943511</v>
      </c>
      <c r="T52" s="2">
        <f t="shared" si="12"/>
        <v>8.4600796384269099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14.251144351142816</v>
      </c>
      <c r="E53" s="2">
        <f t="shared" si="14"/>
        <v>26.629128030344212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12.853687019459061</v>
      </c>
      <c r="N53" s="2">
        <f t="shared" si="5"/>
        <v>24.985510975905299</v>
      </c>
      <c r="O53" s="2">
        <f t="shared" si="8"/>
        <v>7.6829706175414003</v>
      </c>
      <c r="P53" s="2">
        <f t="shared" si="6"/>
        <v>14.934465605201675</v>
      </c>
      <c r="Q53" s="2">
        <f t="shared" si="9"/>
        <v>48.578759204625868</v>
      </c>
      <c r="R53" s="2">
        <f t="shared" si="10"/>
        <v>21.949631174281656</v>
      </c>
      <c r="S53" s="2">
        <f t="shared" si="11"/>
        <v>9.3393681211853092</v>
      </c>
      <c r="T53" s="2">
        <f t="shared" si="12"/>
        <v>8.2399159792996031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14.589285129081768</v>
      </c>
      <c r="E54" s="2">
        <f t="shared" si="14"/>
        <v>26.967268808283166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12.691498296886877</v>
      </c>
      <c r="N54" s="2">
        <f t="shared" si="5"/>
        <v>24.670242049420587</v>
      </c>
      <c r="O54" s="2">
        <f t="shared" si="8"/>
        <v>7.6647262815229169</v>
      </c>
      <c r="P54" s="2">
        <f t="shared" si="6"/>
        <v>14.899001535075508</v>
      </c>
      <c r="Q54" s="2">
        <f t="shared" si="9"/>
        <v>48.667445220698937</v>
      </c>
      <c r="R54" s="2">
        <f t="shared" si="10"/>
        <v>21.700176412415772</v>
      </c>
      <c r="S54" s="2">
        <f t="shared" si="11"/>
        <v>9.1218125749830783</v>
      </c>
      <c r="T54" s="2">
        <f t="shared" si="12"/>
        <v>8.0228958149232525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14.94794833820756</v>
      </c>
      <c r="E55" s="2">
        <f t="shared" si="14"/>
        <v>27.325932017408956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12.537161023798037</v>
      </c>
      <c r="N55" s="2">
        <f t="shared" si="5"/>
        <v>24.370235084499576</v>
      </c>
      <c r="O55" s="2">
        <f t="shared" si="8"/>
        <v>7.65176737343696</v>
      </c>
      <c r="P55" s="2">
        <f t="shared" si="6"/>
        <v>14.8738114911817</v>
      </c>
      <c r="Q55" s="2">
        <f t="shared" si="9"/>
        <v>48.77614633289852</v>
      </c>
      <c r="R55" s="2">
        <f t="shared" si="10"/>
        <v>21.450214315489564</v>
      </c>
      <c r="S55" s="2">
        <f t="shared" si="11"/>
        <v>8.9120152692739296</v>
      </c>
      <c r="T55" s="2">
        <f t="shared" si="12"/>
        <v>7.808435794173481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15.328825430759526</v>
      </c>
      <c r="E56" s="2">
        <f t="shared" si="14"/>
        <v>27.706809109960922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12.390163406676107</v>
      </c>
      <c r="N56" s="2">
        <f t="shared" ref="N56:N79" si="23">M56*$B$6</f>
        <v>24.084495236433284</v>
      </c>
      <c r="O56" s="2">
        <f t="shared" si="8"/>
        <v>7.6439378258363009</v>
      </c>
      <c r="P56" s="2">
        <f t="shared" ref="P56:P79" si="24">O56*$B$6</f>
        <v>14.858592103373635</v>
      </c>
      <c r="Q56" s="2">
        <f t="shared" si="9"/>
        <v>48.90662352830563</v>
      </c>
      <c r="R56" s="2">
        <f t="shared" si="10"/>
        <v>21.199814418344708</v>
      </c>
      <c r="S56" s="2">
        <f t="shared" si="11"/>
        <v>8.7094725049471275</v>
      </c>
      <c r="T56" s="2">
        <f t="shared" si="12"/>
        <v>7.5959842560090456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15.733798057299156</v>
      </c>
      <c r="E57" s="2">
        <f t="shared" si="14"/>
        <v>28.111781736500554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12.25004142015589</v>
      </c>
      <c r="N57" s="2">
        <f t="shared" si="23"/>
        <v>23.812120514155826</v>
      </c>
      <c r="O57" s="2">
        <f t="shared" si="8"/>
        <v>7.641111228411928</v>
      </c>
      <c r="P57" s="2">
        <f t="shared" si="24"/>
        <v>14.853097650236242</v>
      </c>
      <c r="Q57" s="2">
        <f t="shared" si="9"/>
        <v>49.060808843081759</v>
      </c>
      <c r="R57" s="2">
        <f t="shared" si="10"/>
        <v>20.949027106581205</v>
      </c>
      <c r="S57" s="2">
        <f t="shared" si="11"/>
        <v>8.5137201530823283</v>
      </c>
      <c r="T57" s="2">
        <f t="shared" si="12"/>
        <v>7.3850149615768501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16.164964606496003</v>
      </c>
      <c r="E58" s="2">
        <f t="shared" si="14"/>
        <v>28.542948285697399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12.116373280257019</v>
      </c>
      <c r="N58" s="2">
        <f t="shared" si="23"/>
        <v>23.552291037094804</v>
      </c>
      <c r="O58" s="2">
        <f t="shared" si="8"/>
        <v>7.6431890764144033</v>
      </c>
      <c r="P58" s="2">
        <f t="shared" si="24"/>
        <v>14.857136654297374</v>
      </c>
      <c r="Q58" s="2">
        <f t="shared" si="9"/>
        <v>49.240828499892814</v>
      </c>
      <c r="R58" s="2">
        <f t="shared" si="10"/>
        <v>20.697880214195415</v>
      </c>
      <c r="S58" s="2">
        <f t="shared" si="11"/>
        <v>8.3243272716006782</v>
      </c>
      <c r="T58" s="2">
        <f t="shared" si="12"/>
        <v>7.175021400947724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16.624671160809356</v>
      </c>
      <c r="E59" s="79">
        <f t="shared" si="14"/>
        <v>29.002654840010752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11.988774682537629</v>
      </c>
      <c r="N59" s="79">
        <f t="shared" si="23"/>
        <v>23.304259778903944</v>
      </c>
      <c r="O59" s="79">
        <f t="shared" si="8"/>
        <v>7.6500994880315485</v>
      </c>
      <c r="P59" s="79">
        <f t="shared" si="24"/>
        <v>14.870569388815245</v>
      </c>
      <c r="Q59" s="79">
        <f t="shared" si="9"/>
        <v>49.449029716065382</v>
      </c>
      <c r="R59" s="79">
        <f t="shared" si="10"/>
        <v>20.44637487605463</v>
      </c>
      <c r="S59" s="79">
        <f t="shared" si="11"/>
        <v>8.1408902060951558</v>
      </c>
      <c r="T59" s="79">
        <f t="shared" si="12"/>
        <v>6.9655115437821644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17.11554770932031</v>
      </c>
      <c r="E60" s="2">
        <f t="shared" si="14"/>
        <v>29.493531388521706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11.866894683195115</v>
      </c>
      <c r="N60" s="2">
        <f t="shared" si="23"/>
        <v>23.067344560981994</v>
      </c>
      <c r="O60" s="2">
        <f t="shared" si="8"/>
        <v>7.6617963478508582</v>
      </c>
      <c r="P60" s="2">
        <f t="shared" si="24"/>
        <v>14.893306212806412</v>
      </c>
      <c r="Q60" s="2">
        <f t="shared" si="9"/>
        <v>49.688011834414851</v>
      </c>
      <c r="R60" s="2">
        <f t="shared" si="10"/>
        <v>20.194480445893145</v>
      </c>
      <c r="S60" s="2">
        <f t="shared" si="11"/>
        <v>7.9630269964968265</v>
      </c>
      <c r="T60" s="2">
        <f t="shared" si="12"/>
        <v>6.7560029250882252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17.640550635332531</v>
      </c>
      <c r="E61" s="2">
        <f t="shared" si="14"/>
        <v>30.018534314533927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11.750412123054144</v>
      </c>
      <c r="N61" s="2">
        <f t="shared" si="23"/>
        <v>22.840921101277566</v>
      </c>
      <c r="O61" s="2">
        <f t="shared" si="8"/>
        <v>7.6782588448259386</v>
      </c>
      <c r="P61" s="2">
        <f t="shared" si="24"/>
        <v>14.925306672926453</v>
      </c>
      <c r="Q61" s="2">
        <f t="shared" si="9"/>
        <v>49.960662553272044</v>
      </c>
      <c r="R61" s="2">
        <f t="shared" si="10"/>
        <v>19.942128238738118</v>
      </c>
      <c r="S61" s="2">
        <f t="shared" si="11"/>
        <v>7.7903719152231421</v>
      </c>
      <c r="T61" s="2">
        <f t="shared" si="12"/>
        <v>6.5460179759462669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18.203012711190027</v>
      </c>
      <c r="E62" s="2">
        <f t="shared" si="14"/>
        <v>30.580996390391423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11.63903251193801</v>
      </c>
      <c r="N62" s="2">
        <f t="shared" si="23"/>
        <v>22.624416958005583</v>
      </c>
      <c r="O62" s="2">
        <f t="shared" si="8"/>
        <v>7.6994913818640169</v>
      </c>
      <c r="P62" s="2">
        <f t="shared" si="24"/>
        <v>14.966579327722551</v>
      </c>
      <c r="Q62" s="2">
        <f t="shared" si="9"/>
        <v>50.270200180000927</v>
      </c>
      <c r="R62" s="2">
        <f t="shared" si="10"/>
        <v>19.689203789609504</v>
      </c>
      <c r="S62" s="2">
        <f t="shared" si="11"/>
        <v>7.6225699572949166</v>
      </c>
      <c r="T62" s="2">
        <f t="shared" si="12"/>
        <v>6.3350795263628639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18.806702093783674</v>
      </c>
      <c r="E63" s="2">
        <f t="shared" si="14"/>
        <v>31.18468577298507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11.532485305064171</v>
      </c>
      <c r="N63" s="2">
        <f t="shared" si="23"/>
        <v>22.417306235395937</v>
      </c>
      <c r="O63" s="2">
        <f t="shared" si="8"/>
        <v>7.7255238402228334</v>
      </c>
      <c r="P63" s="2">
        <f t="shared" si="24"/>
        <v>15.017182261578753</v>
      </c>
      <c r="Q63" s="2">
        <f t="shared" si="9"/>
        <v>50.620223006176019</v>
      </c>
      <c r="R63" s="2">
        <f t="shared" si="10"/>
        <v>19.435537233190949</v>
      </c>
      <c r="S63" s="2">
        <f t="shared" si="11"/>
        <v>7.459271087933427</v>
      </c>
      <c r="T63" s="2">
        <f t="shared" si="12"/>
        <v>6.1227064251727006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19.455892129931225</v>
      </c>
      <c r="E64" s="2">
        <f t="shared" si="14"/>
        <v>31.833875809132621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11.430521514562594</v>
      </c>
      <c r="N64" s="2">
        <f t="shared" si="23"/>
        <v>22.219104940867354</v>
      </c>
      <c r="O64" s="2">
        <f t="shared" si="8"/>
        <v>7.7564121849239225</v>
      </c>
      <c r="P64" s="2">
        <f t="shared" si="24"/>
        <v>15.077224261542517</v>
      </c>
      <c r="Q64" s="2">
        <f t="shared" si="9"/>
        <v>51.014767104776212</v>
      </c>
      <c r="R64" s="2">
        <f t="shared" si="10"/>
        <v>19.18089129564359</v>
      </c>
      <c r="S64" s="2">
        <f t="shared" si="11"/>
        <v>7.3001240269817558</v>
      </c>
      <c r="T64" s="2">
        <f t="shared" si="12"/>
        <v>5.9084092424515813</v>
      </c>
    </row>
    <row r="65" spans="2:20" x14ac:dyDescent="0.35">
      <c r="B65" s="17">
        <v>46</v>
      </c>
      <c r="C65">
        <f t="shared" si="13"/>
        <v>66</v>
      </c>
      <c r="D65" s="2">
        <f t="shared" si="7"/>
        <v>20.155444159838154</v>
      </c>
      <c r="E65" s="2">
        <f t="shared" si="14"/>
        <v>32.533427839039547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11.332911608544723</v>
      </c>
      <c r="N65" s="2">
        <f t="shared" si="23"/>
        <v>22.029366901153576</v>
      </c>
      <c r="O65" s="2">
        <f t="shared" si="8"/>
        <v>7.7922393963940921</v>
      </c>
      <c r="P65" s="2">
        <f t="shared" si="24"/>
        <v>15.146866628286691</v>
      </c>
      <c r="Q65" s="2">
        <f t="shared" si="9"/>
        <v>51.458374080558571</v>
      </c>
      <c r="R65" s="2">
        <f t="shared" si="10"/>
        <v>18.924946241519024</v>
      </c>
      <c r="S65" s="2">
        <f t="shared" si="11"/>
        <v>7.1447693099401768</v>
      </c>
      <c r="T65" s="2">
        <f t="shared" si="12"/>
        <v>5.6916860463444729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20.910905956534972</v>
      </c>
      <c r="E66" s="2">
        <f t="shared" si="14"/>
        <v>33.288889635736368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11.239443657783642</v>
      </c>
      <c r="N66" s="2">
        <f t="shared" si="23"/>
        <v>21.847680159746155</v>
      </c>
      <c r="O66" s="2">
        <f t="shared" si="8"/>
        <v>7.8331167068056242</v>
      </c>
      <c r="P66" s="2">
        <f t="shared" si="24"/>
        <v>15.226325579357045</v>
      </c>
      <c r="Q66" s="2">
        <f t="shared" si="9"/>
        <v>51.956170560733312</v>
      </c>
      <c r="R66" s="2">
        <f t="shared" si="10"/>
        <v>18.667280924996945</v>
      </c>
      <c r="S66" s="2">
        <f t="shared" si="11"/>
        <v>6.9928313093103416</v>
      </c>
      <c r="T66" s="2">
        <f t="shared" si="12"/>
        <v>5.4720182829449531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21.728628962882105</v>
      </c>
      <c r="E67" s="2">
        <f t="shared" si="14"/>
        <v>34.106612642083505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11.149921696340314</v>
      </c>
      <c r="N67" s="2">
        <f t="shared" si="23"/>
        <v>21.673663790214157</v>
      </c>
      <c r="O67" s="2">
        <f t="shared" si="8"/>
        <v>7.8791851042024472</v>
      </c>
      <c r="P67" s="2">
        <f t="shared" si="24"/>
        <v>15.315875172952886</v>
      </c>
      <c r="Q67" s="2">
        <f t="shared" si="9"/>
        <v>52.513961483474745</v>
      </c>
      <c r="R67" s="2">
        <f t="shared" si="10"/>
        <v>18.40734884139124</v>
      </c>
      <c r="S67" s="2">
        <f t="shared" si="11"/>
        <v>6.8439088229991452</v>
      </c>
      <c r="T67" s="2">
        <f t="shared" si="12"/>
        <v>5.2488668413227808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22.61590807960868</v>
      </c>
      <c r="E68" s="2">
        <f t="shared" si="14"/>
        <v>34.993891758810079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11.064164267651019</v>
      </c>
      <c r="N68" s="2">
        <f t="shared" si="23"/>
        <v>21.506965070030759</v>
      </c>
      <c r="O68" s="2">
        <f t="shared" si="8"/>
        <v>7.9306170387961021</v>
      </c>
      <c r="P68" s="2">
        <f t="shared" si="24"/>
        <v>15.415850624693416</v>
      </c>
      <c r="Q68" s="2">
        <f t="shared" si="9"/>
        <v>53.138339503035311</v>
      </c>
      <c r="R68" s="2">
        <f t="shared" si="10"/>
        <v>18.144447744225232</v>
      </c>
      <c r="S68" s="2">
        <f t="shared" si="11"/>
        <v>6.6975637330849453</v>
      </c>
      <c r="T68" s="2">
        <f t="shared" si="12"/>
        <v>5.0216684655677204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23.581148393565289</v>
      </c>
      <c r="E69" s="79">
        <f t="shared" si="14"/>
        <v>35.959132072766685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10.982003131886554</v>
      </c>
      <c r="N69" s="79">
        <f t="shared" si="23"/>
        <v>21.347256967886359</v>
      </c>
      <c r="O69" s="79">
        <f t="shared" si="8"/>
        <v>7.9876182163521507</v>
      </c>
      <c r="P69" s="79">
        <f t="shared" si="24"/>
        <v>15.526651793673965</v>
      </c>
      <c r="Q69" s="79">
        <f t="shared" si="9"/>
        <v>53.836813035846006</v>
      </c>
      <c r="R69" s="79">
        <f t="shared" si="10"/>
        <v>17.877680963079321</v>
      </c>
      <c r="S69" s="79">
        <f t="shared" si="11"/>
        <v>6.5533071011336235</v>
      </c>
      <c r="T69" s="79">
        <f t="shared" si="12"/>
        <v>4.7898327962152107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24.634063855471183</v>
      </c>
      <c r="E70" s="2">
        <f t="shared" si="14"/>
        <v>37.012047534672575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10.903282113969734</v>
      </c>
      <c r="N70" s="2">
        <f t="shared" si="23"/>
        <v>21.194235904418928</v>
      </c>
      <c r="O70" s="2">
        <f t="shared" si="8"/>
        <v>8.0504292816423266</v>
      </c>
      <c r="P70" s="2">
        <f t="shared" si="24"/>
        <v>15.64874645482762</v>
      </c>
      <c r="Q70" s="2">
        <f t="shared" si="9"/>
        <v>54.617955536461096</v>
      </c>
      <c r="R70" s="2">
        <f t="shared" si="10"/>
        <v>17.605908001788521</v>
      </c>
      <c r="S70" s="2">
        <f t="shared" si="11"/>
        <v>6.4105818868467113</v>
      </c>
      <c r="T70" s="2">
        <f t="shared" si="12"/>
        <v>4.5527405063887061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25.785913397439046</v>
      </c>
      <c r="E71" s="2">
        <f t="shared" si="14"/>
        <v>38.163897076640438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10.827856074626665</v>
      </c>
      <c r="N71" s="2">
        <f t="shared" si="23"/>
        <v>21.047619752102296</v>
      </c>
      <c r="O71" s="2">
        <f t="shared" si="8"/>
        <v>8.1193270621572644</v>
      </c>
      <c r="P71" s="2">
        <f t="shared" si="24"/>
        <v>15.782672716503777</v>
      </c>
      <c r="Q71" s="2">
        <f t="shared" si="9"/>
        <v>55.491578363656998</v>
      </c>
      <c r="R71" s="2">
        <f t="shared" si="10"/>
        <v>17.32768128701656</v>
      </c>
      <c r="S71" s="2">
        <f t="shared" si="11"/>
        <v>6.2687412455416816</v>
      </c>
      <c r="T71" s="2">
        <f t="shared" si="12"/>
        <v>4.3097432762416261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27.049780085253527</v>
      </c>
      <c r="E72" s="2">
        <f t="shared" si="14"/>
        <v>39.427763764454923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10.755589989354533</v>
      </c>
      <c r="N72" s="2">
        <f t="shared" si="23"/>
        <v>20.907146044906916</v>
      </c>
      <c r="O72" s="2">
        <f t="shared" si="8"/>
        <v>8.1946248301157283</v>
      </c>
      <c r="P72" s="2">
        <f t="shared" si="24"/>
        <v>15.929039529772158</v>
      </c>
      <c r="Q72" s="2">
        <f t="shared" si="9"/>
        <v>56.468928812543496</v>
      </c>
      <c r="R72" s="2">
        <f t="shared" si="10"/>
        <v>17.041165048088573</v>
      </c>
      <c r="S72" s="2">
        <f t="shared" si="11"/>
        <v>6.1270210677799311</v>
      </c>
      <c r="T72" s="2">
        <f t="shared" si="12"/>
        <v>4.0601667720810424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28.440898193914215</v>
      </c>
      <c r="E73" s="2">
        <f t="shared" si="14"/>
        <v>40.818881873115615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10.686358122299721</v>
      </c>
      <c r="N73" s="2">
        <f t="shared" si="23"/>
        <v>20.772570372451089</v>
      </c>
      <c r="O73" s="2">
        <f t="shared" si="8"/>
        <v>8.2766707052788373</v>
      </c>
      <c r="P73" s="2">
        <f t="shared" si="24"/>
        <v>16.088523583749215</v>
      </c>
      <c r="Q73" s="2">
        <f t="shared" si="9"/>
        <v>57.562913101779458</v>
      </c>
      <c r="R73" s="2">
        <f t="shared" si="10"/>
        <v>16.744031228663843</v>
      </c>
      <c r="S73" s="2">
        <f t="shared" si="11"/>
        <v>5.9845050664539645</v>
      </c>
      <c r="T73" s="2">
        <f t="shared" si="12"/>
        <v>3.8033184372406863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29.977030805977609</v>
      </c>
      <c r="E74" s="2">
        <f t="shared" si="14"/>
        <v>42.355014485179005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10.62004328382352</v>
      </c>
      <c r="N74" s="2">
        <f t="shared" si="23"/>
        <v>20.643664936827513</v>
      </c>
      <c r="O74" s="2">
        <f t="shared" si="8"/>
        <v>8.365842795309991</v>
      </c>
      <c r="P74" s="2">
        <f t="shared" si="24"/>
        <v>16.261859859235372</v>
      </c>
      <c r="Q74" s="2">
        <f t="shared" si="9"/>
        <v>58.788340570442827</v>
      </c>
      <c r="R74" s="2">
        <f t="shared" si="10"/>
        <v>16.433326085263822</v>
      </c>
      <c r="S74" s="2">
        <f t="shared" si="11"/>
        <v>5.8400802993790712</v>
      </c>
      <c r="T74" s="2">
        <f t="shared" si="12"/>
        <v>3.5385028677655139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31.678895329772239</v>
      </c>
      <c r="E75" s="2">
        <f t="shared" si="14"/>
        <v>44.056879008973638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10.556536162044328</v>
      </c>
      <c r="N75" s="2">
        <f t="shared" si="23"/>
        <v>20.520217253228246</v>
      </c>
      <c r="O75" s="2">
        <f t="shared" si="8"/>
        <v>8.4625388549774225</v>
      </c>
      <c r="P75" s="2">
        <f t="shared" si="24"/>
        <v>16.449821527859314</v>
      </c>
      <c r="Q75" s="2">
        <f t="shared" si="9"/>
        <v>60.162178833497322</v>
      </c>
      <c r="R75" s="2">
        <f t="shared" si="10"/>
        <v>16.105299824523684</v>
      </c>
      <c r="S75" s="2">
        <f t="shared" si="11"/>
        <v>5.692380571070097</v>
      </c>
      <c r="T75" s="2">
        <f t="shared" si="12"/>
        <v>3.2650489904522328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33.570623985555656</v>
      </c>
      <c r="E76" s="2">
        <f t="shared" si="14"/>
        <v>45.948607664757048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10.495734719930775</v>
      </c>
      <c r="N76" s="2">
        <f t="shared" si="23"/>
        <v>20.402028977990238</v>
      </c>
      <c r="O76" s="2">
        <f t="shared" si="8"/>
        <v>8.5671569977924289</v>
      </c>
      <c r="P76" s="2">
        <f t="shared" si="24"/>
        <v>16.653182458588834</v>
      </c>
      <c r="Q76" s="2">
        <f t="shared" si="9"/>
        <v>61.703798202633791</v>
      </c>
      <c r="R76" s="2">
        <f t="shared" si="10"/>
        <v>15.755190537876743</v>
      </c>
      <c r="S76" s="2">
        <f t="shared" si="11"/>
        <v>5.5397147688472375</v>
      </c>
      <c r="T76" s="2">
        <f t="shared" si="12"/>
        <v>2.9823553924242909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35.680227191626606</v>
      </c>
      <c r="E77" s="2">
        <f t="shared" si="14"/>
        <v>48.058210870828006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10.437543650616606</v>
      </c>
      <c r="N77" s="2">
        <f t="shared" si="23"/>
        <v>20.288914849814581</v>
      </c>
      <c r="O77" s="2">
        <f t="shared" si="8"/>
        <v>8.6800621217456957</v>
      </c>
      <c r="P77" s="2">
        <f t="shared" si="24"/>
        <v>16.872651954734152</v>
      </c>
      <c r="Q77" s="2">
        <f t="shared" si="9"/>
        <v>63.435164232424995</v>
      </c>
      <c r="R77" s="2">
        <f t="shared" si="10"/>
        <v>15.376953361596989</v>
      </c>
      <c r="S77" s="2">
        <f t="shared" si="11"/>
        <v>5.379977030093543</v>
      </c>
      <c r="T77" s="2">
        <f t="shared" si="12"/>
        <v>2.6899632318581692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38.03999430739384</v>
      </c>
      <c r="E78" s="2">
        <f t="shared" si="14"/>
        <v>50.417977986595233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10.381873884546177</v>
      </c>
      <c r="N78" s="2">
        <f t="shared" si="23"/>
        <v>20.180701731736242</v>
      </c>
      <c r="O78" s="2">
        <f t="shared" si="8"/>
        <v>8.8015299857639597</v>
      </c>
      <c r="P78" s="2">
        <f t="shared" si="24"/>
        <v>17.108766047527414</v>
      </c>
      <c r="Q78" s="2">
        <f t="shared" si="9"/>
        <v>65.380905212868726</v>
      </c>
      <c r="R78" s="2">
        <f t="shared" si="10"/>
        <v>14.962927226273493</v>
      </c>
      <c r="S78" s="2">
        <f t="shared" si="11"/>
        <v>5.2105360307381936</v>
      </c>
      <c r="T78" s="2">
        <f t="shared" si="12"/>
        <v>2.3876704642477851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40.686710372210371</v>
      </c>
      <c r="E79" s="79">
        <f t="shared" si="14"/>
        <v>53.064694051411763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10.328642142864197</v>
      </c>
      <c r="N79" s="79">
        <f t="shared" si="23"/>
        <v>20.077227742985141</v>
      </c>
      <c r="O79" s="79">
        <f t="shared" si="8"/>
        <v>8.9316570937449438</v>
      </c>
      <c r="P79" s="79">
        <f t="shared" si="24"/>
        <v>17.36171232510517</v>
      </c>
      <c r="Q79" s="79">
        <f t="shared" si="9"/>
        <v>67.56813040070324</v>
      </c>
      <c r="R79" s="79">
        <f t="shared" si="10"/>
        <v>14.503436349291476</v>
      </c>
      <c r="S79" s="79">
        <f t="shared" si="11"/>
        <v>5.0281021437906608</v>
      </c>
      <c r="T79" s="79">
        <f t="shared" si="12"/>
        <v>2.0757068110687467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0.9094266082386413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13.77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0.81420318255432789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1.9982031825543278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0.9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6.8911911062005409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8.2567167064223614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9.0966596436639708</v>
      </c>
      <c r="E24" s="2">
        <f>D24+$I$19</f>
        <v>21.474643322865369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30.70541702630079</v>
      </c>
      <c r="N24" s="2">
        <f t="shared" ref="N24:N55" si="5">M24*$B$6</f>
        <v>59.68641783240453</v>
      </c>
      <c r="O24" s="2">
        <f>(K24^2+M24^2-2*K24*M24*COS(RADIANS(E24)))^0.5</f>
        <v>14.045385511427044</v>
      </c>
      <c r="P24" s="2">
        <f t="shared" ref="P24:P55" si="6">O24*$B$6</f>
        <v>27.301982172532345</v>
      </c>
      <c r="Q24" s="2">
        <f>180-DEGREES(ACOS((K24^2-M24^2+O24^2)/(2*K24*O24)))</f>
        <v>53.161525601794125</v>
      </c>
      <c r="R24" s="2">
        <f>-E24+Q24</f>
        <v>31.686882278928756</v>
      </c>
      <c r="S24" s="2">
        <f>L24*SIN(RADIANS(Q24))</f>
        <v>31.351893325421912</v>
      </c>
      <c r="T24" s="2">
        <f>L24*COS(RADIANS(Q24))</f>
        <v>23.487064467227903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9.1714187599941628</v>
      </c>
      <c r="E25" s="2">
        <f>D25+$I$19</f>
        <v>21.549402439195561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28.037915431788537</v>
      </c>
      <c r="N25" s="2">
        <f t="shared" si="5"/>
        <v>54.501221532927829</v>
      </c>
      <c r="O25" s="2">
        <f t="shared" ref="O25:O79" si="8">(K25^2+M25^2-2*K25*M25*COS(RADIANS(E25)))^0.5</f>
        <v>12.890268553993234</v>
      </c>
      <c r="P25" s="2">
        <f t="shared" si="6"/>
        <v>25.056619625994209</v>
      </c>
      <c r="Q25" s="2">
        <f t="shared" ref="Q25:Q79" si="9">180-DEGREES(ACOS((K25^2-M25^2+O25^2)/(2*K25*O25)))</f>
        <v>53.028026990797272</v>
      </c>
      <c r="R25" s="2">
        <f t="shared" ref="R25:R79" si="10">-E25+Q25</f>
        <v>31.478624551601712</v>
      </c>
      <c r="S25" s="2">
        <f t="shared" ref="S25:S79" si="11">L25*SIN(RADIANS(Q25))</f>
        <v>28.459471417131862</v>
      </c>
      <c r="T25" s="2">
        <f t="shared" ref="T25:T79" si="12">L25*COS(RADIANS(Q25))</f>
        <v>21.42393152433889</v>
      </c>
    </row>
    <row r="26" spans="1:26" x14ac:dyDescent="0.35">
      <c r="B26" s="17">
        <v>7</v>
      </c>
      <c r="C26">
        <f>B26+$E$3</f>
        <v>27</v>
      </c>
      <c r="D26" s="2">
        <f t="shared" si="7"/>
        <v>9.2501984279650298</v>
      </c>
      <c r="E26" s="2">
        <f>D26+$I$19</f>
        <v>21.628182107166424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25.966640699962589</v>
      </c>
      <c r="N26" s="2">
        <f t="shared" si="5"/>
        <v>50.474994858215283</v>
      </c>
      <c r="O26" s="2">
        <f t="shared" si="8"/>
        <v>12.000984351723831</v>
      </c>
      <c r="P26" s="2">
        <f t="shared" si="6"/>
        <v>23.327993422254853</v>
      </c>
      <c r="Q26" s="2">
        <f t="shared" si="9"/>
        <v>52.892401705264362</v>
      </c>
      <c r="R26" s="2">
        <f t="shared" si="10"/>
        <v>31.264219598097938</v>
      </c>
      <c r="S26" s="2">
        <f t="shared" si="11"/>
        <v>26.195786062181366</v>
      </c>
      <c r="T26" s="2">
        <f t="shared" si="12"/>
        <v>19.817178944086237</v>
      </c>
    </row>
    <row r="27" spans="1:26" x14ac:dyDescent="0.35">
      <c r="B27" s="17">
        <v>8</v>
      </c>
      <c r="C27">
        <f>B27+$E$3</f>
        <v>28</v>
      </c>
      <c r="D27" s="2">
        <f t="shared" si="7"/>
        <v>9.3331487132389146</v>
      </c>
      <c r="E27" s="2">
        <f>D27+$I$19</f>
        <v>21.711132392440312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24.298829422808389</v>
      </c>
      <c r="N27" s="2">
        <f t="shared" si="5"/>
        <v>47.233036585231858</v>
      </c>
      <c r="O27" s="2">
        <f t="shared" si="8"/>
        <v>11.291682833948258</v>
      </c>
      <c r="P27" s="2">
        <f t="shared" si="6"/>
        <v>21.949224759941981</v>
      </c>
      <c r="Q27" s="2">
        <f t="shared" si="9"/>
        <v>52.75501058519697</v>
      </c>
      <c r="R27" s="2">
        <f t="shared" si="10"/>
        <v>31.043878192756658</v>
      </c>
      <c r="S27" s="2">
        <f t="shared" si="11"/>
        <v>24.357810514320189</v>
      </c>
      <c r="T27" s="2">
        <f t="shared" si="12"/>
        <v>18.518747909940107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9.4204307172892801</v>
      </c>
      <c r="E28" s="2">
        <f t="shared" ref="E28:E79" si="14">D28+$I$19</f>
        <v>21.798414396490678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22.919059053994875</v>
      </c>
      <c r="N28" s="2">
        <f t="shared" si="5"/>
        <v>44.5509837515174</v>
      </c>
      <c r="O28" s="2">
        <f t="shared" si="8"/>
        <v>10.710993750358211</v>
      </c>
      <c r="P28" s="2">
        <f t="shared" si="6"/>
        <v>20.820458091696306</v>
      </c>
      <c r="Q28" s="2">
        <f t="shared" si="9"/>
        <v>52.616229398402453</v>
      </c>
      <c r="R28" s="2">
        <f t="shared" si="10"/>
        <v>30.817815001911775</v>
      </c>
      <c r="S28" s="2">
        <f t="shared" si="11"/>
        <v>22.823910783243715</v>
      </c>
      <c r="T28" s="2">
        <f t="shared" si="12"/>
        <v>17.4399555206328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9.512217403297587</v>
      </c>
      <c r="E29" s="79">
        <f t="shared" si="14"/>
        <v>21.890201082498983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21.753437246283777</v>
      </c>
      <c r="N29" s="79">
        <f t="shared" si="5"/>
        <v>42.28520145681626</v>
      </c>
      <c r="O29" s="79">
        <f t="shared" si="8"/>
        <v>10.226053650530371</v>
      </c>
      <c r="P29" s="79">
        <f t="shared" si="6"/>
        <v>19.877812128046958</v>
      </c>
      <c r="Q29" s="79">
        <f t="shared" si="9"/>
        <v>52.476449254095527</v>
      </c>
      <c r="R29" s="79">
        <f t="shared" si="10"/>
        <v>30.586248171596544</v>
      </c>
      <c r="S29" s="79">
        <f t="shared" si="11"/>
        <v>21.516182464512887</v>
      </c>
      <c r="T29" s="79">
        <f t="shared" si="12"/>
        <v>16.524003134345165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9.6086945054475272</v>
      </c>
      <c r="E30" s="2">
        <f t="shared" si="14"/>
        <v>21.986678184648923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20.752173123636815</v>
      </c>
      <c r="N30" s="2">
        <f t="shared" si="5"/>
        <v>40.338904204650184</v>
      </c>
      <c r="O30" s="2">
        <f t="shared" si="8"/>
        <v>9.8147349299920261</v>
      </c>
      <c r="P30" s="2">
        <f t="shared" si="6"/>
        <v>19.078274346315702</v>
      </c>
      <c r="Q30" s="2">
        <f t="shared" si="9"/>
        <v>52.336077092185292</v>
      </c>
      <c r="R30" s="2">
        <f t="shared" si="10"/>
        <v>30.349398907536369</v>
      </c>
      <c r="S30" s="2">
        <f t="shared" si="11"/>
        <v>20.382112070306629</v>
      </c>
      <c r="T30" s="2">
        <f t="shared" si="12"/>
        <v>15.732596082120953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9.7100615309874065</v>
      </c>
      <c r="E31" s="2">
        <f t="shared" si="14"/>
        <v>22.088045210188803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19.880328171199874</v>
      </c>
      <c r="N31" s="2">
        <f t="shared" si="5"/>
        <v>38.644177112305165</v>
      </c>
      <c r="O31" s="2">
        <f t="shared" si="8"/>
        <v>9.4615234582507775</v>
      </c>
      <c r="P31" s="2">
        <f t="shared" si="6"/>
        <v>18.391687759086192</v>
      </c>
      <c r="Q31" s="2">
        <f t="shared" si="9"/>
        <v>52.195536258200477</v>
      </c>
      <c r="R31" s="2">
        <f t="shared" si="10"/>
        <v>30.107491048011674</v>
      </c>
      <c r="S31" s="2">
        <f t="shared" si="11"/>
        <v>19.384840739157699</v>
      </c>
      <c r="T31" s="2">
        <f t="shared" si="12"/>
        <v>15.038842811108205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9.8165328656789832</v>
      </c>
      <c r="E32" s="2">
        <f t="shared" si="14"/>
        <v>22.194516544880379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19.112565544208113</v>
      </c>
      <c r="N32" s="2">
        <f t="shared" si="5"/>
        <v>37.1517694074535</v>
      </c>
      <c r="O32" s="2">
        <f t="shared" si="8"/>
        <v>9.1551791730537939</v>
      </c>
      <c r="P32" s="2">
        <f t="shared" si="6"/>
        <v>17.796203483748886</v>
      </c>
      <c r="Q32" s="2">
        <f t="shared" si="9"/>
        <v>52.055267174968151</v>
      </c>
      <c r="R32" s="2">
        <f t="shared" si="10"/>
        <v>29.860750630087772</v>
      </c>
      <c r="S32" s="2">
        <f t="shared" si="11"/>
        <v>18.49763460384759</v>
      </c>
      <c r="T32" s="2">
        <f t="shared" si="12"/>
        <v>14.423223639760588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9.9283389946837382</v>
      </c>
      <c r="E33" s="2">
        <f t="shared" si="14"/>
        <v>22.306322673885134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18.430003424271444</v>
      </c>
      <c r="N33" s="2">
        <f t="shared" si="5"/>
        <v>35.824977856235805</v>
      </c>
      <c r="O33" s="2">
        <f t="shared" si="8"/>
        <v>8.8873346221422445</v>
      </c>
      <c r="P33" s="2">
        <f t="shared" si="6"/>
        <v>17.275556531904982</v>
      </c>
      <c r="Q33" s="2">
        <f t="shared" si="9"/>
        <v>51.915728123472206</v>
      </c>
      <c r="R33" s="2">
        <f t="shared" si="10"/>
        <v>29.609405449587072</v>
      </c>
      <c r="S33" s="2">
        <f t="shared" si="11"/>
        <v>17.700569595908348</v>
      </c>
      <c r="T33" s="2">
        <f t="shared" si="12"/>
        <v>13.871174827584261</v>
      </c>
    </row>
    <row r="34" spans="2:20" x14ac:dyDescent="0.35">
      <c r="B34" s="17">
        <v>15</v>
      </c>
      <c r="C34">
        <f t="shared" si="13"/>
        <v>35</v>
      </c>
      <c r="D34" s="2">
        <f t="shared" si="7"/>
        <v>10.04572785258709</v>
      </c>
      <c r="E34" s="2">
        <f t="shared" si="14"/>
        <v>22.423711531788484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17.818243475827281</v>
      </c>
      <c r="N34" s="2">
        <f t="shared" si="5"/>
        <v>34.635814398052098</v>
      </c>
      <c r="O34" s="2">
        <f t="shared" si="8"/>
        <v>8.65161719066346</v>
      </c>
      <c r="P34" s="2">
        <f t="shared" si="6"/>
        <v>16.817359559899259</v>
      </c>
      <c r="Q34" s="2">
        <f t="shared" si="9"/>
        <v>51.777396146816329</v>
      </c>
      <c r="R34" s="2">
        <f t="shared" si="10"/>
        <v>29.353684615027845</v>
      </c>
      <c r="S34" s="2">
        <f t="shared" si="11"/>
        <v>16.978453442295184</v>
      </c>
      <c r="T34" s="2">
        <f t="shared" si="12"/>
        <v>13.371574798970181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10.168966318164214</v>
      </c>
      <c r="E35" s="2">
        <f t="shared" si="14"/>
        <v>22.546949997365608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17.266088664454625</v>
      </c>
      <c r="N35" s="2">
        <f t="shared" si="5"/>
        <v>33.562513789513474</v>
      </c>
      <c r="O35" s="2">
        <f t="shared" si="8"/>
        <v>8.4430784576680526</v>
      </c>
      <c r="P35" s="2">
        <f t="shared" si="6"/>
        <v>16.411993629153468</v>
      </c>
      <c r="Q35" s="2">
        <f t="shared" si="9"/>
        <v>51.640768092924901</v>
      </c>
      <c r="R35" s="2">
        <f t="shared" si="10"/>
        <v>29.093818095559293</v>
      </c>
      <c r="S35" s="2">
        <f t="shared" si="11"/>
        <v>16.319473700977689</v>
      </c>
      <c r="T35" s="2">
        <f t="shared" si="12"/>
        <v>12.915759608937922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10.298341871691122</v>
      </c>
      <c r="E36" s="2">
        <f t="shared" si="14"/>
        <v>22.676325550892518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16.764682554484207</v>
      </c>
      <c r="N36" s="2">
        <f t="shared" si="5"/>
        <v>32.587860536708583</v>
      </c>
      <c r="O36" s="2">
        <f t="shared" si="8"/>
        <v>8.2578112827429955</v>
      </c>
      <c r="P36" s="2">
        <f t="shared" si="6"/>
        <v>16.051863883847144</v>
      </c>
      <c r="Q36" s="2">
        <f t="shared" si="9"/>
        <v>51.506361813572653</v>
      </c>
      <c r="R36" s="2">
        <f t="shared" si="10"/>
        <v>28.830036262680135</v>
      </c>
      <c r="S36" s="2">
        <f t="shared" si="11"/>
        <v>15.714289849769715</v>
      </c>
      <c r="T36" s="2">
        <f t="shared" si="12"/>
        <v>12.496861987501177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10.434164435154473</v>
      </c>
      <c r="E37" s="2">
        <f t="shared" si="14"/>
        <v>22.812148114355871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16.306915556435968</v>
      </c>
      <c r="N37" s="2">
        <f t="shared" si="5"/>
        <v>31.698034735222492</v>
      </c>
      <c r="O37" s="2">
        <f t="shared" si="8"/>
        <v>8.0926857645759807</v>
      </c>
      <c r="P37" s="2">
        <f t="shared" si="6"/>
        <v>15.730886296613374</v>
      </c>
      <c r="Q37" s="2">
        <f t="shared" si="9"/>
        <v>51.37471753958863</v>
      </c>
      <c r="R37" s="2">
        <f t="shared" si="10"/>
        <v>28.562569425232759</v>
      </c>
      <c r="S37" s="2">
        <f t="shared" si="11"/>
        <v>15.155406714262668</v>
      </c>
      <c r="T37" s="2">
        <f t="shared" si="12"/>
        <v>12.109355322321141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10.576768418674231</v>
      </c>
      <c r="E38" s="2">
        <f t="shared" si="14"/>
        <v>22.954752097875627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15.887005484738447</v>
      </c>
      <c r="N38" s="2">
        <f t="shared" si="5"/>
        <v>30.881796741453982</v>
      </c>
      <c r="O38" s="2">
        <f t="shared" si="8"/>
        <v>7.9451628019203433</v>
      </c>
      <c r="P38" s="2">
        <f t="shared" si="6"/>
        <v>15.444125260884841</v>
      </c>
      <c r="Q38" s="2">
        <f t="shared" si="9"/>
        <v>51.246399454673565</v>
      </c>
      <c r="R38" s="2">
        <f t="shared" si="10"/>
        <v>28.291647356797938</v>
      </c>
      <c r="S38" s="2">
        <f t="shared" si="11"/>
        <v>14.636731659610833</v>
      </c>
      <c r="T38" s="2">
        <f t="shared" si="12"/>
        <v>11.748731453793443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10.726514999899837</v>
      </c>
      <c r="E39" s="79">
        <f t="shared" si="14"/>
        <v>23.104498679101233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15.500195004995375</v>
      </c>
      <c r="N39" s="79">
        <f t="shared" si="5"/>
        <v>30.129899058510208</v>
      </c>
      <c r="O39" s="79">
        <f t="shared" si="8"/>
        <v>7.8131596834927723</v>
      </c>
      <c r="P39" s="79">
        <f t="shared" si="6"/>
        <v>15.18753231916059</v>
      </c>
      <c r="Q39" s="79">
        <f t="shared" si="9"/>
        <v>51.121997493275387</v>
      </c>
      <c r="R39" s="79">
        <f t="shared" si="10"/>
        <v>28.017498814174154</v>
      </c>
      <c r="S39" s="79">
        <f t="shared" si="11"/>
        <v>14.153255048338506</v>
      </c>
      <c r="T39" s="79">
        <f t="shared" si="12"/>
        <v>11.41126819538696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10.883794667161579</v>
      </c>
      <c r="E40" s="2">
        <f t="shared" si="14"/>
        <v>23.261778346362973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15.142529325086379</v>
      </c>
      <c r="N40" s="2">
        <f t="shared" si="5"/>
        <v>29.434654203275908</v>
      </c>
      <c r="O40" s="2">
        <f t="shared" si="8"/>
        <v>7.6949513902389555</v>
      </c>
      <c r="P40" s="2">
        <f t="shared" si="6"/>
        <v>14.957754310402091</v>
      </c>
      <c r="Q40" s="2">
        <f t="shared" si="9"/>
        <v>51.002129391453281</v>
      </c>
      <c r="R40" s="2">
        <f t="shared" si="10"/>
        <v>27.740351045090307</v>
      </c>
      <c r="S40" s="2">
        <f t="shared" si="11"/>
        <v>13.700815343351037</v>
      </c>
      <c r="T40" s="2">
        <f t="shared" si="12"/>
        <v>11.093858441860002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11.049030061861588</v>
      </c>
      <c r="E41" s="2">
        <f t="shared" si="14"/>
        <v>23.427013741062986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14.810690131990208</v>
      </c>
      <c r="N41" s="2">
        <f t="shared" si="5"/>
        <v>28.789611906167845</v>
      </c>
      <c r="O41" s="2">
        <f t="shared" si="8"/>
        <v>7.5890969277619282</v>
      </c>
      <c r="P41" s="2">
        <f t="shared" si="6"/>
        <v>14.751990172060747</v>
      </c>
      <c r="Q41" s="2">
        <f t="shared" si="9"/>
        <v>50.887443023710915</v>
      </c>
      <c r="R41" s="2">
        <f t="shared" si="10"/>
        <v>27.460429282647929</v>
      </c>
      <c r="S41" s="2">
        <f t="shared" si="11"/>
        <v>13.275923557133456</v>
      </c>
      <c r="T41" s="2">
        <f t="shared" si="12"/>
        <v>10.793882438067691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11.222679161101834</v>
      </c>
      <c r="E42" s="2">
        <f t="shared" si="14"/>
        <v>23.600662840303229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14.50186969393012</v>
      </c>
      <c r="N42" s="2">
        <f t="shared" si="5"/>
        <v>28.189314385849123</v>
      </c>
      <c r="O42" s="2">
        <f t="shared" si="8"/>
        <v>7.4943835332898772</v>
      </c>
      <c r="P42" s="2">
        <f t="shared" si="6"/>
        <v>14.567882487350195</v>
      </c>
      <c r="Q42" s="2">
        <f t="shared" si="9"/>
        <v>50.778619063509808</v>
      </c>
      <c r="R42" s="2">
        <f t="shared" si="10"/>
        <v>27.177956223206579</v>
      </c>
      <c r="S42" s="2">
        <f t="shared" si="11"/>
        <v>12.875630089889547</v>
      </c>
      <c r="T42" s="2">
        <f t="shared" si="12"/>
        <v>10.50911085979115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11.405238848025986</v>
      </c>
      <c r="E43" s="2">
        <f t="shared" si="14"/>
        <v>23.78322252722738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14.21367412906069</v>
      </c>
      <c r="N43" s="2">
        <f t="shared" si="5"/>
        <v>27.629108319033332</v>
      </c>
      <c r="O43" s="2">
        <f t="shared" si="8"/>
        <v>7.40978386455145</v>
      </c>
      <c r="P43" s="2">
        <f t="shared" si="6"/>
        <v>14.40343426726969</v>
      </c>
      <c r="Q43" s="2">
        <f t="shared" si="9"/>
        <v>50.676374010699249</v>
      </c>
      <c r="R43" s="2">
        <f t="shared" si="10"/>
        <v>26.893151483471868</v>
      </c>
      <c r="S43" s="2">
        <f t="shared" si="11"/>
        <v>12.497422354348458</v>
      </c>
      <c r="T43" s="2">
        <f t="shared" si="12"/>
        <v>10.237630259286549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11.597248924985971</v>
      </c>
      <c r="E44" s="2">
        <f t="shared" si="14"/>
        <v>23.975232604187369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13.944048177003804</v>
      </c>
      <c r="N44" s="2">
        <f t="shared" si="5"/>
        <v>27.104998608387074</v>
      </c>
      <c r="O44" s="2">
        <f t="shared" si="8"/>
        <v>7.334422762931359</v>
      </c>
      <c r="P44" s="2">
        <f t="shared" si="6"/>
        <v>14.256944343496492</v>
      </c>
      <c r="Q44" s="2">
        <f t="shared" si="9"/>
        <v>50.581463635582537</v>
      </c>
      <c r="R44" s="2">
        <f t="shared" si="10"/>
        <v>26.606231031395168</v>
      </c>
      <c r="S44" s="2">
        <f t="shared" si="11"/>
        <v>12.139145100157068</v>
      </c>
      <c r="T44" s="2">
        <f t="shared" si="12"/>
        <v>9.977784988559149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11.799296633661676</v>
      </c>
      <c r="E45" s="2">
        <f t="shared" si="14"/>
        <v>24.177280312863072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13.691216042966944</v>
      </c>
      <c r="N45" s="2">
        <f t="shared" si="5"/>
        <v>26.613533392960864</v>
      </c>
      <c r="O45" s="2">
        <f t="shared" si="8"/>
        <v>7.2675511776587003</v>
      </c>
      <c r="P45" s="2">
        <f t="shared" si="6"/>
        <v>14.126956681180088</v>
      </c>
      <c r="Q45" s="2">
        <f t="shared" si="9"/>
        <v>50.49468689695064</v>
      </c>
      <c r="R45" s="2">
        <f t="shared" si="10"/>
        <v>26.317406584087568</v>
      </c>
      <c r="S45" s="2">
        <f t="shared" si="11"/>
        <v>11.798937705183455</v>
      </c>
      <c r="T45" s="2">
        <f t="shared" si="12"/>
        <v>9.7281314278050353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12.012021756942467</v>
      </c>
      <c r="E46" s="2">
        <f t="shared" si="14"/>
        <v>24.390005436143863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13.453634407470169</v>
      </c>
      <c r="N46" s="2">
        <f t="shared" si="5"/>
        <v>26.151712706616813</v>
      </c>
      <c r="O46" s="2">
        <f t="shared" si="8"/>
        <v>7.2085255159801669</v>
      </c>
      <c r="P46" s="2">
        <f t="shared" si="6"/>
        <v>14.012220238982888</v>
      </c>
      <c r="Q46" s="2">
        <f t="shared" si="9"/>
        <v>50.416890400388979</v>
      </c>
      <c r="R46" s="2">
        <f t="shared" si="10"/>
        <v>26.026884964245117</v>
      </c>
      <c r="S46" s="2">
        <f t="shared" si="11"/>
        <v>11.475184307015645</v>
      </c>
      <c r="T46" s="2">
        <f t="shared" si="12"/>
        <v>9.4874015156208458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12.236122390061494</v>
      </c>
      <c r="E47" s="2">
        <f t="shared" si="14"/>
        <v>24.614106069262888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13.22995475114028</v>
      </c>
      <c r="N47" s="2">
        <f t="shared" si="5"/>
        <v>25.716915243456523</v>
      </c>
      <c r="O47" s="2">
        <f t="shared" si="8"/>
        <v>7.1567911546619492</v>
      </c>
      <c r="P47" s="2">
        <f t="shared" si="6"/>
        <v>13.911656918078084</v>
      </c>
      <c r="Q47" s="2">
        <f t="shared" si="9"/>
        <v>50.348973473754086</v>
      </c>
      <c r="R47" s="2">
        <f t="shared" si="10"/>
        <v>25.734867404491197</v>
      </c>
      <c r="S47" s="2">
        <f t="shared" si="11"/>
        <v>11.166473761682516</v>
      </c>
      <c r="T47" s="2">
        <f t="shared" si="12"/>
        <v>9.2544733882286305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12.472361483574522</v>
      </c>
      <c r="E48" s="2">
        <f t="shared" si="14"/>
        <v>24.850345162775916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13.018992887963362</v>
      </c>
      <c r="N48" s="2">
        <f t="shared" si="5"/>
        <v>25.306839135338702</v>
      </c>
      <c r="O48" s="2">
        <f t="shared" si="8"/>
        <v>7.1118691795053133</v>
      </c>
      <c r="P48" s="2">
        <f t="shared" si="6"/>
        <v>13.824335785889609</v>
      </c>
      <c r="Q48" s="2">
        <f t="shared" si="9"/>
        <v>50.291893949252113</v>
      </c>
      <c r="R48" s="2">
        <f t="shared" si="10"/>
        <v>25.441548786476197</v>
      </c>
      <c r="S48" s="2">
        <f t="shared" si="11"/>
        <v>10.871567200757951</v>
      </c>
      <c r="T48" s="2">
        <f t="shared" si="12"/>
        <v>9.0283475056040707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12.721574278804379</v>
      </c>
      <c r="E49" s="79">
        <f t="shared" si="14"/>
        <v>25.099557958005775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12.819704131666096</v>
      </c>
      <c r="N49" s="79">
        <f t="shared" si="5"/>
        <v>24.919453679297824</v>
      </c>
      <c r="O49" s="79">
        <f t="shared" si="8"/>
        <v>7.0733456563224912</v>
      </c>
      <c r="P49" s="79">
        <f t="shared" si="6"/>
        <v>13.749452220585912</v>
      </c>
      <c r="Q49" s="79">
        <f t="shared" si="9"/>
        <v>50.246674756423232</v>
      </c>
      <c r="R49" s="79">
        <f t="shared" si="10"/>
        <v>25.147116798417457</v>
      </c>
      <c r="S49" s="79">
        <f t="shared" si="11"/>
        <v>10.589371517716959</v>
      </c>
      <c r="T49" s="79">
        <f t="shared" si="12"/>
        <v>8.8081270496823176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12.984676777956889</v>
      </c>
      <c r="E50" s="2">
        <f t="shared" si="14"/>
        <v>25.362660457158285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12.631162904254003</v>
      </c>
      <c r="N50" s="2">
        <f t="shared" si="5"/>
        <v>24.552959699805101</v>
      </c>
      <c r="O50" s="2">
        <f t="shared" si="8"/>
        <v>7.0408629082769805</v>
      </c>
      <c r="P50" s="2">
        <f t="shared" si="6"/>
        <v>13.686310955625126</v>
      </c>
      <c r="Q50" s="2">
        <f t="shared" si="9"/>
        <v>50.214411448014005</v>
      </c>
      <c r="R50" s="2">
        <f t="shared" si="10"/>
        <v>24.85175099085572</v>
      </c>
      <c r="S50" s="2">
        <f t="shared" si="11"/>
        <v>10.318917518927536</v>
      </c>
      <c r="T50" s="2">
        <f t="shared" si="12"/>
        <v>8.5930016742075939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13.262675417026918</v>
      </c>
      <c r="E51" s="2">
        <f t="shared" si="14"/>
        <v>25.640659096228312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12.452545877152659</v>
      </c>
      <c r="N51" s="2">
        <f t="shared" si="5"/>
        <v>24.205756777844424</v>
      </c>
      <c r="O51" s="2">
        <f t="shared" si="8"/>
        <v>7.0141124002361321</v>
      </c>
      <c r="P51" s="2">
        <f t="shared" si="6"/>
        <v>13.634312248075004</v>
      </c>
      <c r="Q51" s="2">
        <f t="shared" si="9"/>
        <v>50.196280801779864</v>
      </c>
      <c r="R51" s="2">
        <f t="shared" si="10"/>
        <v>24.555621705551552</v>
      </c>
      <c r="S51" s="2">
        <f t="shared" si="11"/>
        <v>10.05934177029083</v>
      </c>
      <c r="T51" s="2">
        <f t="shared" si="12"/>
        <v>8.3822339010520981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13.556678140807255</v>
      </c>
      <c r="E52" s="2">
        <f t="shared" si="14"/>
        <v>25.93466182000865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12.283117943749579</v>
      </c>
      <c r="N52" s="2">
        <f t="shared" si="5"/>
        <v>23.87641598377818</v>
      </c>
      <c r="O52" s="2">
        <f t="shared" si="8"/>
        <v>6.9928289241222101</v>
      </c>
      <c r="P52" s="2">
        <f t="shared" si="6"/>
        <v>13.592940575865716</v>
      </c>
      <c r="Q52" s="2">
        <f t="shared" si="9"/>
        <v>50.193550666409578</v>
      </c>
      <c r="R52" s="2">
        <f t="shared" si="10"/>
        <v>24.258888846400929</v>
      </c>
      <c r="S52" s="2">
        <f t="shared" si="11"/>
        <v>9.8098713887067657</v>
      </c>
      <c r="T52" s="2">
        <f t="shared" si="12"/>
        <v>8.1751476168867789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13.867907116967752</v>
      </c>
      <c r="E53" s="2">
        <f t="shared" si="14"/>
        <v>26.245890796169149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12.122220477995159</v>
      </c>
      <c r="N53" s="2">
        <f t="shared" si="5"/>
        <v>23.563657053946109</v>
      </c>
      <c r="O53" s="2">
        <f t="shared" si="8"/>
        <v>6.9767858493499126</v>
      </c>
      <c r="P53" s="2">
        <f t="shared" si="6"/>
        <v>13.561755405400334</v>
      </c>
      <c r="Q53" s="2">
        <f t="shared" si="9"/>
        <v>50.207591249841641</v>
      </c>
      <c r="R53" s="2">
        <f t="shared" si="10"/>
        <v>23.961700453672492</v>
      </c>
      <c r="S53" s="2">
        <f t="shared" si="11"/>
        <v>9.5698111898393599</v>
      </c>
      <c r="T53" s="2">
        <f t="shared" si="12"/>
        <v>7.9711182427407712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14.197713371746868</v>
      </c>
      <c r="E54" s="2">
        <f t="shared" si="14"/>
        <v>26.575697050948264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11.96926145144597</v>
      </c>
      <c r="N54" s="2">
        <f t="shared" si="5"/>
        <v>23.266329179778733</v>
      </c>
      <c r="O54" s="2">
        <f t="shared" si="8"/>
        <v>6.9657912557034116</v>
      </c>
      <c r="P54" s="2">
        <f t="shared" si="6"/>
        <v>13.54038367448652</v>
      </c>
      <c r="Q54" s="2">
        <f t="shared" si="9"/>
        <v>50.239888084297036</v>
      </c>
      <c r="R54" s="2">
        <f t="shared" si="10"/>
        <v>23.664191033348771</v>
      </c>
      <c r="S54" s="2">
        <f t="shared" si="11"/>
        <v>9.3385327250989345</v>
      </c>
      <c r="T54" s="2">
        <f t="shared" si="12"/>
        <v>7.7695642382625776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14.547593685103275</v>
      </c>
      <c r="E55" s="2">
        <f t="shared" si="14"/>
        <v>26.925577364304672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11.823707070860607</v>
      </c>
      <c r="N55" s="2">
        <f t="shared" si="5"/>
        <v>22.983394752621681</v>
      </c>
      <c r="O55" s="2">
        <f t="shared" si="8"/>
        <v>6.9596848069555355</v>
      </c>
      <c r="P55" s="2">
        <f t="shared" si="6"/>
        <v>13.528513715152448</v>
      </c>
      <c r="Q55" s="2">
        <f t="shared" si="9"/>
        <v>50.29205694563251</v>
      </c>
      <c r="R55" s="2">
        <f t="shared" si="10"/>
        <v>23.366479581327837</v>
      </c>
      <c r="S55" s="2">
        <f t="shared" si="11"/>
        <v>9.115464831871261</v>
      </c>
      <c r="T55" s="2">
        <f t="shared" si="12"/>
        <v>7.5699396701968213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14.91921015045523</v>
      </c>
      <c r="E56" s="2">
        <f t="shared" si="14"/>
        <v>27.297193829656628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11.685074667426925</v>
      </c>
      <c r="N56" s="2">
        <f t="shared" ref="N56:N79" si="23">M56*$B$6</f>
        <v>22.713915541531154</v>
      </c>
      <c r="O56" s="2">
        <f t="shared" si="8"/>
        <v>6.9583352553930977</v>
      </c>
      <c r="P56" s="2">
        <f t="shared" ref="P56:P79" si="24">O56*$B$6</f>
        <v>13.52589040284332</v>
      </c>
      <c r="Q56" s="2">
        <f t="shared" si="9"/>
        <v>50.365861056650289</v>
      </c>
      <c r="R56" s="2">
        <f t="shared" si="10"/>
        <v>23.068667226993661</v>
      </c>
      <c r="S56" s="2">
        <f t="shared" si="11"/>
        <v>8.9000853892247438</v>
      </c>
      <c r="T56" s="2">
        <f t="shared" si="12"/>
        <v>7.371727626308199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15.314412886173765</v>
      </c>
      <c r="E57" s="2">
        <f t="shared" si="14"/>
        <v>27.692396565375162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11.552926622135232</v>
      </c>
      <c r="N57" s="2">
        <f t="shared" si="23"/>
        <v>22.457040885171349</v>
      </c>
      <c r="O57" s="2">
        <f t="shared" si="8"/>
        <v>6.9616384925092207</v>
      </c>
      <c r="P57" s="2">
        <f t="shared" si="24"/>
        <v>13.532311367279124</v>
      </c>
      <c r="Q57" s="2">
        <f t="shared" si="9"/>
        <v>50.463230966617004</v>
      </c>
      <c r="R57" s="2">
        <f t="shared" si="10"/>
        <v>22.770834401241842</v>
      </c>
      <c r="S57" s="2">
        <f t="shared" si="11"/>
        <v>8.6919140218390982</v>
      </c>
      <c r="T57" s="2">
        <f t="shared" si="12"/>
        <v>7.1744342957944056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15.735266486237073</v>
      </c>
      <c r="E58" s="2">
        <f t="shared" si="14"/>
        <v>28.113250165438469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11.42686515352435</v>
      </c>
      <c r="N58" s="2">
        <f t="shared" si="23"/>
        <v>22.211997560026774</v>
      </c>
      <c r="O58" s="2">
        <f t="shared" si="8"/>
        <v>6.969516081136053</v>
      </c>
      <c r="P58" s="2">
        <f t="shared" si="24"/>
        <v>13.547624139155506</v>
      </c>
      <c r="Q58" s="2">
        <f t="shared" si="9"/>
        <v>50.586287574652715</v>
      </c>
      <c r="R58" s="2">
        <f t="shared" si="10"/>
        <v>22.473037409214246</v>
      </c>
      <c r="S58" s="2">
        <f t="shared" si="11"/>
        <v>8.4905055313613342</v>
      </c>
      <c r="T58" s="2">
        <f t="shared" si="12"/>
        <v>6.97758356816278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16.18408092015266</v>
      </c>
      <c r="E59" s="79">
        <f t="shared" si="14"/>
        <v>28.562064599354056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11.306527826818339</v>
      </c>
      <c r="N59" s="79">
        <f t="shared" si="23"/>
        <v>21.978081050882562</v>
      </c>
      <c r="O59" s="79">
        <f t="shared" si="8"/>
        <v>6.9819142204271705</v>
      </c>
      <c r="P59" s="79">
        <f t="shared" si="24"/>
        <v>13.571724138235151</v>
      </c>
      <c r="Q59" s="79">
        <f t="shared" si="9"/>
        <v>50.737368855455969</v>
      </c>
      <c r="R59" s="79">
        <f t="shared" si="10"/>
        <v>22.175304256101914</v>
      </c>
      <c r="S59" s="79">
        <f t="shared" si="11"/>
        <v>8.2954438592602067</v>
      </c>
      <c r="T59" s="79">
        <f t="shared" si="12"/>
        <v>6.7807120269276107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16.66344774263673</v>
      </c>
      <c r="E60" s="2">
        <f t="shared" si="14"/>
        <v>29.041431421838126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11.191583669422011</v>
      </c>
      <c r="N60" s="2">
        <f t="shared" si="23"/>
        <v>21.754647999969283</v>
      </c>
      <c r="O60" s="2">
        <f t="shared" si="8"/>
        <v>6.998803108206876</v>
      </c>
      <c r="P60" s="2">
        <f t="shared" si="24"/>
        <v>13.604553433856854</v>
      </c>
      <c r="Q60" s="2">
        <f t="shared" si="9"/>
        <v>50.919060955094409</v>
      </c>
      <c r="R60" s="2">
        <f t="shared" si="10"/>
        <v>21.877629533256282</v>
      </c>
      <c r="S60" s="2">
        <f t="shared" si="11"/>
        <v>8.1063364000468354</v>
      </c>
      <c r="T60" s="2">
        <f t="shared" si="12"/>
        <v>6.5833642341901184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17.176282657979858</v>
      </c>
      <c r="E61" s="2">
        <f t="shared" si="14"/>
        <v>29.554266337181254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11.081729798409551</v>
      </c>
      <c r="N61" s="2">
        <f t="shared" si="23"/>
        <v>21.54110965134042</v>
      </c>
      <c r="O61" s="2">
        <f t="shared" si="8"/>
        <v>7.0201766758335111</v>
      </c>
      <c r="P61" s="2">
        <f t="shared" si="24"/>
        <v>13.646100229552212</v>
      </c>
      <c r="Q61" s="2">
        <f t="shared" si="9"/>
        <v>51.134234455802215</v>
      </c>
      <c r="R61" s="2">
        <f t="shared" si="10"/>
        <v>21.579968118620961</v>
      </c>
      <c r="S61" s="2">
        <f t="shared" si="11"/>
        <v>7.9228084892138879</v>
      </c>
      <c r="T61" s="2">
        <f t="shared" si="12"/>
        <v>6.3850882188227827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17.725875710200715</v>
      </c>
      <c r="E62" s="2">
        <f t="shared" si="14"/>
        <v>30.10385938940211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10.976688482197391</v>
      </c>
      <c r="N62" s="2">
        <f t="shared" si="23"/>
        <v>21.336926139234578</v>
      </c>
      <c r="O62" s="2">
        <f t="shared" si="8"/>
        <v>7.0460526791527265</v>
      </c>
      <c r="P62" s="2">
        <f t="shared" si="24"/>
        <v>13.696399039844236</v>
      </c>
      <c r="Q62" s="2">
        <f t="shared" si="9"/>
        <v>51.386086765737531</v>
      </c>
      <c r="R62" s="2">
        <f t="shared" si="10"/>
        <v>21.28222737633542</v>
      </c>
      <c r="S62" s="2">
        <f t="shared" si="11"/>
        <v>7.7444978864795422</v>
      </c>
      <c r="T62" s="2">
        <f t="shared" si="12"/>
        <v>6.1854310961735619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18.315950647069059</v>
      </c>
      <c r="E63" s="2">
        <f t="shared" si="14"/>
        <v>30.693934326270455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10.876204571932274</v>
      </c>
      <c r="N63" s="2">
        <f t="shared" si="23"/>
        <v>21.14160149510483</v>
      </c>
      <c r="O63" s="2">
        <f t="shared" si="8"/>
        <v>7.0764731353288095</v>
      </c>
      <c r="P63" s="2">
        <f t="shared" si="24"/>
        <v>13.755531539377554</v>
      </c>
      <c r="Q63" s="2">
        <f t="shared" si="9"/>
        <v>51.678191776458391</v>
      </c>
      <c r="R63" s="2">
        <f t="shared" si="10"/>
        <v>20.984257450187936</v>
      </c>
      <c r="S63" s="2">
        <f t="shared" si="11"/>
        <v>7.5710490612781181</v>
      </c>
      <c r="T63" s="2">
        <f t="shared" si="12"/>
        <v>5.9839347626666459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18.950735344275596</v>
      </c>
      <c r="E64" s="2">
        <f t="shared" si="14"/>
        <v>31.328719023476992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10.780043248931253</v>
      </c>
      <c r="N64" s="2">
        <f t="shared" si="23"/>
        <v>20.954679269002529</v>
      </c>
      <c r="O64" s="2">
        <f t="shared" si="8"/>
        <v>7.111505098963411</v>
      </c>
      <c r="P64" s="2">
        <f t="shared" si="24"/>
        <v>13.823628071569036</v>
      </c>
      <c r="Q64" s="2">
        <f t="shared" si="9"/>
        <v>52.014558151126707</v>
      </c>
      <c r="R64" s="2">
        <f t="shared" si="10"/>
        <v>20.685839127649714</v>
      </c>
      <c r="S64" s="2">
        <f t="shared" si="11"/>
        <v>7.4021070625491694</v>
      </c>
      <c r="T64" s="2">
        <f t="shared" si="12"/>
        <v>5.7801316265430573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19.635045586785186</v>
      </c>
      <c r="E65" s="2">
        <f t="shared" si="14"/>
        <v>32.013029265986582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10.687988043308639</v>
      </c>
      <c r="N65" s="2">
        <f t="shared" si="23"/>
        <v>20.775738678105064</v>
      </c>
      <c r="O65" s="2">
        <f t="shared" si="8"/>
        <v>7.1512417710755258</v>
      </c>
      <c r="P65" s="2">
        <f t="shared" si="24"/>
        <v>13.900869804287451</v>
      </c>
      <c r="Q65" s="2">
        <f t="shared" si="9"/>
        <v>52.399697862523396</v>
      </c>
      <c r="R65" s="2">
        <f t="shared" si="10"/>
        <v>20.386668596536815</v>
      </c>
      <c r="S65" s="2">
        <f t="shared" si="11"/>
        <v>7.2373107165184161</v>
      </c>
      <c r="T65" s="2">
        <f t="shared" si="12"/>
        <v>5.5735403591418526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20.37438499896647</v>
      </c>
      <c r="E66" s="2">
        <f t="shared" si="14"/>
        <v>32.752368678167869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10.599839086123287</v>
      </c>
      <c r="N66" s="2">
        <f t="shared" si="23"/>
        <v>20.60439120916989</v>
      </c>
      <c r="O66" s="2">
        <f t="shared" si="8"/>
        <v>7.1958039296360852</v>
      </c>
      <c r="P66" s="2">
        <f t="shared" si="24"/>
        <v>13.987491510583808</v>
      </c>
      <c r="Q66" s="2">
        <f t="shared" si="9"/>
        <v>52.838706891263755</v>
      </c>
      <c r="R66" s="2">
        <f t="shared" si="10"/>
        <v>20.086338213095885</v>
      </c>
      <c r="S66" s="2">
        <f t="shared" si="11"/>
        <v>7.0762848410923249</v>
      </c>
      <c r="T66" s="2">
        <f t="shared" si="12"/>
        <v>5.363661683689771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21.175064502289239</v>
      </c>
      <c r="E67" s="2">
        <f t="shared" si="14"/>
        <v>33.553048181490638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10.515411563296901</v>
      </c>
      <c r="N67" s="2">
        <f t="shared" si="23"/>
        <v>20.440277613199047</v>
      </c>
      <c r="O67" s="2">
        <f t="shared" si="8"/>
        <v>7.2453416577359882</v>
      </c>
      <c r="P67" s="2">
        <f t="shared" si="24"/>
        <v>14.083784927973523</v>
      </c>
      <c r="Q67" s="2">
        <f t="shared" si="9"/>
        <v>53.337360314448674</v>
      </c>
      <c r="R67" s="2">
        <f t="shared" si="10"/>
        <v>19.784312132958036</v>
      </c>
      <c r="S67" s="2">
        <f t="shared" si="11"/>
        <v>6.918631089201206</v>
      </c>
      <c r="T67" s="2">
        <f t="shared" si="12"/>
        <v>5.1499742666349189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22.044345361166268</v>
      </c>
      <c r="E68" s="2">
        <f t="shared" si="14"/>
        <v>34.422329040367664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10.434534344439481</v>
      </c>
      <c r="N68" s="2">
        <f t="shared" si="23"/>
        <v>20.28306524009524</v>
      </c>
      <c r="O68" s="2">
        <f t="shared" si="8"/>
        <v>7.3000363207166661</v>
      </c>
      <c r="P68" s="2">
        <f t="shared" si="24"/>
        <v>14.190102601661884</v>
      </c>
      <c r="Q68" s="2">
        <f t="shared" si="9"/>
        <v>53.902224345253231</v>
      </c>
      <c r="R68" s="2">
        <f t="shared" si="10"/>
        <v>19.479895304885567</v>
      </c>
      <c r="S68" s="2">
        <f t="shared" si="11"/>
        <v>6.7639169299032993</v>
      </c>
      <c r="T68" s="2">
        <f t="shared" si="12"/>
        <v>4.9319308492901159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22.990610640405194</v>
      </c>
      <c r="E69" s="79">
        <f t="shared" si="14"/>
        <v>35.368594319606586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10.357048763769004</v>
      </c>
      <c r="N69" s="79">
        <f t="shared" si="23"/>
        <v>20.132445668964742</v>
      </c>
      <c r="O69" s="79">
        <f t="shared" si="8"/>
        <v>7.3601026996216063</v>
      </c>
      <c r="P69" s="79">
        <f t="shared" si="24"/>
        <v>14.306862031632463</v>
      </c>
      <c r="Q69" s="79">
        <f t="shared" si="9"/>
        <v>54.540788185698986</v>
      </c>
      <c r="R69" s="79">
        <f t="shared" si="10"/>
        <v>19.1721938660924</v>
      </c>
      <c r="S69" s="79">
        <f t="shared" si="11"/>
        <v>6.6116621374978628</v>
      </c>
      <c r="T69" s="79">
        <f t="shared" si="12"/>
        <v>4.7089548688689282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24.023570697205518</v>
      </c>
      <c r="E70" s="2">
        <f t="shared" si="14"/>
        <v>36.401554376406914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10.282807533684963</v>
      </c>
      <c r="N70" s="2">
        <f t="shared" si="23"/>
        <v>19.988132596278177</v>
      </c>
      <c r="O70" s="2">
        <f t="shared" si="8"/>
        <v>7.4257911138256221</v>
      </c>
      <c r="P70" s="2">
        <f t="shared" si="24"/>
        <v>14.434549798698797</v>
      </c>
      <c r="Q70" s="2">
        <f t="shared" si="9"/>
        <v>55.261618752419807</v>
      </c>
      <c r="R70" s="2">
        <f t="shared" si="10"/>
        <v>18.860064376012893</v>
      </c>
      <c r="S70" s="2">
        <f t="shared" si="11"/>
        <v>6.4613219755588727</v>
      </c>
      <c r="T70" s="2">
        <f t="shared" si="12"/>
        <v>4.4804379891523558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25.15450906313303</v>
      </c>
      <c r="E71" s="2">
        <f t="shared" si="14"/>
        <v>37.532492742334426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10.211673774374159</v>
      </c>
      <c r="N71" s="2">
        <f t="shared" si="23"/>
        <v>19.849859949579464</v>
      </c>
      <c r="O71" s="2">
        <f t="shared" si="8"/>
        <v>7.4973892427180626</v>
      </c>
      <c r="P71" s="2">
        <f t="shared" si="24"/>
        <v>14.573725105565078</v>
      </c>
      <c r="Q71" s="2">
        <f t="shared" si="9"/>
        <v>56.074541289211751</v>
      </c>
      <c r="R71" s="2">
        <f t="shared" si="10"/>
        <v>18.542048546877325</v>
      </c>
      <c r="S71" s="2">
        <f t="shared" si="11"/>
        <v>6.3122660232648631</v>
      </c>
      <c r="T71" s="2">
        <f t="shared" si="12"/>
        <v>4.2457392244697933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26.396575525129677</v>
      </c>
      <c r="E72" s="2">
        <f t="shared" si="14"/>
        <v>38.774559204331069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10.143520145191795</v>
      </c>
      <c r="N72" s="2">
        <f t="shared" si="23"/>
        <v>19.71738019902962</v>
      </c>
      <c r="O72" s="2">
        <f t="shared" si="8"/>
        <v>7.5752231565301944</v>
      </c>
      <c r="P72" s="2">
        <f t="shared" si="24"/>
        <v>14.725021780589653</v>
      </c>
      <c r="Q72" s="2">
        <f t="shared" si="9"/>
        <v>56.99084834211169</v>
      </c>
      <c r="R72" s="2">
        <f t="shared" si="10"/>
        <v>18.21628913778062</v>
      </c>
      <c r="S72" s="2">
        <f t="shared" si="11"/>
        <v>6.1637512836389678</v>
      </c>
      <c r="T72" s="2">
        <f t="shared" si="12"/>
        <v>4.0041867458410447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27.765132983674288</v>
      </c>
      <c r="E73" s="2">
        <f t="shared" si="14"/>
        <v>40.143116662875684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10.078228065551832</v>
      </c>
      <c r="N73" s="2">
        <f t="shared" si="23"/>
        <v>19.590462842942273</v>
      </c>
      <c r="O73" s="2">
        <f t="shared" si="8"/>
        <v>7.659656745424396</v>
      </c>
      <c r="P73" s="2">
        <f t="shared" si="24"/>
        <v>14.889147168025758</v>
      </c>
      <c r="Q73" s="2">
        <f t="shared" si="9"/>
        <v>58.023538110032916</v>
      </c>
      <c r="R73" s="2">
        <f t="shared" si="10"/>
        <v>17.880421447157232</v>
      </c>
      <c r="S73" s="2">
        <f t="shared" si="11"/>
        <v>6.0148878276575344</v>
      </c>
      <c r="T73" s="2">
        <f t="shared" si="12"/>
        <v>3.7550840797730927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29.278163005879254</v>
      </c>
      <c r="E74" s="2">
        <f t="shared" si="14"/>
        <v>41.65614668508065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10.015687014742507</v>
      </c>
      <c r="N74" s="2">
        <f t="shared" si="23"/>
        <v>19.468893046737076</v>
      </c>
      <c r="O74" s="2">
        <f t="shared" si="8"/>
        <v>7.7510882250374786</v>
      </c>
      <c r="P74" s="2">
        <f t="shared" si="24"/>
        <v>15.066875335356853</v>
      </c>
      <c r="Q74" s="2">
        <f t="shared" si="9"/>
        <v>59.187580056972621</v>
      </c>
      <c r="R74" s="2">
        <f t="shared" si="10"/>
        <v>17.531433371891971</v>
      </c>
      <c r="S74" s="2">
        <f t="shared" si="11"/>
        <v>5.8645947639380056</v>
      </c>
      <c r="T74" s="2">
        <f t="shared" si="12"/>
        <v>3.4977233600116571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30.956730576673408</v>
      </c>
      <c r="E75" s="2">
        <f t="shared" si="14"/>
        <v>43.3347142558748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9.955793901508553</v>
      </c>
      <c r="N75" s="2">
        <f t="shared" si="23"/>
        <v>19.352470417508385</v>
      </c>
      <c r="O75" s="2">
        <f t="shared" si="8"/>
        <v>7.8499415911462664</v>
      </c>
      <c r="P75" s="2">
        <f t="shared" si="24"/>
        <v>15.259030462533758</v>
      </c>
      <c r="Q75" s="2">
        <f t="shared" si="9"/>
        <v>60.50019963797449</v>
      </c>
      <c r="R75" s="2">
        <f t="shared" si="10"/>
        <v>17.165485382099689</v>
      </c>
      <c r="S75" s="2">
        <f t="shared" si="11"/>
        <v>5.7115438025683183</v>
      </c>
      <c r="T75" s="2">
        <f t="shared" si="12"/>
        <v>3.2314097337374124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32.825499092510405</v>
      </c>
      <c r="E76" s="2">
        <f t="shared" si="14"/>
        <v>45.203482771711805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9.8984524954540305</v>
      </c>
      <c r="N76" s="2">
        <f t="shared" si="23"/>
        <v>19.241007898763364</v>
      </c>
      <c r="O76" s="2">
        <f t="shared" si="8"/>
        <v>7.9566496414189309</v>
      </c>
      <c r="P76" s="2">
        <f t="shared" si="24"/>
        <v>15.466453838975776</v>
      </c>
      <c r="Q76" s="2">
        <f t="shared" si="9"/>
        <v>61.981163003552638</v>
      </c>
      <c r="R76" s="2">
        <f t="shared" si="10"/>
        <v>16.777680231840833</v>
      </c>
      <c r="S76" s="2">
        <f t="shared" si="11"/>
        <v>5.5540871728257732</v>
      </c>
      <c r="T76" s="2">
        <f t="shared" si="12"/>
        <v>2.955503186186518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34.913268307809105</v>
      </c>
      <c r="E77" s="2">
        <f t="shared" si="14"/>
        <v>47.291251987010497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9.8435729133536771</v>
      </c>
      <c r="N77" s="2">
        <f t="shared" si="23"/>
        <v>19.134330771893413</v>
      </c>
      <c r="O77" s="2">
        <f t="shared" si="8"/>
        <v>8.0716232613351693</v>
      </c>
      <c r="P77" s="2">
        <f t="shared" si="24"/>
        <v>15.689944160313756</v>
      </c>
      <c r="Q77" s="2">
        <f t="shared" si="9"/>
        <v>63.653023319590886</v>
      </c>
      <c r="R77" s="2">
        <f t="shared" si="10"/>
        <v>16.361771332580389</v>
      </c>
      <c r="S77" s="2">
        <f t="shared" si="11"/>
        <v>5.3901663180573713</v>
      </c>
      <c r="T77" s="2">
        <f t="shared" si="12"/>
        <v>2.669487234800501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37.253474594409056</v>
      </c>
      <c r="E78" s="2">
        <f t="shared" si="14"/>
        <v>49.631458273610448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9.7910711543453459</v>
      </c>
      <c r="N78" s="2">
        <f t="shared" si="23"/>
        <v>19.032275752662656</v>
      </c>
      <c r="O78" s="2">
        <f t="shared" si="8"/>
        <v>8.1951988071329129</v>
      </c>
      <c r="P78" s="2">
        <f t="shared" si="24"/>
        <v>15.930155249257242</v>
      </c>
      <c r="Q78" s="2">
        <f t="shared" si="9"/>
        <v>65.54125778660817</v>
      </c>
      <c r="R78" s="2">
        <f t="shared" si="10"/>
        <v>15.909799512997722</v>
      </c>
      <c r="S78" s="2">
        <f t="shared" si="11"/>
        <v>5.2171979424472203</v>
      </c>
      <c r="T78" s="2">
        <f t="shared" si="12"/>
        <v>2.3730785075059466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39.8845353038257</v>
      </c>
      <c r="E79" s="79">
        <f t="shared" si="14"/>
        <v>52.262518983027093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9.7408686787350618</v>
      </c>
      <c r="N79" s="79">
        <f t="shared" si="23"/>
        <v>18.934690172472362</v>
      </c>
      <c r="O79" s="79">
        <f t="shared" si="8"/>
        <v>8.3275513238535819</v>
      </c>
      <c r="P79" s="79">
        <f t="shared" si="24"/>
        <v>16.187427365359547</v>
      </c>
      <c r="Q79" s="79">
        <f t="shared" si="9"/>
        <v>67.67417114112169</v>
      </c>
      <c r="R79" s="79">
        <f t="shared" si="10"/>
        <v>15.411652158094597</v>
      </c>
      <c r="S79" s="79">
        <f t="shared" si="11"/>
        <v>5.0319351654540787</v>
      </c>
      <c r="T79" s="79">
        <f t="shared" si="12"/>
        <v>2.0663974507766083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79"/>
  <sheetViews>
    <sheetView workbookViewId="0">
      <selection activeCell="O26" sqref="O2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1.0101846881969909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15.299999999999999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1.0051891142646023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2.1891891142646021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1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6.9888891280823007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8.1428543112483176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8.9715796548278455</v>
      </c>
      <c r="E24" s="2">
        <f>D24+$I$19</f>
        <v>21.349563334029241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29.133887427835521</v>
      </c>
      <c r="N24" s="2">
        <f t="shared" ref="N24:N55" si="5">M24*$B$6</f>
        <v>56.631615737723799</v>
      </c>
      <c r="O24" s="2">
        <f>(K24^2+M24^2-2*K24*M24*COS(RADIANS(E24)))^0.5</f>
        <v>12.698107392054602</v>
      </c>
      <c r="P24" s="2">
        <f t="shared" ref="P24:P55" si="6">O24*$B$6</f>
        <v>24.68308907297142</v>
      </c>
      <c r="Q24" s="2">
        <f>180-DEGREES(ACOS((K24^2-M24^2+O24^2)/(2*K24*O24)))</f>
        <v>56.644364087091475</v>
      </c>
      <c r="R24" s="2">
        <f>-E24+Q24</f>
        <v>35.294800753062233</v>
      </c>
      <c r="S24" s="2">
        <f>L24*SIN(RADIANS(Q24))</f>
        <v>32.720816687288234</v>
      </c>
      <c r="T24" s="2">
        <f>L24*COS(RADIANS(Q24))</f>
        <v>21.539070724922979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9.0453453177347605</v>
      </c>
      <c r="E25" s="2">
        <f>D25+$I$19</f>
        <v>21.423328996936156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26.602910854499129</v>
      </c>
      <c r="N25" s="2">
        <f t="shared" si="5"/>
        <v>51.711802235409586</v>
      </c>
      <c r="O25" s="2">
        <f t="shared" ref="O25:O79" si="8">(K25^2+M25^2-2*K25*M25*COS(RADIANS(E25)))^0.5</f>
        <v>11.656827811180211</v>
      </c>
      <c r="P25" s="2">
        <f t="shared" si="6"/>
        <v>22.65900817248454</v>
      </c>
      <c r="Q25" s="2">
        <f t="shared" ref="Q25:Q79" si="9">180-DEGREES(ACOS((K25^2-M25^2+O25^2)/(2*K25*O25)))</f>
        <v>56.46800197936129</v>
      </c>
      <c r="R25" s="2">
        <f t="shared" ref="R25:R79" si="10">-E25+Q25</f>
        <v>35.044672982425134</v>
      </c>
      <c r="S25" s="2">
        <f t="shared" ref="S25:S79" si="11">L25*SIN(RADIANS(Q25))</f>
        <v>29.693689785891916</v>
      </c>
      <c r="T25" s="2">
        <f t="shared" ref="T25:T79" si="12">L25*COS(RADIANS(Q25))</f>
        <v>19.677681321774806</v>
      </c>
    </row>
    <row r="26" spans="1:26" x14ac:dyDescent="0.35">
      <c r="B26" s="17">
        <v>7</v>
      </c>
      <c r="C26">
        <f>B26+$E$3</f>
        <v>27</v>
      </c>
      <c r="D26" s="2">
        <f t="shared" si="7"/>
        <v>9.1230790150265886</v>
      </c>
      <c r="E26" s="2">
        <f>D26+$I$19</f>
        <v>21.501062694227983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24.637645741263594</v>
      </c>
      <c r="N26" s="2">
        <f t="shared" si="5"/>
        <v>47.891641297697824</v>
      </c>
      <c r="O26" s="2">
        <f t="shared" si="8"/>
        <v>10.855623095503562</v>
      </c>
      <c r="P26" s="2">
        <f t="shared" si="6"/>
        <v>21.101594397963645</v>
      </c>
      <c r="Q26" s="2">
        <f t="shared" si="9"/>
        <v>56.288322034478199</v>
      </c>
      <c r="R26" s="2">
        <f t="shared" si="10"/>
        <v>34.787259340250216</v>
      </c>
      <c r="S26" s="2">
        <f t="shared" si="11"/>
        <v>27.323663967351624</v>
      </c>
      <c r="T26" s="2">
        <f t="shared" si="12"/>
        <v>18.230665816605846</v>
      </c>
    </row>
    <row r="27" spans="1:26" x14ac:dyDescent="0.35">
      <c r="B27" s="17">
        <v>8</v>
      </c>
      <c r="C27">
        <f>B27+$E$3</f>
        <v>28</v>
      </c>
      <c r="D27" s="2">
        <f t="shared" si="7"/>
        <v>9.2049289741784968</v>
      </c>
      <c r="E27" s="2">
        <f>D27+$I$19</f>
        <v>21.582912653379893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23.05519447678914</v>
      </c>
      <c r="N27" s="2">
        <f t="shared" si="5"/>
        <v>44.815609231761805</v>
      </c>
      <c r="O27" s="2">
        <f t="shared" si="8"/>
        <v>10.216980491987526</v>
      </c>
      <c r="P27" s="2">
        <f t="shared" si="6"/>
        <v>19.860175359545032</v>
      </c>
      <c r="Q27" s="2">
        <f t="shared" si="9"/>
        <v>56.105736876242943</v>
      </c>
      <c r="R27" s="2">
        <f t="shared" si="10"/>
        <v>34.522824222863051</v>
      </c>
      <c r="S27" s="2">
        <f t="shared" si="11"/>
        <v>25.398551401749256</v>
      </c>
      <c r="T27" s="2">
        <f t="shared" si="12"/>
        <v>17.063427085323134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9.2910543302024795</v>
      </c>
      <c r="E28" s="2">
        <f t="shared" ref="E28:E79" si="14">D28+$I$19</f>
        <v>21.669038009403877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21.74604193973536</v>
      </c>
      <c r="N28" s="2">
        <f t="shared" si="5"/>
        <v>42.27082616413518</v>
      </c>
      <c r="O28" s="2">
        <f t="shared" si="8"/>
        <v>9.6945207085129876</v>
      </c>
      <c r="P28" s="2">
        <f t="shared" si="6"/>
        <v>18.844597134035887</v>
      </c>
      <c r="Q28" s="2">
        <f t="shared" si="9"/>
        <v>55.920675006322924</v>
      </c>
      <c r="R28" s="2">
        <f t="shared" si="10"/>
        <v>34.251636996919046</v>
      </c>
      <c r="S28" s="2">
        <f t="shared" si="11"/>
        <v>23.791227541505769</v>
      </c>
      <c r="T28" s="2">
        <f t="shared" si="12"/>
        <v>16.095354735805504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9.3816259428915689</v>
      </c>
      <c r="E29" s="79">
        <f t="shared" si="14"/>
        <v>21.759609622092967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20.640077656618882</v>
      </c>
      <c r="N29" s="79">
        <f t="shared" si="5"/>
        <v>40.121008552042049</v>
      </c>
      <c r="O29" s="79">
        <f t="shared" si="8"/>
        <v>9.2585747917118528</v>
      </c>
      <c r="P29" s="79">
        <f t="shared" si="6"/>
        <v>17.997188023121168</v>
      </c>
      <c r="Q29" s="79">
        <f t="shared" si="9"/>
        <v>55.733581087194935</v>
      </c>
      <c r="R29" s="79">
        <f t="shared" si="10"/>
        <v>33.973971465101968</v>
      </c>
      <c r="S29" s="79">
        <f t="shared" si="11"/>
        <v>22.420270645823273</v>
      </c>
      <c r="T29" s="79">
        <f t="shared" si="12"/>
        <v>15.27482411021796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9.476827296682421</v>
      </c>
      <c r="E30" s="2">
        <f t="shared" si="14"/>
        <v>21.854810975883815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19.690059091173545</v>
      </c>
      <c r="N30" s="2">
        <f t="shared" si="5"/>
        <v>38.274324463786783</v>
      </c>
      <c r="O30" s="2">
        <f t="shared" si="8"/>
        <v>8.889167326941422</v>
      </c>
      <c r="P30" s="2">
        <f t="shared" si="6"/>
        <v>17.279119016801815</v>
      </c>
      <c r="Q30" s="2">
        <f t="shared" si="9"/>
        <v>55.544916295263036</v>
      </c>
      <c r="R30" s="2">
        <f t="shared" si="10"/>
        <v>33.690105319379221</v>
      </c>
      <c r="S30" s="2">
        <f t="shared" si="11"/>
        <v>21.230796296788291</v>
      </c>
      <c r="T30" s="2">
        <f t="shared" si="12"/>
        <v>14.56702991463899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9.5768554924342748</v>
      </c>
      <c r="E31" s="2">
        <f t="shared" si="14"/>
        <v>21.954839171635669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18.862835911723877</v>
      </c>
      <c r="N31" s="2">
        <f t="shared" si="5"/>
        <v>36.666334958645344</v>
      </c>
      <c r="O31" s="2">
        <f t="shared" si="8"/>
        <v>8.5722941956713026</v>
      </c>
      <c r="P31" s="2">
        <f t="shared" si="6"/>
        <v>16.663168349313704</v>
      </c>
      <c r="Q31" s="2">
        <f t="shared" si="9"/>
        <v>55.355158754504572</v>
      </c>
      <c r="R31" s="2">
        <f t="shared" si="10"/>
        <v>33.400319582868903</v>
      </c>
      <c r="S31" s="2">
        <f t="shared" si="11"/>
        <v>20.184281944091786</v>
      </c>
      <c r="T31" s="2">
        <f t="shared" si="12"/>
        <v>13.947530461739069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9.6819223416621263</v>
      </c>
      <c r="E32" s="2">
        <f t="shared" si="14"/>
        <v>22.059906020863522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18.134368034967217</v>
      </c>
      <c r="N32" s="2">
        <f t="shared" si="5"/>
        <v>35.250309961090679</v>
      </c>
      <c r="O32" s="2">
        <f t="shared" si="8"/>
        <v>8.2978102740859434</v>
      </c>
      <c r="P32" s="2">
        <f t="shared" si="6"/>
        <v>16.129615523179222</v>
      </c>
      <c r="Q32" s="2">
        <f t="shared" si="9"/>
        <v>55.16480406219857</v>
      </c>
      <c r="R32" s="2">
        <f t="shared" si="10"/>
        <v>33.104898041335048</v>
      </c>
      <c r="S32" s="2">
        <f t="shared" si="11"/>
        <v>19.25278774205459</v>
      </c>
      <c r="T32" s="2">
        <f t="shared" si="12"/>
        <v>13.398583143728331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9.7922555751864895</v>
      </c>
      <c r="E33" s="2">
        <f t="shared" si="14"/>
        <v>22.170239254387887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17.486740030185306</v>
      </c>
      <c r="N33" s="2">
        <f t="shared" si="5"/>
        <v>33.991424740275406</v>
      </c>
      <c r="O33" s="2">
        <f t="shared" si="8"/>
        <v>8.0581640463064677</v>
      </c>
      <c r="P33" s="2">
        <f t="shared" si="6"/>
        <v>15.663781599772364</v>
      </c>
      <c r="Q33" s="2">
        <f t="shared" si="9"/>
        <v>54.974365919644711</v>
      </c>
      <c r="R33" s="2">
        <f t="shared" si="10"/>
        <v>32.804126665256824</v>
      </c>
      <c r="S33" s="2">
        <f t="shared" si="11"/>
        <v>18.415491684071597</v>
      </c>
      <c r="T33" s="2">
        <f t="shared" si="12"/>
        <v>12.906948560790505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9.9081001798026325</v>
      </c>
      <c r="E34" s="2">
        <f t="shared" si="14"/>
        <v>22.28608385900403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16.906290480988027</v>
      </c>
      <c r="N34" s="2">
        <f t="shared" si="5"/>
        <v>32.863123688563768</v>
      </c>
      <c r="O34" s="2">
        <f t="shared" si="8"/>
        <v>7.8476050707692835</v>
      </c>
      <c r="P34" s="2">
        <f t="shared" si="6"/>
        <v>15.254488640764164</v>
      </c>
      <c r="Q34" s="2">
        <f t="shared" si="9"/>
        <v>54.784376882303988</v>
      </c>
      <c r="R34" s="2">
        <f t="shared" si="10"/>
        <v>32.498293023299958</v>
      </c>
      <c r="S34" s="2">
        <f t="shared" si="11"/>
        <v>17.656517739708047</v>
      </c>
      <c r="T34" s="2">
        <f t="shared" si="12"/>
        <v>12.462514802559504</v>
      </c>
    </row>
    <row r="35" spans="2:20" x14ac:dyDescent="0.35">
      <c r="B35" s="17">
        <v>16</v>
      </c>
      <c r="C35">
        <f t="shared" si="13"/>
        <v>36</v>
      </c>
      <c r="D35" s="2">
        <f t="shared" si="7"/>
        <v>10.029719878465448</v>
      </c>
      <c r="E35" s="2">
        <f t="shared" si="14"/>
        <v>22.407703557666842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16.382395426786683</v>
      </c>
      <c r="N35" s="2">
        <f t="shared" si="5"/>
        <v>31.844755526405027</v>
      </c>
      <c r="O35" s="2">
        <f t="shared" si="8"/>
        <v>7.6616687603882383</v>
      </c>
      <c r="P35" s="2">
        <f t="shared" si="6"/>
        <v>14.893058203193073</v>
      </c>
      <c r="Q35" s="2">
        <f t="shared" si="9"/>
        <v>54.595389245522099</v>
      </c>
      <c r="R35" s="2">
        <f t="shared" si="10"/>
        <v>32.187685687855257</v>
      </c>
      <c r="S35" s="2">
        <f t="shared" si="11"/>
        <v>16.963522793430524</v>
      </c>
      <c r="T35" s="2">
        <f t="shared" si="12"/>
        <v>12.057402812775958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10.157398771675732</v>
      </c>
      <c r="E36" s="2">
        <f t="shared" si="14"/>
        <v>22.53538245087713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15.906651711891211</v>
      </c>
      <c r="N36" s="2">
        <f t="shared" si="5"/>
        <v>30.919985863642612</v>
      </c>
      <c r="O36" s="2">
        <f t="shared" si="8"/>
        <v>7.4968306667028406</v>
      </c>
      <c r="P36" s="2">
        <f t="shared" si="6"/>
        <v>14.572639323163649</v>
      </c>
      <c r="Q36" s="2">
        <f t="shared" si="9"/>
        <v>54.407976083967981</v>
      </c>
      <c r="R36" s="2">
        <f t="shared" si="10"/>
        <v>31.872593633090851</v>
      </c>
      <c r="S36" s="2">
        <f t="shared" si="11"/>
        <v>16.326747680922285</v>
      </c>
      <c r="T36" s="2">
        <f t="shared" si="12"/>
        <v>11.685365855664346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10.291443160291823</v>
      </c>
      <c r="E37" s="2">
        <f t="shared" si="14"/>
        <v>22.669426839493219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15.472313621713436</v>
      </c>
      <c r="N37" s="2">
        <f t="shared" si="5"/>
        <v>30.075702110431447</v>
      </c>
      <c r="O37" s="2">
        <f t="shared" si="8"/>
        <v>7.3502680940827823</v>
      </c>
      <c r="P37" s="2">
        <f t="shared" si="6"/>
        <v>14.287745132001875</v>
      </c>
      <c r="Q37" s="2">
        <f t="shared" si="9"/>
        <v>54.222732465169003</v>
      </c>
      <c r="R37" s="2">
        <f t="shared" si="10"/>
        <v>31.553305625675783</v>
      </c>
      <c r="S37" s="2">
        <f t="shared" si="11"/>
        <v>15.738362267925886</v>
      </c>
      <c r="T37" s="2">
        <f t="shared" si="12"/>
        <v>11.341375230564946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10.432183572939275</v>
      </c>
      <c r="E38" s="2">
        <f t="shared" si="14"/>
        <v>22.810167252140673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15.07389490790241</v>
      </c>
      <c r="N38" s="2">
        <f t="shared" si="5"/>
        <v>29.301239877777022</v>
      </c>
      <c r="O38" s="2">
        <f t="shared" si="8"/>
        <v>7.2196917810605328</v>
      </c>
      <c r="P38" s="2">
        <f t="shared" si="6"/>
        <v>14.033925671696705</v>
      </c>
      <c r="Q38" s="2">
        <f t="shared" si="9"/>
        <v>54.040276860114986</v>
      </c>
      <c r="R38" s="2">
        <f t="shared" si="10"/>
        <v>31.230109607974313</v>
      </c>
      <c r="S38" s="2">
        <f t="shared" si="11"/>
        <v>15.192002593062551</v>
      </c>
      <c r="T38" s="2">
        <f t="shared" si="12"/>
        <v>11.021327581611491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10.579977024624927</v>
      </c>
      <c r="E39" s="79">
        <f t="shared" si="14"/>
        <v>22.957960703826323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14.706881720519577</v>
      </c>
      <c r="N39" s="79">
        <f t="shared" si="5"/>
        <v>28.587824963614775</v>
      </c>
      <c r="O39" s="79">
        <f t="shared" si="8"/>
        <v>7.1032245583779554</v>
      </c>
      <c r="P39" s="79">
        <f t="shared" si="6"/>
        <v>13.807532025557405</v>
      </c>
      <c r="Q39" s="79">
        <f t="shared" si="9"/>
        <v>53.861252776881344</v>
      </c>
      <c r="R39" s="79">
        <f t="shared" si="10"/>
        <v>30.90329207305502</v>
      </c>
      <c r="S39" s="79">
        <f t="shared" si="11"/>
        <v>14.682436846046821</v>
      </c>
      <c r="T39" s="79">
        <f t="shared" si="12"/>
        <v>10.721833730860411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10.735209537169567</v>
      </c>
      <c r="E40" s="2">
        <f t="shared" si="14"/>
        <v>23.113193216370963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14.367521677099763</v>
      </c>
      <c r="N40" s="2">
        <f t="shared" si="5"/>
        <v>27.928163336813604</v>
      </c>
      <c r="O40" s="2">
        <f t="shared" si="8"/>
        <v>6.9993122516327686</v>
      </c>
      <c r="P40" s="2">
        <f t="shared" si="6"/>
        <v>13.60554312721384</v>
      </c>
      <c r="Q40" s="2">
        <f t="shared" si="9"/>
        <v>53.686330646676495</v>
      </c>
      <c r="R40" s="2">
        <f t="shared" si="10"/>
        <v>30.573137430305533</v>
      </c>
      <c r="S40" s="2">
        <f t="shared" si="11"/>
        <v>14.205319816848725</v>
      </c>
      <c r="T40" s="2">
        <f t="shared" si="12"/>
        <v>10.440063462531084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10.8982989567627</v>
      </c>
      <c r="E41" s="2">
        <f t="shared" si="14"/>
        <v>23.276282635964094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14.052666298730317</v>
      </c>
      <c r="N41" s="2">
        <f t="shared" si="5"/>
        <v>27.316134858123942</v>
      </c>
      <c r="O41" s="2">
        <f t="shared" si="8"/>
        <v>6.9066571837786812</v>
      </c>
      <c r="P41" s="2">
        <f t="shared" si="6"/>
        <v>13.425436500116351</v>
      </c>
      <c r="Q41" s="2">
        <f t="shared" si="9"/>
        <v>53.516209995725234</v>
      </c>
      <c r="R41" s="2">
        <f t="shared" si="10"/>
        <v>30.23992735976114</v>
      </c>
      <c r="S41" s="2">
        <f t="shared" si="11"/>
        <v>13.757009374410199</v>
      </c>
      <c r="T41" s="2">
        <f t="shared" si="12"/>
        <v>10.173629512325828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11.06969810944296</v>
      </c>
      <c r="E42" s="2">
        <f t="shared" si="14"/>
        <v>23.447681788644356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13.759651555756758</v>
      </c>
      <c r="N42" s="2">
        <f t="shared" si="5"/>
        <v>26.746561080142218</v>
      </c>
      <c r="O42" s="2">
        <f t="shared" si="8"/>
        <v>6.8241678169261126</v>
      </c>
      <c r="P42" s="2">
        <f t="shared" si="6"/>
        <v>13.265090369253654</v>
      </c>
      <c r="Q42" s="2">
        <f t="shared" si="9"/>
        <v>53.351621941072096</v>
      </c>
      <c r="R42" s="2">
        <f t="shared" si="10"/>
        <v>29.90394015242774</v>
      </c>
      <c r="S42" s="2">
        <f t="shared" si="11"/>
        <v>13.334427251877653</v>
      </c>
      <c r="T42" s="2">
        <f t="shared" si="12"/>
        <v>9.9204995408211154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11.249898341774896</v>
      </c>
      <c r="E43" s="2">
        <f t="shared" si="14"/>
        <v>23.627882020976294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13.486206087261229</v>
      </c>
      <c r="N43" s="2">
        <f t="shared" si="5"/>
        <v>26.215026840661867</v>
      </c>
      <c r="O43" s="2">
        <f t="shared" si="8"/>
        <v>6.7509201161615797</v>
      </c>
      <c r="P43" s="2">
        <f t="shared" si="6"/>
        <v>13.122708558599525</v>
      </c>
      <c r="Q43" s="2">
        <f t="shared" si="9"/>
        <v>53.193332053847882</v>
      </c>
      <c r="R43" s="2">
        <f t="shared" si="10"/>
        <v>29.565450032871588</v>
      </c>
      <c r="S43" s="2">
        <f t="shared" si="11"/>
        <v>12.934952012099442</v>
      </c>
      <c r="T43" s="2">
        <f t="shared" si="12"/>
        <v>9.6789284155588593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11.43943350161676</v>
      </c>
      <c r="E44" s="2">
        <f t="shared" si="14"/>
        <v>23.817417180818154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13.230379822855836</v>
      </c>
      <c r="N44" s="2">
        <f t="shared" si="5"/>
        <v>25.717741514860087</v>
      </c>
      <c r="O44" s="2">
        <f t="shared" si="8"/>
        <v>6.6861275589217444</v>
      </c>
      <c r="P44" s="2">
        <f t="shared" si="6"/>
        <v>12.996762194134444</v>
      </c>
      <c r="Q44" s="2">
        <f t="shared" si="9"/>
        <v>53.042143639946261</v>
      </c>
      <c r="R44" s="2">
        <f t="shared" si="10"/>
        <v>29.224726459128107</v>
      </c>
      <c r="S44" s="2">
        <f t="shared" si="11"/>
        <v>12.556335741106045</v>
      </c>
      <c r="T44" s="2">
        <f t="shared" si="12"/>
        <v>9.447405453202828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11.63888442288493</v>
      </c>
      <c r="E45" s="2">
        <f t="shared" si="14"/>
        <v>24.016868102086327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12.990487854449741</v>
      </c>
      <c r="N45" s="2">
        <f t="shared" si="5"/>
        <v>25.251429910993586</v>
      </c>
      <c r="O45" s="2">
        <f t="shared" si="8"/>
        <v>6.6291176112907815</v>
      </c>
      <c r="P45" s="2">
        <f t="shared" si="6"/>
        <v>12.885943977531472</v>
      </c>
      <c r="Q45" s="2">
        <f t="shared" si="9"/>
        <v>52.898901495582905</v>
      </c>
      <c r="R45" s="2">
        <f t="shared" si="10"/>
        <v>28.882033393496577</v>
      </c>
      <c r="S45" s="2">
        <f t="shared" si="11"/>
        <v>12.196638478078095</v>
      </c>
      <c r="T45" s="2">
        <f t="shared" si="12"/>
        <v>9.2246128310359286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11.848883988899162</v>
      </c>
      <c r="E46" s="2">
        <f t="shared" si="14"/>
        <v>24.22686766810056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12.765065850978647</v>
      </c>
      <c r="N46" s="2">
        <f t="shared" si="5"/>
        <v>24.813245603766333</v>
      </c>
      <c r="O46" s="2">
        <f t="shared" si="8"/>
        <v>6.5793131049472331</v>
      </c>
      <c r="P46" s="2">
        <f t="shared" si="6"/>
        <v>12.78913198592063</v>
      </c>
      <c r="Q46" s="2">
        <f t="shared" si="9"/>
        <v>52.764496204083571</v>
      </c>
      <c r="R46" s="2">
        <f t="shared" si="10"/>
        <v>28.537628535983011</v>
      </c>
      <c r="S46" s="2">
        <f t="shared" si="11"/>
        <v>11.854176068855221</v>
      </c>
      <c r="T46" s="2">
        <f t="shared" si="12"/>
        <v>9.0093924394025073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12.070122861582146</v>
      </c>
      <c r="E47" s="2">
        <f t="shared" si="14"/>
        <v>24.448106540783542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12.55283431144834</v>
      </c>
      <c r="N47" s="2">
        <f t="shared" si="5"/>
        <v>24.400701447965741</v>
      </c>
      <c r="O47" s="2">
        <f t="shared" si="8"/>
        <v>6.5362173732208442</v>
      </c>
      <c r="P47" s="2">
        <f t="shared" si="6"/>
        <v>12.705360778761605</v>
      </c>
      <c r="Q47" s="2">
        <f t="shared" si="9"/>
        <v>52.639869050737502</v>
      </c>
      <c r="R47" s="2">
        <f t="shared" si="10"/>
        <v>28.191762509953961</v>
      </c>
      <c r="S47" s="2">
        <f t="shared" si="11"/>
        <v>11.527478294148537</v>
      </c>
      <c r="T47" s="2">
        <f t="shared" si="12"/>
        <v>8.8007191832094218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12.303355978906607</v>
      </c>
      <c r="E48" s="2">
        <f t="shared" si="14"/>
        <v>24.681339658108001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12.352669657501506</v>
      </c>
      <c r="N48" s="2">
        <f t="shared" si="5"/>
        <v>24.011613387037727</v>
      </c>
      <c r="O48" s="2">
        <f t="shared" si="8"/>
        <v>6.4994023039132447</v>
      </c>
      <c r="P48" s="2">
        <f t="shared" si="6"/>
        <v>12.633798174438722</v>
      </c>
      <c r="Q48" s="2">
        <f t="shared" si="9"/>
        <v>52.526017644977074</v>
      </c>
      <c r="R48" s="2">
        <f t="shared" si="10"/>
        <v>27.844677986869073</v>
      </c>
      <c r="S48" s="2">
        <f t="shared" si="11"/>
        <v>11.215254943240142</v>
      </c>
      <c r="T48" s="2">
        <f t="shared" si="12"/>
        <v>8.5976792590018665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12.549409941049104</v>
      </c>
      <c r="E49" s="79">
        <f t="shared" si="14"/>
        <v>24.927393620250498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12.163580670804967</v>
      </c>
      <c r="N49" s="79">
        <f t="shared" si="5"/>
        <v>23.644054651137527</v>
      </c>
      <c r="O49" s="79">
        <f t="shared" si="8"/>
        <v>6.4684986803427016</v>
      </c>
      <c r="P49" s="79">
        <f t="shared" si="6"/>
        <v>12.573726474797358</v>
      </c>
      <c r="Q49" s="79">
        <f t="shared" si="9"/>
        <v>52.42400235390545</v>
      </c>
      <c r="R49" s="79">
        <f t="shared" si="10"/>
        <v>27.496608733654952</v>
      </c>
      <c r="S49" s="79">
        <f t="shared" si="11"/>
        <v>10.916368089019263</v>
      </c>
      <c r="T49" s="79">
        <f t="shared" si="12"/>
        <v>8.3994523040864042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12.809191427356652</v>
      </c>
      <c r="E50" s="2">
        <f t="shared" si="14"/>
        <v>25.187175106558048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11.984689145240441</v>
      </c>
      <c r="N50" s="2">
        <f t="shared" si="5"/>
        <v>23.296318148084179</v>
      </c>
      <c r="O50" s="2">
        <f t="shared" si="8"/>
        <v>6.4431883369266734</v>
      </c>
      <c r="P50" s="2">
        <f t="shared" si="6"/>
        <v>12.524527216851546</v>
      </c>
      <c r="Q50" s="2">
        <f t="shared" si="9"/>
        <v>52.33495366876312</v>
      </c>
      <c r="R50" s="2">
        <f t="shared" si="10"/>
        <v>27.147778562205072</v>
      </c>
      <c r="S50" s="2">
        <f t="shared" si="11"/>
        <v>10.629809243081002</v>
      </c>
      <c r="T50" s="2">
        <f t="shared" si="12"/>
        <v>8.205296581542548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13.083696812243366</v>
      </c>
      <c r="E51" s="2">
        <f t="shared" si="14"/>
        <v>25.46168049144476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11.815213890896628</v>
      </c>
      <c r="N51" s="2">
        <f t="shared" si="5"/>
        <v>22.966885369680501</v>
      </c>
      <c r="O51" s="2">
        <f t="shared" si="8"/>
        <v>6.4231977692059115</v>
      </c>
      <c r="P51" s="2">
        <f t="shared" si="6"/>
        <v>12.485668751693218</v>
      </c>
      <c r="Q51" s="2">
        <f t="shared" si="9"/>
        <v>52.260080646887303</v>
      </c>
      <c r="R51" s="2">
        <f t="shared" si="10"/>
        <v>26.798400155442543</v>
      </c>
      <c r="S51" s="2">
        <f t="shared" si="11"/>
        <v>10.354680378702973</v>
      </c>
      <c r="T51" s="2">
        <f t="shared" si="12"/>
        <v>8.0145365604237266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13.37402317947797</v>
      </c>
      <c r="E52" s="2">
        <f t="shared" si="14"/>
        <v>25.752006858679366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11.654457424548422</v>
      </c>
      <c r="N52" s="2">
        <f t="shared" si="5"/>
        <v>22.654400520134203</v>
      </c>
      <c r="O52" s="2">
        <f t="shared" si="8"/>
        <v>6.4082929225577727</v>
      </c>
      <c r="P52" s="2">
        <f t="shared" si="6"/>
        <v>12.456696114584702</v>
      </c>
      <c r="Q52" s="2">
        <f t="shared" si="9"/>
        <v>52.200680596782263</v>
      </c>
      <c r="R52" s="2">
        <f t="shared" si="10"/>
        <v>26.448673738102897</v>
      </c>
      <c r="S52" s="2">
        <f t="shared" si="11"/>
        <v>10.090178037663492</v>
      </c>
      <c r="T52" s="2">
        <f t="shared" si="12"/>
        <v>7.826552394835832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13.681380972199277</v>
      </c>
      <c r="E53" s="2">
        <f t="shared" si="14"/>
        <v>26.059364651400671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11.501794829192752</v>
      </c>
      <c r="N53" s="2">
        <f t="shared" si="5"/>
        <v>22.357648860778038</v>
      </c>
      <c r="O53" s="2">
        <f t="shared" si="8"/>
        <v>6.3982749472252118</v>
      </c>
      <c r="P53" s="2">
        <f t="shared" si="6"/>
        <v>12.437222773414256</v>
      </c>
      <c r="Q53" s="2">
        <f t="shared" si="9"/>
        <v>52.158150203947272</v>
      </c>
      <c r="R53" s="2">
        <f t="shared" si="10"/>
        <v>26.098785552546602</v>
      </c>
      <c r="S53" s="2">
        <f t="shared" si="11"/>
        <v>9.835579906654619</v>
      </c>
      <c r="T53" s="2">
        <f t="shared" si="12"/>
        <v>7.6407709132483008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14.007108561894606</v>
      </c>
      <c r="E54" s="2">
        <f t="shared" si="14"/>
        <v>26.385092241096004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11.35666437691007</v>
      </c>
      <c r="N54" s="2">
        <f t="shared" si="5"/>
        <v>22.07553848241287</v>
      </c>
      <c r="O54" s="2">
        <f t="shared" si="8"/>
        <v>6.3929767554819712</v>
      </c>
      <c r="P54" s="2">
        <f t="shared" si="6"/>
        <v>12.426923936376076</v>
      </c>
      <c r="Q54" s="2">
        <f t="shared" si="9"/>
        <v>52.133998331157287</v>
      </c>
      <c r="R54" s="2">
        <f t="shared" si="10"/>
        <v>25.748906090061283</v>
      </c>
      <c r="S54" s="2">
        <f t="shared" si="11"/>
        <v>9.5902333761736056</v>
      </c>
      <c r="T54" s="2">
        <f t="shared" si="12"/>
        <v>7.4566578103570142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14.352689075346708</v>
      </c>
      <c r="E55" s="2">
        <f t="shared" si="14"/>
        <v>26.730672754548102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11.218559594455234</v>
      </c>
      <c r="N55" s="2">
        <f t="shared" si="5"/>
        <v>21.807084882085864</v>
      </c>
      <c r="O55" s="2">
        <f t="shared" si="8"/>
        <v>6.3922602538488746</v>
      </c>
      <c r="P55" s="2">
        <f t="shared" si="6"/>
        <v>12.425531171841596</v>
      </c>
      <c r="Q55" s="2">
        <f t="shared" si="9"/>
        <v>52.129860770240853</v>
      </c>
      <c r="R55" s="2">
        <f t="shared" si="10"/>
        <v>25.399188015692751</v>
      </c>
      <c r="S55" s="2">
        <f t="shared" si="11"/>
        <v>9.3535456902603737</v>
      </c>
      <c r="T55" s="2">
        <f t="shared" si="12"/>
        <v>7.273710795165897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14.719769886499423</v>
      </c>
      <c r="E56" s="2">
        <f t="shared" si="14"/>
        <v>27.09775356570082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11.087022516420188</v>
      </c>
      <c r="N56" s="2">
        <f t="shared" ref="N56:N79" si="23">M56*$B$6</f>
        <v>21.551397848318217</v>
      </c>
      <c r="O56" s="2">
        <f t="shared" si="8"/>
        <v>6.3960141521877594</v>
      </c>
      <c r="P56" s="2">
        <f t="shared" ref="P56:P79" si="24">O56*$B$6</f>
        <v>12.432828149588655</v>
      </c>
      <c r="Q56" s="2">
        <f t="shared" si="9"/>
        <v>52.14751727460542</v>
      </c>
      <c r="R56" s="2">
        <f t="shared" si="10"/>
        <v>25.049763708904599</v>
      </c>
      <c r="S56" s="2">
        <f t="shared" si="11"/>
        <v>9.1249753670545068</v>
      </c>
      <c r="T56" s="2">
        <f t="shared" si="12"/>
        <v>7.0914534957662791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15.110185263174969</v>
      </c>
      <c r="E57" s="2">
        <f t="shared" si="14"/>
        <v>27.488168942376365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10.961637921511771</v>
      </c>
      <c r="N57" s="2">
        <f t="shared" si="23"/>
        <v>21.307670257351443</v>
      </c>
      <c r="O57" s="2">
        <f t="shared" si="8"/>
        <v>6.4041522743303236</v>
      </c>
      <c r="P57" s="2">
        <f t="shared" si="24"/>
        <v>12.448647356934256</v>
      </c>
      <c r="Q57" s="2">
        <f t="shared" si="9"/>
        <v>52.188911264716396</v>
      </c>
      <c r="R57" s="2">
        <f t="shared" si="10"/>
        <v>24.70074232234003</v>
      </c>
      <c r="S57" s="2">
        <f t="shared" si="11"/>
        <v>8.9040246233534894</v>
      </c>
      <c r="T57" s="2">
        <f t="shared" si="12"/>
        <v>6.9094299572706328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15.525982760154443</v>
      </c>
      <c r="E58" s="2">
        <f t="shared" si="14"/>
        <v>27.903966439355841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10.842028387065415</v>
      </c>
      <c r="N58" s="2">
        <f t="shared" si="23"/>
        <v>21.075168459913236</v>
      </c>
      <c r="O58" s="2">
        <f t="shared" si="8"/>
        <v>6.4166123131692245</v>
      </c>
      <c r="P58" s="2">
        <f t="shared" si="24"/>
        <v>12.472867678830866</v>
      </c>
      <c r="Q58" s="2">
        <f t="shared" si="9"/>
        <v>52.25617267470912</v>
      </c>
      <c r="R58" s="2">
        <f t="shared" si="10"/>
        <v>24.352206235353279</v>
      </c>
      <c r="S58" s="2">
        <f t="shared" si="11"/>
        <v>8.6902325749916898</v>
      </c>
      <c r="T58" s="2">
        <f t="shared" si="12"/>
        <v>6.7271995972563436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15.969454074722389</v>
      </c>
      <c r="E59" s="79">
        <f t="shared" si="14"/>
        <v>28.347437753923785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10.727850028028097</v>
      </c>
      <c r="N59" s="79">
        <f t="shared" si="23"/>
        <v>20.853223998482136</v>
      </c>
      <c r="O59" s="79">
        <f t="shared" si="8"/>
        <v>6.4333549879425025</v>
      </c>
      <c r="P59" s="79">
        <f t="shared" si="24"/>
        <v>12.505412759762153</v>
      </c>
      <c r="Q59" s="79">
        <f t="shared" si="9"/>
        <v>52.351644500027973</v>
      </c>
      <c r="R59" s="79">
        <f t="shared" si="10"/>
        <v>24.004206746104188</v>
      </c>
      <c r="S59" s="79">
        <f t="shared" si="11"/>
        <v>8.4831690115257228</v>
      </c>
      <c r="T59" s="79">
        <f t="shared" si="12"/>
        <v>6.544332505011365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16.443171233828753</v>
      </c>
      <c r="E60" s="2">
        <f t="shared" si="14"/>
        <v>28.821154913030149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10.618788811266128</v>
      </c>
      <c r="N60" s="2">
        <f t="shared" si="23"/>
        <v>20.641226442891551</v>
      </c>
      <c r="O60" s="2">
        <f t="shared" si="8"/>
        <v>6.4543635735483784</v>
      </c>
      <c r="P60" s="2">
        <f t="shared" si="24"/>
        <v>12.54625008880628</v>
      </c>
      <c r="Q60" s="2">
        <f t="shared" si="9"/>
        <v>52.477913716642945</v>
      </c>
      <c r="R60" s="2">
        <f t="shared" si="10"/>
        <v>23.656758803612796</v>
      </c>
      <c r="S60" s="2">
        <f t="shared" si="11"/>
        <v>8.2824285600448082</v>
      </c>
      <c r="T60" s="2">
        <f t="shared" si="12"/>
        <v>6.3604049885594547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16.950029170231673</v>
      </c>
      <c r="E61" s="2">
        <f t="shared" si="14"/>
        <v>29.328012849433069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10.514557355661809</v>
      </c>
      <c r="N61" s="2">
        <f t="shared" si="23"/>
        <v>20.438617170229652</v>
      </c>
      <c r="O61" s="2">
        <f t="shared" si="8"/>
        <v>6.4796437816329338</v>
      </c>
      <c r="P61" s="2">
        <f t="shared" si="24"/>
        <v>12.595390768489363</v>
      </c>
      <c r="Q61" s="2">
        <f t="shared" si="9"/>
        <v>52.637847375703885</v>
      </c>
      <c r="R61" s="2">
        <f t="shared" si="10"/>
        <v>23.309834526270816</v>
      </c>
      <c r="S61" s="2">
        <f t="shared" si="11"/>
        <v>8.0876250597715416</v>
      </c>
      <c r="T61" s="2">
        <f t="shared" si="12"/>
        <v>6.1749952883758956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17.493295976487854</v>
      </c>
      <c r="E62" s="2">
        <f t="shared" si="14"/>
        <v>29.87127965568925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10.4148921441724</v>
      </c>
      <c r="N62" s="2">
        <f t="shared" si="23"/>
        <v>20.24488394552808</v>
      </c>
      <c r="O62" s="2">
        <f t="shared" si="8"/>
        <v>6.5092239811446246</v>
      </c>
      <c r="P62" s="2">
        <f t="shared" si="24"/>
        <v>12.652889943508168</v>
      </c>
      <c r="Q62" s="2">
        <f t="shared" si="9"/>
        <v>52.83463483762236</v>
      </c>
      <c r="R62" s="2">
        <f t="shared" si="10"/>
        <v>22.96335518193311</v>
      </c>
      <c r="S62" s="2">
        <f t="shared" si="11"/>
        <v>7.8983859666135228</v>
      </c>
      <c r="T62" s="2">
        <f t="shared" si="12"/>
        <v>5.987679390348112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18.076672410182148</v>
      </c>
      <c r="E63" s="2">
        <f t="shared" si="14"/>
        <v>30.454656089383544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10.319551086681955</v>
      </c>
      <c r="N63" s="2">
        <f t="shared" si="23"/>
        <v>20.05955618433585</v>
      </c>
      <c r="O63" s="2">
        <f t="shared" si="8"/>
        <v>6.5431557520214829</v>
      </c>
      <c r="P63" s="2">
        <f t="shared" si="24"/>
        <v>12.71884787700944</v>
      </c>
      <c r="Q63" s="2">
        <f t="shared" si="9"/>
        <v>53.071837300952041</v>
      </c>
      <c r="R63" s="2">
        <f t="shared" si="10"/>
        <v>22.617181211568496</v>
      </c>
      <c r="S63" s="2">
        <f t="shared" si="11"/>
        <v>7.7143465944034242</v>
      </c>
      <c r="T63" s="2">
        <f t="shared" si="12"/>
        <v>5.7980268845139813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18.704362572683237</v>
      </c>
      <c r="E64" s="2">
        <f t="shared" si="14"/>
        <v>31.082346251884633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10.228311382729268</v>
      </c>
      <c r="N64" s="2">
        <f t="shared" si="23"/>
        <v>19.882200798204462</v>
      </c>
      <c r="O64" s="2">
        <f t="shared" si="8"/>
        <v>6.5815147693057758</v>
      </c>
      <c r="P64" s="2">
        <f t="shared" si="24"/>
        <v>12.793411669167339</v>
      </c>
      <c r="Q64" s="2">
        <f t="shared" si="9"/>
        <v>53.35344600837189</v>
      </c>
      <c r="R64" s="2">
        <f t="shared" si="10"/>
        <v>22.271099756487256</v>
      </c>
      <c r="S64" s="2">
        <f t="shared" si="11"/>
        <v>7.5351439759086096</v>
      </c>
      <c r="T64" s="2">
        <f t="shared" si="12"/>
        <v>5.605596832446281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19.381158109669009</v>
      </c>
      <c r="E65" s="2">
        <f t="shared" si="14"/>
        <v>31.759141788870405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10.140967641543201</v>
      </c>
      <c r="N65" s="2">
        <f t="shared" si="23"/>
        <v>19.712418540337335</v>
      </c>
      <c r="O65" s="2">
        <f t="shared" si="8"/>
        <v>6.6244020154353773</v>
      </c>
      <c r="P65" s="2">
        <f t="shared" si="24"/>
        <v>12.876777613683904</v>
      </c>
      <c r="Q65" s="2">
        <f t="shared" si="9"/>
        <v>53.683950777871942</v>
      </c>
      <c r="R65" s="2">
        <f t="shared" si="10"/>
        <v>21.924808989001537</v>
      </c>
      <c r="S65" s="2">
        <f t="shared" si="11"/>
        <v>7.3604100896210811</v>
      </c>
      <c r="T65" s="2">
        <f t="shared" si="12"/>
        <v>5.4099336275983632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20.112538797847915</v>
      </c>
      <c r="E66" s="2">
        <f t="shared" si="14"/>
        <v>32.490522477049311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10.057330223646566</v>
      </c>
      <c r="N66" s="2">
        <f t="shared" si="23"/>
        <v>19.549840781933142</v>
      </c>
      <c r="O66" s="2">
        <f t="shared" si="8"/>
        <v>6.6719453142138647</v>
      </c>
      <c r="P66" s="2">
        <f t="shared" si="24"/>
        <v>12.969194179581478</v>
      </c>
      <c r="Q66" s="2">
        <f t="shared" si="9"/>
        <v>54.0684208126154</v>
      </c>
      <c r="R66" s="2">
        <f t="shared" si="10"/>
        <v>21.57789833556609</v>
      </c>
      <c r="S66" s="2">
        <f t="shared" si="11"/>
        <v>7.1897641446318348</v>
      </c>
      <c r="T66" s="2">
        <f t="shared" si="12"/>
        <v>5.2105628634458752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20.904793000320353</v>
      </c>
      <c r="E67" s="2">
        <f t="shared" si="14"/>
        <v>33.282776679521746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9.9772237739042264</v>
      </c>
      <c r="N67" s="2">
        <f t="shared" si="23"/>
        <v>19.394126660665993</v>
      </c>
      <c r="O67" s="2">
        <f t="shared" si="8"/>
        <v>6.7243011684197436</v>
      </c>
      <c r="P67" s="2">
        <f t="shared" si="24"/>
        <v>13.070965583221035</v>
      </c>
      <c r="Q67" s="2">
        <f t="shared" si="9"/>
        <v>54.512600083128731</v>
      </c>
      <c r="R67" s="2">
        <f t="shared" si="10"/>
        <v>21.229823403606986</v>
      </c>
      <c r="S67" s="2">
        <f t="shared" si="11"/>
        <v>7.0228035410471703</v>
      </c>
      <c r="T67" s="2">
        <f t="shared" si="12"/>
        <v>5.0069872697380271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21.76516219876639</v>
      </c>
      <c r="E68" s="2">
        <f t="shared" si="14"/>
        <v>34.143145877967783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9.9004859205264246</v>
      </c>
      <c r="N68" s="2">
        <f t="shared" si="23"/>
        <v>19.244960551756087</v>
      </c>
      <c r="O68" s="2">
        <f t="shared" si="8"/>
        <v>6.7816568599155014</v>
      </c>
      <c r="P68" s="2">
        <f t="shared" si="24"/>
        <v>13.182455870578149</v>
      </c>
      <c r="Q68" s="2">
        <f t="shared" si="9"/>
        <v>55.023019935003092</v>
      </c>
      <c r="R68" s="2">
        <f t="shared" si="10"/>
        <v>20.879874057035309</v>
      </c>
      <c r="S68" s="2">
        <f t="shared" si="11"/>
        <v>6.8590930213404508</v>
      </c>
      <c r="T68" s="2">
        <f t="shared" si="12"/>
        <v>4.7986828465122322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22.70201463621575</v>
      </c>
      <c r="E69" s="79">
        <f t="shared" si="14"/>
        <v>35.079998315417143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9.8269661183820514</v>
      </c>
      <c r="N69" s="79">
        <f t="shared" si="23"/>
        <v>19.102049819555766</v>
      </c>
      <c r="O69" s="79">
        <f t="shared" si="8"/>
        <v>6.8442327295618801</v>
      </c>
      <c r="P69" s="79">
        <f t="shared" si="24"/>
        <v>13.304093349031564</v>
      </c>
      <c r="Q69" s="79">
        <f t="shared" si="9"/>
        <v>55.607131919006619</v>
      </c>
      <c r="R69" s="79">
        <f t="shared" si="10"/>
        <v>20.527133603589476</v>
      </c>
      <c r="S69" s="79">
        <f t="shared" si="11"/>
        <v>6.6981513907940036</v>
      </c>
      <c r="T69" s="79">
        <f t="shared" si="12"/>
        <v>4.5850954323188882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23.72505399283628</v>
      </c>
      <c r="E70" s="2">
        <f t="shared" si="14"/>
        <v>36.103037672037672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9.7565246181764103</v>
      </c>
      <c r="N70" s="2">
        <f t="shared" si="23"/>
        <v>18.965122813796032</v>
      </c>
      <c r="O70" s="2">
        <f t="shared" si="8"/>
        <v>6.9122844831628409</v>
      </c>
      <c r="P70" s="2">
        <f t="shared" si="24"/>
        <v>13.436375069751257</v>
      </c>
      <c r="Q70" s="2">
        <f t="shared" si="9"/>
        <v>56.273464097916289</v>
      </c>
      <c r="R70" s="2">
        <f t="shared" si="10"/>
        <v>20.170426425878617</v>
      </c>
      <c r="S70" s="2">
        <f t="shared" si="11"/>
        <v>6.5394350027206007</v>
      </c>
      <c r="T70" s="2">
        <f t="shared" si="12"/>
        <v>4.3656381081890236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24.845569876072165</v>
      </c>
      <c r="E71" s="2">
        <f t="shared" si="14"/>
        <v>37.223553555273561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9.6890315457226279</v>
      </c>
      <c r="N71" s="2">
        <f t="shared" si="23"/>
        <v>18.833927079837473</v>
      </c>
      <c r="O71" s="2">
        <f t="shared" si="8"/>
        <v>6.986105251394676</v>
      </c>
      <c r="P71" s="2">
        <f t="shared" si="24"/>
        <v>13.579870831871027</v>
      </c>
      <c r="Q71" s="2">
        <f t="shared" si="9"/>
        <v>57.0318041229622</v>
      </c>
      <c r="R71" s="2">
        <f t="shared" si="10"/>
        <v>19.808250567688638</v>
      </c>
      <c r="S71" s="2">
        <f t="shared" si="11"/>
        <v>6.3823169644157005</v>
      </c>
      <c r="T71" s="2">
        <f t="shared" si="12"/>
        <v>4.1396900942458164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26.076737537655521</v>
      </c>
      <c r="E72" s="2">
        <f t="shared" si="14"/>
        <v>38.454721216856917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9.624366077779408</v>
      </c>
      <c r="N72" s="2">
        <f t="shared" si="23"/>
        <v>18.708227756630723</v>
      </c>
      <c r="O72" s="2">
        <f t="shared" si="8"/>
        <v>7.0660269381466314</v>
      </c>
      <c r="P72" s="2">
        <f t="shared" si="24"/>
        <v>13.735225803446948</v>
      </c>
      <c r="Q72" s="2">
        <f t="shared" si="9"/>
        <v>57.893411952717869</v>
      </c>
      <c r="R72" s="2">
        <f t="shared" si="10"/>
        <v>19.438690735860952</v>
      </c>
      <c r="S72" s="2">
        <f t="shared" si="11"/>
        <v>6.2260607096287757</v>
      </c>
      <c r="T72" s="2">
        <f t="shared" si="12"/>
        <v>3.9065981905165201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27.433974244829383</v>
      </c>
      <c r="E73" s="2">
        <f t="shared" si="14"/>
        <v>39.811957924030779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9.5624157028168852</v>
      </c>
      <c r="N73" s="2">
        <f t="shared" si="23"/>
        <v>18.587806139763575</v>
      </c>
      <c r="O73" s="2">
        <f t="shared" si="8"/>
        <v>7.1524200786379586</v>
      </c>
      <c r="P73" s="2">
        <f t="shared" si="24"/>
        <v>13.90316024565961</v>
      </c>
      <c r="Q73" s="2">
        <f t="shared" si="9"/>
        <v>58.871263785603816</v>
      </c>
      <c r="R73" s="2">
        <f t="shared" si="10"/>
        <v>19.059305861573037</v>
      </c>
      <c r="S73" s="2">
        <f t="shared" si="11"/>
        <v>6.0697861911269078</v>
      </c>
      <c r="T73" s="2">
        <f t="shared" si="12"/>
        <v>3.6656824220700299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28.93535840436072</v>
      </c>
      <c r="E74" s="2">
        <f t="shared" si="14"/>
        <v>41.313342083562119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9.5030755566681879</v>
      </c>
      <c r="N74" s="2">
        <f t="shared" si="23"/>
        <v>18.472458390073889</v>
      </c>
      <c r="O74" s="2">
        <f t="shared" si="8"/>
        <v>7.2456909268908323</v>
      </c>
      <c r="P74" s="2">
        <f t="shared" si="24"/>
        <v>14.084463851327476</v>
      </c>
      <c r="Q74" s="2">
        <f t="shared" si="9"/>
        <v>59.980325862287557</v>
      </c>
      <c r="R74" s="2">
        <f t="shared" si="10"/>
        <v>18.666983778725438</v>
      </c>
      <c r="S74" s="2">
        <f t="shared" si="11"/>
        <v>5.91242646867956</v>
      </c>
      <c r="T74" s="2">
        <f t="shared" si="12"/>
        <v>3.4162484834738884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30.602113551173144</v>
      </c>
      <c r="E75" s="2">
        <f t="shared" si="14"/>
        <v>42.98009723037454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9.446247824376977</v>
      </c>
      <c r="N75" s="2">
        <f t="shared" si="23"/>
        <v>18.361994370936944</v>
      </c>
      <c r="O75" s="2">
        <f t="shared" si="8"/>
        <v>7.3462736952829388</v>
      </c>
      <c r="P75" s="2">
        <f t="shared" si="24"/>
        <v>14.279980659838788</v>
      </c>
      <c r="Q75" s="2">
        <f t="shared" si="9"/>
        <v>61.237851022848076</v>
      </c>
      <c r="R75" s="2">
        <f t="shared" si="10"/>
        <v>18.257753792473537</v>
      </c>
      <c r="S75" s="2">
        <f t="shared" si="11"/>
        <v>5.7526719199783178</v>
      </c>
      <c r="T75" s="2">
        <f t="shared" si="12"/>
        <v>3.1576110047063177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32.459150362714709</v>
      </c>
      <c r="E76" s="2">
        <f t="shared" si="14"/>
        <v>44.837134041916102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9.3918412007015739</v>
      </c>
      <c r="N76" s="2">
        <f t="shared" si="23"/>
        <v>18.256236599571746</v>
      </c>
      <c r="O76" s="2">
        <f t="shared" si="8"/>
        <v>7.454614617866155</v>
      </c>
      <c r="P76" s="2">
        <f t="shared" si="24"/>
        <v>14.490578078792947</v>
      </c>
      <c r="Q76" s="2">
        <f t="shared" si="9"/>
        <v>62.663680202355678</v>
      </c>
      <c r="R76" s="2">
        <f t="shared" si="10"/>
        <v>17.826546160439577</v>
      </c>
      <c r="S76" s="2">
        <f t="shared" si="11"/>
        <v>5.5888987460407309</v>
      </c>
      <c r="T76" s="2">
        <f t="shared" si="12"/>
        <v>2.8891338171519165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34.535642026757188</v>
      </c>
      <c r="E77" s="2">
        <f t="shared" si="14"/>
        <v>46.91362570595858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9.3397704027173329</v>
      </c>
      <c r="N77" s="2">
        <f t="shared" si="23"/>
        <v>18.155019299618061</v>
      </c>
      <c r="O77" s="2">
        <f t="shared" si="8"/>
        <v>7.5711425766167011</v>
      </c>
      <c r="P77" s="2">
        <f t="shared" si="24"/>
        <v>14.717089786130609</v>
      </c>
      <c r="Q77" s="2">
        <f t="shared" si="9"/>
        <v>64.280512042448862</v>
      </c>
      <c r="R77" s="2">
        <f t="shared" si="10"/>
        <v>17.366886336490282</v>
      </c>
      <c r="S77" s="2">
        <f t="shared" si="11"/>
        <v>5.4190780281333284</v>
      </c>
      <c r="T77" s="2">
        <f t="shared" si="12"/>
        <v>2.6102966034697244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36.865575182997269</v>
      </c>
      <c r="E78" s="2">
        <f t="shared" si="14"/>
        <v>49.243558862198668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9.2899557287983345</v>
      </c>
      <c r="N78" s="2">
        <f t="shared" si="23"/>
        <v>18.058187543867355</v>
      </c>
      <c r="O78" s="2">
        <f t="shared" si="8"/>
        <v>7.6962181173536086</v>
      </c>
      <c r="P78" s="2">
        <f t="shared" si="24"/>
        <v>14.960216625236638</v>
      </c>
      <c r="Q78" s="2">
        <f t="shared" si="9"/>
        <v>66.114071176233864</v>
      </c>
      <c r="R78" s="2">
        <f t="shared" si="10"/>
        <v>16.870512314035196</v>
      </c>
      <c r="S78" s="2">
        <f t="shared" si="11"/>
        <v>5.2406616250677844</v>
      </c>
      <c r="T78" s="2">
        <f t="shared" si="12"/>
        <v>2.320801952990398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39.488160480595155</v>
      </c>
      <c r="E79" s="79">
        <f t="shared" si="14"/>
        <v>51.866144159796548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9.242322658979548</v>
      </c>
      <c r="N79" s="79">
        <f t="shared" si="23"/>
        <v>17.965596477430804</v>
      </c>
      <c r="O79" s="79">
        <f t="shared" si="8"/>
        <v>7.8300484624105859</v>
      </c>
      <c r="P79" s="79">
        <f t="shared" si="24"/>
        <v>15.220361403172193</v>
      </c>
      <c r="Q79" s="79">
        <f t="shared" si="9"/>
        <v>68.193051589103604</v>
      </c>
      <c r="R79" s="79">
        <f t="shared" si="10"/>
        <v>16.326907429307056</v>
      </c>
      <c r="S79" s="79">
        <f t="shared" si="11"/>
        <v>5.0504422170927619</v>
      </c>
      <c r="T79" s="79">
        <f t="shared" si="12"/>
        <v>2.0207432656615683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1.111130792700338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16.830000000000002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1.2162788282601689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2.400278828260169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1.1000000000000001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7.0116853933170544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8.1167337504535553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8.9428835905858648</v>
      </c>
      <c r="E24" s="2">
        <f>D24+$I$19</f>
        <v>21.320867269787261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27.778976274510974</v>
      </c>
      <c r="N24" s="2">
        <f t="shared" ref="N24:N55" si="5">M24*$B$6</f>
        <v>53.99788524144541</v>
      </c>
      <c r="O24" s="2">
        <f>(K24^2+M24^2-2*K24*M24*COS(RADIANS(E24)))^0.5</f>
        <v>11.60986269590701</v>
      </c>
      <c r="P24" s="2">
        <f t="shared" ref="P24:P55" si="6">O24*$B$6</f>
        <v>22.567715502811883</v>
      </c>
      <c r="Q24" s="2">
        <f>180-DEGREES(ACOS((K24^2-M24^2+O24^2)/(2*K24*O24)))</f>
        <v>60.454557776924972</v>
      </c>
      <c r="R24" s="2">
        <f>-E24+Q24</f>
        <v>39.133690507137715</v>
      </c>
      <c r="S24" s="2">
        <f>L24*SIN(RADIANS(Q24))</f>
        <v>34.079794476565503</v>
      </c>
      <c r="T24" s="2">
        <f>L24*COS(RADIANS(Q24))</f>
        <v>19.317117300762295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9.016421132338257</v>
      </c>
      <c r="E25" s="2">
        <f>D25+$I$19</f>
        <v>21.394404811539651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25.365706217220918</v>
      </c>
      <c r="N25" s="2">
        <f t="shared" si="5"/>
        <v>49.30687437328271</v>
      </c>
      <c r="O25" s="2">
        <f t="shared" ref="O25:O79" si="8">(K25^2+M25^2-2*K25*M25*COS(RADIANS(E25)))^0.5</f>
        <v>10.659572031257424</v>
      </c>
      <c r="P25" s="2">
        <f t="shared" si="6"/>
        <v>20.72050249723943</v>
      </c>
      <c r="Q25" s="2">
        <f t="shared" ref="Q25:Q79" si="9">180-DEGREES(ACOS((K25^2-M25^2+O25^2)/(2*K25*O25)))</f>
        <v>60.232924196164305</v>
      </c>
      <c r="R25" s="2">
        <f t="shared" ref="R25:R79" si="10">-E25+Q25</f>
        <v>38.838519384624654</v>
      </c>
      <c r="S25" s="2">
        <f t="shared" ref="S25:S79" si="11">L25*SIN(RADIANS(Q25))</f>
        <v>30.92170232712488</v>
      </c>
      <c r="T25" s="2">
        <f t="shared" ref="T25:T79" si="12">L25*COS(RADIANS(Q25))</f>
        <v>17.685436960810065</v>
      </c>
    </row>
    <row r="26" spans="1:26" x14ac:dyDescent="0.35">
      <c r="B26" s="17">
        <v>7</v>
      </c>
      <c r="C26">
        <f>B26+$E$3</f>
        <v>27</v>
      </c>
      <c r="D26" s="2">
        <f t="shared" si="7"/>
        <v>9.0939146438746725</v>
      </c>
      <c r="E26" s="2">
        <f>D26+$I$19</f>
        <v>21.471898323076068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23.49183843734016</v>
      </c>
      <c r="N26" s="2">
        <f t="shared" si="5"/>
        <v>45.664375228039297</v>
      </c>
      <c r="O26" s="2">
        <f t="shared" si="8"/>
        <v>9.9286754816708385</v>
      </c>
      <c r="P26" s="2">
        <f t="shared" si="6"/>
        <v>19.299756548291043</v>
      </c>
      <c r="Q26" s="2">
        <f t="shared" si="9"/>
        <v>60.006707858329719</v>
      </c>
      <c r="R26" s="2">
        <f t="shared" si="10"/>
        <v>38.53480953525365</v>
      </c>
      <c r="S26" s="2">
        <f t="shared" si="11"/>
        <v>28.448448587427457</v>
      </c>
      <c r="T26" s="2">
        <f t="shared" si="12"/>
        <v>16.420278977106545</v>
      </c>
    </row>
    <row r="27" spans="1:26" x14ac:dyDescent="0.35">
      <c r="B27" s="17">
        <v>8</v>
      </c>
      <c r="C27">
        <f>B27+$E$3</f>
        <v>28</v>
      </c>
      <c r="D27" s="2">
        <f t="shared" si="7"/>
        <v>9.1755119296669232</v>
      </c>
      <c r="E27" s="2">
        <f>D27+$I$19</f>
        <v>21.553495608868317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21.982981226290256</v>
      </c>
      <c r="N27" s="2">
        <f t="shared" si="5"/>
        <v>42.731398226912056</v>
      </c>
      <c r="O27" s="2">
        <f t="shared" si="8"/>
        <v>9.3463581273063916</v>
      </c>
      <c r="P27" s="2">
        <f t="shared" si="6"/>
        <v>18.167824782183256</v>
      </c>
      <c r="Q27" s="2">
        <f t="shared" si="9"/>
        <v>59.776378185927385</v>
      </c>
      <c r="R27" s="2">
        <f t="shared" si="10"/>
        <v>38.222882577059067</v>
      </c>
      <c r="S27" s="2">
        <f t="shared" si="11"/>
        <v>26.43886466267212</v>
      </c>
      <c r="T27" s="2">
        <f t="shared" si="12"/>
        <v>15.402382690750988</v>
      </c>
    </row>
    <row r="28" spans="1:26" x14ac:dyDescent="0.35">
      <c r="B28" s="17">
        <v>9</v>
      </c>
      <c r="C28">
        <f t="shared" ref="C28:C79" si="13">B28+$E$3</f>
        <v>29</v>
      </c>
      <c r="D28" s="2">
        <f t="shared" si="7"/>
        <v>9.2613716721630759</v>
      </c>
      <c r="E28" s="2">
        <f t="shared" ref="E28:E79" si="14">D28+$I$19</f>
        <v>21.639355351364472</v>
      </c>
      <c r="F28" s="2">
        <f t="shared" ref="F28:F79" si="15">$Q$4*SIN(RADIANS(90-C28))/SIN(RADIANS(B28))</f>
        <v>438.77897750120042</v>
      </c>
      <c r="G28" s="2">
        <f t="shared" ref="G28:G79" si="16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7">(G28*10/($M$3*0.5*$B$4*$M$4))^0.5</f>
        <v>20.734712612751693</v>
      </c>
      <c r="N28" s="2">
        <f t="shared" si="5"/>
        <v>40.304963765171252</v>
      </c>
      <c r="O28" s="2">
        <f t="shared" si="8"/>
        <v>8.8702498592147645</v>
      </c>
      <c r="P28" s="2">
        <f t="shared" si="6"/>
        <v>17.242346486336029</v>
      </c>
      <c r="Q28" s="2">
        <f t="shared" si="9"/>
        <v>59.542421945941172</v>
      </c>
      <c r="R28" s="2">
        <f t="shared" si="10"/>
        <v>37.9030665945767</v>
      </c>
      <c r="S28" s="2">
        <f t="shared" si="11"/>
        <v>24.760444915461619</v>
      </c>
      <c r="T28" s="2">
        <f t="shared" si="12"/>
        <v>14.560333773355268</v>
      </c>
    </row>
    <row r="29" spans="1:26" s="78" customFormat="1" x14ac:dyDescent="0.35">
      <c r="B29" s="78">
        <v>10</v>
      </c>
      <c r="C29" s="78">
        <f t="shared" si="13"/>
        <v>30</v>
      </c>
      <c r="D29" s="79">
        <f t="shared" si="7"/>
        <v>9.3516642470317173</v>
      </c>
      <c r="E29" s="79">
        <f t="shared" si="14"/>
        <v>21.729647926233113</v>
      </c>
      <c r="F29" s="79">
        <f t="shared" si="15"/>
        <v>391.3987155072009</v>
      </c>
      <c r="G29" s="79">
        <f t="shared" si="16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7"/>
        <v>19.680182706392689</v>
      </c>
      <c r="N29" s="79">
        <f t="shared" si="5"/>
        <v>38.255126351994363</v>
      </c>
      <c r="O29" s="79">
        <f t="shared" si="8"/>
        <v>8.4732476735399658</v>
      </c>
      <c r="P29" s="79">
        <f t="shared" si="6"/>
        <v>16.470637757733929</v>
      </c>
      <c r="Q29" s="79">
        <f t="shared" si="9"/>
        <v>59.305343402875877</v>
      </c>
      <c r="R29" s="79">
        <f t="shared" si="10"/>
        <v>37.575695476642764</v>
      </c>
      <c r="S29" s="79">
        <f t="shared" si="11"/>
        <v>23.328321284308537</v>
      </c>
      <c r="T29" s="79">
        <f t="shared" si="12"/>
        <v>13.848401116596028</v>
      </c>
    </row>
    <row r="30" spans="1:26" x14ac:dyDescent="0.35">
      <c r="B30" s="17">
        <v>11</v>
      </c>
      <c r="C30">
        <f t="shared" si="13"/>
        <v>31</v>
      </c>
      <c r="D30" s="2">
        <f t="shared" si="7"/>
        <v>9.4465726208438863</v>
      </c>
      <c r="E30" s="2">
        <f t="shared" si="14"/>
        <v>21.82455630004528</v>
      </c>
      <c r="F30" s="2">
        <f t="shared" si="15"/>
        <v>352.55407967716286</v>
      </c>
      <c r="G30" s="2">
        <f t="shared" si="16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7"/>
        <v>18.774346049502316</v>
      </c>
      <c r="N30" s="2">
        <f t="shared" si="5"/>
        <v>36.494324824864584</v>
      </c>
      <c r="O30" s="2">
        <f t="shared" si="8"/>
        <v>8.1371048174200507</v>
      </c>
      <c r="P30" s="2">
        <f t="shared" si="6"/>
        <v>15.817229828293792</v>
      </c>
      <c r="Q30" s="2">
        <f t="shared" si="9"/>
        <v>59.065664532472837</v>
      </c>
      <c r="R30" s="2">
        <f t="shared" si="10"/>
        <v>37.241108232427557</v>
      </c>
      <c r="S30" s="2">
        <f t="shared" si="11"/>
        <v>22.085286929622296</v>
      </c>
      <c r="T30" s="2">
        <f t="shared" si="12"/>
        <v>13.235753592673186</v>
      </c>
    </row>
    <row r="31" spans="1:26" x14ac:dyDescent="0.35">
      <c r="B31" s="17">
        <v>12</v>
      </c>
      <c r="C31">
        <f t="shared" si="13"/>
        <v>32</v>
      </c>
      <c r="D31" s="2">
        <f t="shared" si="7"/>
        <v>9.5462933404737118</v>
      </c>
      <c r="E31" s="2">
        <f t="shared" si="14"/>
        <v>21.92427701967511</v>
      </c>
      <c r="F31" s="2">
        <f t="shared" si="15"/>
        <v>320.11097752407562</v>
      </c>
      <c r="G31" s="2">
        <f t="shared" si="16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7"/>
        <v>17.985594011773824</v>
      </c>
      <c r="N31" s="2">
        <f t="shared" si="5"/>
        <v>34.96111706384643</v>
      </c>
      <c r="O31" s="2">
        <f t="shared" si="8"/>
        <v>7.8490300144447076</v>
      </c>
      <c r="P31" s="2">
        <f t="shared" si="6"/>
        <v>15.2572585032782</v>
      </c>
      <c r="Q31" s="2">
        <f t="shared" si="9"/>
        <v>58.823925306940254</v>
      </c>
      <c r="R31" s="2">
        <f t="shared" si="10"/>
        <v>36.899648287265144</v>
      </c>
      <c r="S31" s="2">
        <f t="shared" si="11"/>
        <v>20.991190164080233</v>
      </c>
      <c r="T31" s="2">
        <f t="shared" si="12"/>
        <v>12.700739312148338</v>
      </c>
    </row>
    <row r="32" spans="1:26" x14ac:dyDescent="0.35">
      <c r="B32" s="17">
        <v>13</v>
      </c>
      <c r="C32">
        <f t="shared" si="13"/>
        <v>33</v>
      </c>
      <c r="D32" s="2">
        <f t="shared" si="7"/>
        <v>9.6510376247367891</v>
      </c>
      <c r="E32" s="2">
        <f t="shared" si="14"/>
        <v>22.029021303938187</v>
      </c>
      <c r="F32" s="2">
        <f t="shared" si="15"/>
        <v>292.5919434533734</v>
      </c>
      <c r="G32" s="2">
        <f t="shared" si="16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7"/>
        <v>17.291004526752594</v>
      </c>
      <c r="N32" s="2">
        <f t="shared" si="5"/>
        <v>33.610946239282761</v>
      </c>
      <c r="O32" s="2">
        <f t="shared" si="8"/>
        <v>7.5997576063018597</v>
      </c>
      <c r="P32" s="2">
        <f t="shared" si="6"/>
        <v>14.772712825433807</v>
      </c>
      <c r="Q32" s="2">
        <f t="shared" si="9"/>
        <v>58.580684063839897</v>
      </c>
      <c r="R32" s="2">
        <f t="shared" si="10"/>
        <v>36.55166275990171</v>
      </c>
      <c r="S32" s="2">
        <f t="shared" si="11"/>
        <v>20.0169106605526</v>
      </c>
      <c r="T32" s="2">
        <f t="shared" si="12"/>
        <v>12.227638926115869</v>
      </c>
    </row>
    <row r="33" spans="2:20" x14ac:dyDescent="0.35">
      <c r="B33" s="17">
        <v>14</v>
      </c>
      <c r="C33">
        <f t="shared" si="13"/>
        <v>34</v>
      </c>
      <c r="D33" s="2">
        <f t="shared" si="7"/>
        <v>9.7610325702079468</v>
      </c>
      <c r="E33" s="2">
        <f t="shared" si="14"/>
        <v>22.139016249409345</v>
      </c>
      <c r="F33" s="2">
        <f t="shared" si="15"/>
        <v>268.9416290032122</v>
      </c>
      <c r="G33" s="2">
        <f t="shared" si="16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7"/>
        <v>16.673495345250199</v>
      </c>
      <c r="N33" s="2">
        <f t="shared" si="5"/>
        <v>32.410607191911147</v>
      </c>
      <c r="O33" s="2">
        <f t="shared" si="8"/>
        <v>7.3823914695389155</v>
      </c>
      <c r="P33" s="2">
        <f t="shared" si="6"/>
        <v>14.350187834148526</v>
      </c>
      <c r="Q33" s="2">
        <f t="shared" si="9"/>
        <v>58.336517972228606</v>
      </c>
      <c r="R33" s="2">
        <f t="shared" si="10"/>
        <v>36.197501722819261</v>
      </c>
      <c r="S33" s="2">
        <f t="shared" si="11"/>
        <v>19.14074788002597</v>
      </c>
      <c r="T33" s="2">
        <f t="shared" si="12"/>
        <v>11.804720484208159</v>
      </c>
    </row>
    <row r="34" spans="2:20" x14ac:dyDescent="0.35">
      <c r="B34" s="17">
        <v>15</v>
      </c>
      <c r="C34">
        <f t="shared" si="13"/>
        <v>35</v>
      </c>
      <c r="D34" s="2">
        <f t="shared" si="7"/>
        <v>9.8765224847983664</v>
      </c>
      <c r="E34" s="2">
        <f t="shared" si="14"/>
        <v>22.254506163999764</v>
      </c>
      <c r="F34" s="2">
        <f t="shared" si="15"/>
        <v>248.38609697495542</v>
      </c>
      <c r="G34" s="2">
        <f t="shared" si="16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7"/>
        <v>16.120040393670479</v>
      </c>
      <c r="N34" s="2">
        <f t="shared" si="5"/>
        <v>31.334779318832425</v>
      </c>
      <c r="O34" s="2">
        <f t="shared" si="8"/>
        <v>7.191680947392987</v>
      </c>
      <c r="P34" s="2">
        <f t="shared" si="6"/>
        <v>13.979477092780384</v>
      </c>
      <c r="Q34" s="2">
        <f t="shared" si="9"/>
        <v>58.092023611256309</v>
      </c>
      <c r="R34" s="2">
        <f t="shared" si="10"/>
        <v>35.837517447256545</v>
      </c>
      <c r="S34" s="2">
        <f t="shared" si="11"/>
        <v>18.346157220007424</v>
      </c>
      <c r="T34" s="2">
        <f t="shared" si="12"/>
        <v>11.423021017025622</v>
      </c>
    </row>
    <row r="35" spans="2:20" x14ac:dyDescent="0.35">
      <c r="B35" s="17">
        <v>16</v>
      </c>
      <c r="C35">
        <f t="shared" si="13"/>
        <v>36</v>
      </c>
      <c r="D35" s="2">
        <f t="shared" si="7"/>
        <v>9.9977703645631415</v>
      </c>
      <c r="E35" s="2">
        <f t="shared" si="14"/>
        <v>22.375754043764537</v>
      </c>
      <c r="F35" s="2">
        <f t="shared" si="15"/>
        <v>230.34488025164188</v>
      </c>
      <c r="G35" s="2">
        <f t="shared" si="16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7"/>
        <v>15.620509793195648</v>
      </c>
      <c r="N35" s="2">
        <f t="shared" si="5"/>
        <v>30.363771756405427</v>
      </c>
      <c r="O35" s="2">
        <f t="shared" si="8"/>
        <v>7.0235501438534254</v>
      </c>
      <c r="P35" s="2">
        <f t="shared" si="6"/>
        <v>13.652657711628043</v>
      </c>
      <c r="Q35" s="2">
        <f t="shared" si="9"/>
        <v>57.847817678228722</v>
      </c>
      <c r="R35" s="2">
        <f t="shared" si="10"/>
        <v>35.472063634464185</v>
      </c>
      <c r="S35" s="2">
        <f t="shared" si="11"/>
        <v>17.620277080244289</v>
      </c>
      <c r="T35" s="2">
        <f t="shared" si="12"/>
        <v>11.075554332320902</v>
      </c>
    </row>
    <row r="36" spans="2:20" x14ac:dyDescent="0.35">
      <c r="B36" s="17">
        <v>17</v>
      </c>
      <c r="C36">
        <f t="shared" si="13"/>
        <v>37</v>
      </c>
      <c r="D36" s="2">
        <f t="shared" si="7"/>
        <v>10.125059531397227</v>
      </c>
      <c r="E36" s="2">
        <f t="shared" si="14"/>
        <v>22.503043210598623</v>
      </c>
      <c r="F36" s="2">
        <f t="shared" si="15"/>
        <v>214.37407866793947</v>
      </c>
      <c r="G36" s="2">
        <f t="shared" si="16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7"/>
        <v>15.166891188347112</v>
      </c>
      <c r="N36" s="2">
        <f t="shared" si="5"/>
        <v>29.482009767556651</v>
      </c>
      <c r="O36" s="2">
        <f t="shared" si="8"/>
        <v>6.8747820810698101</v>
      </c>
      <c r="P36" s="2">
        <f t="shared" si="6"/>
        <v>13.363476400466739</v>
      </c>
      <c r="Q36" s="2">
        <f t="shared" si="9"/>
        <v>57.604537845170995</v>
      </c>
      <c r="R36" s="2">
        <f t="shared" si="10"/>
        <v>35.101494634572376</v>
      </c>
      <c r="S36" s="2">
        <f t="shared" si="11"/>
        <v>16.952939670996436</v>
      </c>
      <c r="T36" s="2">
        <f t="shared" si="12"/>
        <v>10.756779328813183</v>
      </c>
    </row>
    <row r="37" spans="2:20" x14ac:dyDescent="0.35">
      <c r="B37" s="17">
        <v>18</v>
      </c>
      <c r="C37">
        <f t="shared" si="13"/>
        <v>38</v>
      </c>
      <c r="D37" s="2">
        <f t="shared" si="7"/>
        <v>10.258695451813331</v>
      </c>
      <c r="E37" s="2">
        <f t="shared" si="14"/>
        <v>22.636679131014727</v>
      </c>
      <c r="F37" s="2">
        <f t="shared" si="15"/>
        <v>200.1284235779535</v>
      </c>
      <c r="G37" s="2">
        <f t="shared" si="16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7"/>
        <v>14.752752583190114</v>
      </c>
      <c r="N37" s="2">
        <f t="shared" si="5"/>
        <v>28.676990581308271</v>
      </c>
      <c r="O37" s="2">
        <f t="shared" si="8"/>
        <v>6.7428009161238585</v>
      </c>
      <c r="P37" s="2">
        <f t="shared" si="6"/>
        <v>13.106926132798201</v>
      </c>
      <c r="Q37" s="2">
        <f t="shared" si="9"/>
        <v>57.362843785221926</v>
      </c>
      <c r="R37" s="2">
        <f t="shared" si="10"/>
        <v>34.726164654207196</v>
      </c>
      <c r="S37" s="2">
        <f t="shared" si="11"/>
        <v>16.335988311849057</v>
      </c>
      <c r="T37" s="2">
        <f t="shared" si="12"/>
        <v>10.46223326408259</v>
      </c>
    </row>
    <row r="38" spans="2:20" x14ac:dyDescent="0.35">
      <c r="B38" s="17">
        <v>19</v>
      </c>
      <c r="C38">
        <f t="shared" si="13"/>
        <v>39</v>
      </c>
      <c r="D38" s="2">
        <f t="shared" si="7"/>
        <v>10.399007759941052</v>
      </c>
      <c r="E38" s="2">
        <f t="shared" si="14"/>
        <v>22.776991439142449</v>
      </c>
      <c r="F38" s="2">
        <f t="shared" si="15"/>
        <v>187.33532202139611</v>
      </c>
      <c r="G38" s="2">
        <f t="shared" si="16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7"/>
        <v>14.372862874832718</v>
      </c>
      <c r="N38" s="2">
        <f t="shared" si="5"/>
        <v>27.93854577061483</v>
      </c>
      <c r="O38" s="2">
        <f t="shared" si="8"/>
        <v>6.6255181728424439</v>
      </c>
      <c r="P38" s="2">
        <f t="shared" si="6"/>
        <v>12.878947245098056</v>
      </c>
      <c r="Q38" s="2">
        <f t="shared" si="9"/>
        <v>57.123418392799863</v>
      </c>
      <c r="R38" s="2">
        <f t="shared" si="10"/>
        <v>34.346426953657414</v>
      </c>
      <c r="S38" s="2">
        <f t="shared" si="11"/>
        <v>15.762794926191033</v>
      </c>
      <c r="T38" s="2">
        <f t="shared" si="12"/>
        <v>10.188272697746942</v>
      </c>
    </row>
    <row r="39" spans="2:20" s="78" customFormat="1" x14ac:dyDescent="0.35">
      <c r="B39" s="78">
        <v>20</v>
      </c>
      <c r="C39" s="78">
        <f t="shared" si="13"/>
        <v>40</v>
      </c>
      <c r="D39" s="79">
        <f t="shared" si="7"/>
        <v>10.546352511317183</v>
      </c>
      <c r="E39" s="79">
        <f t="shared" si="14"/>
        <v>22.924336190518581</v>
      </c>
      <c r="F39" s="79">
        <f t="shared" si="15"/>
        <v>175.77668762840213</v>
      </c>
      <c r="G39" s="79">
        <f t="shared" si="16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7"/>
        <v>14.022918136081532</v>
      </c>
      <c r="N39" s="79">
        <f t="shared" si="5"/>
        <v>27.258309189640727</v>
      </c>
      <c r="O39" s="79">
        <f t="shared" si="8"/>
        <v>6.5212218928282919</v>
      </c>
      <c r="P39" s="79">
        <f t="shared" si="6"/>
        <v>12.676211964155346</v>
      </c>
      <c r="Q39" s="79">
        <f t="shared" si="9"/>
        <v>56.88696922446907</v>
      </c>
      <c r="R39" s="79">
        <f t="shared" si="10"/>
        <v>33.962633033950489</v>
      </c>
      <c r="S39" s="79">
        <f t="shared" si="11"/>
        <v>15.227911826365252</v>
      </c>
      <c r="T39" s="79">
        <f t="shared" si="12"/>
        <v>9.9318866132681283</v>
      </c>
    </row>
    <row r="40" spans="2:20" x14ac:dyDescent="0.35">
      <c r="B40" s="17">
        <v>21</v>
      </c>
      <c r="C40">
        <f t="shared" si="13"/>
        <v>41</v>
      </c>
      <c r="D40" s="2">
        <f t="shared" si="7"/>
        <v>10.701114698041675</v>
      </c>
      <c r="E40" s="2">
        <f t="shared" si="14"/>
        <v>23.079098377243071</v>
      </c>
      <c r="F40" s="2">
        <f t="shared" si="15"/>
        <v>165.27596268314198</v>
      </c>
      <c r="G40" s="2">
        <f t="shared" si="16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7"/>
        <v>13.699340494133583</v>
      </c>
      <c r="N40" s="2">
        <f t="shared" si="5"/>
        <v>26.629326026116626</v>
      </c>
      <c r="O40" s="2">
        <f t="shared" si="8"/>
        <v>6.4284952462843119</v>
      </c>
      <c r="P40" s="2">
        <f t="shared" si="6"/>
        <v>12.495966199537296</v>
      </c>
      <c r="Q40" s="2">
        <f t="shared" si="9"/>
        <v>56.654230190874372</v>
      </c>
      <c r="R40" s="2">
        <f t="shared" si="10"/>
        <v>33.575131813631302</v>
      </c>
      <c r="S40" s="2">
        <f t="shared" si="11"/>
        <v>14.726815716376127</v>
      </c>
      <c r="T40" s="2">
        <f t="shared" si="12"/>
        <v>9.6905590683163734</v>
      </c>
    </row>
    <row r="41" spans="2:20" x14ac:dyDescent="0.35">
      <c r="B41" s="17">
        <v>22</v>
      </c>
      <c r="C41">
        <f t="shared" si="13"/>
        <v>42</v>
      </c>
      <c r="D41" s="2">
        <f t="shared" si="7"/>
        <v>10.863711060559808</v>
      </c>
      <c r="E41" s="2">
        <f t="shared" si="14"/>
        <v>23.241694739761204</v>
      </c>
      <c r="F41" s="2">
        <f t="shared" si="15"/>
        <v>155.68867961358359</v>
      </c>
      <c r="G41" s="2">
        <f t="shared" si="16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7"/>
        <v>13.399127894380401</v>
      </c>
      <c r="N41" s="2">
        <f t="shared" si="5"/>
        <v>26.0457607662124</v>
      </c>
      <c r="O41" s="2">
        <f t="shared" si="8"/>
        <v>6.3461557911658737</v>
      </c>
      <c r="P41" s="2">
        <f t="shared" si="6"/>
        <v>12.335911473099872</v>
      </c>
      <c r="Q41" s="2">
        <f t="shared" si="9"/>
        <v>56.425963534082598</v>
      </c>
      <c r="R41" s="2">
        <f t="shared" si="10"/>
        <v>33.184268794321397</v>
      </c>
      <c r="S41" s="2">
        <f t="shared" si="11"/>
        <v>14.255716351476721</v>
      </c>
      <c r="T41" s="2">
        <f t="shared" si="12"/>
        <v>9.4621665430236668</v>
      </c>
    </row>
    <row r="42" spans="2:20" x14ac:dyDescent="0.35">
      <c r="B42" s="17">
        <v>23</v>
      </c>
      <c r="C42">
        <f t="shared" si="13"/>
        <v>43</v>
      </c>
      <c r="D42" s="2">
        <f t="shared" si="7"/>
        <v>11.034593236827769</v>
      </c>
      <c r="E42" s="2">
        <f t="shared" si="14"/>
        <v>23.412576916029167</v>
      </c>
      <c r="F42" s="2">
        <f t="shared" si="15"/>
        <v>146.89548469043498</v>
      </c>
      <c r="G42" s="2">
        <f t="shared" si="16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7"/>
        <v>13.119740201498484</v>
      </c>
      <c r="N42" s="2">
        <f t="shared" si="5"/>
        <v>25.502675793280812</v>
      </c>
      <c r="O42" s="2">
        <f t="shared" si="8"/>
        <v>6.2732094783531434</v>
      </c>
      <c r="P42" s="2">
        <f t="shared" si="6"/>
        <v>12.194115512401975</v>
      </c>
      <c r="Q42" s="2">
        <f t="shared" si="9"/>
        <v>56.202962129284231</v>
      </c>
      <c r="R42" s="2">
        <f t="shared" si="10"/>
        <v>32.790385213255064</v>
      </c>
      <c r="S42" s="2">
        <f t="shared" si="11"/>
        <v>13.811411381420747</v>
      </c>
      <c r="T42" s="2">
        <f t="shared" si="12"/>
        <v>9.2449000496603997</v>
      </c>
    </row>
    <row r="43" spans="2:20" x14ac:dyDescent="0.35">
      <c r="B43" s="17">
        <v>24</v>
      </c>
      <c r="C43">
        <f t="shared" si="13"/>
        <v>44</v>
      </c>
      <c r="D43" s="2">
        <f t="shared" si="7"/>
        <v>11.214251296083013</v>
      </c>
      <c r="E43" s="2">
        <f t="shared" si="14"/>
        <v>23.592234975284409</v>
      </c>
      <c r="F43" s="2">
        <f t="shared" si="15"/>
        <v>138.79690579060147</v>
      </c>
      <c r="G43" s="2">
        <f t="shared" si="16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7"/>
        <v>12.859011687306028</v>
      </c>
      <c r="N43" s="2">
        <f t="shared" si="5"/>
        <v>24.995861278252949</v>
      </c>
      <c r="O43" s="2">
        <f t="shared" si="8"/>
        <v>6.2088153673164799</v>
      </c>
      <c r="P43" s="2">
        <f t="shared" si="6"/>
        <v>12.068943663604466</v>
      </c>
      <c r="Q43" s="2">
        <f t="shared" si="9"/>
        <v>55.986052155189554</v>
      </c>
      <c r="R43" s="2">
        <f t="shared" si="10"/>
        <v>32.393817179905142</v>
      </c>
      <c r="S43" s="2">
        <f t="shared" si="11"/>
        <v>13.391174737931394</v>
      </c>
      <c r="T43" s="2">
        <f t="shared" si="12"/>
        <v>9.0372052077517946</v>
      </c>
    </row>
    <row r="44" spans="2:20" x14ac:dyDescent="0.35">
      <c r="B44" s="17">
        <v>25</v>
      </c>
      <c r="C44">
        <f t="shared" si="13"/>
        <v>45</v>
      </c>
      <c r="D44" s="2">
        <f t="shared" si="7"/>
        <v>11.403217712061858</v>
      </c>
      <c r="E44" s="2">
        <f t="shared" si="14"/>
        <v>23.781201391263252</v>
      </c>
      <c r="F44" s="2">
        <f t="shared" si="15"/>
        <v>131.30937588676383</v>
      </c>
      <c r="G44" s="2">
        <f t="shared" si="16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7"/>
        <v>12.615082972097076</v>
      </c>
      <c r="N44" s="2">
        <f t="shared" si="5"/>
        <v>24.521702884481179</v>
      </c>
      <c r="O44" s="2">
        <f t="shared" si="8"/>
        <v>6.1522582417524703</v>
      </c>
      <c r="P44" s="2">
        <f t="shared" si="6"/>
        <v>11.959005660648122</v>
      </c>
      <c r="Q44" s="2">
        <f t="shared" si="9"/>
        <v>55.776096183754404</v>
      </c>
      <c r="R44" s="2">
        <f t="shared" si="10"/>
        <v>31.994894792491152</v>
      </c>
      <c r="S44" s="2">
        <f t="shared" si="11"/>
        <v>12.992669756490619</v>
      </c>
      <c r="T44" s="2">
        <f t="shared" si="12"/>
        <v>8.8377355492998113</v>
      </c>
    </row>
    <row r="45" spans="2:20" x14ac:dyDescent="0.35">
      <c r="B45" s="17">
        <v>26</v>
      </c>
      <c r="C45">
        <f t="shared" si="13"/>
        <v>46</v>
      </c>
      <c r="D45" s="2">
        <f t="shared" si="7"/>
        <v>11.602071839515698</v>
      </c>
      <c r="E45" s="2">
        <f t="shared" si="14"/>
        <v>23.980055518717094</v>
      </c>
      <c r="F45" s="2">
        <f t="shared" si="15"/>
        <v>124.36217418262909</v>
      </c>
      <c r="G45" s="2">
        <f t="shared" si="16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7"/>
        <v>12.386347506728603</v>
      </c>
      <c r="N45" s="2">
        <f t="shared" si="5"/>
        <v>24.077077737479328</v>
      </c>
      <c r="O45" s="2">
        <f t="shared" si="8"/>
        <v>6.1029271349545766</v>
      </c>
      <c r="P45" s="2">
        <f t="shared" si="6"/>
        <v>11.863113882010104</v>
      </c>
      <c r="Q45" s="2">
        <f t="shared" si="9"/>
        <v>55.573996747268012</v>
      </c>
      <c r="R45" s="2">
        <f t="shared" si="10"/>
        <v>31.593941228550918</v>
      </c>
      <c r="S45" s="2">
        <f t="shared" si="11"/>
        <v>12.613880787560358</v>
      </c>
      <c r="T45" s="2">
        <f t="shared" si="12"/>
        <v>8.6453156983804522</v>
      </c>
    </row>
    <row r="46" spans="2:20" x14ac:dyDescent="0.35">
      <c r="B46" s="17">
        <v>27</v>
      </c>
      <c r="C46">
        <f t="shared" si="13"/>
        <v>47</v>
      </c>
      <c r="D46" s="2">
        <f t="shared" si="7"/>
        <v>11.811444968554838</v>
      </c>
      <c r="E46" s="2">
        <f t="shared" si="14"/>
        <v>24.189428647756234</v>
      </c>
      <c r="F46" s="2">
        <f t="shared" si="15"/>
        <v>117.89504698536871</v>
      </c>
      <c r="G46" s="2">
        <f t="shared" si="16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7"/>
        <v>12.171409060848797</v>
      </c>
      <c r="N46" s="2">
        <f t="shared" si="5"/>
        <v>23.659271788840325</v>
      </c>
      <c r="O46" s="2">
        <f t="shared" si="8"/>
        <v>6.0602983341573333</v>
      </c>
      <c r="P46" s="2">
        <f t="shared" si="6"/>
        <v>11.780250313868391</v>
      </c>
      <c r="Q46" s="2">
        <f t="shared" si="9"/>
        <v>55.380700449562994</v>
      </c>
      <c r="R46" s="2">
        <f t="shared" si="10"/>
        <v>31.19127180180676</v>
      </c>
      <c r="S46" s="2">
        <f t="shared" si="11"/>
        <v>12.253058801996575</v>
      </c>
      <c r="T46" s="2">
        <f t="shared" si="12"/>
        <v>8.4589120100280688</v>
      </c>
    </row>
    <row r="47" spans="2:20" x14ac:dyDescent="0.35">
      <c r="B47" s="17">
        <v>28</v>
      </c>
      <c r="C47">
        <f t="shared" si="13"/>
        <v>48</v>
      </c>
      <c r="D47" s="2">
        <f t="shared" si="7"/>
        <v>12.03202604403903</v>
      </c>
      <c r="E47" s="2">
        <f t="shared" si="14"/>
        <v>24.410009723240428</v>
      </c>
      <c r="F47" s="2">
        <f t="shared" si="15"/>
        <v>111.85633838059042</v>
      </c>
      <c r="G47" s="2">
        <f t="shared" si="16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7"/>
        <v>11.969047638401529</v>
      </c>
      <c r="N47" s="2">
        <f t="shared" si="5"/>
        <v>23.265913561430427</v>
      </c>
      <c r="O47" s="2">
        <f t="shared" si="8"/>
        <v>6.0239218211560468</v>
      </c>
      <c r="P47" s="2">
        <f t="shared" si="6"/>
        <v>11.70954019283597</v>
      </c>
      <c r="Q47" s="2">
        <f t="shared" si="9"/>
        <v>55.197202698417115</v>
      </c>
      <c r="R47" s="2">
        <f t="shared" si="10"/>
        <v>30.787192975176687</v>
      </c>
      <c r="S47" s="2">
        <f t="shared" si="11"/>
        <v>11.908677708845206</v>
      </c>
      <c r="T47" s="2">
        <f t="shared" si="12"/>
        <v>8.2776089053922632</v>
      </c>
    </row>
    <row r="48" spans="2:20" x14ac:dyDescent="0.35">
      <c r="B48" s="17">
        <v>29</v>
      </c>
      <c r="C48">
        <f t="shared" si="13"/>
        <v>49</v>
      </c>
      <c r="D48" s="2">
        <f t="shared" si="7"/>
        <v>12.264568152356937</v>
      </c>
      <c r="E48" s="2">
        <f t="shared" si="14"/>
        <v>24.642551831558333</v>
      </c>
      <c r="F48" s="2">
        <f t="shared" si="15"/>
        <v>106.20150765369227</v>
      </c>
      <c r="G48" s="2">
        <f t="shared" si="16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7"/>
        <v>11.77819191457278</v>
      </c>
      <c r="N48" s="2">
        <f t="shared" si="5"/>
        <v>22.894920571223153</v>
      </c>
      <c r="O48" s="2">
        <f t="shared" si="8"/>
        <v>5.9934103798761775</v>
      </c>
      <c r="P48" s="2">
        <f t="shared" si="6"/>
        <v>11.65023083281851</v>
      </c>
      <c r="Q48" s="2">
        <f t="shared" si="9"/>
        <v>55.024553148441683</v>
      </c>
      <c r="R48" s="2">
        <f t="shared" si="10"/>
        <v>30.38200131688335</v>
      </c>
      <c r="S48" s="2">
        <f t="shared" si="11"/>
        <v>11.579398958064742</v>
      </c>
      <c r="T48" s="2">
        <f t="shared" si="12"/>
        <v>8.1005895990670034</v>
      </c>
    </row>
    <row r="49" spans="2:20" s="78" customFormat="1" x14ac:dyDescent="0.35">
      <c r="B49" s="78">
        <v>30</v>
      </c>
      <c r="C49" s="78">
        <f t="shared" si="13"/>
        <v>50</v>
      </c>
      <c r="D49" s="79">
        <f t="shared" si="7"/>
        <v>12.509895896009875</v>
      </c>
      <c r="E49" s="79">
        <f t="shared" si="14"/>
        <v>24.887879575211272</v>
      </c>
      <c r="F49" s="79">
        <f t="shared" si="15"/>
        <v>100.89194321639923</v>
      </c>
      <c r="G49" s="79">
        <f t="shared" si="16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7"/>
        <v>11.597896768989294</v>
      </c>
      <c r="N49" s="79">
        <f t="shared" si="5"/>
        <v>22.544455655432149</v>
      </c>
      <c r="O49" s="79">
        <f t="shared" si="8"/>
        <v>5.9684307969334887</v>
      </c>
      <c r="P49" s="79">
        <f t="shared" si="6"/>
        <v>11.601674520311192</v>
      </c>
      <c r="Q49" s="79">
        <f t="shared" si="9"/>
        <v>54.863861958282754</v>
      </c>
      <c r="R49" s="79">
        <f t="shared" si="10"/>
        <v>29.975982383071482</v>
      </c>
      <c r="S49" s="79">
        <f t="shared" si="11"/>
        <v>11.264042610593282</v>
      </c>
      <c r="T49" s="79">
        <f t="shared" si="12"/>
        <v>7.9271202419491091</v>
      </c>
    </row>
    <row r="50" spans="2:20" x14ac:dyDescent="0.35">
      <c r="B50" s="17">
        <v>31</v>
      </c>
      <c r="C50">
        <f t="shared" si="13"/>
        <v>51</v>
      </c>
      <c r="D50" s="2">
        <f t="shared" si="7"/>
        <v>12.768913798075038</v>
      </c>
      <c r="E50" s="2">
        <f t="shared" si="14"/>
        <v>25.146897477276433</v>
      </c>
      <c r="F50" s="2">
        <f t="shared" si="15"/>
        <v>95.894006085310309</v>
      </c>
      <c r="G50" s="2">
        <f t="shared" si="16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7"/>
        <v>11.427324837705589</v>
      </c>
      <c r="N50" s="2">
        <f t="shared" si="5"/>
        <v>22.212891112525632</v>
      </c>
      <c r="O50" s="2">
        <f t="shared" si="8"/>
        <v>5.948696722739041</v>
      </c>
      <c r="P50" s="2">
        <f t="shared" si="6"/>
        <v>11.563314637529057</v>
      </c>
      <c r="Q50" s="2">
        <f t="shared" si="9"/>
        <v>54.716306983267771</v>
      </c>
      <c r="R50" s="2">
        <f t="shared" si="10"/>
        <v>29.569409505991338</v>
      </c>
      <c r="S50" s="2">
        <f t="shared" si="11"/>
        <v>10.961563499000627</v>
      </c>
      <c r="T50" s="2">
        <f t="shared" si="12"/>
        <v>7.7565367395984959</v>
      </c>
    </row>
    <row r="51" spans="2:20" x14ac:dyDescent="0.35">
      <c r="B51" s="17">
        <v>32</v>
      </c>
      <c r="C51">
        <f t="shared" si="13"/>
        <v>52</v>
      </c>
      <c r="D51" s="2">
        <f t="shared" si="7"/>
        <v>13.042615904655117</v>
      </c>
      <c r="E51" s="2">
        <f t="shared" si="14"/>
        <v>25.420599583856514</v>
      </c>
      <c r="F51" s="2">
        <f t="shared" si="15"/>
        <v>91.178252697555166</v>
      </c>
      <c r="G51" s="2">
        <f t="shared" si="16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7"/>
        <v>11.265731261112185</v>
      </c>
      <c r="N51" s="2">
        <f t="shared" si="5"/>
        <v>21.898779054600311</v>
      </c>
      <c r="O51" s="2">
        <f t="shared" si="8"/>
        <v>5.9339628645244717</v>
      </c>
      <c r="P51" s="2">
        <f t="shared" si="6"/>
        <v>11.53467437457725</v>
      </c>
      <c r="Q51" s="2">
        <f t="shared" si="9"/>
        <v>54.583142045301216</v>
      </c>
      <c r="R51" s="2">
        <f t="shared" si="10"/>
        <v>29.162542461444701</v>
      </c>
      <c r="S51" s="2">
        <f t="shared" si="11"/>
        <v>10.671031424195748</v>
      </c>
      <c r="T51" s="2">
        <f t="shared" si="12"/>
        <v>7.5882336790119895</v>
      </c>
    </row>
    <row r="52" spans="2:20" x14ac:dyDescent="0.35">
      <c r="B52" s="17">
        <v>33</v>
      </c>
      <c r="C52">
        <f t="shared" si="13"/>
        <v>53</v>
      </c>
      <c r="D52" s="2">
        <f t="shared" si="7"/>
        <v>13.332096784797079</v>
      </c>
      <c r="E52" s="2">
        <f t="shared" si="14"/>
        <v>25.710080463998473</v>
      </c>
      <c r="F52" s="2">
        <f t="shared" si="15"/>
        <v>86.718799021942331</v>
      </c>
      <c r="G52" s="2">
        <f t="shared" si="16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7"/>
        <v>11.112450993392251</v>
      </c>
      <c r="N52" s="2">
        <f t="shared" si="5"/>
        <v>21.600826738995593</v>
      </c>
      <c r="O52" s="2">
        <f t="shared" si="8"/>
        <v>5.9240202597727922</v>
      </c>
      <c r="P52" s="2">
        <f t="shared" si="6"/>
        <v>11.515347541756745</v>
      </c>
      <c r="Q52" s="2">
        <f t="shared" si="9"/>
        <v>54.465706446547074</v>
      </c>
      <c r="R52" s="2">
        <f t="shared" si="10"/>
        <v>28.755625982548601</v>
      </c>
      <c r="S52" s="2">
        <f t="shared" si="11"/>
        <v>10.391614571538449</v>
      </c>
      <c r="T52" s="2">
        <f t="shared" si="12"/>
        <v>7.4216549244388164</v>
      </c>
    </row>
    <row r="53" spans="2:20" x14ac:dyDescent="0.35">
      <c r="B53" s="17">
        <v>34</v>
      </c>
      <c r="C53">
        <f t="shared" si="13"/>
        <v>54</v>
      </c>
      <c r="D53" s="2">
        <f t="shared" si="7"/>
        <v>13.638564165287097</v>
      </c>
      <c r="E53" s="2">
        <f t="shared" si="14"/>
        <v>26.016547844488493</v>
      </c>
      <c r="F53" s="2">
        <f t="shared" si="15"/>
        <v>82.492796874927549</v>
      </c>
      <c r="G53" s="2">
        <f t="shared" si="16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7"/>
        <v>10.966888180159899</v>
      </c>
      <c r="N53" s="2">
        <f t="shared" si="5"/>
        <v>21.317875920122017</v>
      </c>
      <c r="O53" s="2">
        <f t="shared" si="8"/>
        <v>5.9186924365041236</v>
      </c>
      <c r="P53" s="2">
        <f t="shared" si="6"/>
        <v>11.504991105774176</v>
      </c>
      <c r="Q53" s="2">
        <f t="shared" si="9"/>
        <v>54.365435923090246</v>
      </c>
      <c r="R53" s="2">
        <f t="shared" si="10"/>
        <v>28.348888078601753</v>
      </c>
      <c r="S53" s="2">
        <f t="shared" si="11"/>
        <v>10.122565506775624</v>
      </c>
      <c r="T53" s="2">
        <f t="shared" si="12"/>
        <v>7.2562855380673739</v>
      </c>
    </row>
    <row r="54" spans="2:20" x14ac:dyDescent="0.35">
      <c r="B54" s="17">
        <v>35</v>
      </c>
      <c r="C54">
        <f t="shared" si="13"/>
        <v>55</v>
      </c>
      <c r="D54" s="2">
        <f t="shared" si="7"/>
        <v>13.963353483697249</v>
      </c>
      <c r="E54" s="2">
        <f t="shared" si="14"/>
        <v>26.341337162898647</v>
      </c>
      <c r="F54" s="2">
        <f t="shared" si="15"/>
        <v>78.48</v>
      </c>
      <c r="G54" s="2">
        <f t="shared" si="16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7"/>
        <v>10.828507217418286</v>
      </c>
      <c r="N54" s="2">
        <f t="shared" si="5"/>
        <v>21.048885469506363</v>
      </c>
      <c r="O54" s="2">
        <f t="shared" si="8"/>
        <v>5.9178323109671425</v>
      </c>
      <c r="P54" s="2">
        <f t="shared" si="6"/>
        <v>11.503319159350371</v>
      </c>
      <c r="Q54" s="2">
        <f t="shared" si="9"/>
        <v>54.283875270397814</v>
      </c>
      <c r="R54" s="2">
        <f t="shared" si="10"/>
        <v>27.942538107499168</v>
      </c>
      <c r="S54" s="2">
        <f t="shared" si="11"/>
        <v>9.863209244860899</v>
      </c>
      <c r="T54" s="2">
        <f t="shared" si="12"/>
        <v>7.0916447529697217</v>
      </c>
    </row>
    <row r="55" spans="2:20" x14ac:dyDescent="0.35">
      <c r="B55" s="17">
        <v>36</v>
      </c>
      <c r="C55">
        <f t="shared" si="13"/>
        <v>56</v>
      </c>
      <c r="D55" s="2">
        <f t="shared" si="7"/>
        <v>14.307944698932612</v>
      </c>
      <c r="E55" s="2">
        <f t="shared" si="14"/>
        <v>26.685928378134008</v>
      </c>
      <c r="F55" s="2">
        <f t="shared" si="15"/>
        <v>74.662402456037597</v>
      </c>
      <c r="G55" s="2">
        <f t="shared" si="16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7"/>
        <v>10.696825186151015</v>
      </c>
      <c r="N55" s="2">
        <f t="shared" si="5"/>
        <v>20.792916669847788</v>
      </c>
      <c r="O55" s="2">
        <f t="shared" si="8"/>
        <v>5.9213197072576511</v>
      </c>
      <c r="P55" s="2">
        <f t="shared" si="6"/>
        <v>11.510098099755712</v>
      </c>
      <c r="Q55" s="2">
        <f t="shared" si="9"/>
        <v>54.222692915273072</v>
      </c>
      <c r="R55" s="2">
        <f t="shared" si="10"/>
        <v>27.536764537139064</v>
      </c>
      <c r="S55" s="2">
        <f t="shared" si="11"/>
        <v>9.6129329844108948</v>
      </c>
      <c r="T55" s="2">
        <f t="shared" si="12"/>
        <v>6.9272797798794272</v>
      </c>
    </row>
    <row r="56" spans="2:20" x14ac:dyDescent="0.35">
      <c r="B56" s="17">
        <v>37</v>
      </c>
      <c r="C56">
        <f t="shared" si="13"/>
        <v>57</v>
      </c>
      <c r="D56" s="2">
        <f t="shared" si="7"/>
        <v>14.673981766619136</v>
      </c>
      <c r="E56" s="2">
        <f t="shared" si="14"/>
        <v>27.051965445820532</v>
      </c>
      <c r="F56" s="2">
        <f t="shared" si="15"/>
        <v>71.023935634089781</v>
      </c>
      <c r="G56" s="2">
        <f t="shared" si="16"/>
        <v>122.54110323305426</v>
      </c>
      <c r="H56" s="2">
        <f t="shared" ref="H56:H79" si="18">$E$6+$E$5*COS(RADIANS(C56))</f>
        <v>34.726447043757574</v>
      </c>
      <c r="I56" s="2">
        <f t="shared" ref="I56:I79" si="19">$E$7+$E$5*SIN(RADIANS(C56))</f>
        <v>20.324651115115152</v>
      </c>
      <c r="J56" s="1">
        <f t="shared" ref="J56:J79" si="20">$Q$18*COS(RADIANS(C56))/COS(RADIANS($E$3))</f>
        <v>0.23024035091160663</v>
      </c>
      <c r="K56" s="2">
        <f t="shared" ref="K56:K79" si="21">(F56*10/($I$3*0.5*$B$5*$I$4))^0.5</f>
        <v>5.9452175799181957</v>
      </c>
      <c r="L56" s="2">
        <f t="shared" ref="L56:L79" si="22">K56*$B$6</f>
        <v>11.556551740548185</v>
      </c>
      <c r="M56" s="2">
        <f t="shared" si="17"/>
        <v>10.571405419255679</v>
      </c>
      <c r="N56" s="2">
        <f t="shared" ref="N56:N79" si="23">M56*$B$6</f>
        <v>20.549120710165958</v>
      </c>
      <c r="O56" s="2">
        <f t="shared" si="8"/>
        <v>5.929059409891372</v>
      </c>
      <c r="P56" s="2">
        <f t="shared" ref="P56:P79" si="24">O56*$B$6</f>
        <v>11.525142843323245</v>
      </c>
      <c r="Q56" s="2">
        <f t="shared" si="9"/>
        <v>54.18369776065812</v>
      </c>
      <c r="R56" s="2">
        <f t="shared" si="10"/>
        <v>27.131732314837588</v>
      </c>
      <c r="S56" s="2">
        <f t="shared" si="11"/>
        <v>9.3711771754125319</v>
      </c>
      <c r="T56" s="2">
        <f t="shared" si="12"/>
        <v>6.7627602707026737</v>
      </c>
    </row>
    <row r="57" spans="2:20" x14ac:dyDescent="0.35">
      <c r="B57" s="17">
        <v>38</v>
      </c>
      <c r="C57">
        <f t="shared" si="13"/>
        <v>58</v>
      </c>
      <c r="D57" s="2">
        <f t="shared" si="7"/>
        <v>15.063295269865481</v>
      </c>
      <c r="E57" s="2">
        <f t="shared" si="14"/>
        <v>27.441278949066877</v>
      </c>
      <c r="F57" s="2">
        <f t="shared" si="15"/>
        <v>67.550213102133171</v>
      </c>
      <c r="G57" s="2">
        <f t="shared" si="16"/>
        <v>119.78510891926292</v>
      </c>
      <c r="H57" s="2">
        <f t="shared" si="18"/>
        <v>34.549809794375712</v>
      </c>
      <c r="I57" s="2">
        <f t="shared" si="19"/>
        <v>20.437181453647174</v>
      </c>
      <c r="J57" s="1">
        <f t="shared" si="20"/>
        <v>0.22401772459902208</v>
      </c>
      <c r="K57" s="2">
        <f t="shared" si="21"/>
        <v>5.7980071688320143</v>
      </c>
      <c r="L57" s="2">
        <f t="shared" si="22"/>
        <v>11.270398255062423</v>
      </c>
      <c r="M57" s="2">
        <f t="shared" si="17"/>
        <v>10.451852005871435</v>
      </c>
      <c r="N57" s="2">
        <f t="shared" si="23"/>
        <v>20.316728003093132</v>
      </c>
      <c r="O57" s="2">
        <f t="shared" si="8"/>
        <v>5.9409796813189377</v>
      </c>
      <c r="P57" s="2">
        <f t="shared" si="24"/>
        <v>11.548313943735003</v>
      </c>
      <c r="Q57" s="2">
        <f t="shared" si="9"/>
        <v>54.168858691978784</v>
      </c>
      <c r="R57" s="2">
        <f t="shared" si="10"/>
        <v>26.727579742911907</v>
      </c>
      <c r="S57" s="2">
        <f t="shared" si="11"/>
        <v>9.1374276435545756</v>
      </c>
      <c r="T57" s="2">
        <f t="shared" si="12"/>
        <v>6.5976732934056992</v>
      </c>
    </row>
    <row r="58" spans="2:20" x14ac:dyDescent="0.35">
      <c r="B58" s="17">
        <v>39</v>
      </c>
      <c r="C58">
        <f t="shared" si="13"/>
        <v>59</v>
      </c>
      <c r="D58" s="2">
        <f t="shared" si="7"/>
        <v>15.477928797809238</v>
      </c>
      <c r="E58" s="2">
        <f t="shared" si="14"/>
        <v>27.855912477010634</v>
      </c>
      <c r="F58" s="2">
        <f t="shared" si="15"/>
        <v>64.228314692793873</v>
      </c>
      <c r="G58" s="2">
        <f t="shared" si="16"/>
        <v>117.18526513379395</v>
      </c>
      <c r="H58" s="2">
        <f t="shared" si="18"/>
        <v>34.371235522497898</v>
      </c>
      <c r="I58" s="2">
        <f t="shared" si="19"/>
        <v>20.546611908195409</v>
      </c>
      <c r="J58" s="1">
        <f t="shared" si="20"/>
        <v>0.21772686031741628</v>
      </c>
      <c r="K58" s="2">
        <f t="shared" si="21"/>
        <v>5.6536464904069597</v>
      </c>
      <c r="L58" s="2">
        <f t="shared" si="22"/>
        <v>10.989784193912664</v>
      </c>
      <c r="M58" s="2">
        <f t="shared" si="17"/>
        <v>10.337805075889271</v>
      </c>
      <c r="N58" s="2">
        <f t="shared" si="23"/>
        <v>20.095039018716601</v>
      </c>
      <c r="O58" s="2">
        <f t="shared" si="8"/>
        <v>5.9570311931748101</v>
      </c>
      <c r="P58" s="2">
        <f t="shared" si="24"/>
        <v>11.579515514540923</v>
      </c>
      <c r="Q58" s="2">
        <f t="shared" si="9"/>
        <v>54.180327208991031</v>
      </c>
      <c r="R58" s="2">
        <f t="shared" si="10"/>
        <v>26.324414731980397</v>
      </c>
      <c r="S58" s="2">
        <f t="shared" si="11"/>
        <v>8.9112085352250947</v>
      </c>
      <c r="T58" s="2">
        <f t="shared" si="12"/>
        <v>6.4316186975367282</v>
      </c>
    </row>
    <row r="59" spans="2:20" s="78" customFormat="1" x14ac:dyDescent="0.35">
      <c r="B59" s="78">
        <v>40</v>
      </c>
      <c r="C59" s="78">
        <f t="shared" si="13"/>
        <v>60</v>
      </c>
      <c r="D59" s="79">
        <f t="shared" si="7"/>
        <v>15.92016978937068</v>
      </c>
      <c r="E59" s="79">
        <f t="shared" si="14"/>
        <v>28.298153468572075</v>
      </c>
      <c r="F59" s="79">
        <f t="shared" si="15"/>
        <v>61.046602966002581</v>
      </c>
      <c r="G59" s="79">
        <f t="shared" si="16"/>
        <v>114.73008466239955</v>
      </c>
      <c r="H59" s="79">
        <f t="shared" si="18"/>
        <v>34.190778623577252</v>
      </c>
      <c r="I59" s="79">
        <f t="shared" si="19"/>
        <v>20.652909145183326</v>
      </c>
      <c r="J59" s="80">
        <f t="shared" si="20"/>
        <v>0.21136967432499043</v>
      </c>
      <c r="K59" s="79">
        <f t="shared" si="21"/>
        <v>5.5118340991277091</v>
      </c>
      <c r="L59" s="79">
        <f t="shared" si="22"/>
        <v>10.714123595248406</v>
      </c>
      <c r="M59" s="79">
        <f t="shared" si="17"/>
        <v>10.228936737099374</v>
      </c>
      <c r="N59" s="79">
        <f t="shared" si="23"/>
        <v>19.883416387043248</v>
      </c>
      <c r="O59" s="79">
        <f t="shared" si="8"/>
        <v>5.9771863336953777</v>
      </c>
      <c r="P59" s="79">
        <f t="shared" si="24"/>
        <v>11.618693882890422</v>
      </c>
      <c r="Q59" s="79">
        <f t="shared" si="9"/>
        <v>54.22046373799482</v>
      </c>
      <c r="R59" s="79">
        <f t="shared" si="10"/>
        <v>25.922310269422745</v>
      </c>
      <c r="S59" s="79">
        <f t="shared" si="11"/>
        <v>8.6920758755344867</v>
      </c>
      <c r="T59" s="79">
        <f t="shared" si="12"/>
        <v>6.26420476901977</v>
      </c>
    </row>
    <row r="60" spans="2:20" x14ac:dyDescent="0.35">
      <c r="B60" s="17">
        <v>41</v>
      </c>
      <c r="C60">
        <f t="shared" si="13"/>
        <v>61</v>
      </c>
      <c r="D60" s="2">
        <f t="shared" si="7"/>
        <v>16.392585713289744</v>
      </c>
      <c r="E60" s="2">
        <f t="shared" si="14"/>
        <v>28.77056939249114</v>
      </c>
      <c r="F60" s="2">
        <f t="shared" si="15"/>
        <v>57.994566518622001</v>
      </c>
      <c r="G60" s="2">
        <f t="shared" si="16"/>
        <v>112.40920956877061</v>
      </c>
      <c r="H60" s="2">
        <f t="shared" si="18"/>
        <v>34.008494066533295</v>
      </c>
      <c r="I60" s="2">
        <f t="shared" si="19"/>
        <v>20.75604078544281</v>
      </c>
      <c r="J60" s="1">
        <f t="shared" si="20"/>
        <v>0.20494810308218109</v>
      </c>
      <c r="K60" s="2">
        <f t="shared" si="21"/>
        <v>5.372284946094231</v>
      </c>
      <c r="L60" s="2">
        <f t="shared" si="22"/>
        <v>10.44286236961581</v>
      </c>
      <c r="M60" s="2">
        <f t="shared" si="17"/>
        <v>10.124947560907067</v>
      </c>
      <c r="N60" s="2">
        <f t="shared" si="23"/>
        <v>19.681278066793592</v>
      </c>
      <c r="O60" s="2">
        <f t="shared" si="8"/>
        <v>6.0014388649210666</v>
      </c>
      <c r="P60" s="2">
        <f t="shared" si="24"/>
        <v>11.665836923188166</v>
      </c>
      <c r="Q60" s="2">
        <f t="shared" si="9"/>
        <v>54.291868289013564</v>
      </c>
      <c r="R60" s="2">
        <f t="shared" si="10"/>
        <v>25.521298896522424</v>
      </c>
      <c r="S60" s="2">
        <f t="shared" si="11"/>
        <v>8.4796115494396744</v>
      </c>
      <c r="T60" s="2">
        <f t="shared" si="12"/>
        <v>6.0950440885482688</v>
      </c>
    </row>
    <row r="61" spans="2:20" x14ac:dyDescent="0.35">
      <c r="B61" s="17">
        <v>42</v>
      </c>
      <c r="C61">
        <f t="shared" si="13"/>
        <v>62</v>
      </c>
      <c r="D61" s="2">
        <f t="shared" si="7"/>
        <v>16.898066644581881</v>
      </c>
      <c r="E61" s="2">
        <f t="shared" si="14"/>
        <v>29.276050323783277</v>
      </c>
      <c r="F61" s="2">
        <f t="shared" si="15"/>
        <v>55.062685665998387</v>
      </c>
      <c r="G61" s="2">
        <f t="shared" si="16"/>
        <v>110.21327701714355</v>
      </c>
      <c r="H61" s="2">
        <f t="shared" si="18"/>
        <v>33.824437377007939</v>
      </c>
      <c r="I61" s="2">
        <f t="shared" si="19"/>
        <v>20.855975414077186</v>
      </c>
      <c r="J61" s="1">
        <f t="shared" si="20"/>
        <v>0.19846410266179604</v>
      </c>
      <c r="K61" s="2">
        <f t="shared" si="21"/>
        <v>5.234727529758108</v>
      </c>
      <c r="L61" s="2">
        <f t="shared" si="22"/>
        <v>10.175472761445</v>
      </c>
      <c r="M61" s="2">
        <f t="shared" si="17"/>
        <v>10.025563531245316</v>
      </c>
      <c r="N61" s="2">
        <f t="shared" si="23"/>
        <v>19.488091414575894</v>
      </c>
      <c r="O61" s="2">
        <f t="shared" si="8"/>
        <v>6.0298039124563703</v>
      </c>
      <c r="P61" s="2">
        <f t="shared" si="24"/>
        <v>11.72097403718919</v>
      </c>
      <c r="Q61" s="2">
        <f t="shared" si="9"/>
        <v>54.397416254801684</v>
      </c>
      <c r="R61" s="2">
        <f t="shared" si="10"/>
        <v>25.121365931018406</v>
      </c>
      <c r="S61" s="2">
        <f t="shared" si="11"/>
        <v>8.2734175240967698</v>
      </c>
      <c r="T61" s="2">
        <f t="shared" si="12"/>
        <v>5.9237495212810627</v>
      </c>
    </row>
    <row r="62" spans="2:20" x14ac:dyDescent="0.35">
      <c r="B62" s="17">
        <v>43</v>
      </c>
      <c r="C62">
        <f t="shared" si="13"/>
        <v>63</v>
      </c>
      <c r="D62" s="2">
        <f t="shared" si="7"/>
        <v>17.439875530256561</v>
      </c>
      <c r="E62" s="2">
        <f t="shared" si="14"/>
        <v>29.817859209457957</v>
      </c>
      <c r="F62" s="2">
        <f t="shared" si="15"/>
        <v>52.242316852924056</v>
      </c>
      <c r="G62" s="2">
        <f t="shared" si="16"/>
        <v>108.13380382985068</v>
      </c>
      <c r="H62" s="2">
        <f t="shared" si="18"/>
        <v>33.638664620451813</v>
      </c>
      <c r="I62" s="2">
        <f t="shared" si="19"/>
        <v>20.952682590030477</v>
      </c>
      <c r="J62" s="1">
        <f t="shared" si="20"/>
        <v>0.19191964815317528</v>
      </c>
      <c r="K62" s="2">
        <f t="shared" si="21"/>
        <v>5.0989012454049467</v>
      </c>
      <c r="L62" s="2">
        <f t="shared" si="22"/>
        <v>9.9114481968679513</v>
      </c>
      <c r="M62" s="2">
        <f t="shared" si="17"/>
        <v>9.9305333862907101</v>
      </c>
      <c r="N62" s="2">
        <f t="shared" si="23"/>
        <v>19.303368017607333</v>
      </c>
      <c r="O62" s="2">
        <f t="shared" si="8"/>
        <v>6.0623182779070399</v>
      </c>
      <c r="P62" s="2">
        <f t="shared" si="24"/>
        <v>11.784176761326821</v>
      </c>
      <c r="Q62" s="2">
        <f t="shared" si="9"/>
        <v>54.540300307495443</v>
      </c>
      <c r="R62" s="2">
        <f t="shared" si="10"/>
        <v>24.722441098037486</v>
      </c>
      <c r="S62" s="2">
        <f t="shared" si="11"/>
        <v>8.0731101291687679</v>
      </c>
      <c r="T62" s="2">
        <f t="shared" si="12"/>
        <v>5.7499302779694297</v>
      </c>
    </row>
    <row r="63" spans="2:20" x14ac:dyDescent="0.35">
      <c r="B63" s="17">
        <v>44</v>
      </c>
      <c r="C63">
        <f t="shared" si="13"/>
        <v>64</v>
      </c>
      <c r="D63" s="2">
        <f t="shared" si="7"/>
        <v>18.021707723376952</v>
      </c>
      <c r="E63" s="2">
        <f t="shared" si="14"/>
        <v>30.399691402578348</v>
      </c>
      <c r="F63" s="2">
        <f t="shared" si="15"/>
        <v>49.525592813737617</v>
      </c>
      <c r="G63" s="2">
        <f t="shared" si="16"/>
        <v>106.16308679984597</v>
      </c>
      <c r="H63" s="2">
        <f t="shared" si="18"/>
        <v>33.451232385046183</v>
      </c>
      <c r="I63" s="2">
        <f t="shared" si="19"/>
        <v>21.046132855360067</v>
      </c>
      <c r="J63" s="1">
        <f t="shared" si="20"/>
        <v>0.18531673306055971</v>
      </c>
      <c r="K63" s="2">
        <f t="shared" si="21"/>
        <v>4.9645538706966867</v>
      </c>
      <c r="L63" s="2">
        <f t="shared" si="22"/>
        <v>9.6502983960150477</v>
      </c>
      <c r="M63" s="2">
        <f t="shared" si="17"/>
        <v>9.8396262946581849</v>
      </c>
      <c r="N63" s="2">
        <f t="shared" si="23"/>
        <v>19.126659176608367</v>
      </c>
      <c r="O63" s="2">
        <f t="shared" si="8"/>
        <v>6.0990410695903776</v>
      </c>
      <c r="P63" s="2">
        <f t="shared" si="24"/>
        <v>11.855559992712561</v>
      </c>
      <c r="Q63" s="2">
        <f t="shared" si="9"/>
        <v>54.724079538810187</v>
      </c>
      <c r="R63" s="2">
        <f t="shared" si="10"/>
        <v>24.324388136231839</v>
      </c>
      <c r="S63" s="2">
        <f t="shared" si="11"/>
        <v>7.8783142004699869</v>
      </c>
      <c r="T63" s="2">
        <f t="shared" si="12"/>
        <v>5.5731880006692371</v>
      </c>
    </row>
    <row r="64" spans="2:20" x14ac:dyDescent="0.35">
      <c r="B64" s="17">
        <v>45</v>
      </c>
      <c r="C64">
        <f t="shared" si="13"/>
        <v>65</v>
      </c>
      <c r="D64" s="2">
        <f t="shared" si="7"/>
        <v>18.647761715865421</v>
      </c>
      <c r="E64" s="2">
        <f t="shared" si="14"/>
        <v>31.025745395066817</v>
      </c>
      <c r="F64" s="2">
        <f t="shared" si="15"/>
        <v>46.905336031079621</v>
      </c>
      <c r="G64" s="2">
        <f t="shared" si="16"/>
        <v>104.29411630804638</v>
      </c>
      <c r="H64" s="2">
        <f t="shared" si="18"/>
        <v>33.262197764465647</v>
      </c>
      <c r="I64" s="2">
        <f t="shared" si="19"/>
        <v>21.136297744209863</v>
      </c>
      <c r="J64" s="1">
        <f t="shared" si="20"/>
        <v>0.17865736869585039</v>
      </c>
      <c r="K64" s="2">
        <f t="shared" si="21"/>
        <v>4.8314391269716745</v>
      </c>
      <c r="L64" s="2">
        <f t="shared" si="22"/>
        <v>9.3915446325726197</v>
      </c>
      <c r="M64" s="2">
        <f t="shared" si="17"/>
        <v>9.7526298175257367</v>
      </c>
      <c r="N64" s="2">
        <f t="shared" si="23"/>
        <v>18.95755194449923</v>
      </c>
      <c r="O64" s="2">
        <f t="shared" si="8"/>
        <v>6.1400546503395059</v>
      </c>
      <c r="P64" s="2">
        <f t="shared" si="24"/>
        <v>11.935283831515946</v>
      </c>
      <c r="Q64" s="2">
        <f t="shared" si="9"/>
        <v>54.952737215240248</v>
      </c>
      <c r="R64" s="2">
        <f t="shared" si="10"/>
        <v>23.926991820173431</v>
      </c>
      <c r="S64" s="2">
        <f t="shared" si="11"/>
        <v>7.6886568697981268</v>
      </c>
      <c r="T64" s="2">
        <f t="shared" si="12"/>
        <v>5.3931128417741885</v>
      </c>
    </row>
    <row r="65" spans="2:20" x14ac:dyDescent="0.35">
      <c r="B65" s="17">
        <v>46</v>
      </c>
      <c r="C65">
        <f t="shared" si="13"/>
        <v>66</v>
      </c>
      <c r="D65" s="2">
        <f t="shared" si="7"/>
        <v>19.322823429878014</v>
      </c>
      <c r="E65" s="2">
        <f t="shared" si="14"/>
        <v>31.70080710907941</v>
      </c>
      <c r="F65" s="2">
        <f t="shared" si="15"/>
        <v>44.374983468954682</v>
      </c>
      <c r="G65" s="2">
        <f t="shared" si="16"/>
        <v>102.52050122148032</v>
      </c>
      <c r="H65" s="2">
        <f t="shared" si="18"/>
        <v>33.071618340486857</v>
      </c>
      <c r="I65" s="2">
        <f t="shared" si="19"/>
        <v>21.223149791481273</v>
      </c>
      <c r="J65" s="1">
        <f t="shared" si="20"/>
        <v>0.1719435835659435</v>
      </c>
      <c r="K65" s="2">
        <f t="shared" si="21"/>
        <v>4.6993142555493348</v>
      </c>
      <c r="L65" s="2">
        <f t="shared" si="22"/>
        <v>9.1347150225070184</v>
      </c>
      <c r="M65" s="2">
        <f t="shared" si="17"/>
        <v>9.669348116100041</v>
      </c>
      <c r="N65" s="2">
        <f t="shared" si="23"/>
        <v>18.795665641999904</v>
      </c>
      <c r="O65" s="2">
        <f t="shared" si="8"/>
        <v>6.1854659013519493</v>
      </c>
      <c r="P65" s="2">
        <f t="shared" si="24"/>
        <v>12.023556037683973</v>
      </c>
      <c r="Q65" s="2">
        <f t="shared" si="9"/>
        <v>55.230748784116756</v>
      </c>
      <c r="R65" s="2">
        <f t="shared" si="10"/>
        <v>23.529941675037346</v>
      </c>
      <c r="S65" s="2">
        <f t="shared" si="11"/>
        <v>7.5037607479899506</v>
      </c>
      <c r="T65" s="2">
        <f t="shared" si="12"/>
        <v>5.2092795259364513</v>
      </c>
    </row>
    <row r="66" spans="2:20" x14ac:dyDescent="0.35">
      <c r="B66" s="17">
        <v>47</v>
      </c>
      <c r="C66">
        <f t="shared" si="13"/>
        <v>67</v>
      </c>
      <c r="D66" s="2">
        <f t="shared" si="7"/>
        <v>20.052366948693063</v>
      </c>
      <c r="E66" s="2">
        <f t="shared" si="14"/>
        <v>32.430350627894455</v>
      </c>
      <c r="F66" s="2">
        <f t="shared" si="15"/>
        <v>41.928520900282287</v>
      </c>
      <c r="G66" s="2">
        <f t="shared" si="16"/>
        <v>100.83640339278622</v>
      </c>
      <c r="H66" s="2">
        <f t="shared" si="18"/>
        <v>32.879552165448537</v>
      </c>
      <c r="I66" s="2">
        <f t="shared" si="19"/>
        <v>21.306662541199344</v>
      </c>
      <c r="J66" s="1">
        <f t="shared" si="20"/>
        <v>0.1651774227548275</v>
      </c>
      <c r="K66" s="2">
        <f t="shared" si="21"/>
        <v>4.5679375447411612</v>
      </c>
      <c r="L66" s="2">
        <f t="shared" si="22"/>
        <v>8.8793397169696586</v>
      </c>
      <c r="M66" s="2">
        <f t="shared" si="17"/>
        <v>9.5896003703463411</v>
      </c>
      <c r="N66" s="2">
        <f t="shared" si="23"/>
        <v>18.640648783894033</v>
      </c>
      <c r="O66" s="2">
        <f t="shared" si="8"/>
        <v>6.2354077965374994</v>
      </c>
      <c r="P66" s="2">
        <f t="shared" si="24"/>
        <v>12.120635091221454</v>
      </c>
      <c r="Q66" s="2">
        <f t="shared" si="9"/>
        <v>55.56316207049052</v>
      </c>
      <c r="R66" s="2">
        <f t="shared" si="10"/>
        <v>23.132811442596065</v>
      </c>
      <c r="S66" s="2">
        <f t="shared" si="11"/>
        <v>7.3232361960115391</v>
      </c>
      <c r="T66" s="2">
        <f t="shared" si="12"/>
        <v>5.0212434144125346</v>
      </c>
    </row>
    <row r="67" spans="2:20" x14ac:dyDescent="0.35">
      <c r="B67" s="17">
        <v>48</v>
      </c>
      <c r="C67">
        <f t="shared" si="13"/>
        <v>68</v>
      </c>
      <c r="D67" s="2">
        <f t="shared" si="7"/>
        <v>20.842675193135555</v>
      </c>
      <c r="E67" s="2">
        <f t="shared" si="14"/>
        <v>33.220658872336955</v>
      </c>
      <c r="F67" s="2">
        <f t="shared" si="15"/>
        <v>39.560425429047235</v>
      </c>
      <c r="G67" s="2">
        <f t="shared" si="16"/>
        <v>99.236480361554229</v>
      </c>
      <c r="H67" s="2">
        <f t="shared" si="18"/>
        <v>32.686057744568195</v>
      </c>
      <c r="I67" s="2">
        <f t="shared" si="19"/>
        <v>21.386810554571511</v>
      </c>
      <c r="J67" s="1">
        <f t="shared" si="20"/>
        <v>0.1583609473006308</v>
      </c>
      <c r="K67" s="2">
        <f t="shared" si="21"/>
        <v>4.4370657360876677</v>
      </c>
      <c r="L67" s="2">
        <f t="shared" si="22"/>
        <v>8.624945860436652</v>
      </c>
      <c r="M67" s="2">
        <f t="shared" si="17"/>
        <v>9.5132193802591178</v>
      </c>
      <c r="N67" s="2">
        <f t="shared" si="23"/>
        <v>18.492176360122883</v>
      </c>
      <c r="O67" s="2">
        <f t="shared" si="8"/>
        <v>6.2900412701141342</v>
      </c>
      <c r="P67" s="2">
        <f t="shared" si="24"/>
        <v>12.226833822498659</v>
      </c>
      <c r="Q67" s="2">
        <f t="shared" si="9"/>
        <v>55.955691944102639</v>
      </c>
      <c r="R67" s="2">
        <f t="shared" si="10"/>
        <v>22.735033071765685</v>
      </c>
      <c r="S67" s="2">
        <f t="shared" si="11"/>
        <v>7.1466723058713688</v>
      </c>
      <c r="T67" s="2">
        <f t="shared" si="12"/>
        <v>4.828536636285838</v>
      </c>
    </row>
    <row r="68" spans="2:20" x14ac:dyDescent="0.35">
      <c r="B68" s="17">
        <v>49</v>
      </c>
      <c r="C68">
        <f t="shared" si="13"/>
        <v>69</v>
      </c>
      <c r="D68" s="2">
        <f t="shared" si="7"/>
        <v>21.700984785398269</v>
      </c>
      <c r="E68" s="2">
        <f t="shared" si="14"/>
        <v>34.078968464599669</v>
      </c>
      <c r="F68" s="2">
        <f t="shared" si="15"/>
        <v>37.265615035671644</v>
      </c>
      <c r="G68" s="2">
        <f t="shared" si="16"/>
        <v>97.715835086537169</v>
      </c>
      <c r="H68" s="2">
        <f t="shared" si="18"/>
        <v>32.491194018120858</v>
      </c>
      <c r="I68" s="2">
        <f t="shared" si="19"/>
        <v>21.463569417736483</v>
      </c>
      <c r="J68" s="1">
        <f t="shared" si="20"/>
        <v>0.15149623356780947</v>
      </c>
      <c r="K68" s="2">
        <f t="shared" si="21"/>
        <v>4.3064512266014976</v>
      </c>
      <c r="L68" s="2">
        <f t="shared" si="22"/>
        <v>8.3710521523170556</v>
      </c>
      <c r="M68" s="2">
        <f t="shared" si="17"/>
        <v>9.4400503253700645</v>
      </c>
      <c r="N68" s="2">
        <f t="shared" si="23"/>
        <v>18.349947424467345</v>
      </c>
      <c r="O68" s="2">
        <f t="shared" si="8"/>
        <v>6.3495573370428371</v>
      </c>
      <c r="P68" s="2">
        <f t="shared" si="24"/>
        <v>12.342523534037349</v>
      </c>
      <c r="Q68" s="2">
        <f t="shared" si="9"/>
        <v>56.414832095166801</v>
      </c>
      <c r="R68" s="2">
        <f t="shared" si="10"/>
        <v>22.335863630567133</v>
      </c>
      <c r="S68" s="2">
        <f t="shared" si="11"/>
        <v>6.973626113389999</v>
      </c>
      <c r="T68" s="2">
        <f t="shared" si="12"/>
        <v>4.6306644196548197</v>
      </c>
    </row>
    <row r="69" spans="2:20" s="78" customFormat="1" x14ac:dyDescent="0.35">
      <c r="B69" s="78">
        <v>50</v>
      </c>
      <c r="C69" s="78">
        <f t="shared" si="13"/>
        <v>70</v>
      </c>
      <c r="D69" s="79">
        <f t="shared" si="7"/>
        <v>22.635660182135474</v>
      </c>
      <c r="E69" s="79">
        <f t="shared" si="14"/>
        <v>35.013643861336874</v>
      </c>
      <c r="F69" s="79">
        <f t="shared" si="15"/>
        <v>35.039404161606278</v>
      </c>
      <c r="G69" s="79">
        <f t="shared" si="16"/>
        <v>96.269971725157561</v>
      </c>
      <c r="H69" s="79">
        <f t="shared" si="18"/>
        <v>32.295020343485277</v>
      </c>
      <c r="I69" s="79">
        <f t="shared" si="19"/>
        <v>21.536915749200961</v>
      </c>
      <c r="J69" s="80">
        <f t="shared" si="20"/>
        <v>0.14458537261466631</v>
      </c>
      <c r="K69" s="79">
        <f t="shared" si="21"/>
        <v>4.1758389660437478</v>
      </c>
      <c r="L69" s="79">
        <f t="shared" si="22"/>
        <v>8.1171628157544795</v>
      </c>
      <c r="M69" s="79">
        <f t="shared" si="17"/>
        <v>9.3699496618546281</v>
      </c>
      <c r="N69" s="79">
        <f t="shared" si="23"/>
        <v>18.2136829506995</v>
      </c>
      <c r="O69" s="79">
        <f t="shared" si="8"/>
        <v>6.41417938442659</v>
      </c>
      <c r="P69" s="79">
        <f t="shared" si="24"/>
        <v>12.468138454623782</v>
      </c>
      <c r="Q69" s="79">
        <f t="shared" si="9"/>
        <v>56.947986902868024</v>
      </c>
      <c r="R69" s="79">
        <f t="shared" si="10"/>
        <v>21.93434304153115</v>
      </c>
      <c r="S69" s="79">
        <f t="shared" si="11"/>
        <v>6.8036094305943227</v>
      </c>
      <c r="T69" s="79">
        <f t="shared" si="12"/>
        <v>4.4271018616466451</v>
      </c>
    </row>
    <row r="70" spans="2:20" x14ac:dyDescent="0.35">
      <c r="B70" s="17">
        <v>51</v>
      </c>
      <c r="C70">
        <f t="shared" si="13"/>
        <v>71</v>
      </c>
      <c r="D70" s="2">
        <f t="shared" si="7"/>
        <v>23.656403068018005</v>
      </c>
      <c r="E70" s="2">
        <f t="shared" si="14"/>
        <v>36.034386747219401</v>
      </c>
      <c r="F70" s="2">
        <f t="shared" si="15"/>
        <v>32.877464503445594</v>
      </c>
      <c r="G70" s="2">
        <f t="shared" si="16"/>
        <v>94.894756631069896</v>
      </c>
      <c r="H70" s="2">
        <f t="shared" si="18"/>
        <v>32.097596477063135</v>
      </c>
      <c r="I70" s="2">
        <f t="shared" si="19"/>
        <v>21.606827206961864</v>
      </c>
      <c r="J70" s="1">
        <f t="shared" si="20"/>
        <v>0.13763046955639477</v>
      </c>
      <c r="K70" s="2">
        <f t="shared" si="21"/>
        <v>4.0449629222429468</v>
      </c>
      <c r="L70" s="2">
        <f t="shared" si="22"/>
        <v>7.8627607267727297</v>
      </c>
      <c r="M70" s="2">
        <f t="shared" si="17"/>
        <v>9.3027841396495852</v>
      </c>
      <c r="N70" s="2">
        <f t="shared" si="23"/>
        <v>18.083123922016451</v>
      </c>
      <c r="O70" s="2">
        <f t="shared" si="8"/>
        <v>6.4841654812280041</v>
      </c>
      <c r="P70" s="2">
        <f t="shared" si="24"/>
        <v>12.604180229030243</v>
      </c>
      <c r="Q70" s="2">
        <f t="shared" si="9"/>
        <v>57.56362664200995</v>
      </c>
      <c r="R70" s="2">
        <f t="shared" si="10"/>
        <v>21.52923989479055</v>
      </c>
      <c r="S70" s="2">
        <f t="shared" si="11"/>
        <v>6.6360725068827042</v>
      </c>
      <c r="T70" s="2">
        <f t="shared" si="12"/>
        <v>4.21729153958736</v>
      </c>
    </row>
    <row r="71" spans="2:20" x14ac:dyDescent="0.35">
      <c r="B71" s="17">
        <v>52</v>
      </c>
      <c r="C71">
        <f t="shared" si="13"/>
        <v>72</v>
      </c>
      <c r="D71" s="2">
        <f t="shared" si="7"/>
        <v>24.77450388918821</v>
      </c>
      <c r="E71" s="2">
        <f t="shared" si="14"/>
        <v>37.152487568389603</v>
      </c>
      <c r="F71" s="2">
        <f t="shared" si="15"/>
        <v>30.775790314467351</v>
      </c>
      <c r="G71" s="2">
        <f t="shared" si="16"/>
        <v>93.586383868161718</v>
      </c>
      <c r="H71" s="2">
        <f t="shared" si="18"/>
        <v>31.898982556076621</v>
      </c>
      <c r="I71" s="2">
        <f t="shared" si="19"/>
        <v>21.673282495311902</v>
      </c>
      <c r="J71" s="1">
        <f t="shared" si="20"/>
        <v>0.13063364292384005</v>
      </c>
      <c r="K71" s="2">
        <f t="shared" si="21"/>
        <v>3.9135419497132591</v>
      </c>
      <c r="L71" s="2">
        <f t="shared" si="22"/>
        <v>7.6072993835306217</v>
      </c>
      <c r="M71" s="2">
        <f t="shared" si="17"/>
        <v>9.2384299245441852</v>
      </c>
      <c r="N71" s="2">
        <f t="shared" si="23"/>
        <v>17.95802962452597</v>
      </c>
      <c r="O71" s="2">
        <f t="shared" si="8"/>
        <v>6.5598104360301459</v>
      </c>
      <c r="P71" s="2">
        <f t="shared" si="24"/>
        <v>12.751221917972838</v>
      </c>
      <c r="Q71" s="2">
        <f t="shared" si="9"/>
        <v>58.271469320370272</v>
      </c>
      <c r="R71" s="2">
        <f t="shared" si="10"/>
        <v>21.11898175198067</v>
      </c>
      <c r="S71" s="2">
        <f t="shared" si="11"/>
        <v>6.4703834933140625</v>
      </c>
      <c r="T71" s="2">
        <f t="shared" si="12"/>
        <v>4.000642618394485</v>
      </c>
    </row>
    <row r="72" spans="2:20" x14ac:dyDescent="0.35">
      <c r="B72" s="17">
        <v>53</v>
      </c>
      <c r="C72">
        <f t="shared" si="13"/>
        <v>73</v>
      </c>
      <c r="D72" s="2">
        <f t="shared" si="7"/>
        <v>26.003143078684403</v>
      </c>
      <c r="E72" s="2">
        <f t="shared" si="14"/>
        <v>38.381126757885795</v>
      </c>
      <c r="F72" s="2">
        <f t="shared" si="15"/>
        <v>28.730667617423659</v>
      </c>
      <c r="G72" s="2">
        <f t="shared" si="16"/>
        <v>92.34134464533264</v>
      </c>
      <c r="H72" s="2">
        <f t="shared" si="18"/>
        <v>31.699239080250095</v>
      </c>
      <c r="I72" s="2">
        <f t="shared" si="19"/>
        <v>21.736261371326485</v>
      </c>
      <c r="J72" s="1">
        <f t="shared" si="20"/>
        <v>0.12359702401817424</v>
      </c>
      <c r="K72" s="2">
        <f t="shared" si="21"/>
        <v>3.7812748419416384</v>
      </c>
      <c r="L72" s="2">
        <f t="shared" si="22"/>
        <v>7.3501932887598347</v>
      </c>
      <c r="M72" s="2">
        <f t="shared" si="17"/>
        <v>9.1767718123466828</v>
      </c>
      <c r="N72" s="2">
        <f t="shared" si="23"/>
        <v>17.838176119711974</v>
      </c>
      <c r="O72" s="2">
        <f t="shared" si="8"/>
        <v>6.64144714018681</v>
      </c>
      <c r="P72" s="2">
        <f t="shared" si="24"/>
        <v>12.909910608980729</v>
      </c>
      <c r="Q72" s="2">
        <f t="shared" si="9"/>
        <v>59.082692034853935</v>
      </c>
      <c r="R72" s="2">
        <f t="shared" si="10"/>
        <v>20.70156527696814</v>
      </c>
      <c r="S72" s="2">
        <f t="shared" si="11"/>
        <v>6.3058023804657823</v>
      </c>
      <c r="T72" s="2">
        <f t="shared" si="12"/>
        <v>3.7765324996141874</v>
      </c>
    </row>
    <row r="73" spans="2:20" x14ac:dyDescent="0.35">
      <c r="B73" s="17">
        <v>54</v>
      </c>
      <c r="C73">
        <f t="shared" si="13"/>
        <v>74</v>
      </c>
      <c r="D73" s="2">
        <f t="shared" si="7"/>
        <v>27.357749598415165</v>
      </c>
      <c r="E73" s="2">
        <f t="shared" si="14"/>
        <v>39.735733277616561</v>
      </c>
      <c r="F73" s="2">
        <f t="shared" si="15"/>
        <v>26.738646820677921</v>
      </c>
      <c r="G73" s="2">
        <f t="shared" si="16"/>
        <v>91.156400164690766</v>
      </c>
      <c r="H73" s="2">
        <f t="shared" si="18"/>
        <v>31.498426893381243</v>
      </c>
      <c r="I73" s="2">
        <f t="shared" si="19"/>
        <v>21.795744651029889</v>
      </c>
      <c r="J73" s="1">
        <f t="shared" si="20"/>
        <v>0.11652275626168121</v>
      </c>
      <c r="K73" s="2">
        <f t="shared" si="21"/>
        <v>3.6478342671659956</v>
      </c>
      <c r="L73" s="2">
        <f t="shared" si="22"/>
        <v>7.090806161887949</v>
      </c>
      <c r="M73" s="2">
        <f t="shared" si="17"/>
        <v>9.1177025240293013</v>
      </c>
      <c r="N73" s="2">
        <f t="shared" si="23"/>
        <v>17.723354874309116</v>
      </c>
      <c r="O73" s="2">
        <f t="shared" si="8"/>
        <v>6.7294464225489525</v>
      </c>
      <c r="P73" s="2">
        <f t="shared" si="24"/>
        <v>13.080967134007556</v>
      </c>
      <c r="Q73" s="2">
        <f t="shared" si="9"/>
        <v>60.010173459215508</v>
      </c>
      <c r="R73" s="2">
        <f t="shared" si="10"/>
        <v>20.274440181598948</v>
      </c>
      <c r="S73" s="2">
        <f t="shared" si="11"/>
        <v>6.1414476957460868</v>
      </c>
      <c r="T73" s="2">
        <f t="shared" si="12"/>
        <v>3.544312659160191</v>
      </c>
    </row>
    <row r="74" spans="2:20" x14ac:dyDescent="0.35">
      <c r="B74" s="17">
        <v>55</v>
      </c>
      <c r="C74">
        <f t="shared" si="13"/>
        <v>75</v>
      </c>
      <c r="D74" s="2">
        <f t="shared" si="7"/>
        <v>28.856423171952372</v>
      </c>
      <c r="E74" s="2">
        <f t="shared" si="14"/>
        <v>41.234406851153764</v>
      </c>
      <c r="F74" s="2">
        <f t="shared" si="15"/>
        <v>24.796518303603037</v>
      </c>
      <c r="G74" s="2">
        <f t="shared" si="16"/>
        <v>90.028557449660184</v>
      </c>
      <c r="H74" s="2">
        <f t="shared" si="18"/>
        <v>31.296607164807501</v>
      </c>
      <c r="I74" s="2">
        <f t="shared" si="19"/>
        <v>21.851714215238882</v>
      </c>
      <c r="J74" s="1">
        <f t="shared" si="20"/>
        <v>0.10941299454484961</v>
      </c>
      <c r="K74" s="2">
        <f t="shared" si="21"/>
        <v>3.5128591675175174</v>
      </c>
      <c r="L74" s="2">
        <f t="shared" si="22"/>
        <v>6.8284361641872513</v>
      </c>
      <c r="M74" s="2">
        <f t="shared" si="17"/>
        <v>9.0611220722762091</v>
      </c>
      <c r="N74" s="2">
        <f t="shared" si="23"/>
        <v>17.613371528973385</v>
      </c>
      <c r="O74" s="2">
        <f t="shared" si="8"/>
        <v>6.8242141431631635</v>
      </c>
      <c r="P74" s="2">
        <f t="shared" si="24"/>
        <v>13.265180420046283</v>
      </c>
      <c r="Q74" s="2">
        <f t="shared" si="9"/>
        <v>61.06876620317442</v>
      </c>
      <c r="R74" s="2">
        <f t="shared" si="10"/>
        <v>19.834359352020655</v>
      </c>
      <c r="S74" s="2">
        <f t="shared" si="11"/>
        <v>5.9762537766254704</v>
      </c>
      <c r="T74" s="2">
        <f t="shared" si="12"/>
        <v>3.3033212447096489</v>
      </c>
    </row>
    <row r="75" spans="2:20" x14ac:dyDescent="0.35">
      <c r="B75" s="17">
        <v>56</v>
      </c>
      <c r="C75">
        <f t="shared" si="13"/>
        <v>76</v>
      </c>
      <c r="D75" s="2">
        <f t="shared" si="7"/>
        <v>30.520422698005845</v>
      </c>
      <c r="E75" s="2">
        <f t="shared" si="14"/>
        <v>42.898406377207237</v>
      </c>
      <c r="F75" s="2">
        <f t="shared" si="15"/>
        <v>22.901290599107796</v>
      </c>
      <c r="G75" s="2">
        <f t="shared" si="16"/>
        <v>88.955047781482591</v>
      </c>
      <c r="H75" s="2">
        <f t="shared" si="18"/>
        <v>31.093841370773262</v>
      </c>
      <c r="I75" s="2">
        <f t="shared" si="19"/>
        <v>21.90415301508202</v>
      </c>
      <c r="J75" s="1">
        <f t="shared" si="20"/>
        <v>0.10226990456997216</v>
      </c>
      <c r="K75" s="2">
        <f t="shared" si="21"/>
        <v>3.3759450193716454</v>
      </c>
      <c r="L75" s="2">
        <f t="shared" si="22"/>
        <v>6.5622969664553787</v>
      </c>
      <c r="M75" s="2">
        <f t="shared" si="17"/>
        <v>9.0069371911489622</v>
      </c>
      <c r="N75" s="2">
        <f t="shared" si="23"/>
        <v>17.508044789642998</v>
      </c>
      <c r="O75" s="2">
        <f t="shared" si="8"/>
        <v>6.9261834609691038</v>
      </c>
      <c r="P75" s="2">
        <f t="shared" si="24"/>
        <v>13.463392458770183</v>
      </c>
      <c r="Q75" s="2">
        <f t="shared" si="9"/>
        <v>62.275592074052881</v>
      </c>
      <c r="R75" s="2">
        <f t="shared" si="10"/>
        <v>19.377185696845643</v>
      </c>
      <c r="S75" s="2">
        <f t="shared" si="11"/>
        <v>5.808915897456461</v>
      </c>
      <c r="T75" s="2">
        <f t="shared" si="12"/>
        <v>3.052906413931987</v>
      </c>
    </row>
    <row r="76" spans="2:20" x14ac:dyDescent="0.35">
      <c r="B76" s="17">
        <v>57</v>
      </c>
      <c r="C76">
        <f t="shared" si="13"/>
        <v>77</v>
      </c>
      <c r="D76" s="2">
        <f t="shared" si="7"/>
        <v>32.374714507383572</v>
      </c>
      <c r="E76" s="2">
        <f t="shared" si="14"/>
        <v>44.752698186584965</v>
      </c>
      <c r="F76" s="2">
        <f t="shared" si="15"/>
        <v>21.05017085332528</v>
      </c>
      <c r="G76" s="2">
        <f t="shared" si="16"/>
        <v>87.933307424801782</v>
      </c>
      <c r="H76" s="2">
        <f t="shared" si="18"/>
        <v>30.890191275703632</v>
      </c>
      <c r="I76" s="2">
        <f t="shared" si="19"/>
        <v>21.953045077192883</v>
      </c>
      <c r="J76" s="1">
        <f t="shared" si="20"/>
        <v>9.509566219145188E-2</v>
      </c>
      <c r="K76" s="2">
        <f t="shared" si="21"/>
        <v>3.236631070165604</v>
      </c>
      <c r="L76" s="2">
        <f t="shared" si="22"/>
        <v>6.2914929394307082</v>
      </c>
      <c r="M76" s="2">
        <f t="shared" si="17"/>
        <v>8.9550608216806289</v>
      </c>
      <c r="N76" s="2">
        <f t="shared" si="23"/>
        <v>17.407205427615672</v>
      </c>
      <c r="O76" s="2">
        <f t="shared" si="8"/>
        <v>7.0357989658115416</v>
      </c>
      <c r="P76" s="2">
        <f t="shared" si="24"/>
        <v>13.676467461703107</v>
      </c>
      <c r="Q76" s="2">
        <f t="shared" si="9"/>
        <v>63.650342657201463</v>
      </c>
      <c r="R76" s="2">
        <f t="shared" si="10"/>
        <v>18.897644470616498</v>
      </c>
      <c r="S76" s="2">
        <f t="shared" si="11"/>
        <v>5.6378199783350569</v>
      </c>
      <c r="T76" s="2">
        <f t="shared" si="12"/>
        <v>2.7924665259932033</v>
      </c>
    </row>
    <row r="77" spans="2:20" x14ac:dyDescent="0.35">
      <c r="B77" s="17">
        <v>58</v>
      </c>
      <c r="C77">
        <f t="shared" si="13"/>
        <v>78</v>
      </c>
      <c r="D77" s="2">
        <f t="shared" si="7"/>
        <v>34.44855641934565</v>
      </c>
      <c r="E77" s="2">
        <f t="shared" si="14"/>
        <v>46.826540098547042</v>
      </c>
      <c r="F77" s="2">
        <f t="shared" si="15"/>
        <v>19.24054728656337</v>
      </c>
      <c r="G77" s="2">
        <f t="shared" si="16"/>
        <v>86.960960367128905</v>
      </c>
      <c r="H77" s="2">
        <f t="shared" si="18"/>
        <v>30.685718913390367</v>
      </c>
      <c r="I77" s="2">
        <f t="shared" si="19"/>
        <v>21.998375508575727</v>
      </c>
      <c r="J77" s="1">
        <f t="shared" si="20"/>
        <v>8.7892452753015812E-2</v>
      </c>
      <c r="K77" s="2">
        <f t="shared" si="21"/>
        <v>3.0943832164144816</v>
      </c>
      <c r="L77" s="2">
        <f t="shared" si="22"/>
        <v>6.0149858713951261</v>
      </c>
      <c r="M77" s="2">
        <f t="shared" si="17"/>
        <v>8.905411647145236</v>
      </c>
      <c r="N77" s="2">
        <f t="shared" si="23"/>
        <v>17.310695376186796</v>
      </c>
      <c r="O77" s="2">
        <f t="shared" si="8"/>
        <v>7.1534874406883819</v>
      </c>
      <c r="P77" s="2">
        <f t="shared" si="24"/>
        <v>13.905235026707704</v>
      </c>
      <c r="Q77" s="2">
        <f t="shared" si="9"/>
        <v>65.215548728283991</v>
      </c>
      <c r="R77" s="2">
        <f t="shared" si="10"/>
        <v>18.389008629736949</v>
      </c>
      <c r="S77" s="2">
        <f t="shared" si="11"/>
        <v>5.4609531891457621</v>
      </c>
      <c r="T77" s="2">
        <f t="shared" si="12"/>
        <v>2.5215164681281994</v>
      </c>
    </row>
    <row r="78" spans="2:20" x14ac:dyDescent="0.35">
      <c r="B78" s="17">
        <v>59</v>
      </c>
      <c r="C78">
        <f t="shared" si="13"/>
        <v>79</v>
      </c>
      <c r="D78" s="2">
        <f t="shared" si="7"/>
        <v>36.776060519503908</v>
      </c>
      <c r="E78" s="2">
        <f t="shared" si="14"/>
        <v>49.154044198705307</v>
      </c>
      <c r="F78" s="2">
        <f t="shared" si="15"/>
        <v>17.469973416957636</v>
      </c>
      <c r="G78" s="2">
        <f t="shared" si="16"/>
        <v>86.035802834372333</v>
      </c>
      <c r="H78" s="2">
        <f t="shared" si="18"/>
        <v>30.480486568095792</v>
      </c>
      <c r="I78" s="2">
        <f t="shared" si="19"/>
        <v>22.040130501142031</v>
      </c>
      <c r="J78" s="1">
        <f t="shared" si="20"/>
        <v>8.066247042203778E-2</v>
      </c>
      <c r="K78" s="2">
        <f t="shared" si="21"/>
        <v>2.9485704468702547</v>
      </c>
      <c r="L78" s="2">
        <f t="shared" si="22"/>
        <v>5.7315491774442764</v>
      </c>
      <c r="M78" s="2">
        <f t="shared" si="17"/>
        <v>8.8579136725496355</v>
      </c>
      <c r="N78" s="2">
        <f t="shared" si="23"/>
        <v>17.218366913248882</v>
      </c>
      <c r="O78" s="2">
        <f t="shared" si="8"/>
        <v>7.2796071164404701</v>
      </c>
      <c r="P78" s="2">
        <f t="shared" si="24"/>
        <v>14.150391497221644</v>
      </c>
      <c r="Q78" s="2">
        <f t="shared" si="9"/>
        <v>66.996749474026075</v>
      </c>
      <c r="R78" s="2">
        <f t="shared" si="10"/>
        <v>17.842705275320768</v>
      </c>
      <c r="S78" s="2">
        <f t="shared" si="11"/>
        <v>5.2757917752838503</v>
      </c>
      <c r="T78" s="2">
        <f t="shared" si="12"/>
        <v>2.2397939899261825</v>
      </c>
    </row>
    <row r="79" spans="2:20" s="78" customFormat="1" x14ac:dyDescent="0.35">
      <c r="B79" s="78">
        <v>60</v>
      </c>
      <c r="C79" s="78">
        <f t="shared" si="13"/>
        <v>80</v>
      </c>
      <c r="D79" s="79">
        <f t="shared" si="7"/>
        <v>39.396619288651486</v>
      </c>
      <c r="E79" s="79">
        <f t="shared" si="14"/>
        <v>51.774602967852886</v>
      </c>
      <c r="F79" s="79">
        <f t="shared" si="15"/>
        <v>15.73615384000075</v>
      </c>
      <c r="G79" s="79">
        <f t="shared" si="16"/>
        <v>85.155789376398459</v>
      </c>
      <c r="H79" s="79">
        <f t="shared" si="18"/>
        <v>30.274556755580416</v>
      </c>
      <c r="I79" s="79">
        <f t="shared" si="19"/>
        <v>22.07829733591656</v>
      </c>
      <c r="J79" s="80">
        <f t="shared" si="20"/>
        <v>7.3407917521174301E-2</v>
      </c>
      <c r="K79" s="79">
        <f t="shared" si="21"/>
        <v>2.7984315122767836</v>
      </c>
      <c r="L79" s="79">
        <f t="shared" si="22"/>
        <v>5.4397031108241034</v>
      </c>
      <c r="M79" s="79">
        <f t="shared" si="17"/>
        <v>8.8124958435813703</v>
      </c>
      <c r="N79" s="79">
        <f t="shared" si="23"/>
        <v>17.130081920587212</v>
      </c>
      <c r="O79" s="79">
        <f t="shared" si="8"/>
        <v>7.4143630667290159</v>
      </c>
      <c r="P79" s="79">
        <f t="shared" si="24"/>
        <v>14.41233550363053</v>
      </c>
      <c r="Q79" s="79">
        <f t="shared" si="9"/>
        <v>69.022438302298099</v>
      </c>
      <c r="R79" s="79">
        <f t="shared" si="10"/>
        <v>17.247835334445213</v>
      </c>
      <c r="S79" s="79">
        <f t="shared" si="11"/>
        <v>5.0791633951632944</v>
      </c>
      <c r="T79" s="79">
        <f t="shared" si="12"/>
        <v>1.9474262859329756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79"/>
  <sheetViews>
    <sheetView workbookViewId="0">
      <selection activeCell="C75" sqref="C75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1.2628991674914507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19.125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1.570607991038441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2.7546079910384407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1.25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6.9429116818869741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8.1960477788904402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  <c r="U23" s="12" t="s">
        <v>50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9.030015573035616</v>
      </c>
      <c r="E24" s="2">
        <f>D24+$I$19</f>
        <v>21.407999252237012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26.056404645953666</v>
      </c>
      <c r="N24" s="2">
        <f t="shared" ref="N24:N55" si="5">M24*$B$6</f>
        <v>50.649481606990577</v>
      </c>
      <c r="O24" s="2">
        <f>(K24^2+M24^2-2*K24*M24*COS(RADIANS(E24)))^0.5</f>
        <v>10.359189272652296</v>
      </c>
      <c r="P24" s="2">
        <f t="shared" ref="P24:P55" si="6">O24*$B$6</f>
        <v>20.136606475752441</v>
      </c>
      <c r="Q24" s="2">
        <f>180-DEGREES(ACOS((K24^2-M24^2+O24^2)/(2*K24*O24)))</f>
        <v>66.649770461056164</v>
      </c>
      <c r="R24" s="2">
        <f>-E24+Q24</f>
        <v>45.241771208819152</v>
      </c>
      <c r="S24" s="2">
        <f>L24*SIN(RADIANS(Q24))</f>
        <v>35.965399567865475</v>
      </c>
      <c r="T24" s="2">
        <f>L24*COS(RADIANS(Q24))</f>
        <v>15.526540062104509</v>
      </c>
      <c r="U24" s="13">
        <f t="shared" ref="U24:U79" si="7">ROUND(P24,0)</f>
        <v>20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8">DEGREES(ATAN(1/($M$17*COS(RADIANS(C25)))))</f>
        <v>9.104245544119447</v>
      </c>
      <c r="E25" s="2">
        <f>D25+$I$19</f>
        <v>21.482229223320843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23.792781231205623</v>
      </c>
      <c r="N25" s="2">
        <f t="shared" si="5"/>
        <v>46.24935986846674</v>
      </c>
      <c r="O25" s="2">
        <f t="shared" ref="O25:O79" si="9">(K25^2+M25^2-2*K25*M25*COS(RADIANS(E25)))^0.5</f>
        <v>9.5115399181609348</v>
      </c>
      <c r="P25" s="2">
        <f t="shared" si="6"/>
        <v>18.48891175451795</v>
      </c>
      <c r="Q25" s="2">
        <f t="shared" ref="Q25:Q79" si="10">180-DEGREES(ACOS((K25^2-M25^2+O25^2)/(2*K25*O25)))</f>
        <v>66.357850730493226</v>
      </c>
      <c r="R25" s="2">
        <f t="shared" ref="R25:R79" si="11">-E25+Q25</f>
        <v>44.875621507172383</v>
      </c>
      <c r="S25" s="2">
        <f t="shared" ref="S25:S79" si="12">L25*SIN(RADIANS(Q25))</f>
        <v>32.632166338716225</v>
      </c>
      <c r="T25" s="2">
        <f t="shared" ref="T25:T79" si="13">L25*COS(RADIANS(Q25))</f>
        <v>14.285239772032627</v>
      </c>
      <c r="U25" s="13">
        <f t="shared" si="7"/>
        <v>18</v>
      </c>
    </row>
    <row r="26" spans="1:26" x14ac:dyDescent="0.35">
      <c r="B26" s="17">
        <v>7</v>
      </c>
      <c r="C26">
        <f>B26+$E$3</f>
        <v>27</v>
      </c>
      <c r="D26" s="2">
        <f t="shared" si="8"/>
        <v>9.1824680992048524</v>
      </c>
      <c r="E26" s="2">
        <f>D26+$I$19</f>
        <v>21.560451778406247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22.035111810882558</v>
      </c>
      <c r="N26" s="2">
        <f t="shared" si="5"/>
        <v>42.832731742465953</v>
      </c>
      <c r="O26" s="2">
        <f t="shared" si="9"/>
        <v>8.8597648759949976</v>
      </c>
      <c r="P26" s="2">
        <f t="shared" si="6"/>
        <v>17.221965356554115</v>
      </c>
      <c r="Q26" s="2">
        <f t="shared" si="10"/>
        <v>66.059282351070337</v>
      </c>
      <c r="R26" s="2">
        <f t="shared" si="11"/>
        <v>44.49883057266409</v>
      </c>
      <c r="S26" s="2">
        <f t="shared" si="12"/>
        <v>30.021234941399683</v>
      </c>
      <c r="T26" s="2">
        <f t="shared" si="13"/>
        <v>13.329112547757758</v>
      </c>
      <c r="U26" s="13">
        <f t="shared" si="7"/>
        <v>17</v>
      </c>
    </row>
    <row r="27" spans="1:26" x14ac:dyDescent="0.35">
      <c r="B27" s="17">
        <v>8</v>
      </c>
      <c r="C27">
        <f>B27+$E$3</f>
        <v>28</v>
      </c>
      <c r="D27" s="2">
        <f t="shared" si="8"/>
        <v>9.2648323256823524</v>
      </c>
      <c r="E27" s="2">
        <f>D27+$I$19</f>
        <v>21.642816004883748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20.619818689366202</v>
      </c>
      <c r="N27" s="2">
        <f t="shared" si="5"/>
        <v>40.081628361137597</v>
      </c>
      <c r="O27" s="2">
        <f t="shared" si="9"/>
        <v>8.3406739223825817</v>
      </c>
      <c r="P27" s="2">
        <f t="shared" si="6"/>
        <v>16.212935597284158</v>
      </c>
      <c r="Q27" s="2">
        <f t="shared" si="10"/>
        <v>65.754620556964085</v>
      </c>
      <c r="R27" s="2">
        <f t="shared" si="11"/>
        <v>44.111804552080336</v>
      </c>
      <c r="S27" s="2">
        <f t="shared" si="12"/>
        <v>27.899247743626063</v>
      </c>
      <c r="T27" s="2">
        <f t="shared" si="13"/>
        <v>12.564988362239507</v>
      </c>
      <c r="U27" s="13">
        <f t="shared" si="7"/>
        <v>16</v>
      </c>
    </row>
    <row r="28" spans="1:26" x14ac:dyDescent="0.35">
      <c r="B28" s="17">
        <v>9</v>
      </c>
      <c r="C28">
        <f t="shared" ref="C28:C79" si="14">B28+$E$3</f>
        <v>29</v>
      </c>
      <c r="D28" s="2">
        <f t="shared" si="8"/>
        <v>9.3514982785240264</v>
      </c>
      <c r="E28" s="2">
        <f t="shared" ref="E28:E79" si="15">D28+$I$19</f>
        <v>21.729481957725422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8">(G28*10/($M$3*0.5*$B$4*$M$4))^0.5</f>
        <v>19.44895509166593</v>
      </c>
      <c r="N28" s="2">
        <f t="shared" si="5"/>
        <v>37.805656865383902</v>
      </c>
      <c r="O28" s="2">
        <f t="shared" si="9"/>
        <v>7.9164602861363758</v>
      </c>
      <c r="P28" s="2">
        <f t="shared" si="6"/>
        <v>15.388332162603334</v>
      </c>
      <c r="Q28" s="2">
        <f t="shared" si="10"/>
        <v>65.444441447346421</v>
      </c>
      <c r="R28" s="2">
        <f t="shared" si="11"/>
        <v>43.714959489620995</v>
      </c>
      <c r="S28" s="2">
        <f t="shared" si="12"/>
        <v>26.126398717928751</v>
      </c>
      <c r="T28" s="2">
        <f t="shared" si="13"/>
        <v>11.937095209259672</v>
      </c>
      <c r="U28" s="13">
        <f t="shared" si="7"/>
        <v>15</v>
      </c>
    </row>
    <row r="29" spans="1:26" s="78" customFormat="1" x14ac:dyDescent="0.35">
      <c r="B29" s="78">
        <v>10</v>
      </c>
      <c r="C29" s="78">
        <f t="shared" si="14"/>
        <v>30</v>
      </c>
      <c r="D29" s="79">
        <f t="shared" si="8"/>
        <v>9.4426378015832988</v>
      </c>
      <c r="E29" s="79">
        <f t="shared" si="15"/>
        <v>21.820621480784695</v>
      </c>
      <c r="F29" s="79">
        <f t="shared" si="16"/>
        <v>391.3987155072009</v>
      </c>
      <c r="G29" s="79">
        <f t="shared" si="17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8"/>
        <v>18.459816482675432</v>
      </c>
      <c r="N29" s="79">
        <f t="shared" si="5"/>
        <v>35.882929671683812</v>
      </c>
      <c r="O29" s="79">
        <f t="shared" si="9"/>
        <v>7.562941288455713</v>
      </c>
      <c r="P29" s="79">
        <f t="shared" si="6"/>
        <v>14.701147794151753</v>
      </c>
      <c r="Q29" s="79">
        <f t="shared" si="10"/>
        <v>65.129341984455067</v>
      </c>
      <c r="R29" s="79">
        <f t="shared" si="11"/>
        <v>43.308720503670372</v>
      </c>
      <c r="S29" s="79">
        <f t="shared" si="12"/>
        <v>24.613146124762014</v>
      </c>
      <c r="T29" s="79">
        <f t="shared" si="13"/>
        <v>11.409725030480505</v>
      </c>
      <c r="U29" s="81">
        <f t="shared" si="7"/>
        <v>15</v>
      </c>
    </row>
    <row r="30" spans="1:26" x14ac:dyDescent="0.35">
      <c r="B30" s="17">
        <v>11</v>
      </c>
      <c r="C30">
        <f t="shared" si="14"/>
        <v>31</v>
      </c>
      <c r="D30" s="2">
        <f t="shared" si="8"/>
        <v>9.5384354318787423</v>
      </c>
      <c r="E30" s="2">
        <f t="shared" si="15"/>
        <v>21.916419111080138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8"/>
        <v>17.610150669154056</v>
      </c>
      <c r="N30" s="2">
        <f t="shared" si="5"/>
        <v>34.231315276728417</v>
      </c>
      <c r="O30" s="2">
        <f t="shared" si="9"/>
        <v>7.2638374671744126</v>
      </c>
      <c r="P30" s="2">
        <f t="shared" si="6"/>
        <v>14.11973782219231</v>
      </c>
      <c r="Q30" s="2">
        <f t="shared" si="10"/>
        <v>64.809940025499756</v>
      </c>
      <c r="R30" s="2">
        <f t="shared" si="11"/>
        <v>42.893520914419618</v>
      </c>
      <c r="S30" s="2">
        <f t="shared" si="12"/>
        <v>23.299134913744915</v>
      </c>
      <c r="T30" s="2">
        <f t="shared" si="13"/>
        <v>10.958803958499271</v>
      </c>
      <c r="U30" s="13">
        <f t="shared" si="7"/>
        <v>14</v>
      </c>
    </row>
    <row r="31" spans="1:26" x14ac:dyDescent="0.35">
      <c r="B31" s="17">
        <v>12</v>
      </c>
      <c r="C31">
        <f t="shared" si="14"/>
        <v>32</v>
      </c>
      <c r="D31" s="2">
        <f t="shared" si="8"/>
        <v>9.6390893961942083</v>
      </c>
      <c r="E31" s="2">
        <f t="shared" si="15"/>
        <v>22.017073075395604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8"/>
        <v>16.87030906889926</v>
      </c>
      <c r="N31" s="2">
        <f t="shared" si="5"/>
        <v>32.79318158048914</v>
      </c>
      <c r="O31" s="2">
        <f t="shared" si="9"/>
        <v>7.0077377971873371</v>
      </c>
      <c r="P31" s="2">
        <f t="shared" si="6"/>
        <v>13.621921039684633</v>
      </c>
      <c r="Q31" s="2">
        <f t="shared" si="10"/>
        <v>64.486874399736905</v>
      </c>
      <c r="R31" s="2">
        <f t="shared" si="11"/>
        <v>42.469801324341304</v>
      </c>
      <c r="S31" s="2">
        <f t="shared" si="12"/>
        <v>22.142006040315806</v>
      </c>
      <c r="T31" s="2">
        <f t="shared" si="13"/>
        <v>10.567422206496124</v>
      </c>
      <c r="U31" s="13">
        <f t="shared" si="7"/>
        <v>14</v>
      </c>
    </row>
    <row r="32" spans="1:26" x14ac:dyDescent="0.35">
      <c r="B32" s="17">
        <v>13</v>
      </c>
      <c r="C32">
        <f t="shared" si="14"/>
        <v>33</v>
      </c>
      <c r="D32" s="2">
        <f t="shared" si="8"/>
        <v>9.7448127105710061</v>
      </c>
      <c r="E32" s="2">
        <f t="shared" si="15"/>
        <v>22.122796389772404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8"/>
        <v>16.21879101057743</v>
      </c>
      <c r="N32" s="2">
        <f t="shared" si="5"/>
        <v>31.526734718000831</v>
      </c>
      <c r="O32" s="2">
        <f t="shared" si="9"/>
        <v>6.7863775153661861</v>
      </c>
      <c r="P32" s="2">
        <f t="shared" si="6"/>
        <v>13.191632069469406</v>
      </c>
      <c r="Q32" s="2">
        <f t="shared" si="10"/>
        <v>64.160805043691724</v>
      </c>
      <c r="R32" s="2">
        <f t="shared" si="11"/>
        <v>42.03800865391932</v>
      </c>
      <c r="S32" s="2">
        <f t="shared" si="12"/>
        <v>21.111040668853725</v>
      </c>
      <c r="T32" s="2">
        <f t="shared" si="13"/>
        <v>10.223298292528318</v>
      </c>
      <c r="U32" s="13">
        <f t="shared" si="7"/>
        <v>13</v>
      </c>
    </row>
    <row r="33" spans="2:21" x14ac:dyDescent="0.35">
      <c r="B33" s="17">
        <v>14</v>
      </c>
      <c r="C33">
        <f t="shared" si="14"/>
        <v>34</v>
      </c>
      <c r="D33" s="2">
        <f t="shared" si="8"/>
        <v>9.8558343946962506</v>
      </c>
      <c r="E33" s="2">
        <f t="shared" si="15"/>
        <v>22.233818073897645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8"/>
        <v>15.639573513617982</v>
      </c>
      <c r="N33" s="2">
        <f t="shared" si="5"/>
        <v>30.400828578711177</v>
      </c>
      <c r="O33" s="2">
        <f t="shared" si="9"/>
        <v>6.5936064447616758</v>
      </c>
      <c r="P33" s="2">
        <f t="shared" si="6"/>
        <v>12.816915951585536</v>
      </c>
      <c r="Q33" s="2">
        <f t="shared" si="10"/>
        <v>63.832413209294742</v>
      </c>
      <c r="R33" s="2">
        <f t="shared" si="11"/>
        <v>41.598595135397098</v>
      </c>
      <c r="S33" s="2">
        <f t="shared" si="12"/>
        <v>20.183349554888942</v>
      </c>
      <c r="T33" s="2">
        <f t="shared" si="13"/>
        <v>9.9172605018808806</v>
      </c>
      <c r="U33" s="13">
        <f t="shared" si="7"/>
        <v>13</v>
      </c>
    </row>
    <row r="34" spans="2:21" x14ac:dyDescent="0.35">
      <c r="B34" s="17">
        <v>15</v>
      </c>
      <c r="C34">
        <f t="shared" si="14"/>
        <v>35</v>
      </c>
      <c r="D34" s="2">
        <f t="shared" si="8"/>
        <v>9.9724008148362806</v>
      </c>
      <c r="E34" s="2">
        <f t="shared" si="15"/>
        <v>22.350384494037677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8"/>
        <v>15.120438249986968</v>
      </c>
      <c r="N34" s="2">
        <f t="shared" si="5"/>
        <v>29.391712687854668</v>
      </c>
      <c r="O34" s="2">
        <f t="shared" si="9"/>
        <v>6.4247428416692287</v>
      </c>
      <c r="P34" s="2">
        <f t="shared" si="6"/>
        <v>12.488672125350314</v>
      </c>
      <c r="Q34" s="2">
        <f t="shared" si="10"/>
        <v>63.502401761626686</v>
      </c>
      <c r="R34" s="2">
        <f t="shared" si="11"/>
        <v>41.152017267589009</v>
      </c>
      <c r="S34" s="2">
        <f t="shared" si="12"/>
        <v>19.341484420062756</v>
      </c>
      <c r="T34" s="2">
        <f t="shared" si="13"/>
        <v>9.6422961127062123</v>
      </c>
      <c r="U34" s="13">
        <f t="shared" si="7"/>
        <v>12</v>
      </c>
    </row>
    <row r="35" spans="2:21" x14ac:dyDescent="0.35">
      <c r="B35" s="17">
        <v>16</v>
      </c>
      <c r="C35">
        <f t="shared" si="14"/>
        <v>36</v>
      </c>
      <c r="D35" s="2">
        <f t="shared" si="8"/>
        <v>10.094777170862013</v>
      </c>
      <c r="E35" s="2">
        <f t="shared" si="15"/>
        <v>22.472760850063409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8"/>
        <v>14.651883493671077</v>
      </c>
      <c r="N35" s="2">
        <f t="shared" si="5"/>
        <v>28.480917210337587</v>
      </c>
      <c r="O35" s="2">
        <f t="shared" si="9"/>
        <v>6.2761533404733632</v>
      </c>
      <c r="P35" s="2">
        <f t="shared" si="6"/>
        <v>12.199837909345742</v>
      </c>
      <c r="Q35" s="2">
        <f t="shared" si="10"/>
        <v>63.171495585064534</v>
      </c>
      <c r="R35" s="2">
        <f t="shared" si="11"/>
        <v>40.698734735001125</v>
      </c>
      <c r="S35" s="2">
        <f t="shared" si="12"/>
        <v>18.571883822977714</v>
      </c>
      <c r="T35" s="2">
        <f t="shared" si="13"/>
        <v>9.3929334831347173</v>
      </c>
      <c r="U35" s="13">
        <f t="shared" si="7"/>
        <v>12</v>
      </c>
    </row>
    <row r="36" spans="2:21" x14ac:dyDescent="0.35">
      <c r="B36" s="17">
        <v>17</v>
      </c>
      <c r="C36">
        <f t="shared" si="14"/>
        <v>37</v>
      </c>
      <c r="D36" s="2">
        <f t="shared" si="8"/>
        <v>10.22324914510766</v>
      </c>
      <c r="E36" s="2">
        <f t="shared" si="15"/>
        <v>22.601232824309058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8"/>
        <v>14.226393734578995</v>
      </c>
      <c r="N36" s="2">
        <f t="shared" si="5"/>
        <v>27.653833197024035</v>
      </c>
      <c r="O36" s="2">
        <f t="shared" si="9"/>
        <v>6.144971098121677</v>
      </c>
      <c r="P36" s="2">
        <f t="shared" si="6"/>
        <v>11.94484061937284</v>
      </c>
      <c r="Q36" s="2">
        <f t="shared" si="10"/>
        <v>62.840442118918546</v>
      </c>
      <c r="R36" s="2">
        <f t="shared" si="11"/>
        <v>40.239209294609488</v>
      </c>
      <c r="S36" s="2">
        <f t="shared" si="12"/>
        <v>17.863829420219595</v>
      </c>
      <c r="T36" s="2">
        <f t="shared" si="13"/>
        <v>9.1648275195185285</v>
      </c>
      <c r="U36" s="13">
        <f t="shared" si="7"/>
        <v>12</v>
      </c>
    </row>
    <row r="37" spans="2:21" x14ac:dyDescent="0.35">
      <c r="B37" s="17">
        <v>18</v>
      </c>
      <c r="C37">
        <f t="shared" si="14"/>
        <v>38</v>
      </c>
      <c r="D37" s="2">
        <f t="shared" si="8"/>
        <v>10.358124733347928</v>
      </c>
      <c r="E37" s="2">
        <f t="shared" si="15"/>
        <v>22.736108412549324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8"/>
        <v>13.837935824220972</v>
      </c>
      <c r="N37" s="2">
        <f t="shared" si="5"/>
        <v>26.898733172553694</v>
      </c>
      <c r="O37" s="2">
        <f t="shared" si="9"/>
        <v>6.028901447480723</v>
      </c>
      <c r="P37" s="2">
        <f t="shared" si="6"/>
        <v>11.719219789670928</v>
      </c>
      <c r="Q37" s="2">
        <f t="shared" si="10"/>
        <v>62.510012046172392</v>
      </c>
      <c r="R37" s="2">
        <f t="shared" si="11"/>
        <v>39.773903633623064</v>
      </c>
      <c r="S37" s="2">
        <f t="shared" si="12"/>
        <v>17.20872559701527</v>
      </c>
      <c r="T37" s="2">
        <f t="shared" si="13"/>
        <v>8.9544738719579016</v>
      </c>
      <c r="U37" s="13">
        <f t="shared" si="7"/>
        <v>12</v>
      </c>
    </row>
    <row r="38" spans="2:21" x14ac:dyDescent="0.35">
      <c r="B38" s="17">
        <v>19</v>
      </c>
      <c r="C38">
        <f t="shared" si="14"/>
        <v>39</v>
      </c>
      <c r="D38" s="2">
        <f t="shared" si="8"/>
        <v>10.499736281133231</v>
      </c>
      <c r="E38" s="2">
        <f t="shared" si="15"/>
        <v>22.877719960334627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8"/>
        <v>13.481603039888808</v>
      </c>
      <c r="N38" s="2">
        <f t="shared" si="5"/>
        <v>26.20607925305746</v>
      </c>
      <c r="O38" s="2">
        <f t="shared" si="9"/>
        <v>5.9260846790067578</v>
      </c>
      <c r="P38" s="2">
        <f t="shared" si="6"/>
        <v>11.519360442440496</v>
      </c>
      <c r="Q38" s="2">
        <f t="shared" si="10"/>
        <v>62.181000161741849</v>
      </c>
      <c r="R38" s="2">
        <f t="shared" si="11"/>
        <v>39.303280201407219</v>
      </c>
      <c r="S38" s="2">
        <f t="shared" si="12"/>
        <v>16.599590315575522</v>
      </c>
      <c r="T38" s="2">
        <f t="shared" si="13"/>
        <v>8.7590071243184244</v>
      </c>
      <c r="U38" s="13">
        <f t="shared" si="7"/>
        <v>12</v>
      </c>
    </row>
    <row r="39" spans="2:21" s="78" customFormat="1" x14ac:dyDescent="0.35">
      <c r="B39" s="78">
        <v>20</v>
      </c>
      <c r="C39" s="78">
        <f t="shared" si="14"/>
        <v>40</v>
      </c>
      <c r="D39" s="79">
        <f t="shared" si="8"/>
        <v>10.648442752162333</v>
      </c>
      <c r="E39" s="79">
        <f t="shared" si="15"/>
        <v>23.026426431363731</v>
      </c>
      <c r="F39" s="79">
        <f t="shared" si="16"/>
        <v>175.77668762840213</v>
      </c>
      <c r="G39" s="79">
        <f t="shared" si="17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8"/>
        <v>13.15335834049756</v>
      </c>
      <c r="N39" s="79">
        <f t="shared" si="5"/>
        <v>25.568024076592778</v>
      </c>
      <c r="O39" s="79">
        <f t="shared" si="9"/>
        <v>5.8349971251449464</v>
      </c>
      <c r="P39" s="79">
        <f t="shared" si="6"/>
        <v>11.342300811741753</v>
      </c>
      <c r="Q39" s="79">
        <f t="shared" si="10"/>
        <v>61.854226449795021</v>
      </c>
      <c r="R39" s="79">
        <f t="shared" si="11"/>
        <v>38.82780001843129</v>
      </c>
      <c r="S39" s="79">
        <f t="shared" si="12"/>
        <v>16.030687645342951</v>
      </c>
      <c r="T39" s="79">
        <f t="shared" si="13"/>
        <v>8.57605526496992</v>
      </c>
      <c r="U39" s="81">
        <f t="shared" si="7"/>
        <v>11</v>
      </c>
    </row>
    <row r="40" spans="2:21" x14ac:dyDescent="0.35">
      <c r="B40" s="17">
        <v>21</v>
      </c>
      <c r="C40">
        <f t="shared" si="14"/>
        <v>41</v>
      </c>
      <c r="D40" s="2">
        <f t="shared" si="8"/>
        <v>10.804632259385972</v>
      </c>
      <c r="E40" s="2">
        <f t="shared" si="15"/>
        <v>23.182615938587368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8"/>
        <v>12.849845716790275</v>
      </c>
      <c r="N40" s="2">
        <f t="shared" si="5"/>
        <v>24.978044098125608</v>
      </c>
      <c r="O40" s="2">
        <f t="shared" si="9"/>
        <v>5.7543785364693516</v>
      </c>
      <c r="P40" s="2">
        <f t="shared" si="6"/>
        <v>11.185591174330584</v>
      </c>
      <c r="Q40" s="2">
        <f t="shared" si="10"/>
        <v>61.530537403205713</v>
      </c>
      <c r="R40" s="2">
        <f t="shared" si="11"/>
        <v>38.347921464618345</v>
      </c>
      <c r="S40" s="2">
        <f t="shared" si="12"/>
        <v>15.497257584764967</v>
      </c>
      <c r="T40" s="2">
        <f t="shared" si="13"/>
        <v>8.4036327592343252</v>
      </c>
      <c r="U40" s="13">
        <f t="shared" si="7"/>
        <v>11</v>
      </c>
    </row>
    <row r="41" spans="2:21" x14ac:dyDescent="0.35">
      <c r="B41" s="17">
        <v>22</v>
      </c>
      <c r="C41">
        <f t="shared" si="14"/>
        <v>42</v>
      </c>
      <c r="D41" s="2">
        <f t="shared" si="8"/>
        <v>10.96872489423078</v>
      </c>
      <c r="E41" s="2">
        <f t="shared" si="15"/>
        <v>23.346708573432174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8"/>
        <v>12.56824927127402</v>
      </c>
      <c r="N41" s="2">
        <f t="shared" si="5"/>
        <v>24.430665663473292</v>
      </c>
      <c r="O41" s="2">
        <f t="shared" si="9"/>
        <v>5.6831778863579396</v>
      </c>
      <c r="P41" s="2">
        <f t="shared" si="6"/>
        <v>11.047188502618017</v>
      </c>
      <c r="Q41" s="2">
        <f t="shared" si="10"/>
        <v>61.210807622215597</v>
      </c>
      <c r="R41" s="2">
        <f t="shared" si="11"/>
        <v>37.864099048783423</v>
      </c>
      <c r="S41" s="2">
        <f t="shared" si="12"/>
        <v>14.995314096464956</v>
      </c>
      <c r="T41" s="2">
        <f t="shared" si="13"/>
        <v>8.2400606508712428</v>
      </c>
      <c r="U41" s="13">
        <f t="shared" si="7"/>
        <v>11</v>
      </c>
    </row>
    <row r="42" spans="2:21" x14ac:dyDescent="0.35">
      <c r="B42" s="17">
        <v>23</v>
      </c>
      <c r="C42">
        <f t="shared" si="14"/>
        <v>43</v>
      </c>
      <c r="D42" s="2">
        <f t="shared" si="8"/>
        <v>11.141175894839234</v>
      </c>
      <c r="E42" s="2">
        <f t="shared" si="15"/>
        <v>23.519159574040629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8"/>
        <v>12.306186382170711</v>
      </c>
      <c r="N42" s="2">
        <f t="shared" si="5"/>
        <v>23.921257337118714</v>
      </c>
      <c r="O42" s="2">
        <f t="shared" si="9"/>
        <v>5.6205123371090471</v>
      </c>
      <c r="P42" s="2">
        <f t="shared" si="6"/>
        <v>10.92537670136605</v>
      </c>
      <c r="Q42" s="2">
        <f t="shared" si="10"/>
        <v>60.895941733970488</v>
      </c>
      <c r="R42" s="2">
        <f t="shared" si="11"/>
        <v>37.37678215992986</v>
      </c>
      <c r="S42" s="2">
        <f t="shared" si="12"/>
        <v>14.521491865945427</v>
      </c>
      <c r="T42" s="2">
        <f t="shared" si="13"/>
        <v>8.0839059409625857</v>
      </c>
      <c r="U42" s="13">
        <f t="shared" si="7"/>
        <v>11</v>
      </c>
    </row>
    <row r="43" spans="2:21" x14ac:dyDescent="0.35">
      <c r="B43" s="17">
        <v>24</v>
      </c>
      <c r="C43">
        <f t="shared" si="14"/>
        <v>44</v>
      </c>
      <c r="D43" s="2">
        <f t="shared" si="8"/>
        <v>11.322479200694517</v>
      </c>
      <c r="E43" s="2">
        <f t="shared" si="15"/>
        <v>23.700462879895912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8"/>
        <v>12.061625617893355</v>
      </c>
      <c r="N43" s="2">
        <f t="shared" si="5"/>
        <v>23.445870341085818</v>
      </c>
      <c r="O43" s="2">
        <f t="shared" si="9"/>
        <v>5.5656357663192191</v>
      </c>
      <c r="P43" s="2">
        <f t="shared" si="6"/>
        <v>10.818705428001952</v>
      </c>
      <c r="Q43" s="2">
        <f t="shared" si="10"/>
        <v>60.586876679883062</v>
      </c>
      <c r="R43" s="2">
        <f t="shared" si="11"/>
        <v>36.886413799987153</v>
      </c>
      <c r="S43" s="2">
        <f t="shared" si="12"/>
        <v>14.072928449189789</v>
      </c>
      <c r="T43" s="2">
        <f t="shared" si="13"/>
        <v>7.9339349438228224</v>
      </c>
      <c r="U43" s="13">
        <f t="shared" si="7"/>
        <v>11</v>
      </c>
    </row>
    <row r="44" spans="2:21" x14ac:dyDescent="0.35">
      <c r="B44" s="17">
        <v>25</v>
      </c>
      <c r="C44">
        <f t="shared" si="14"/>
        <v>45</v>
      </c>
      <c r="D44" s="2">
        <f t="shared" si="8"/>
        <v>11.513171448628201</v>
      </c>
      <c r="E44" s="2">
        <f t="shared" si="15"/>
        <v>23.891155127829599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8"/>
        <v>11.832822898691497</v>
      </c>
      <c r="N44" s="2">
        <f t="shared" si="5"/>
        <v>23.001114463392479</v>
      </c>
      <c r="O44" s="2">
        <f t="shared" si="9"/>
        <v>5.5179143455463144</v>
      </c>
      <c r="P44" s="2">
        <f t="shared" si="6"/>
        <v>10.725942621446748</v>
      </c>
      <c r="Q44" s="2">
        <f t="shared" si="10"/>
        <v>60.284584423919213</v>
      </c>
      <c r="R44" s="2">
        <f t="shared" si="11"/>
        <v>36.393429296089614</v>
      </c>
      <c r="S44" s="2">
        <f t="shared" si="12"/>
        <v>13.647172515086147</v>
      </c>
      <c r="T44" s="2">
        <f t="shared" si="13"/>
        <v>7.7890769275993739</v>
      </c>
      <c r="U44" s="13">
        <f t="shared" si="7"/>
        <v>11</v>
      </c>
    </row>
    <row r="45" spans="2:21" x14ac:dyDescent="0.35">
      <c r="B45" s="17">
        <v>26</v>
      </c>
      <c r="C45">
        <f t="shared" si="14"/>
        <v>46</v>
      </c>
      <c r="D45" s="2">
        <f t="shared" si="8"/>
        <v>11.713836474223214</v>
      </c>
      <c r="E45" s="2">
        <f t="shared" si="15"/>
        <v>24.09182015342461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8"/>
        <v>11.618271297378882</v>
      </c>
      <c r="N45" s="2">
        <f t="shared" si="5"/>
        <v>22.584060478696966</v>
      </c>
      <c r="O45" s="2">
        <f t="shared" si="9"/>
        <v>5.4768073953217895</v>
      </c>
      <c r="P45" s="2">
        <f t="shared" si="6"/>
        <v>10.646037287322308</v>
      </c>
      <c r="Q45" s="2">
        <f t="shared" si="10"/>
        <v>59.990075142078155</v>
      </c>
      <c r="R45" s="2">
        <f t="shared" si="11"/>
        <v>35.898254988653548</v>
      </c>
      <c r="S45" s="2">
        <f t="shared" si="12"/>
        <v>13.242111594916528</v>
      </c>
      <c r="T45" s="2">
        <f t="shared" si="13"/>
        <v>7.6483954235659848</v>
      </c>
      <c r="U45" s="13">
        <f t="shared" si="7"/>
        <v>11</v>
      </c>
    </row>
    <row r="46" spans="2:21" x14ac:dyDescent="0.35">
      <c r="B46" s="17">
        <v>27</v>
      </c>
      <c r="C46">
        <f t="shared" si="14"/>
        <v>47</v>
      </c>
      <c r="D46" s="2">
        <f t="shared" si="8"/>
        <v>11.925110393304424</v>
      </c>
      <c r="E46" s="2">
        <f t="shared" si="15"/>
        <v>24.303094072505822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8"/>
        <v>11.416661163712599</v>
      </c>
      <c r="N46" s="2">
        <f t="shared" si="5"/>
        <v>22.192162636471096</v>
      </c>
      <c r="O46" s="2">
        <f t="shared" si="9"/>
        <v>5.4418522398730893</v>
      </c>
      <c r="P46" s="2">
        <f t="shared" si="6"/>
        <v>10.578090057954906</v>
      </c>
      <c r="Q46" s="2">
        <f t="shared" si="10"/>
        <v>59.70440096175912</v>
      </c>
      <c r="R46" s="2">
        <f t="shared" si="11"/>
        <v>35.401306889253298</v>
      </c>
      <c r="S46" s="2">
        <f t="shared" si="12"/>
        <v>12.855914597177822</v>
      </c>
      <c r="T46" s="2">
        <f t="shared" si="13"/>
        <v>7.5110653218204062</v>
      </c>
      <c r="U46" s="13">
        <f t="shared" si="7"/>
        <v>11</v>
      </c>
    </row>
    <row r="47" spans="2:21" x14ac:dyDescent="0.35">
      <c r="B47" s="17">
        <v>28</v>
      </c>
      <c r="C47">
        <f t="shared" si="14"/>
        <v>48</v>
      </c>
      <c r="D47" s="2">
        <f t="shared" si="8"/>
        <v>12.147687350895918</v>
      </c>
      <c r="E47" s="2">
        <f t="shared" si="15"/>
        <v>24.525671030097314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8"/>
        <v>11.226848153473812</v>
      </c>
      <c r="N47" s="2">
        <f t="shared" si="5"/>
        <v>21.823196514648533</v>
      </c>
      <c r="O47" s="2">
        <f t="shared" si="9"/>
        <v>5.4126521312504865</v>
      </c>
      <c r="P47" s="2">
        <f t="shared" si="6"/>
        <v>10.521329718809946</v>
      </c>
      <c r="Q47" s="2">
        <f t="shared" si="10"/>
        <v>59.428660329646391</v>
      </c>
      <c r="R47" s="2">
        <f t="shared" si="11"/>
        <v>34.902989299549077</v>
      </c>
      <c r="S47" s="2">
        <f t="shared" si="12"/>
        <v>12.486985626251832</v>
      </c>
      <c r="T47" s="2">
        <f t="shared" si="13"/>
        <v>7.3763543796075934</v>
      </c>
      <c r="U47" s="13">
        <f t="shared" si="7"/>
        <v>11</v>
      </c>
    </row>
    <row r="48" spans="2:21" x14ac:dyDescent="0.35">
      <c r="B48" s="17">
        <v>29</v>
      </c>
      <c r="C48">
        <f t="shared" si="14"/>
        <v>49</v>
      </c>
      <c r="D48" s="2">
        <f t="shared" si="8"/>
        <v>12.382326040135739</v>
      </c>
      <c r="E48" s="2">
        <f t="shared" si="15"/>
        <v>24.760309719337137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8"/>
        <v>11.047827374596467</v>
      </c>
      <c r="N48" s="2">
        <f t="shared" si="5"/>
        <v>21.475208763835596</v>
      </c>
      <c r="O48" s="2">
        <f t="shared" si="9"/>
        <v>5.3888665565400133</v>
      </c>
      <c r="P48" s="2">
        <f t="shared" si="6"/>
        <v>10.47509436726474</v>
      </c>
      <c r="Q48" s="2">
        <f t="shared" si="10"/>
        <v>59.164003098507408</v>
      </c>
      <c r="R48" s="2">
        <f t="shared" si="11"/>
        <v>34.403693379170271</v>
      </c>
      <c r="S48" s="2">
        <f t="shared" si="12"/>
        <v>12.13392654483031</v>
      </c>
      <c r="T48" s="2">
        <f t="shared" si="13"/>
        <v>7.2436081262866345</v>
      </c>
      <c r="U48" s="13">
        <f t="shared" si="7"/>
        <v>10</v>
      </c>
    </row>
    <row r="49" spans="2:21" s="78" customFormat="1" x14ac:dyDescent="0.35">
      <c r="B49" s="78">
        <v>30</v>
      </c>
      <c r="C49" s="78">
        <f t="shared" si="14"/>
        <v>50</v>
      </c>
      <c r="D49" s="79">
        <f t="shared" si="8"/>
        <v>12.629857111688764</v>
      </c>
      <c r="E49" s="79">
        <f t="shared" si="15"/>
        <v>25.00784079089016</v>
      </c>
      <c r="F49" s="79">
        <f t="shared" si="16"/>
        <v>100.89194321639923</v>
      </c>
      <c r="G49" s="79">
        <f t="shared" si="17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8"/>
        <v>10.878712313530123</v>
      </c>
      <c r="N49" s="79">
        <f t="shared" si="5"/>
        <v>21.146476143532393</v>
      </c>
      <c r="O49" s="79">
        <f t="shared" si="9"/>
        <v>5.3702034162235028</v>
      </c>
      <c r="P49" s="79">
        <f t="shared" si="6"/>
        <v>10.438816208591893</v>
      </c>
      <c r="Q49" s="79">
        <f t="shared" si="10"/>
        <v>58.91163643728342</v>
      </c>
      <c r="R49" s="79">
        <f t="shared" si="11"/>
        <v>33.903795646393263</v>
      </c>
      <c r="S49" s="79">
        <f t="shared" si="12"/>
        <v>11.795506363436536</v>
      </c>
      <c r="T49" s="79">
        <f t="shared" si="13"/>
        <v>7.1122374042004992</v>
      </c>
      <c r="U49" s="81">
        <f t="shared" si="7"/>
        <v>10</v>
      </c>
    </row>
    <row r="50" spans="2:21" x14ac:dyDescent="0.35">
      <c r="B50" s="17">
        <v>31</v>
      </c>
      <c r="C50">
        <f t="shared" si="14"/>
        <v>51</v>
      </c>
      <c r="D50" s="2">
        <f t="shared" si="8"/>
        <v>12.891191615817556</v>
      </c>
      <c r="E50" s="2">
        <f t="shared" si="15"/>
        <v>25.269175295018954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8"/>
        <v>10.718717531186465</v>
      </c>
      <c r="N50" s="2">
        <f t="shared" si="5"/>
        <v>20.835471885821498</v>
      </c>
      <c r="O50" s="2">
        <f t="shared" si="9"/>
        <v>5.3564126880716056</v>
      </c>
      <c r="P50" s="2">
        <f t="shared" si="6"/>
        <v>10.41200923958111</v>
      </c>
      <c r="Q50" s="2">
        <f t="shared" si="10"/>
        <v>58.672831685512705</v>
      </c>
      <c r="R50" s="2">
        <f t="shared" si="11"/>
        <v>33.403656390493751</v>
      </c>
      <c r="S50" s="2">
        <f t="shared" si="12"/>
        <v>11.47063600546012</v>
      </c>
      <c r="T50" s="2">
        <f t="shared" si="13"/>
        <v>6.9817079690865036</v>
      </c>
      <c r="U50" s="13">
        <f t="shared" si="7"/>
        <v>10</v>
      </c>
    </row>
    <row r="51" spans="2:21" x14ac:dyDescent="0.35">
      <c r="B51" s="17">
        <v>32</v>
      </c>
      <c r="C51">
        <f t="shared" si="14"/>
        <v>52</v>
      </c>
      <c r="D51" s="2">
        <f t="shared" si="8"/>
        <v>13.167330645237794</v>
      </c>
      <c r="E51" s="2">
        <f t="shared" si="15"/>
        <v>25.54531432443919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8"/>
        <v>10.567144356628262</v>
      </c>
      <c r="N51" s="2">
        <f t="shared" si="5"/>
        <v>20.540837886188282</v>
      </c>
      <c r="O51" s="2">
        <f t="shared" si="9"/>
        <v>5.3472812836482344</v>
      </c>
      <c r="P51" s="2">
        <f t="shared" si="6"/>
        <v>10.394259250406783</v>
      </c>
      <c r="Q51" s="2">
        <f t="shared" si="10"/>
        <v>58.448932293034559</v>
      </c>
      <c r="R51" s="2">
        <f t="shared" si="11"/>
        <v>32.90361796859537</v>
      </c>
      <c r="S51" s="2">
        <f t="shared" si="12"/>
        <v>11.15834733607759</v>
      </c>
      <c r="T51" s="2">
        <f t="shared" si="13"/>
        <v>6.8515317083784337</v>
      </c>
      <c r="U51" s="13">
        <f t="shared" si="7"/>
        <v>10</v>
      </c>
    </row>
    <row r="52" spans="2:21" x14ac:dyDescent="0.35">
      <c r="B52" s="17">
        <v>33</v>
      </c>
      <c r="C52">
        <f t="shared" si="14"/>
        <v>53</v>
      </c>
      <c r="D52" s="2">
        <f t="shared" si="8"/>
        <v>13.459376378160554</v>
      </c>
      <c r="E52" s="2">
        <f t="shared" si="15"/>
        <v>25.837360057361948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8"/>
        <v>10.423368983465378</v>
      </c>
      <c r="N52" s="2">
        <f t="shared" si="5"/>
        <v>20.261361564819342</v>
      </c>
      <c r="O52" s="2">
        <f t="shared" si="9"/>
        <v>5.3426288733649185</v>
      </c>
      <c r="P52" s="2">
        <f t="shared" si="6"/>
        <v>10.385215709201663</v>
      </c>
      <c r="Q52" s="2">
        <f t="shared" si="10"/>
        <v>58.241363009761827</v>
      </c>
      <c r="R52" s="2">
        <f t="shared" si="11"/>
        <v>32.404002952399878</v>
      </c>
      <c r="S52" s="2">
        <f t="shared" si="12"/>
        <v>10.857775594404631</v>
      </c>
      <c r="T52" s="2">
        <f t="shared" si="13"/>
        <v>6.7212591351924802</v>
      </c>
      <c r="U52" s="13">
        <f t="shared" si="7"/>
        <v>10</v>
      </c>
    </row>
    <row r="53" spans="2:21" x14ac:dyDescent="0.35">
      <c r="B53" s="17">
        <v>34</v>
      </c>
      <c r="C53">
        <f t="shared" si="14"/>
        <v>54</v>
      </c>
      <c r="D53" s="2">
        <f t="shared" si="8"/>
        <v>13.768544758698981</v>
      </c>
      <c r="E53" s="2">
        <f t="shared" si="15"/>
        <v>26.146528437900379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8"/>
        <v>10.286832506184689</v>
      </c>
      <c r="N53" s="2">
        <f t="shared" si="5"/>
        <v>19.995956498822046</v>
      </c>
      <c r="O53" s="2">
        <f t="shared" si="9"/>
        <v>5.34230450780165</v>
      </c>
      <c r="P53" s="2">
        <f t="shared" si="6"/>
        <v>10.38458519444516</v>
      </c>
      <c r="Q53" s="2">
        <f t="shared" si="10"/>
        <v>58.051640518907064</v>
      </c>
      <c r="R53" s="2">
        <f t="shared" si="11"/>
        <v>31.905112081006685</v>
      </c>
      <c r="S53" s="2">
        <f t="shared" si="12"/>
        <v>10.568144555065444</v>
      </c>
      <c r="T53" s="2">
        <f t="shared" si="13"/>
        <v>6.59047288987444</v>
      </c>
      <c r="U53" s="13">
        <f t="shared" si="7"/>
        <v>10</v>
      </c>
    </row>
    <row r="54" spans="2:21" x14ac:dyDescent="0.35">
      <c r="B54" s="17">
        <v>35</v>
      </c>
      <c r="C54">
        <f t="shared" si="14"/>
        <v>55</v>
      </c>
      <c r="D54" s="2">
        <f t="shared" si="8"/>
        <v>14.096180097566741</v>
      </c>
      <c r="E54" s="2">
        <f t="shared" si="15"/>
        <v>26.474163776768137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8"/>
        <v>10.157032533541328</v>
      </c>
      <c r="N54" s="2">
        <f t="shared" si="5"/>
        <v>19.743646119998974</v>
      </c>
      <c r="O54" s="2">
        <f t="shared" si="9"/>
        <v>5.3461839024205666</v>
      </c>
      <c r="P54" s="2">
        <f t="shared" si="6"/>
        <v>10.392126116881194</v>
      </c>
      <c r="Q54" s="2">
        <f t="shared" si="10"/>
        <v>57.881385741418455</v>
      </c>
      <c r="R54" s="2">
        <f t="shared" si="11"/>
        <v>31.407221964650319</v>
      </c>
      <c r="S54" s="2">
        <f t="shared" si="12"/>
        <v>10.288753885357037</v>
      </c>
      <c r="T54" s="2">
        <f t="shared" si="13"/>
        <v>6.4587820366368547</v>
      </c>
      <c r="U54" s="13">
        <f t="shared" si="7"/>
        <v>10</v>
      </c>
    </row>
    <row r="55" spans="2:21" x14ac:dyDescent="0.35">
      <c r="B55" s="17">
        <v>36</v>
      </c>
      <c r="C55">
        <f t="shared" si="14"/>
        <v>56</v>
      </c>
      <c r="D55" s="2">
        <f t="shared" si="8"/>
        <v>14.443771931552726</v>
      </c>
      <c r="E55" s="2">
        <f t="shared" si="15"/>
        <v>26.821755610754124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8"/>
        <v>10.033516092280337</v>
      </c>
      <c r="N55" s="2">
        <f t="shared" si="5"/>
        <v>19.503549920818209</v>
      </c>
      <c r="O55" s="2">
        <f t="shared" si="9"/>
        <v>5.3541672831688869</v>
      </c>
      <c r="P55" s="2">
        <f t="shared" si="6"/>
        <v>10.407644531715009</v>
      </c>
      <c r="Q55" s="2">
        <f t="shared" si="10"/>
        <v>57.732338080743304</v>
      </c>
      <c r="R55" s="2">
        <f t="shared" si="11"/>
        <v>30.91058246998918</v>
      </c>
      <c r="S55" s="2">
        <f t="shared" si="12"/>
        <v>10.018968269467159</v>
      </c>
      <c r="T55" s="2">
        <f t="shared" si="13"/>
        <v>6.3258169849365373</v>
      </c>
      <c r="U55" s="13">
        <f t="shared" si="7"/>
        <v>10</v>
      </c>
    </row>
    <row r="56" spans="2:21" x14ac:dyDescent="0.35">
      <c r="B56" s="17">
        <v>37</v>
      </c>
      <c r="C56">
        <f t="shared" si="14"/>
        <v>57</v>
      </c>
      <c r="D56" s="2">
        <f t="shared" si="8"/>
        <v>14.812974547895344</v>
      </c>
      <c r="E56" s="2">
        <f t="shared" si="15"/>
        <v>27.19095822709674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0.23024035091160663</v>
      </c>
      <c r="K56" s="2">
        <f t="shared" ref="K56:K79" si="22">(F56*10/($I$3*0.5*$B$5*$I$4))^0.5</f>
        <v>5.9452175799181957</v>
      </c>
      <c r="L56" s="2">
        <f t="shared" ref="L56:L79" si="23">K56*$B$6</f>
        <v>11.556551740548185</v>
      </c>
      <c r="M56" s="2">
        <f t="shared" si="18"/>
        <v>9.9158735929840383</v>
      </c>
      <c r="N56" s="2">
        <f t="shared" ref="N56:N79" si="24">M56*$B$6</f>
        <v>19.274871724986092</v>
      </c>
      <c r="O56" s="2">
        <f t="shared" si="9"/>
        <v>5.366177714173463</v>
      </c>
      <c r="P56" s="2">
        <f t="shared" ref="P56:P79" si="25">O56*$B$6</f>
        <v>10.430990887918945</v>
      </c>
      <c r="Q56" s="2">
        <f t="shared" si="10"/>
        <v>57.606371926867382</v>
      </c>
      <c r="R56" s="2">
        <f t="shared" si="11"/>
        <v>30.415413699770642</v>
      </c>
      <c r="S56" s="2">
        <f t="shared" si="12"/>
        <v>9.7582079503496981</v>
      </c>
      <c r="T56" s="2">
        <f t="shared" si="13"/>
        <v>6.1912248973607173</v>
      </c>
      <c r="U56" s="13">
        <f t="shared" si="7"/>
        <v>10</v>
      </c>
    </row>
    <row r="57" spans="2:21" x14ac:dyDescent="0.35">
      <c r="B57" s="17">
        <v>38</v>
      </c>
      <c r="C57">
        <f t="shared" si="14"/>
        <v>58</v>
      </c>
      <c r="D57" s="2">
        <f t="shared" si="8"/>
        <v>15.205629662226981</v>
      </c>
      <c r="E57" s="2">
        <f t="shared" si="15"/>
        <v>27.583613341428375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0.22401772459902208</v>
      </c>
      <c r="K57" s="2">
        <f t="shared" si="22"/>
        <v>5.7980071688320143</v>
      </c>
      <c r="L57" s="2">
        <f t="shared" si="23"/>
        <v>11.270398255062423</v>
      </c>
      <c r="M57" s="2">
        <f t="shared" si="18"/>
        <v>9.8037336751857289</v>
      </c>
      <c r="N57" s="2">
        <f t="shared" si="24"/>
        <v>19.056889667173028</v>
      </c>
      <c r="O57" s="2">
        <f t="shared" si="9"/>
        <v>5.3821598474792323</v>
      </c>
      <c r="P57" s="2">
        <f t="shared" si="25"/>
        <v>10.462057597924032</v>
      </c>
      <c r="Q57" s="2">
        <f t="shared" si="10"/>
        <v>57.505515798666806</v>
      </c>
      <c r="R57" s="2">
        <f t="shared" si="11"/>
        <v>29.921902457238431</v>
      </c>
      <c r="S57" s="2">
        <f t="shared" si="12"/>
        <v>9.5059403989398046</v>
      </c>
      <c r="T57" s="2">
        <f t="shared" si="13"/>
        <v>6.0546654704878815</v>
      </c>
      <c r="U57" s="13">
        <f t="shared" si="7"/>
        <v>10</v>
      </c>
    </row>
    <row r="58" spans="2:21" x14ac:dyDescent="0.35">
      <c r="B58" s="17">
        <v>39</v>
      </c>
      <c r="C58">
        <f t="shared" si="14"/>
        <v>59</v>
      </c>
      <c r="D58" s="2">
        <f t="shared" si="8"/>
        <v>15.623792839720323</v>
      </c>
      <c r="E58" s="2">
        <f t="shared" si="15"/>
        <v>28.001776518921719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0.21772686031741628</v>
      </c>
      <c r="K58" s="2">
        <f t="shared" si="22"/>
        <v>5.6536464904069597</v>
      </c>
      <c r="L58" s="2">
        <f t="shared" si="23"/>
        <v>10.989784193912664</v>
      </c>
      <c r="M58" s="2">
        <f t="shared" si="18"/>
        <v>9.6967587842870042</v>
      </c>
      <c r="N58" s="2">
        <f t="shared" si="24"/>
        <v>18.84894759524845</v>
      </c>
      <c r="O58" s="2">
        <f t="shared" si="9"/>
        <v>5.4020790498072619</v>
      </c>
      <c r="P58" s="2">
        <f t="shared" si="25"/>
        <v>10.500777340177349</v>
      </c>
      <c r="Q58" s="2">
        <f t="shared" si="10"/>
        <v>57.431974576077238</v>
      </c>
      <c r="R58" s="2">
        <f t="shared" si="11"/>
        <v>29.430198057155518</v>
      </c>
      <c r="S58" s="2">
        <f t="shared" si="12"/>
        <v>9.2616728636668402</v>
      </c>
      <c r="T58" s="2">
        <f t="shared" si="13"/>
        <v>5.9158069944167293</v>
      </c>
      <c r="U58" s="13">
        <f t="shared" si="7"/>
        <v>11</v>
      </c>
    </row>
    <row r="59" spans="2:21" s="78" customFormat="1" x14ac:dyDescent="0.35">
      <c r="B59" s="78">
        <v>40</v>
      </c>
      <c r="C59" s="78">
        <f t="shared" si="14"/>
        <v>60</v>
      </c>
      <c r="D59" s="79">
        <f t="shared" si="8"/>
        <v>16.069764372783286</v>
      </c>
      <c r="E59" s="79">
        <f t="shared" si="15"/>
        <v>28.447748051984682</v>
      </c>
      <c r="F59" s="79">
        <f t="shared" si="16"/>
        <v>61.046602966002581</v>
      </c>
      <c r="G59" s="79">
        <f t="shared" si="17"/>
        <v>114.73008466239955</v>
      </c>
      <c r="H59" s="79">
        <f t="shared" si="19"/>
        <v>34.190778623577252</v>
      </c>
      <c r="I59" s="79">
        <f t="shared" si="20"/>
        <v>20.652909145183326</v>
      </c>
      <c r="J59" s="80">
        <f t="shared" si="21"/>
        <v>0.21136967432499043</v>
      </c>
      <c r="K59" s="79">
        <f t="shared" si="22"/>
        <v>5.5118340991277091</v>
      </c>
      <c r="L59" s="79">
        <f t="shared" si="23"/>
        <v>10.714123595248406</v>
      </c>
      <c r="M59" s="79">
        <f t="shared" si="18"/>
        <v>9.5946413606422336</v>
      </c>
      <c r="N59" s="79">
        <f t="shared" si="24"/>
        <v>18.6504476624708</v>
      </c>
      <c r="O59" s="79">
        <f t="shared" si="9"/>
        <v>5.4259208734814584</v>
      </c>
      <c r="P59" s="79">
        <f t="shared" si="25"/>
        <v>10.547122030708199</v>
      </c>
      <c r="Q59" s="79">
        <f t="shared" si="10"/>
        <v>57.388155360982495</v>
      </c>
      <c r="R59" s="79">
        <f t="shared" si="11"/>
        <v>28.940407308997813</v>
      </c>
      <c r="S59" s="79">
        <f t="shared" si="12"/>
        <v>9.0249455836297088</v>
      </c>
      <c r="T59" s="79">
        <f t="shared" si="13"/>
        <v>5.7743226119417042</v>
      </c>
      <c r="U59" s="81">
        <f t="shared" si="7"/>
        <v>11</v>
      </c>
    </row>
    <row r="60" spans="2:21" x14ac:dyDescent="0.35">
      <c r="B60" s="17">
        <v>41</v>
      </c>
      <c r="C60">
        <f t="shared" si="14"/>
        <v>61</v>
      </c>
      <c r="D60" s="2">
        <f t="shared" si="8"/>
        <v>16.546125480465566</v>
      </c>
      <c r="E60" s="2">
        <f t="shared" si="15"/>
        <v>28.924109159666962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0.20494810308218109</v>
      </c>
      <c r="K60" s="2">
        <f t="shared" si="22"/>
        <v>5.372284946094231</v>
      </c>
      <c r="L60" s="2">
        <f t="shared" si="23"/>
        <v>10.44286236961581</v>
      </c>
      <c r="M60" s="2">
        <f t="shared" si="18"/>
        <v>9.4971005431948914</v>
      </c>
      <c r="N60" s="2">
        <f t="shared" si="24"/>
        <v>18.460843919883956</v>
      </c>
      <c r="O60" s="2">
        <f t="shared" si="9"/>
        <v>5.4536908485962519</v>
      </c>
      <c r="P60" s="2">
        <f t="shared" si="25"/>
        <v>10.601102419135339</v>
      </c>
      <c r="Q60" s="2">
        <f t="shared" si="10"/>
        <v>57.376697610997013</v>
      </c>
      <c r="R60" s="2">
        <f t="shared" si="11"/>
        <v>28.452588451330051</v>
      </c>
      <c r="S60" s="2">
        <f t="shared" si="12"/>
        <v>8.7953254682360722</v>
      </c>
      <c r="T60" s="2">
        <f t="shared" si="13"/>
        <v>5.6298867109859208</v>
      </c>
      <c r="U60" s="13">
        <f t="shared" si="7"/>
        <v>11</v>
      </c>
    </row>
    <row r="61" spans="2:21" x14ac:dyDescent="0.35">
      <c r="B61" s="17">
        <v>42</v>
      </c>
      <c r="C61">
        <f t="shared" si="14"/>
        <v>62</v>
      </c>
      <c r="D61" s="2">
        <f t="shared" si="8"/>
        <v>17.055780881201464</v>
      </c>
      <c r="E61" s="2">
        <f t="shared" si="15"/>
        <v>29.43376456040286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0.19846410266179604</v>
      </c>
      <c r="K61" s="2">
        <f t="shared" si="22"/>
        <v>5.234727529758108</v>
      </c>
      <c r="L61" s="2">
        <f t="shared" si="23"/>
        <v>10.175472761445</v>
      </c>
      <c r="M61" s="2">
        <f t="shared" si="18"/>
        <v>9.4038793075877258</v>
      </c>
      <c r="N61" s="2">
        <f t="shared" si="24"/>
        <v>18.279636753261325</v>
      </c>
      <c r="O61" s="2">
        <f t="shared" si="9"/>
        <v>5.4854145815351556</v>
      </c>
      <c r="P61" s="2">
        <f t="shared" si="25"/>
        <v>10.662768280171298</v>
      </c>
      <c r="Q61" s="2">
        <f t="shared" si="10"/>
        <v>57.400508316869448</v>
      </c>
      <c r="R61" s="2">
        <f t="shared" si="11"/>
        <v>27.966743756466588</v>
      </c>
      <c r="S61" s="2">
        <f t="shared" si="12"/>
        <v>8.5724000556423547</v>
      </c>
      <c r="T61" s="2">
        <f t="shared" si="13"/>
        <v>5.4821713950707611</v>
      </c>
      <c r="U61" s="13">
        <f t="shared" si="7"/>
        <v>11</v>
      </c>
    </row>
    <row r="62" spans="2:21" x14ac:dyDescent="0.35">
      <c r="B62" s="17">
        <v>43</v>
      </c>
      <c r="C62">
        <f t="shared" si="14"/>
        <v>63</v>
      </c>
      <c r="D62" s="2">
        <f t="shared" si="8"/>
        <v>17.602009019542436</v>
      </c>
      <c r="E62" s="2">
        <f t="shared" si="15"/>
        <v>29.979992698743832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0.19191964815317528</v>
      </c>
      <c r="K62" s="2">
        <f t="shared" si="22"/>
        <v>5.0989012454049467</v>
      </c>
      <c r="L62" s="2">
        <f t="shared" si="23"/>
        <v>9.9114481968679513</v>
      </c>
      <c r="M62" s="2">
        <f t="shared" si="18"/>
        <v>9.3147419727186627</v>
      </c>
      <c r="N62" s="2">
        <f t="shared" si="24"/>
        <v>18.106368036249446</v>
      </c>
      <c r="O62" s="2">
        <f t="shared" si="9"/>
        <v>5.5211381512373894</v>
      </c>
      <c r="P62" s="2">
        <f t="shared" si="25"/>
        <v>10.732209183901286</v>
      </c>
      <c r="Q62" s="2">
        <f t="shared" si="10"/>
        <v>57.462803145805282</v>
      </c>
      <c r="R62" s="2">
        <f t="shared" si="11"/>
        <v>27.48281044706145</v>
      </c>
      <c r="S62" s="2">
        <f t="shared" si="12"/>
        <v>8.3557715622947875</v>
      </c>
      <c r="T62" s="2">
        <f t="shared" si="13"/>
        <v>5.3308429875529715</v>
      </c>
      <c r="U62" s="13">
        <f t="shared" si="7"/>
        <v>11</v>
      </c>
    </row>
    <row r="63" spans="2:21" x14ac:dyDescent="0.35">
      <c r="B63" s="17">
        <v>44</v>
      </c>
      <c r="C63">
        <f t="shared" si="14"/>
        <v>64</v>
      </c>
      <c r="D63" s="2">
        <f t="shared" si="8"/>
        <v>18.188521508550814</v>
      </c>
      <c r="E63" s="2">
        <f t="shared" si="15"/>
        <v>30.56650518775221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0.18531673306055971</v>
      </c>
      <c r="K63" s="2">
        <f t="shared" si="22"/>
        <v>4.9645538706966867</v>
      </c>
      <c r="L63" s="2">
        <f t="shared" si="23"/>
        <v>9.6502983960150477</v>
      </c>
      <c r="M63" s="2">
        <f t="shared" si="18"/>
        <v>9.2294720210344714</v>
      </c>
      <c r="N63" s="2">
        <f t="shared" si="24"/>
        <v>17.940616893367647</v>
      </c>
      <c r="O63" s="2">
        <f t="shared" si="9"/>
        <v>5.5609287990248335</v>
      </c>
      <c r="P63" s="2">
        <f t="shared" si="25"/>
        <v>10.809555836696433</v>
      </c>
      <c r="Q63" s="2">
        <f t="shared" si="10"/>
        <v>57.567154653484579</v>
      </c>
      <c r="R63" s="2">
        <f t="shared" si="11"/>
        <v>27.000649465732369</v>
      </c>
      <c r="S63" s="2">
        <f t="shared" si="12"/>
        <v>8.1450508258922749</v>
      </c>
      <c r="T63" s="2">
        <f t="shared" si="13"/>
        <v>5.1755585375650206</v>
      </c>
      <c r="U63" s="13">
        <f t="shared" si="7"/>
        <v>11</v>
      </c>
    </row>
    <row r="64" spans="2:21" x14ac:dyDescent="0.35">
      <c r="B64" s="17">
        <v>45</v>
      </c>
      <c r="C64">
        <f t="shared" si="14"/>
        <v>65</v>
      </c>
      <c r="D64" s="2">
        <f t="shared" si="8"/>
        <v>18.819533693443589</v>
      </c>
      <c r="E64" s="2">
        <f t="shared" si="15"/>
        <v>31.197517372644985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0.17865736869585039</v>
      </c>
      <c r="K64" s="2">
        <f t="shared" si="22"/>
        <v>4.8314391269716745</v>
      </c>
      <c r="L64" s="2">
        <f t="shared" si="23"/>
        <v>9.3915446325726197</v>
      </c>
      <c r="M64" s="2">
        <f t="shared" si="18"/>
        <v>9.1478701870239245</v>
      </c>
      <c r="N64" s="2">
        <f t="shared" si="24"/>
        <v>17.781995984344587</v>
      </c>
      <c r="O64" s="2">
        <f t="shared" si="9"/>
        <v>5.6048759098912573</v>
      </c>
      <c r="P64" s="2">
        <f t="shared" si="25"/>
        <v>10.894981988683021</v>
      </c>
      <c r="Q64" s="2">
        <f t="shared" si="10"/>
        <v>57.717548880521392</v>
      </c>
      <c r="R64" s="2">
        <f t="shared" si="11"/>
        <v>26.520031507876407</v>
      </c>
      <c r="S64" s="2">
        <f t="shared" si="12"/>
        <v>7.9398509230656993</v>
      </c>
      <c r="T64" s="2">
        <f t="shared" si="13"/>
        <v>5.0159623109724771</v>
      </c>
      <c r="U64" s="13">
        <f t="shared" si="7"/>
        <v>11</v>
      </c>
    </row>
    <row r="65" spans="2:21" x14ac:dyDescent="0.35">
      <c r="B65" s="17">
        <v>46</v>
      </c>
      <c r="C65">
        <f t="shared" si="14"/>
        <v>66</v>
      </c>
      <c r="D65" s="2">
        <f t="shared" si="8"/>
        <v>19.499848660952775</v>
      </c>
      <c r="E65" s="2">
        <f t="shared" si="15"/>
        <v>31.877832340154171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0.1719435835659435</v>
      </c>
      <c r="K65" s="2">
        <f t="shared" si="22"/>
        <v>4.6993142555493348</v>
      </c>
      <c r="L65" s="2">
        <f t="shared" si="23"/>
        <v>9.1347150225070184</v>
      </c>
      <c r="M65" s="2">
        <f t="shared" si="18"/>
        <v>9.0697527758383103</v>
      </c>
      <c r="N65" s="2">
        <f t="shared" si="24"/>
        <v>17.630148235785541</v>
      </c>
      <c r="O65" s="2">
        <f t="shared" si="9"/>
        <v>5.6530922819995357</v>
      </c>
      <c r="P65" s="2">
        <f t="shared" si="25"/>
        <v>10.988706901441978</v>
      </c>
      <c r="Q65" s="2">
        <f t="shared" si="10"/>
        <v>57.918451896949691</v>
      </c>
      <c r="R65" s="2">
        <f t="shared" si="11"/>
        <v>26.040619556795519</v>
      </c>
      <c r="S65" s="2">
        <f t="shared" si="12"/>
        <v>7.7397802090696386</v>
      </c>
      <c r="T65" s="2">
        <f t="shared" si="13"/>
        <v>4.8516822708942247</v>
      </c>
      <c r="U65" s="13">
        <f t="shared" si="7"/>
        <v>11</v>
      </c>
    </row>
    <row r="66" spans="2:21" x14ac:dyDescent="0.35">
      <c r="B66" s="17">
        <v>47</v>
      </c>
      <c r="C66">
        <f t="shared" si="14"/>
        <v>67</v>
      </c>
      <c r="D66" s="2">
        <f t="shared" si="8"/>
        <v>20.234957524966489</v>
      </c>
      <c r="E66" s="2">
        <f t="shared" si="15"/>
        <v>32.612941204167882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0.1651774227548275</v>
      </c>
      <c r="K66" s="2">
        <f t="shared" si="22"/>
        <v>4.5679375447411612</v>
      </c>
      <c r="L66" s="2">
        <f t="shared" si="23"/>
        <v>8.8793397169696586</v>
      </c>
      <c r="M66" s="2">
        <f t="shared" si="18"/>
        <v>8.9949501800757119</v>
      </c>
      <c r="N66" s="2">
        <f t="shared" si="24"/>
        <v>17.484743958038372</v>
      </c>
      <c r="O66" s="2">
        <f t="shared" si="9"/>
        <v>5.7057156751123204</v>
      </c>
      <c r="P66" s="2">
        <f t="shared" si="25"/>
        <v>11.090998357910333</v>
      </c>
      <c r="Q66" s="2">
        <f t="shared" si="10"/>
        <v>58.174888140544368</v>
      </c>
      <c r="R66" s="2">
        <f t="shared" si="11"/>
        <v>25.561946936376486</v>
      </c>
      <c r="S66" s="2">
        <f t="shared" si="12"/>
        <v>7.5444344769158604</v>
      </c>
      <c r="T66" s="2">
        <f t="shared" si="13"/>
        <v>4.6823265833213865</v>
      </c>
      <c r="U66" s="13">
        <f t="shared" si="7"/>
        <v>11</v>
      </c>
    </row>
    <row r="67" spans="2:21" x14ac:dyDescent="0.35">
      <c r="B67" s="17">
        <v>48</v>
      </c>
      <c r="C67">
        <f t="shared" si="14"/>
        <v>68</v>
      </c>
      <c r="D67" s="2">
        <f t="shared" si="8"/>
        <v>21.031159422643547</v>
      </c>
      <c r="E67" s="2">
        <f t="shared" si="15"/>
        <v>33.409143101844947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0.1583609473006308</v>
      </c>
      <c r="K67" s="2">
        <f t="shared" si="22"/>
        <v>4.4370657360876677</v>
      </c>
      <c r="L67" s="2">
        <f t="shared" si="23"/>
        <v>8.624945860436652</v>
      </c>
      <c r="M67" s="2">
        <f t="shared" si="18"/>
        <v>8.9233055677867625</v>
      </c>
      <c r="N67" s="2">
        <f t="shared" si="24"/>
        <v>17.345478294886622</v>
      </c>
      <c r="O67" s="2">
        <f t="shared" si="9"/>
        <v>5.7629106151084715</v>
      </c>
      <c r="P67" s="2">
        <f t="shared" si="25"/>
        <v>11.202176170072452</v>
      </c>
      <c r="Q67" s="2">
        <f t="shared" si="10"/>
        <v>58.492532705104381</v>
      </c>
      <c r="R67" s="2">
        <f t="shared" si="11"/>
        <v>25.083389603259434</v>
      </c>
      <c r="S67" s="2">
        <f t="shared" si="12"/>
        <v>7.3533878635807719</v>
      </c>
      <c r="T67" s="2">
        <f t="shared" si="13"/>
        <v>4.5074802299296159</v>
      </c>
      <c r="U67" s="13">
        <f t="shared" si="7"/>
        <v>11</v>
      </c>
    </row>
    <row r="68" spans="2:21" x14ac:dyDescent="0.35">
      <c r="B68" s="17">
        <v>49</v>
      </c>
      <c r="C68">
        <f t="shared" si="14"/>
        <v>69</v>
      </c>
      <c r="D68" s="2">
        <f t="shared" si="8"/>
        <v>21.89570536038698</v>
      </c>
      <c r="E68" s="2">
        <f t="shared" si="15"/>
        <v>34.273689039588376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0.15149623356780947</v>
      </c>
      <c r="K68" s="2">
        <f t="shared" si="22"/>
        <v>4.3064512266014976</v>
      </c>
      <c r="L68" s="2">
        <f t="shared" si="23"/>
        <v>8.3710521523170556</v>
      </c>
      <c r="M68" s="2">
        <f t="shared" si="18"/>
        <v>8.8546737189053992</v>
      </c>
      <c r="N68" s="2">
        <f t="shared" si="24"/>
        <v>17.212068961757073</v>
      </c>
      <c r="O68" s="2">
        <f t="shared" si="9"/>
        <v>5.8248704062504446</v>
      </c>
      <c r="P68" s="2">
        <f t="shared" si="25"/>
        <v>11.322616090485864</v>
      </c>
      <c r="Q68" s="2">
        <f t="shared" si="10"/>
        <v>58.877820055869861</v>
      </c>
      <c r="R68" s="2">
        <f t="shared" si="11"/>
        <v>24.604131016281485</v>
      </c>
      <c r="S68" s="2">
        <f t="shared" si="12"/>
        <v>7.1661820357186725</v>
      </c>
      <c r="T68" s="2">
        <f t="shared" si="13"/>
        <v>4.3267018810815925</v>
      </c>
      <c r="U68" s="13">
        <f t="shared" si="7"/>
        <v>11</v>
      </c>
    </row>
    <row r="69" spans="2:21" s="78" customFormat="1" x14ac:dyDescent="0.35">
      <c r="B69" s="78">
        <v>50</v>
      </c>
      <c r="C69" s="78">
        <f t="shared" si="14"/>
        <v>70</v>
      </c>
      <c r="D69" s="79">
        <f t="shared" si="8"/>
        <v>22.836970845287865</v>
      </c>
      <c r="E69" s="79">
        <f t="shared" si="15"/>
        <v>35.214954524489258</v>
      </c>
      <c r="F69" s="79">
        <f t="shared" si="16"/>
        <v>35.039404161606278</v>
      </c>
      <c r="G69" s="79">
        <f t="shared" si="17"/>
        <v>96.269971725157561</v>
      </c>
      <c r="H69" s="79">
        <f t="shared" si="19"/>
        <v>32.295020343485277</v>
      </c>
      <c r="I69" s="79">
        <f t="shared" si="20"/>
        <v>21.536915749200961</v>
      </c>
      <c r="J69" s="80">
        <f t="shared" si="21"/>
        <v>0.14458537261466631</v>
      </c>
      <c r="K69" s="79">
        <f t="shared" si="22"/>
        <v>4.1758389660437478</v>
      </c>
      <c r="L69" s="79">
        <f t="shared" si="23"/>
        <v>8.1171628157544795</v>
      </c>
      <c r="M69" s="79">
        <f t="shared" si="18"/>
        <v>8.7889199907457325</v>
      </c>
      <c r="N69" s="79">
        <f t="shared" si="24"/>
        <v>17.084254234811183</v>
      </c>
      <c r="O69" s="79">
        <f t="shared" si="9"/>
        <v>5.8918192584830518</v>
      </c>
      <c r="P69" s="79">
        <f t="shared" si="25"/>
        <v>11.452753947409695</v>
      </c>
      <c r="Q69" s="79">
        <f t="shared" si="10"/>
        <v>59.33807194358414</v>
      </c>
      <c r="R69" s="79">
        <f t="shared" si="11"/>
        <v>24.123117419094882</v>
      </c>
      <c r="S69" s="79">
        <f t="shared" si="12"/>
        <v>6.9823130595994627</v>
      </c>
      <c r="T69" s="79">
        <f t="shared" si="13"/>
        <v>4.1395212905859031</v>
      </c>
      <c r="U69" s="81">
        <f t="shared" si="7"/>
        <v>11</v>
      </c>
    </row>
    <row r="70" spans="2:21" x14ac:dyDescent="0.35">
      <c r="B70" s="17">
        <v>51</v>
      </c>
      <c r="C70">
        <f t="shared" si="14"/>
        <v>71</v>
      </c>
      <c r="D70" s="2">
        <f t="shared" si="8"/>
        <v>23.864663084502137</v>
      </c>
      <c r="E70" s="2">
        <f t="shared" si="15"/>
        <v>36.242646763703533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0.13763046955639477</v>
      </c>
      <c r="K70" s="2">
        <f t="shared" si="22"/>
        <v>4.0449629222429468</v>
      </c>
      <c r="L70" s="2">
        <f t="shared" si="23"/>
        <v>7.8627607267727297</v>
      </c>
      <c r="M70" s="2">
        <f t="shared" si="18"/>
        <v>8.7259193960680523</v>
      </c>
      <c r="N70" s="2">
        <f t="shared" si="24"/>
        <v>16.961791158852922</v>
      </c>
      <c r="O70" s="2">
        <f t="shared" si="9"/>
        <v>5.9640143626468838</v>
      </c>
      <c r="P70" s="2">
        <f t="shared" si="25"/>
        <v>11.593089678687519</v>
      </c>
      <c r="Q70" s="2">
        <f t="shared" si="10"/>
        <v>59.881647483270385</v>
      </c>
      <c r="R70" s="2">
        <f t="shared" si="11"/>
        <v>23.639000719566852</v>
      </c>
      <c r="S70" s="2">
        <f t="shared" si="12"/>
        <v>6.8012151908881036</v>
      </c>
      <c r="T70" s="2">
        <f t="shared" si="13"/>
        <v>3.9454376403274365</v>
      </c>
      <c r="U70" s="13">
        <f t="shared" si="7"/>
        <v>12</v>
      </c>
    </row>
    <row r="71" spans="2:21" x14ac:dyDescent="0.35">
      <c r="B71" s="17">
        <v>52</v>
      </c>
      <c r="C71">
        <f t="shared" si="14"/>
        <v>72</v>
      </c>
      <c r="D71" s="2">
        <f t="shared" si="8"/>
        <v>24.99006933454703</v>
      </c>
      <c r="E71" s="2">
        <f t="shared" si="15"/>
        <v>37.368053013748423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0.13063364292384005</v>
      </c>
      <c r="K71" s="2">
        <f t="shared" si="22"/>
        <v>3.9135419497132591</v>
      </c>
      <c r="L71" s="2">
        <f t="shared" si="23"/>
        <v>7.6072993835306217</v>
      </c>
      <c r="M71" s="2">
        <f t="shared" si="18"/>
        <v>8.6655557796090221</v>
      </c>
      <c r="N71" s="2">
        <f t="shared" si="24"/>
        <v>16.844453946635202</v>
      </c>
      <c r="O71" s="2">
        <f t="shared" si="9"/>
        <v>6.0417476244756125</v>
      </c>
      <c r="P71" s="2">
        <f t="shared" si="25"/>
        <v>11.744190702360674</v>
      </c>
      <c r="Q71" s="2">
        <f t="shared" si="10"/>
        <v>60.518118323501454</v>
      </c>
      <c r="R71" s="2">
        <f t="shared" si="11"/>
        <v>23.150065309753032</v>
      </c>
      <c r="S71" s="2">
        <f t="shared" si="12"/>
        <v>6.6222405989647148</v>
      </c>
      <c r="T71" s="2">
        <f t="shared" si="13"/>
        <v>3.7439195183776093</v>
      </c>
      <c r="U71" s="13">
        <f t="shared" si="7"/>
        <v>12</v>
      </c>
    </row>
    <row r="72" spans="2:21" x14ac:dyDescent="0.35">
      <c r="B72" s="17">
        <v>53</v>
      </c>
      <c r="C72">
        <f t="shared" si="14"/>
        <v>73</v>
      </c>
      <c r="D72" s="2">
        <f t="shared" si="8"/>
        <v>26.226353530112824</v>
      </c>
      <c r="E72" s="2">
        <f t="shared" si="15"/>
        <v>38.604337209314224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0.12359702401817424</v>
      </c>
      <c r="K72" s="2">
        <f t="shared" si="22"/>
        <v>3.7812748419416384</v>
      </c>
      <c r="L72" s="2">
        <f t="shared" si="23"/>
        <v>7.3501932887598347</v>
      </c>
      <c r="M72" s="2">
        <f t="shared" si="18"/>
        <v>8.6077210809776741</v>
      </c>
      <c r="N72" s="2">
        <f t="shared" si="24"/>
        <v>16.732032546047641</v>
      </c>
      <c r="O72" s="2">
        <f t="shared" si="9"/>
        <v>6.1253465708590866</v>
      </c>
      <c r="P72" s="2">
        <f t="shared" si="25"/>
        <v>11.906693678298726</v>
      </c>
      <c r="Q72" s="2">
        <f t="shared" si="10"/>
        <v>61.258471315228462</v>
      </c>
      <c r="R72" s="2">
        <f t="shared" si="11"/>
        <v>22.654134105914238</v>
      </c>
      <c r="S72" s="2">
        <f t="shared" si="12"/>
        <v>6.4446337567610659</v>
      </c>
      <c r="T72" s="2">
        <f t="shared" si="13"/>
        <v>3.5344076057163898</v>
      </c>
      <c r="U72" s="13">
        <f t="shared" si="7"/>
        <v>12</v>
      </c>
    </row>
    <row r="73" spans="2:21" x14ac:dyDescent="0.35">
      <c r="B73" s="17">
        <v>54</v>
      </c>
      <c r="C73">
        <f t="shared" si="14"/>
        <v>74</v>
      </c>
      <c r="D73" s="2">
        <f t="shared" si="8"/>
        <v>27.588908220818432</v>
      </c>
      <c r="E73" s="2">
        <f t="shared" si="15"/>
        <v>39.966891900019831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0.11652275626168121</v>
      </c>
      <c r="K73" s="2">
        <f t="shared" si="22"/>
        <v>3.6478342671659956</v>
      </c>
      <c r="L73" s="2">
        <f t="shared" si="23"/>
        <v>7.090806161887949</v>
      </c>
      <c r="M73" s="2">
        <f t="shared" si="18"/>
        <v>8.5523146735083522</v>
      </c>
      <c r="N73" s="2">
        <f t="shared" si="24"/>
        <v>16.624331354952474</v>
      </c>
      <c r="O73" s="2">
        <f t="shared" si="9"/>
        <v>6.2151736256240957</v>
      </c>
      <c r="P73" s="2">
        <f t="shared" si="25"/>
        <v>12.081303100433143</v>
      </c>
      <c r="Q73" s="2">
        <f t="shared" si="10"/>
        <v>62.115339673807682</v>
      </c>
      <c r="R73" s="2">
        <f t="shared" si="11"/>
        <v>22.148447773787851</v>
      </c>
      <c r="S73" s="2">
        <f t="shared" si="12"/>
        <v>6.2674988716803801</v>
      </c>
      <c r="T73" s="2">
        <f t="shared" si="13"/>
        <v>3.3163217453910083</v>
      </c>
      <c r="U73" s="13">
        <f t="shared" si="7"/>
        <v>12</v>
      </c>
    </row>
    <row r="74" spans="2:21" x14ac:dyDescent="0.35">
      <c r="B74" s="17">
        <v>55</v>
      </c>
      <c r="C74">
        <f t="shared" si="14"/>
        <v>75</v>
      </c>
      <c r="D74" s="2">
        <f t="shared" si="8"/>
        <v>29.095767358568999</v>
      </c>
      <c r="E74" s="2">
        <f t="shared" si="15"/>
        <v>41.473751037770398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0.10941299454484961</v>
      </c>
      <c r="K74" s="2">
        <f t="shared" si="22"/>
        <v>3.5128591675175174</v>
      </c>
      <c r="L74" s="2">
        <f t="shared" si="23"/>
        <v>6.8284361641872513</v>
      </c>
      <c r="M74" s="2">
        <f t="shared" si="18"/>
        <v>8.4992427700889941</v>
      </c>
      <c r="N74" s="2">
        <f t="shared" si="24"/>
        <v>16.521168066209789</v>
      </c>
      <c r="O74" s="2">
        <f t="shared" si="9"/>
        <v>6.3116224496443785</v>
      </c>
      <c r="P74" s="2">
        <f t="shared" si="25"/>
        <v>12.268784182516729</v>
      </c>
      <c r="Q74" s="2">
        <f t="shared" si="10"/>
        <v>63.103260588572695</v>
      </c>
      <c r="R74" s="2">
        <f t="shared" si="11"/>
        <v>21.629509550802297</v>
      </c>
      <c r="S74" s="2">
        <f t="shared" si="12"/>
        <v>6.0897583052478534</v>
      </c>
      <c r="T74" s="2">
        <f t="shared" si="13"/>
        <v>3.089074979997263</v>
      </c>
      <c r="U74" s="13">
        <f t="shared" si="7"/>
        <v>12</v>
      </c>
    </row>
    <row r="75" spans="2:21" x14ac:dyDescent="0.35">
      <c r="B75" s="17">
        <v>56</v>
      </c>
      <c r="C75">
        <f t="shared" si="14"/>
        <v>76</v>
      </c>
      <c r="D75" s="2">
        <f t="shared" si="8"/>
        <v>30.768081287838573</v>
      </c>
      <c r="E75" s="2">
        <f t="shared" si="15"/>
        <v>43.146064967039969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0.10226990456997216</v>
      </c>
      <c r="K75" s="2">
        <f t="shared" si="22"/>
        <v>3.3759450193716454</v>
      </c>
      <c r="L75" s="2">
        <f t="shared" si="23"/>
        <v>6.5622969664553787</v>
      </c>
      <c r="M75" s="2">
        <f t="shared" si="18"/>
        <v>8.4484178881929726</v>
      </c>
      <c r="N75" s="2">
        <f t="shared" si="24"/>
        <v>16.422372627785027</v>
      </c>
      <c r="O75" s="2">
        <f t="shared" si="9"/>
        <v>6.4151092488292774</v>
      </c>
      <c r="P75" s="2">
        <f t="shared" si="25"/>
        <v>12.469945962244303</v>
      </c>
      <c r="Q75" s="2">
        <f t="shared" si="10"/>
        <v>64.238951346282889</v>
      </c>
      <c r="R75" s="2">
        <f t="shared" si="11"/>
        <v>21.09288637924292</v>
      </c>
      <c r="S75" s="2">
        <f t="shared" si="12"/>
        <v>5.9100994479689497</v>
      </c>
      <c r="T75" s="2">
        <f t="shared" si="13"/>
        <v>2.8520985240812742</v>
      </c>
      <c r="U75" s="13">
        <f t="shared" si="7"/>
        <v>12</v>
      </c>
    </row>
    <row r="76" spans="2:21" x14ac:dyDescent="0.35">
      <c r="B76" s="17">
        <v>57</v>
      </c>
      <c r="C76">
        <f t="shared" si="14"/>
        <v>77</v>
      </c>
      <c r="D76" s="2">
        <f t="shared" si="8"/>
        <v>32.630646096910461</v>
      </c>
      <c r="E76" s="2">
        <f t="shared" si="15"/>
        <v>45.00862977611186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9.509566219145188E-2</v>
      </c>
      <c r="K76" s="2">
        <f t="shared" si="22"/>
        <v>3.236631070165604</v>
      </c>
      <c r="L76" s="2">
        <f t="shared" si="23"/>
        <v>6.2914929394307082</v>
      </c>
      <c r="M76" s="2">
        <f t="shared" si="18"/>
        <v>8.399758367371458</v>
      </c>
      <c r="N76" s="2">
        <f t="shared" si="24"/>
        <v>16.327786304831335</v>
      </c>
      <c r="O76" s="2">
        <f t="shared" si="9"/>
        <v>6.5260557215958519</v>
      </c>
      <c r="P76" s="2">
        <f t="shared" si="25"/>
        <v>12.68560815386688</v>
      </c>
      <c r="Q76" s="2">
        <f t="shared" si="10"/>
        <v>65.54158526648223</v>
      </c>
      <c r="R76" s="2">
        <f t="shared" si="11"/>
        <v>20.532955490370369</v>
      </c>
      <c r="S76" s="2">
        <f t="shared" si="12"/>
        <v>5.7269070432610372</v>
      </c>
      <c r="T76" s="2">
        <f t="shared" si="13"/>
        <v>2.6048837065699457</v>
      </c>
      <c r="U76" s="13">
        <f t="shared" si="7"/>
        <v>13</v>
      </c>
    </row>
    <row r="77" spans="2:21" x14ac:dyDescent="0.35">
      <c r="B77" s="17">
        <v>58</v>
      </c>
      <c r="C77">
        <f t="shared" si="14"/>
        <v>78</v>
      </c>
      <c r="D77" s="2">
        <f t="shared" si="8"/>
        <v>34.71246141054057</v>
      </c>
      <c r="E77" s="2">
        <f t="shared" si="15"/>
        <v>47.090445089741962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8.7892452753015812E-2</v>
      </c>
      <c r="K77" s="2">
        <f t="shared" si="22"/>
        <v>3.0943832164144816</v>
      </c>
      <c r="L77" s="2">
        <f t="shared" si="23"/>
        <v>6.0149858713951261</v>
      </c>
      <c r="M77" s="2">
        <f t="shared" si="18"/>
        <v>8.3531879333407844</v>
      </c>
      <c r="N77" s="2">
        <f t="shared" si="24"/>
        <v>16.23726083234515</v>
      </c>
      <c r="O77" s="2">
        <f t="shared" si="9"/>
        <v>6.644858430900987</v>
      </c>
      <c r="P77" s="2">
        <f t="shared" si="25"/>
        <v>12.916541612322575</v>
      </c>
      <c r="Q77" s="2">
        <f t="shared" si="10"/>
        <v>67.033029806571264</v>
      </c>
      <c r="R77" s="2">
        <f t="shared" si="11"/>
        <v>19.942584716829302</v>
      </c>
      <c r="S77" s="2">
        <f t="shared" si="12"/>
        <v>5.5381776329632926</v>
      </c>
      <c r="T77" s="2">
        <f t="shared" si="13"/>
        <v>2.3470499651324181</v>
      </c>
      <c r="U77" s="13">
        <f t="shared" si="7"/>
        <v>13</v>
      </c>
    </row>
    <row r="78" spans="2:21" x14ac:dyDescent="0.35">
      <c r="B78" s="17">
        <v>59</v>
      </c>
      <c r="C78">
        <f t="shared" si="14"/>
        <v>79</v>
      </c>
      <c r="D78" s="2">
        <f t="shared" si="8"/>
        <v>37.047257468248425</v>
      </c>
      <c r="E78" s="2">
        <f t="shared" si="15"/>
        <v>49.425241147449825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8.066247042203778E-2</v>
      </c>
      <c r="K78" s="2">
        <f t="shared" si="22"/>
        <v>2.9485704468702547</v>
      </c>
      <c r="L78" s="2">
        <f t="shared" si="23"/>
        <v>5.7315491774442764</v>
      </c>
      <c r="M78" s="2">
        <f t="shared" si="18"/>
        <v>8.308635303549968</v>
      </c>
      <c r="N78" s="2">
        <f t="shared" si="24"/>
        <v>16.150657648452569</v>
      </c>
      <c r="O78" s="2">
        <f t="shared" si="9"/>
        <v>6.7718365698226579</v>
      </c>
      <c r="P78" s="2">
        <f t="shared" si="25"/>
        <v>13.163366797884075</v>
      </c>
      <c r="Q78" s="2">
        <f t="shared" si="10"/>
        <v>68.737976924591393</v>
      </c>
      <c r="R78" s="2">
        <f t="shared" si="11"/>
        <v>19.312735777141569</v>
      </c>
      <c r="S78" s="2">
        <f t="shared" si="12"/>
        <v>5.3414129070439795</v>
      </c>
      <c r="T78" s="2">
        <f t="shared" si="13"/>
        <v>2.0784523400660757</v>
      </c>
      <c r="U78" s="13">
        <f t="shared" si="7"/>
        <v>13</v>
      </c>
    </row>
    <row r="79" spans="2:21" s="78" customFormat="1" x14ac:dyDescent="0.35">
      <c r="B79" s="78">
        <v>60</v>
      </c>
      <c r="C79" s="78">
        <f t="shared" si="14"/>
        <v>80</v>
      </c>
      <c r="D79" s="79">
        <f t="shared" si="8"/>
        <v>39.67387441661571</v>
      </c>
      <c r="E79" s="79">
        <f t="shared" si="15"/>
        <v>52.05185809581711</v>
      </c>
      <c r="F79" s="79">
        <f t="shared" si="16"/>
        <v>15.73615384000075</v>
      </c>
      <c r="G79" s="79">
        <f t="shared" si="17"/>
        <v>85.155789376398459</v>
      </c>
      <c r="H79" s="79">
        <f t="shared" si="19"/>
        <v>30.274556755580416</v>
      </c>
      <c r="I79" s="79">
        <f t="shared" si="20"/>
        <v>22.07829733591656</v>
      </c>
      <c r="J79" s="80">
        <f t="shared" si="21"/>
        <v>7.3407917521174301E-2</v>
      </c>
      <c r="K79" s="79">
        <f t="shared" si="22"/>
        <v>2.7984315122767836</v>
      </c>
      <c r="L79" s="79">
        <f t="shared" si="23"/>
        <v>5.4397031108241034</v>
      </c>
      <c r="M79" s="79">
        <f t="shared" si="18"/>
        <v>8.2660338297575837</v>
      </c>
      <c r="N79" s="79">
        <f t="shared" si="24"/>
        <v>16.067847199635981</v>
      </c>
      <c r="O79" s="79">
        <f t="shared" si="9"/>
        <v>6.9071460547304415</v>
      </c>
      <c r="P79" s="79">
        <f t="shared" si="25"/>
        <v>13.426386787027221</v>
      </c>
      <c r="Q79" s="79">
        <f t="shared" si="10"/>
        <v>70.683842514400212</v>
      </c>
      <c r="R79" s="79">
        <f t="shared" si="11"/>
        <v>18.631984418583102</v>
      </c>
      <c r="S79" s="79">
        <f t="shared" si="12"/>
        <v>5.1334897579670304</v>
      </c>
      <c r="T79" s="79">
        <f t="shared" si="13"/>
        <v>1.7993478926425075</v>
      </c>
      <c r="U79" s="81">
        <f t="shared" si="7"/>
        <v>13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79"/>
  <sheetViews>
    <sheetView workbookViewId="0">
      <selection activeCell="M16" sqref="M16"/>
    </sheetView>
  </sheetViews>
  <sheetFormatPr defaultRowHeight="14.5" x14ac:dyDescent="0.35"/>
  <cols>
    <col min="1" max="1" width="6.1796875" customWidth="1"/>
    <col min="2" max="2" width="5.81640625" customWidth="1"/>
    <col min="3" max="3" width="6.54296875" customWidth="1"/>
    <col min="4" max="4" width="5.81640625" customWidth="1"/>
    <col min="5" max="5" width="10.7265625" customWidth="1"/>
    <col min="6" max="6" width="8" customWidth="1"/>
    <col min="7" max="7" width="7.1796875" customWidth="1"/>
    <col min="8" max="8" width="8" customWidth="1"/>
    <col min="9" max="9" width="11.90625" customWidth="1"/>
    <col min="11" max="12" width="7.26953125" customWidth="1"/>
    <col min="13" max="13" width="8" customWidth="1"/>
    <col min="17" max="17" width="9.54296875" customWidth="1"/>
    <col min="19" max="19" width="8.453125" customWidth="1"/>
    <col min="20" max="20" width="7.81640625" customWidth="1"/>
  </cols>
  <sheetData>
    <row r="1" spans="1:26" s="8" customFormat="1" x14ac:dyDescent="0.35">
      <c r="A1" s="9" t="s">
        <v>17</v>
      </c>
    </row>
    <row r="2" spans="1:26" ht="15.5" x14ac:dyDescent="0.35">
      <c r="A2" s="3" t="s">
        <v>11</v>
      </c>
      <c r="I2" s="40" t="s">
        <v>72</v>
      </c>
      <c r="M2" s="40" t="s">
        <v>71</v>
      </c>
      <c r="Q2" s="41" t="s">
        <v>75</v>
      </c>
      <c r="T2" t="s">
        <v>31</v>
      </c>
      <c r="U2" t="s">
        <v>28</v>
      </c>
      <c r="W2" t="s">
        <v>32</v>
      </c>
      <c r="Y2" s="16" t="s">
        <v>35</v>
      </c>
    </row>
    <row r="3" spans="1:26" x14ac:dyDescent="0.35">
      <c r="A3" s="28" t="str">
        <f>'linear solver'!A3</f>
        <v>g</v>
      </c>
      <c r="B3" s="62">
        <f>'linear solver'!B3</f>
        <v>9.81</v>
      </c>
      <c r="C3" s="28">
        <f>'linear solver'!C3</f>
        <v>0</v>
      </c>
      <c r="D3" s="28" t="str">
        <f>'linear solver'!D3</f>
        <v>Rising Angle</v>
      </c>
      <c r="E3" s="62">
        <f>'linear solver'!E3</f>
        <v>20</v>
      </c>
      <c r="F3" s="28" t="str">
        <f>'linear solver'!F3</f>
        <v>degrees</v>
      </c>
      <c r="G3" s="28">
        <f>'linear solver'!G3</f>
        <v>0</v>
      </c>
      <c r="H3" s="28" t="str">
        <f>'linear solver'!H3</f>
        <v>fish  Cforce</v>
      </c>
      <c r="I3" s="28">
        <f>'linear solver'!I3</f>
        <v>0.61262594260286052</v>
      </c>
      <c r="J3" s="70">
        <f>'linear solver'!J3</f>
        <v>0</v>
      </c>
      <c r="L3" s="6" t="s">
        <v>70</v>
      </c>
      <c r="M3" s="45">
        <f>(M15^2+M7^2)^0.5/M4</f>
        <v>1.5168119330834322</v>
      </c>
      <c r="N3" s="4"/>
      <c r="O3" s="28">
        <f>'linear solver'!O3</f>
        <v>0</v>
      </c>
      <c r="P3" s="28" t="str">
        <f>'linear solver'!P3</f>
        <v>pilot mass</v>
      </c>
      <c r="Q3" s="62">
        <f>'linear solver'!Q3</f>
        <v>80</v>
      </c>
      <c r="R3" s="28" t="str">
        <f>'linear solver'!R3</f>
        <v>kg</v>
      </c>
      <c r="U3" t="s">
        <v>29</v>
      </c>
      <c r="V3" t="s">
        <v>30</v>
      </c>
      <c r="W3" t="s">
        <v>29</v>
      </c>
      <c r="X3" t="s">
        <v>30</v>
      </c>
      <c r="Y3" t="s">
        <v>29</v>
      </c>
      <c r="Z3" t="s">
        <v>30</v>
      </c>
    </row>
    <row r="4" spans="1:26" ht="15" thickBot="1" x14ac:dyDescent="0.4">
      <c r="A4" s="28" t="str">
        <f>'linear solver'!A4</f>
        <v>air density</v>
      </c>
      <c r="B4" s="62">
        <f>'linear solver'!B4</f>
        <v>1.29</v>
      </c>
      <c r="C4" s="28">
        <f>'linear solver'!C4</f>
        <v>0</v>
      </c>
      <c r="D4" s="28" t="str">
        <f>'linear solver'!D4</f>
        <v>Fish line length</v>
      </c>
      <c r="E4" s="62">
        <f>'linear solver'!E4</f>
        <v>30</v>
      </c>
      <c r="F4" s="28" t="str">
        <f>'linear solver'!F4</f>
        <v>m</v>
      </c>
      <c r="G4" s="28">
        <f>'linear solver'!G4</f>
        <v>0</v>
      </c>
      <c r="H4" s="28" t="str">
        <f>'linear solver'!H4</f>
        <v xml:space="preserve"> projected aera</v>
      </c>
      <c r="I4" s="28">
        <f>'linear solver'!I4</f>
        <v>6.4000000000000001E-2</v>
      </c>
      <c r="J4" s="70">
        <f>'linear solver'!J4</f>
        <v>0</v>
      </c>
      <c r="L4" s="6" t="s">
        <v>54</v>
      </c>
      <c r="M4" s="46">
        <f>M6*M5</f>
        <v>15.299999999999999</v>
      </c>
      <c r="N4" s="4"/>
      <c r="O4" s="28">
        <f>'linear solver'!O4</f>
        <v>0</v>
      </c>
      <c r="P4" s="28" t="str">
        <f>'linear solver'!P4</f>
        <v>pilot weight</v>
      </c>
      <c r="Q4" s="28">
        <f>'linear solver'!Q4</f>
        <v>78.48</v>
      </c>
      <c r="R4" s="28" t="str">
        <f>'linear solver'!R4</f>
        <v>daN</v>
      </c>
      <c r="U4" s="13">
        <f>E6</f>
        <v>28.190778623577252</v>
      </c>
      <c r="V4" s="13">
        <f>E7</f>
        <v>10.260604299770062</v>
      </c>
      <c r="W4" s="13">
        <f>U4</f>
        <v>28.190778623577252</v>
      </c>
      <c r="X4" s="13">
        <f>E7</f>
        <v>10.260604299770062</v>
      </c>
      <c r="Y4" s="13">
        <f>W4</f>
        <v>28.190778623577252</v>
      </c>
      <c r="Z4" s="13">
        <f>X4</f>
        <v>10.260604299770062</v>
      </c>
    </row>
    <row r="5" spans="1:26" ht="15" thickBot="1" x14ac:dyDescent="0.4">
      <c r="A5" s="28" t="str">
        <f>'linear solver'!A5</f>
        <v>water density</v>
      </c>
      <c r="B5" s="62">
        <f>'linear solver'!B5</f>
        <v>1025</v>
      </c>
      <c r="C5" s="28">
        <f>'linear solver'!C5</f>
        <v>0</v>
      </c>
      <c r="D5" s="28" t="str">
        <f>'linear solver'!D5</f>
        <v>kite line length</v>
      </c>
      <c r="E5" s="62">
        <f>'linear solver'!E5</f>
        <v>12</v>
      </c>
      <c r="F5" s="28" t="str">
        <f>'linear solver'!F5</f>
        <v>m</v>
      </c>
      <c r="G5" s="28">
        <f>'linear solver'!G5</f>
        <v>0</v>
      </c>
      <c r="H5" s="28" t="str">
        <f>'linear solver'!H5</f>
        <v>flat ratio</v>
      </c>
      <c r="I5" s="62">
        <f>'linear solver'!I5</f>
        <v>0.64</v>
      </c>
      <c r="J5" s="70">
        <f>'linear solver'!J5</f>
        <v>0</v>
      </c>
      <c r="L5" s="27" t="s">
        <v>55</v>
      </c>
      <c r="M5" s="63">
        <f>'linear solver'!M5</f>
        <v>0.85</v>
      </c>
      <c r="N5" s="29"/>
      <c r="O5" s="28">
        <f>'linear solver'!O5</f>
        <v>0</v>
      </c>
      <c r="P5" s="28">
        <f>'linear solver'!P5</f>
        <v>0</v>
      </c>
      <c r="Q5" s="28">
        <f>'linear solver'!Q5</f>
        <v>0</v>
      </c>
      <c r="R5" s="28">
        <f>'linear solver'!R5</f>
        <v>0</v>
      </c>
      <c r="U5" s="13"/>
      <c r="V5" s="13"/>
      <c r="W5" s="13"/>
      <c r="X5" s="13"/>
      <c r="Y5" s="13"/>
      <c r="Z5" s="13"/>
    </row>
    <row r="6" spans="1:26" ht="18.5" x14ac:dyDescent="0.45">
      <c r="A6" s="28" t="str">
        <f>'linear solver'!A6</f>
        <v>kts conversion</v>
      </c>
      <c r="B6" s="62">
        <f>'linear solver'!B6</f>
        <v>1.94384</v>
      </c>
      <c r="C6" s="28">
        <f>'linear solver'!C6</f>
        <v>0</v>
      </c>
      <c r="D6" s="28" t="str">
        <f>'linear solver'!D6</f>
        <v>y pilot</v>
      </c>
      <c r="E6" s="28">
        <f>'linear solver'!E6</f>
        <v>28.190778623577252</v>
      </c>
      <c r="F6" s="28">
        <f>'linear solver'!F6</f>
        <v>0</v>
      </c>
      <c r="G6" s="28">
        <f>'linear solver'!G6</f>
        <v>0</v>
      </c>
      <c r="H6" s="28" t="str">
        <f>'linear solver'!H6</f>
        <v>Flat aera</v>
      </c>
      <c r="I6" s="55">
        <f>'linear solver'!I6</f>
        <v>0.1</v>
      </c>
      <c r="J6" s="70">
        <f>'linear solver'!J6</f>
        <v>0</v>
      </c>
      <c r="L6" s="27" t="s">
        <v>56</v>
      </c>
      <c r="M6" s="57">
        <f>'linear solver'!M6</f>
        <v>18</v>
      </c>
      <c r="N6" s="29"/>
      <c r="O6" s="28">
        <f>'linear solver'!O6</f>
        <v>0</v>
      </c>
      <c r="P6" s="28">
        <f>'linear solver'!P6</f>
        <v>0</v>
      </c>
      <c r="Q6" s="28">
        <f>'linear solver'!Q6</f>
        <v>0</v>
      </c>
      <c r="R6" s="28">
        <f>'linear solver'!R6</f>
        <v>0</v>
      </c>
      <c r="U6" s="13"/>
      <c r="V6" s="13"/>
      <c r="W6" s="13"/>
      <c r="X6" s="13"/>
      <c r="Y6" s="13"/>
      <c r="Z6" s="13"/>
    </row>
    <row r="7" spans="1:26" ht="15" thickBot="1" x14ac:dyDescent="0.4">
      <c r="A7" s="28">
        <f>'linear solver'!A7</f>
        <v>0</v>
      </c>
      <c r="B7" s="28">
        <f>'linear solver'!B7</f>
        <v>0</v>
      </c>
      <c r="C7" s="28">
        <f>'linear solver'!C7</f>
        <v>0</v>
      </c>
      <c r="D7" s="28" t="str">
        <f>'linear solver'!D7</f>
        <v>z pilot</v>
      </c>
      <c r="E7" s="28">
        <f>'linear solver'!E7</f>
        <v>10.260604299770062</v>
      </c>
      <c r="F7" s="28">
        <f>'linear solver'!F7</f>
        <v>0</v>
      </c>
      <c r="G7" s="28">
        <f>'linear solver'!G7</f>
        <v>0</v>
      </c>
      <c r="H7" s="28" t="str">
        <f>'linear solver'!H7</f>
        <v>Lift</v>
      </c>
      <c r="I7" s="28">
        <f>'linear solver'!I7</f>
        <v>3.8399999999999997E-2</v>
      </c>
      <c r="J7" s="70" t="str">
        <f>'linear solver'!J7</f>
        <v>S*Cz</v>
      </c>
      <c r="L7" s="6" t="s">
        <v>68</v>
      </c>
      <c r="M7" s="47">
        <f>M16*M4</f>
        <v>22.95</v>
      </c>
      <c r="N7" s="4" t="s">
        <v>61</v>
      </c>
      <c r="O7" s="28">
        <f>'linear solver'!O7</f>
        <v>0</v>
      </c>
      <c r="P7" s="28">
        <f>'linear solver'!P7</f>
        <v>0</v>
      </c>
      <c r="Q7" s="28">
        <f>'linear solver'!Q7</f>
        <v>0</v>
      </c>
      <c r="R7" s="28">
        <f>'linear solver'!R7</f>
        <v>0</v>
      </c>
      <c r="U7" s="13"/>
      <c r="V7" s="13"/>
      <c r="W7" s="13"/>
      <c r="X7" s="13"/>
      <c r="Y7" s="13"/>
      <c r="Z7" s="13"/>
    </row>
    <row r="8" spans="1:26" x14ac:dyDescent="0.35">
      <c r="A8" s="28">
        <f>'linear solver'!A8</f>
        <v>0</v>
      </c>
      <c r="B8" s="28">
        <f>'linear solver'!B8</f>
        <v>0</v>
      </c>
      <c r="C8" s="28">
        <f>'linear solver'!C8</f>
        <v>0</v>
      </c>
      <c r="D8" s="28" t="str">
        <f>'linear solver'!D8</f>
        <v>cable diameter</v>
      </c>
      <c r="E8" s="28">
        <f>'linear solver'!E8</f>
        <v>0</v>
      </c>
      <c r="F8" s="28">
        <f>'linear solver'!F8</f>
        <v>0</v>
      </c>
      <c r="G8" s="28">
        <f>'linear solver'!G8</f>
        <v>0</v>
      </c>
      <c r="H8" s="28" t="str">
        <f>'linear solver'!H8</f>
        <v>Flat Aspect Ratio</v>
      </c>
      <c r="I8" s="62">
        <f>'linear solver'!I8</f>
        <v>8.5</v>
      </c>
      <c r="J8" s="70">
        <f>'linear solver'!J8</f>
        <v>0</v>
      </c>
      <c r="L8" s="27" t="s">
        <v>59</v>
      </c>
      <c r="M8" s="63">
        <f>'linear solver'!M8</f>
        <v>6</v>
      </c>
      <c r="N8" s="29"/>
      <c r="O8" s="28">
        <f>'linear solver'!O8</f>
        <v>0</v>
      </c>
      <c r="P8" s="28">
        <f>'linear solver'!P8</f>
        <v>0</v>
      </c>
      <c r="Q8" s="28">
        <f>'linear solver'!Q8</f>
        <v>0</v>
      </c>
      <c r="R8" s="28">
        <f>'linear solver'!R8</f>
        <v>0</v>
      </c>
      <c r="U8" s="13"/>
      <c r="V8" s="13"/>
      <c r="W8" s="13"/>
      <c r="X8" s="13"/>
      <c r="Y8" s="13"/>
      <c r="Z8" s="13"/>
    </row>
    <row r="9" spans="1:26" x14ac:dyDescent="0.35">
      <c r="A9" s="28">
        <f>'linear solver'!A9</f>
        <v>0</v>
      </c>
      <c r="B9" s="28">
        <f>'linear solver'!B9</f>
        <v>0</v>
      </c>
      <c r="C9" s="28">
        <f>'linear solver'!C9</f>
        <v>0</v>
      </c>
      <c r="D9" s="28" t="str">
        <f>'linear solver'!D9</f>
        <v>Cx cable air</v>
      </c>
      <c r="E9" s="28">
        <f>'linear solver'!E9</f>
        <v>0</v>
      </c>
      <c r="F9" s="28">
        <f>'linear solver'!F9</f>
        <v>0</v>
      </c>
      <c r="G9" s="28">
        <f>'linear solver'!G9</f>
        <v>0</v>
      </c>
      <c r="H9" s="28" t="str">
        <f>'linear solver'!H9</f>
        <v>Flat span</v>
      </c>
      <c r="I9" s="43">
        <f>'linear solver'!I9</f>
        <v>0.73756355658343098</v>
      </c>
      <c r="J9" s="70" t="str">
        <f>'linear solver'!J9</f>
        <v>m</v>
      </c>
      <c r="L9" s="4" t="s">
        <v>65</v>
      </c>
      <c r="M9" s="48">
        <f>(M8*M4)^0.5</f>
        <v>9.5812316536027868</v>
      </c>
      <c r="N9" s="4" t="s">
        <v>3</v>
      </c>
      <c r="O9" s="28">
        <f>'linear solver'!O9</f>
        <v>0</v>
      </c>
      <c r="P9" s="28">
        <f>'linear solver'!P9</f>
        <v>0</v>
      </c>
      <c r="Q9" s="28">
        <f>'linear solver'!Q9</f>
        <v>0</v>
      </c>
      <c r="R9" s="28">
        <f>'linear solver'!R9</f>
        <v>0</v>
      </c>
      <c r="U9" s="13"/>
      <c r="V9" s="13"/>
      <c r="W9" s="13"/>
      <c r="X9" s="13"/>
      <c r="Y9" s="13"/>
      <c r="Z9" s="13"/>
    </row>
    <row r="10" spans="1:26" ht="15" thickBot="1" x14ac:dyDescent="0.4">
      <c r="A10" s="28">
        <f>'linear solver'!A10</f>
        <v>0</v>
      </c>
      <c r="B10" s="28">
        <f>'linear solver'!B10</f>
        <v>0</v>
      </c>
      <c r="C10" s="28">
        <f>'linear solver'!C10</f>
        <v>0</v>
      </c>
      <c r="D10" s="28" t="str">
        <f>'linear solver'!D10</f>
        <v>Cx cable eau</v>
      </c>
      <c r="E10" s="28">
        <f>'linear solver'!E10</f>
        <v>0</v>
      </c>
      <c r="F10" s="28">
        <f>'linear solver'!F10</f>
        <v>0</v>
      </c>
      <c r="G10" s="28">
        <f>'linear solver'!G10</f>
        <v>0</v>
      </c>
      <c r="H10" s="28" t="str">
        <f>'linear solver'!H10</f>
        <v>lifting surface parasite drag</v>
      </c>
      <c r="I10" s="28">
        <f>'linear solver'!I10</f>
        <v>1E-3</v>
      </c>
      <c r="J10" s="70" t="str">
        <f>'linear solver'!J10</f>
        <v>SCxp</v>
      </c>
      <c r="L10" s="6" t="s">
        <v>73</v>
      </c>
      <c r="M10" s="50">
        <f>M6*0.013</f>
        <v>0.23399999999999999</v>
      </c>
      <c r="N10" s="4" t="s">
        <v>58</v>
      </c>
      <c r="O10" s="28">
        <f>'linear solver'!O10</f>
        <v>0</v>
      </c>
      <c r="P10" s="28">
        <f>'linear solver'!P10</f>
        <v>0</v>
      </c>
      <c r="Q10" s="28">
        <f>'linear solver'!Q10</f>
        <v>0</v>
      </c>
      <c r="R10" s="28">
        <f>'linear solver'!R10</f>
        <v>0</v>
      </c>
      <c r="U10" s="13"/>
      <c r="V10" s="13"/>
      <c r="W10" s="13"/>
      <c r="X10" s="13"/>
      <c r="Y10" s="13"/>
      <c r="Z10" s="13"/>
    </row>
    <row r="11" spans="1:26" ht="15" thickBot="1" x14ac:dyDescent="0.4">
      <c r="A11" s="28">
        <f>'linear solver'!A11</f>
        <v>0</v>
      </c>
      <c r="B11" s="28">
        <f>'linear solver'!B11</f>
        <v>0</v>
      </c>
      <c r="C11" s="28">
        <f>'linear solver'!C11</f>
        <v>0</v>
      </c>
      <c r="D11" s="28" t="str">
        <f>'linear solver'!D11</f>
        <v>profondeur fish</v>
      </c>
      <c r="E11" s="28">
        <f>'linear solver'!E11</f>
        <v>0.5</v>
      </c>
      <c r="F11" s="28">
        <f>'linear solver'!F11</f>
        <v>0</v>
      </c>
      <c r="G11" s="28">
        <f>'linear solver'!G11</f>
        <v>0</v>
      </c>
      <c r="H11" s="28" t="str">
        <f>'linear solver'!H11</f>
        <v>structure parasite drag</v>
      </c>
      <c r="I11" s="28">
        <f>'linear solver'!I11</f>
        <v>4.0000000000000001E-3</v>
      </c>
      <c r="J11" s="70" t="str">
        <f>'linear solver'!J11</f>
        <v>S*Cxp (m²)</v>
      </c>
      <c r="L11" s="27" t="s">
        <v>67</v>
      </c>
      <c r="M11" s="63">
        <f>'linear solver'!M11</f>
        <v>0.46</v>
      </c>
      <c r="N11" s="29" t="s">
        <v>58</v>
      </c>
      <c r="O11" s="28">
        <f>'linear solver'!O11</f>
        <v>0</v>
      </c>
      <c r="P11" s="28">
        <f>'linear solver'!P11</f>
        <v>0</v>
      </c>
      <c r="Q11" s="28">
        <f>'linear solver'!Q11</f>
        <v>0</v>
      </c>
      <c r="R11" s="28">
        <f>'linear solver'!R11</f>
        <v>0</v>
      </c>
      <c r="U11" s="13"/>
      <c r="V11" s="13"/>
      <c r="W11" s="13"/>
      <c r="X11" s="13"/>
      <c r="Y11" s="13"/>
      <c r="Z11" s="13"/>
    </row>
    <row r="12" spans="1:26" x14ac:dyDescent="0.35">
      <c r="A12" s="28">
        <f>'linear solver'!A12</f>
        <v>0</v>
      </c>
      <c r="B12" s="28">
        <f>'linear solver'!B12</f>
        <v>0</v>
      </c>
      <c r="C12" s="28">
        <f>'linear solver'!C12</f>
        <v>0</v>
      </c>
      <c r="D12" s="28" t="str">
        <f>'linear solver'!D12</f>
        <v>profondeur wing tip fish</v>
      </c>
      <c r="E12" s="28" t="str">
        <f>'linear solver'!E12</f>
        <v>(en calculé)</v>
      </c>
      <c r="F12" s="28">
        <f>'linear solver'!F12</f>
        <v>0</v>
      </c>
      <c r="G12" s="28">
        <f>'linear solver'!G12</f>
        <v>0</v>
      </c>
      <c r="H12" s="28" t="str">
        <f>'linear solver'!H12</f>
        <v>interface  drag</v>
      </c>
      <c r="I12" s="28">
        <f>'linear solver'!I12</f>
        <v>1.5E-3</v>
      </c>
      <c r="J12" s="70" t="str">
        <f>'linear solver'!J12</f>
        <v>S*Cxp (m²)</v>
      </c>
      <c r="L12" s="27" t="s">
        <v>69</v>
      </c>
      <c r="M12" s="63">
        <f>'linear solver'!M12</f>
        <v>0.49</v>
      </c>
      <c r="N12" s="29" t="s">
        <v>58</v>
      </c>
      <c r="O12" s="28">
        <f>'linear solver'!O12</f>
        <v>0</v>
      </c>
      <c r="P12" s="28">
        <f>'linear solver'!P12</f>
        <v>0</v>
      </c>
      <c r="Q12" s="28">
        <f>'linear solver'!Q12</f>
        <v>0</v>
      </c>
      <c r="R12" s="28">
        <f>'linear solver'!R12</f>
        <v>0</v>
      </c>
      <c r="U12" s="13"/>
      <c r="V12" s="13"/>
      <c r="W12" s="13"/>
      <c r="X12" s="13"/>
      <c r="Y12" s="13"/>
      <c r="Z12" s="13"/>
    </row>
    <row r="13" spans="1:26" x14ac:dyDescent="0.35">
      <c r="A13" s="28">
        <f>'linear solver'!A13</f>
        <v>0</v>
      </c>
      <c r="B13" s="28">
        <f>'linear solver'!B13</f>
        <v>0</v>
      </c>
      <c r="C13" s="28">
        <f>'linear solver'!C13</f>
        <v>0</v>
      </c>
      <c r="D13" s="28" t="str">
        <f>'linear solver'!D13</f>
        <v>indication résistance rupture</v>
      </c>
      <c r="E13" s="28" t="str">
        <f>'linear solver'!E13</f>
        <v>(calculé sur 100daN/mm²)</v>
      </c>
      <c r="F13" s="28">
        <f>'linear solver'!F13</f>
        <v>0</v>
      </c>
      <c r="G13" s="28">
        <f>'linear solver'!G13</f>
        <v>0</v>
      </c>
      <c r="H13" s="28" t="str">
        <f>'linear solver'!H13</f>
        <v>total parasite drag</v>
      </c>
      <c r="I13" s="28">
        <f>'linear solver'!I13</f>
        <v>6.4999999999999997E-3</v>
      </c>
      <c r="J13" s="70" t="str">
        <f>'linear solver'!J13</f>
        <v>SCx</v>
      </c>
      <c r="L13" s="10" t="s">
        <v>76</v>
      </c>
      <c r="M13" s="1">
        <f>M12+M11+M10</f>
        <v>1.1839999999999999</v>
      </c>
      <c r="N13" t="s">
        <v>52</v>
      </c>
      <c r="O13" s="28">
        <f>'linear solver'!O13</f>
        <v>0</v>
      </c>
      <c r="P13" s="28">
        <f>'linear solver'!P13</f>
        <v>0</v>
      </c>
      <c r="Q13" s="28">
        <f>'linear solver'!Q13</f>
        <v>0</v>
      </c>
      <c r="R13" s="28">
        <f>'linear solver'!R13</f>
        <v>0</v>
      </c>
      <c r="U13" s="13"/>
      <c r="V13" s="13"/>
      <c r="W13" s="13"/>
      <c r="X13" s="13"/>
      <c r="Y13" s="13"/>
      <c r="Z13" s="13"/>
    </row>
    <row r="14" spans="1:26" x14ac:dyDescent="0.35">
      <c r="A14" s="28"/>
      <c r="B14" s="28"/>
      <c r="C14" s="28"/>
      <c r="D14" s="28"/>
      <c r="E14" s="28"/>
      <c r="F14" s="28"/>
      <c r="G14" s="28"/>
      <c r="H14" s="28" t="str">
        <f>'linear solver'!H14</f>
        <v xml:space="preserve"> induced drag</v>
      </c>
      <c r="I14" s="28">
        <f>'linear solver'!I14</f>
        <v>1.4190905142559089E-3</v>
      </c>
      <c r="J14" s="70" t="str">
        <f>'linear solver'!J14</f>
        <v>Scxi</v>
      </c>
      <c r="L14" s="6" t="s">
        <v>66</v>
      </c>
      <c r="M14" s="49">
        <f>(M16^2/(PI()*M8*0.95))*M6</f>
        <v>2.2616755070953554</v>
      </c>
      <c r="N14" s="4" t="s">
        <v>57</v>
      </c>
      <c r="P14" s="28"/>
      <c r="Q14" s="28"/>
      <c r="R14" s="28"/>
      <c r="U14" s="13"/>
      <c r="V14" s="13"/>
      <c r="W14" s="13"/>
      <c r="X14" s="13"/>
      <c r="Y14" s="13"/>
      <c r="Z14" s="13"/>
    </row>
    <row r="15" spans="1:26" ht="15" thickBot="1" x14ac:dyDescent="0.4">
      <c r="A15" s="28"/>
      <c r="B15" s="28"/>
      <c r="C15" s="28"/>
      <c r="D15" s="28"/>
      <c r="E15" s="28"/>
      <c r="F15" s="28"/>
      <c r="G15" s="28"/>
      <c r="H15" s="28" t="str">
        <f>'linear solver'!H15</f>
        <v>total drag</v>
      </c>
      <c r="I15" s="28">
        <f>'linear solver'!I15</f>
        <v>7.9190905142559088E-3</v>
      </c>
      <c r="J15" s="70" t="str">
        <f>'linear solver'!J15</f>
        <v>SCx</v>
      </c>
      <c r="L15" s="6" t="s">
        <v>60</v>
      </c>
      <c r="M15" s="42">
        <f>M14+M13</f>
        <v>3.4456755070953555</v>
      </c>
      <c r="N15" s="4" t="s">
        <v>52</v>
      </c>
      <c r="O15" s="28"/>
      <c r="P15" s="28"/>
      <c r="Q15" s="28"/>
      <c r="R15" s="28"/>
      <c r="U15" s="13"/>
      <c r="V15" s="13"/>
      <c r="W15" s="13"/>
      <c r="X15" s="13"/>
      <c r="Y15" s="13"/>
      <c r="Z15" s="13"/>
    </row>
    <row r="16" spans="1:26" ht="19" thickBot="1" x14ac:dyDescent="0.5">
      <c r="A16" s="28">
        <f>'linear solver'!A16</f>
        <v>0</v>
      </c>
      <c r="B16" s="28">
        <f>'linear solver'!B16</f>
        <v>0</v>
      </c>
      <c r="C16" s="28">
        <f>'linear solver'!C16</f>
        <v>0</v>
      </c>
      <c r="D16" s="28">
        <f>'linear solver'!D16</f>
        <v>0</v>
      </c>
      <c r="E16" s="28">
        <f>'linear solver'!E16</f>
        <v>0</v>
      </c>
      <c r="F16" s="28">
        <f>'linear solver'!F16</f>
        <v>0</v>
      </c>
      <c r="G16" s="28">
        <f>'linear solver'!G16</f>
        <v>0</v>
      </c>
      <c r="H16" s="28" t="str">
        <f>'linear solver'!H16</f>
        <v>Cz (flat)</v>
      </c>
      <c r="I16" s="55">
        <f>'linear solver'!I16</f>
        <v>0.6</v>
      </c>
      <c r="J16" s="70">
        <f>'linear solver'!J16</f>
        <v>0</v>
      </c>
      <c r="L16" s="27" t="s">
        <v>63</v>
      </c>
      <c r="M16" s="56">
        <v>1.5</v>
      </c>
      <c r="N16" s="29"/>
      <c r="O16" s="28">
        <f>'linear solver'!O16</f>
        <v>0</v>
      </c>
      <c r="P16" s="28">
        <f>'linear solver'!P16</f>
        <v>0</v>
      </c>
      <c r="Q16" s="28">
        <f>'linear solver'!Q16</f>
        <v>0</v>
      </c>
      <c r="R16" s="28">
        <f>'linear solver'!R16</f>
        <v>0</v>
      </c>
      <c r="U16" s="13"/>
      <c r="V16" s="13"/>
      <c r="W16" s="13"/>
      <c r="X16" s="13"/>
      <c r="Y16" s="13"/>
      <c r="Z16" s="13"/>
    </row>
    <row r="17" spans="1:26" x14ac:dyDescent="0.35">
      <c r="A17" s="28">
        <f>'linear solver'!A17</f>
        <v>0</v>
      </c>
      <c r="B17" s="28">
        <f>'linear solver'!B17</f>
        <v>0</v>
      </c>
      <c r="C17" s="28">
        <f>'linear solver'!C17</f>
        <v>0</v>
      </c>
      <c r="D17" s="28">
        <f>'linear solver'!D17</f>
        <v>0</v>
      </c>
      <c r="E17" s="28">
        <f>'linear solver'!E17</f>
        <v>0</v>
      </c>
      <c r="F17" s="28">
        <f>'linear solver'!F17</f>
        <v>0</v>
      </c>
      <c r="G17" s="28">
        <f>'linear solver'!G17</f>
        <v>0</v>
      </c>
      <c r="H17" s="28" t="str">
        <f>'linear solver'!H17</f>
        <v>fish efficiency</v>
      </c>
      <c r="I17" s="69">
        <f>'linear solver'!I17</f>
        <v>4.8490416836216861</v>
      </c>
      <c r="J17" s="70" t="str">
        <f>'linear solver'!J17</f>
        <v>L/D</v>
      </c>
      <c r="L17" s="6" t="s">
        <v>7</v>
      </c>
      <c r="M17" s="66">
        <f>M7/M15</f>
        <v>6.6605227197805545</v>
      </c>
      <c r="N17" s="4" t="s">
        <v>6</v>
      </c>
      <c r="O17" s="28">
        <f>'linear solver'!O17</f>
        <v>0</v>
      </c>
      <c r="P17" s="28">
        <f>'linear solver'!P17</f>
        <v>0</v>
      </c>
      <c r="Q17" s="28">
        <f>'linear solver'!Q17</f>
        <v>0</v>
      </c>
      <c r="R17" s="28">
        <f>'linear solver'!R17</f>
        <v>0</v>
      </c>
      <c r="U17" s="2">
        <f>U4-F24*COS(RADIANS(E3))/10</f>
        <v>-48.496709704523902</v>
      </c>
      <c r="V17" s="2">
        <f>V4-F24*SIN(RADIANS(E3))/10</f>
        <v>-17.651358792295571</v>
      </c>
      <c r="W17" s="13">
        <f>W4+G24*COS(RADIANS(C24))/10</f>
        <v>104.8782669516784</v>
      </c>
      <c r="X17" s="13">
        <f>X4+G24*SIN(RADIANS(C24))/10</f>
        <v>46.020567391835698</v>
      </c>
      <c r="Y17" s="13">
        <f>Y4</f>
        <v>28.190778623577252</v>
      </c>
      <c r="Z17" s="1">
        <f>Z4+Q4/10</f>
        <v>18.108604299770064</v>
      </c>
    </row>
    <row r="18" spans="1:26" x14ac:dyDescent="0.35">
      <c r="A18" s="28">
        <f>'linear solver'!A18</f>
        <v>0</v>
      </c>
      <c r="B18" s="28">
        <f>'linear solver'!B18</f>
        <v>0</v>
      </c>
      <c r="C18" s="28">
        <f>'linear solver'!C18</f>
        <v>0</v>
      </c>
      <c r="D18" s="28">
        <f>'linear solver'!D18</f>
        <v>0</v>
      </c>
      <c r="E18" s="28">
        <f>'linear solver'!E18</f>
        <v>0</v>
      </c>
      <c r="F18" s="28">
        <f>'linear solver'!F18</f>
        <v>0</v>
      </c>
      <c r="G18" s="28">
        <f>'linear solver'!G18</f>
        <v>0</v>
      </c>
      <c r="H18" s="28" t="str">
        <f>'linear solver'!H18</f>
        <v>fish efficiency</v>
      </c>
      <c r="I18" s="28">
        <f>'linear solver'!I18</f>
        <v>11.652538927502649</v>
      </c>
      <c r="J18" s="70" t="str">
        <f>'linear solver'!J18</f>
        <v>degrees</v>
      </c>
      <c r="L18" s="6" t="s">
        <v>7</v>
      </c>
      <c r="M18" s="51">
        <f>DEGREES(ATAN(1/M17))</f>
        <v>8.5385188083103323</v>
      </c>
      <c r="N18" s="4" t="s">
        <v>1</v>
      </c>
      <c r="O18" s="28">
        <f>'linear solver'!O18</f>
        <v>0</v>
      </c>
      <c r="P18" s="28" t="str">
        <f>'linear solver'!P18</f>
        <v>flat power ratio</v>
      </c>
      <c r="Q18" s="28">
        <f>'linear solver'!Q18</f>
        <v>0.3972450464422283</v>
      </c>
      <c r="R18" s="28" t="str">
        <f>'linear solver'!R18</f>
        <v>(air/eau)</v>
      </c>
    </row>
    <row r="19" spans="1:26" x14ac:dyDescent="0.35">
      <c r="A19" s="28">
        <f>'linear solver'!A19</f>
        <v>0</v>
      </c>
      <c r="B19" s="28">
        <f>'linear solver'!B19</f>
        <v>0</v>
      </c>
      <c r="C19" s="28">
        <f>'linear solver'!C19</f>
        <v>0</v>
      </c>
      <c r="D19" s="28">
        <f>'linear solver'!D19</f>
        <v>0</v>
      </c>
      <c r="E19" s="28">
        <f>'linear solver'!E19</f>
        <v>0</v>
      </c>
      <c r="F19" s="28">
        <f>'linear solver'!F19</f>
        <v>0</v>
      </c>
      <c r="G19" s="28">
        <f>'linear solver'!G19</f>
        <v>0</v>
      </c>
      <c r="H19" s="28" t="str">
        <f>'linear solver'!H19</f>
        <v>projt efficiency</v>
      </c>
      <c r="I19" s="28">
        <f>'linear solver'!I19</f>
        <v>12.377983679201396</v>
      </c>
      <c r="J19" s="70" t="str">
        <f>'linear solver'!J19</f>
        <v>degrees</v>
      </c>
      <c r="M19" s="2"/>
      <c r="O19" s="28">
        <f>'linear solver'!O19</f>
        <v>0</v>
      </c>
      <c r="P19" s="28">
        <f>'linear solver'!P19</f>
        <v>0</v>
      </c>
      <c r="Q19" s="28">
        <f>'linear solver'!Q19</f>
        <v>0</v>
      </c>
      <c r="R19" s="28">
        <f>'linear solver'!R19</f>
        <v>0</v>
      </c>
    </row>
    <row r="20" spans="1:26" x14ac:dyDescent="0.35">
      <c r="A20" s="28">
        <f>'linear solver'!A20</f>
        <v>0</v>
      </c>
      <c r="B20" s="28">
        <f>'linear solver'!B20</f>
        <v>0</v>
      </c>
      <c r="C20" s="28">
        <f>'linear solver'!C20</f>
        <v>0</v>
      </c>
      <c r="D20" s="28">
        <f>'linear solver'!D20</f>
        <v>0</v>
      </c>
      <c r="E20" s="28">
        <f>'linear solver'!E20</f>
        <v>0</v>
      </c>
      <c r="F20" s="28">
        <f>'linear solver'!F20</f>
        <v>0</v>
      </c>
      <c r="G20" s="28">
        <f>'linear solver'!G20</f>
        <v>0</v>
      </c>
      <c r="H20" s="28" t="str">
        <f>'linear solver'!H20</f>
        <v>x and y fish</v>
      </c>
      <c r="I20" s="62">
        <f>'linear solver'!I20</f>
        <v>0</v>
      </c>
      <c r="J20" s="70">
        <f>'linear solver'!J20</f>
        <v>0</v>
      </c>
      <c r="M20" s="2"/>
      <c r="O20" s="28">
        <f>'linear solver'!O20</f>
        <v>0</v>
      </c>
      <c r="P20" s="28">
        <f>'linear solver'!P20</f>
        <v>0</v>
      </c>
      <c r="Q20" s="28">
        <f>'linear solver'!Q20</f>
        <v>0</v>
      </c>
      <c r="R20" s="28">
        <f>'linear solver'!R20</f>
        <v>0</v>
      </c>
    </row>
    <row r="22" spans="1:26" s="8" customFormat="1" x14ac:dyDescent="0.35">
      <c r="A22" s="9" t="s">
        <v>16</v>
      </c>
    </row>
    <row r="23" spans="1:26" s="12" customFormat="1" ht="133.5" customHeight="1" x14ac:dyDescent="0.35">
      <c r="B23" s="20" t="s">
        <v>21</v>
      </c>
      <c r="C23" s="12" t="s">
        <v>20</v>
      </c>
      <c r="D23" s="12" t="s">
        <v>19</v>
      </c>
      <c r="E23" s="12" t="s">
        <v>18</v>
      </c>
      <c r="F23" s="12" t="s">
        <v>34</v>
      </c>
      <c r="G23" s="12" t="s">
        <v>33</v>
      </c>
      <c r="H23" s="14" t="s">
        <v>25</v>
      </c>
      <c r="I23" s="14" t="s">
        <v>26</v>
      </c>
      <c r="J23" s="12" t="s">
        <v>38</v>
      </c>
      <c r="K23" s="12" t="s">
        <v>39</v>
      </c>
      <c r="L23" s="12" t="s">
        <v>40</v>
      </c>
      <c r="M23" s="12" t="s">
        <v>41</v>
      </c>
      <c r="N23" s="12" t="s">
        <v>42</v>
      </c>
      <c r="O23" s="12" t="s">
        <v>45</v>
      </c>
      <c r="P23" s="12" t="s">
        <v>44</v>
      </c>
      <c r="Q23" s="12" t="s">
        <v>49</v>
      </c>
      <c r="R23" s="12" t="s">
        <v>46</v>
      </c>
      <c r="S23" s="12" t="s">
        <v>47</v>
      </c>
      <c r="T23" s="12" t="s">
        <v>48</v>
      </c>
      <c r="U23" s="12" t="s">
        <v>50</v>
      </c>
    </row>
    <row r="24" spans="1:26" x14ac:dyDescent="0.35">
      <c r="B24" s="17">
        <v>5</v>
      </c>
      <c r="C24">
        <f>B24+$E$3</f>
        <v>25</v>
      </c>
      <c r="D24" s="2">
        <f>DEGREES(ATAN(1/($M$17*COS(RADIANS(C24)))))</f>
        <v>9.4061583793776897</v>
      </c>
      <c r="E24" s="2">
        <f>D24+$I$19</f>
        <v>21.784142058579086</v>
      </c>
      <c r="F24" s="2">
        <f>$Q$4*SIN(RADIANS(90-C24))/SIN(RADIANS(B24))</f>
        <v>816.09120505771193</v>
      </c>
      <c r="G24" s="2">
        <f>$Q$4*SIN(RADIANS(90-$E$3))/SIN(RADIANS(B24))</f>
        <v>846.15281281920613</v>
      </c>
      <c r="H24" s="2">
        <f t="shared" ref="H24:H55" si="0">$E$6+$E$5*COS(RADIANS(C24))</f>
        <v>39.066472068017049</v>
      </c>
      <c r="I24" s="2">
        <f t="shared" ref="I24:I55" si="1">$E$7+$E$5*SIN(RADIANS(C24))</f>
        <v>15.332023440658455</v>
      </c>
      <c r="J24" s="1">
        <f t="shared" ref="J24:J55" si="2">$Q$18*COS(RADIANS(C24))/COS(RADIANS($E$3))</f>
        <v>0.38313196356827883</v>
      </c>
      <c r="K24" s="2">
        <f t="shared" ref="K24:K55" si="3">(F24*10/($I$3*0.5*$B$5*$I$4))^0.5</f>
        <v>20.152769380259262</v>
      </c>
      <c r="L24" s="2">
        <f t="shared" ref="L24:L55" si="4">K24*$B$6</f>
        <v>39.17375923212316</v>
      </c>
      <c r="M24" s="2">
        <f>(G24*10/($M$3*0.5*$B$4*$M$4))^0.5</f>
        <v>23.775680726754654</v>
      </c>
      <c r="N24" s="2">
        <f t="shared" ref="N24:N55" si="5">M24*$B$6</f>
        <v>46.216119223894765</v>
      </c>
      <c r="O24" s="2">
        <f>(K24^2+M24^2-2*K24*M24*COS(RADIANS(E24)))^0.5</f>
        <v>9.0309720340449839</v>
      </c>
      <c r="P24" s="2">
        <f t="shared" ref="P24:P55" si="6">O24*$B$6</f>
        <v>17.554764678658003</v>
      </c>
      <c r="Q24" s="2">
        <f>180-DEGREES(ACOS((K24^2-M24^2+O24^2)/(2*K24*O24)))</f>
        <v>77.692307338973535</v>
      </c>
      <c r="R24" s="2">
        <f>-E24+Q24</f>
        <v>55.908165280394449</v>
      </c>
      <c r="S24" s="2">
        <f>L24*SIN(RADIANS(Q24))</f>
        <v>38.273427301185635</v>
      </c>
      <c r="T24" s="2">
        <f>L24*COS(RADIANS(Q24))</f>
        <v>8.3503398132778148</v>
      </c>
      <c r="U24" s="13">
        <f>ROUND(P24,0)</f>
        <v>18</v>
      </c>
      <c r="V24" s="18"/>
      <c r="W24" s="19"/>
    </row>
    <row r="25" spans="1:26" x14ac:dyDescent="0.35">
      <c r="B25" s="17">
        <v>6</v>
      </c>
      <c r="C25">
        <f>B25+$E$3</f>
        <v>26</v>
      </c>
      <c r="D25" s="2">
        <f t="shared" ref="D25:D79" si="7">DEGREES(ATAN(1/($M$17*COS(RADIANS(C25)))))</f>
        <v>9.4833694638290336</v>
      </c>
      <c r="E25" s="2">
        <f>D25+$I$19</f>
        <v>21.861353143030428</v>
      </c>
      <c r="F25" s="2">
        <f>$Q$4*SIN(RADIANS(90-C25))/SIN(RADIANS(B25))</f>
        <v>674.81482601482526</v>
      </c>
      <c r="G25" s="2">
        <f>$Q$4*SIN(RADIANS(90-$E$3))/SIN(RADIANS(B25))</f>
        <v>705.52148739088227</v>
      </c>
      <c r="H25" s="2">
        <f t="shared" si="0"/>
        <v>38.976307179167257</v>
      </c>
      <c r="I25" s="2">
        <f t="shared" si="1"/>
        <v>15.521058061238991</v>
      </c>
      <c r="J25" s="1">
        <f t="shared" si="2"/>
        <v>0.37995560970299053</v>
      </c>
      <c r="K25" s="2">
        <f t="shared" si="3"/>
        <v>18.325578534783212</v>
      </c>
      <c r="L25" s="2">
        <f t="shared" si="4"/>
        <v>35.621992579053</v>
      </c>
      <c r="M25" s="2">
        <f>(G25*10/($M$3*0.5*$B$4*$M$4))^0.5</f>
        <v>21.710192862026805</v>
      </c>
      <c r="N25" s="2">
        <f t="shared" si="5"/>
        <v>42.201141292922188</v>
      </c>
      <c r="O25" s="2">
        <f t="shared" ref="O25:O79" si="8">(K25^2+M25^2-2*K25*M25*COS(RADIANS(E25)))^0.5</f>
        <v>8.2871317897653611</v>
      </c>
      <c r="P25" s="2">
        <f t="shared" si="6"/>
        <v>16.108858258217499</v>
      </c>
      <c r="Q25" s="2">
        <f t="shared" ref="Q25:Q79" si="9">180-DEGREES(ACOS((K25^2-M25^2+O25^2)/(2*K25*O25)))</f>
        <v>77.2894511202161</v>
      </c>
      <c r="R25" s="2">
        <f t="shared" ref="R25:R79" si="10">-E25+Q25</f>
        <v>55.428097977185672</v>
      </c>
      <c r="S25" s="2">
        <f t="shared" ref="S25:S79" si="11">L25*SIN(RADIANS(Q25))</f>
        <v>34.74904184339227</v>
      </c>
      <c r="T25" s="2">
        <f t="shared" ref="T25:T79" si="12">L25*COS(RADIANS(Q25))</f>
        <v>7.8377577321756942</v>
      </c>
      <c r="U25" s="13">
        <f t="shared" ref="U25:U79" si="13">ROUND(P25,0)</f>
        <v>16</v>
      </c>
    </row>
    <row r="26" spans="1:26" x14ac:dyDescent="0.35">
      <c r="B26" s="17">
        <v>7</v>
      </c>
      <c r="C26">
        <f>B26+$E$3</f>
        <v>27</v>
      </c>
      <c r="D26" s="2">
        <f t="shared" si="7"/>
        <v>9.5647305535265499</v>
      </c>
      <c r="E26" s="2">
        <f>D26+$I$19</f>
        <v>21.942714232727944</v>
      </c>
      <c r="F26" s="2">
        <f>$Q$4*SIN(RADIANS(90-C26))/SIN(RADIANS(B26))</f>
        <v>573.7800013071178</v>
      </c>
      <c r="G26" s="2">
        <f>$Q$4*SIN(RADIANS(90-$E$3))/SIN(RADIANS(B26))</f>
        <v>605.13230660569207</v>
      </c>
      <c r="H26" s="2">
        <f t="shared" si="0"/>
        <v>38.882856913837671</v>
      </c>
      <c r="I26" s="2">
        <f t="shared" si="1"/>
        <v>15.708490296644623</v>
      </c>
      <c r="J26" s="1">
        <f t="shared" si="2"/>
        <v>0.376663517678274</v>
      </c>
      <c r="K26" s="2">
        <f t="shared" si="3"/>
        <v>16.898108326111753</v>
      </c>
      <c r="L26" s="2">
        <f t="shared" si="4"/>
        <v>32.847218888629072</v>
      </c>
      <c r="M26" s="2">
        <f>(G26*10/($M$3*0.5*$B$4*$M$4))^0.5</f>
        <v>20.10637270615312</v>
      </c>
      <c r="N26" s="2">
        <f t="shared" si="5"/>
        <v>39.083571521128682</v>
      </c>
      <c r="O26" s="2">
        <f t="shared" si="8"/>
        <v>7.7148393089528442</v>
      </c>
      <c r="P26" s="2">
        <f t="shared" si="6"/>
        <v>14.996413242314897</v>
      </c>
      <c r="Q26" s="2">
        <f t="shared" si="9"/>
        <v>76.876065450133822</v>
      </c>
      <c r="R26" s="2">
        <f t="shared" si="10"/>
        <v>54.933351217405878</v>
      </c>
      <c r="S26" s="2">
        <f t="shared" si="11"/>
        <v>31.98928900478673</v>
      </c>
      <c r="T26" s="2">
        <f t="shared" si="12"/>
        <v>7.4582288571578026</v>
      </c>
      <c r="U26" s="13">
        <f t="shared" si="13"/>
        <v>15</v>
      </c>
    </row>
    <row r="27" spans="1:26" x14ac:dyDescent="0.35">
      <c r="B27" s="17">
        <v>8</v>
      </c>
      <c r="C27">
        <f>B27+$E$3</f>
        <v>28</v>
      </c>
      <c r="D27" s="2">
        <f t="shared" si="7"/>
        <v>9.6503962228773847</v>
      </c>
      <c r="E27" s="2">
        <f>D27+$I$19</f>
        <v>22.028379902078782</v>
      </c>
      <c r="F27" s="2">
        <f>$Q$4*SIN(RADIANS(90-C27))/SIN(RADIANS(B27))</f>
        <v>497.89597709295737</v>
      </c>
      <c r="G27" s="2">
        <f>$Q$4*SIN(RADIANS(90-$E$3))/SIN(RADIANS(B27))</f>
        <v>529.8946159174767</v>
      </c>
      <c r="H27" s="2">
        <f t="shared" si="0"/>
        <v>38.786149737884372</v>
      </c>
      <c r="I27" s="2">
        <f t="shared" si="1"/>
        <v>15.894263053200753</v>
      </c>
      <c r="J27" s="1">
        <f t="shared" si="2"/>
        <v>0.37325669029725117</v>
      </c>
      <c r="K27" s="2">
        <f t="shared" si="3"/>
        <v>15.741086118059801</v>
      </c>
      <c r="L27" s="2">
        <f t="shared" si="4"/>
        <v>30.598152839729366</v>
      </c>
      <c r="M27" s="2">
        <f>(G27*10/($M$3*0.5*$B$4*$M$4))^0.5</f>
        <v>18.814960562030993</v>
      </c>
      <c r="N27" s="2">
        <f t="shared" si="5"/>
        <v>36.573272938898327</v>
      </c>
      <c r="O27" s="2">
        <f t="shared" si="8"/>
        <v>7.2588078868342345</v>
      </c>
      <c r="P27" s="2">
        <f t="shared" si="6"/>
        <v>14.109961122743858</v>
      </c>
      <c r="Q27" s="2">
        <f t="shared" si="9"/>
        <v>76.452806186379306</v>
      </c>
      <c r="R27" s="2">
        <f t="shared" si="10"/>
        <v>54.424426284300523</v>
      </c>
      <c r="S27" s="2">
        <f t="shared" si="11"/>
        <v>29.746829751909985</v>
      </c>
      <c r="T27" s="2">
        <f t="shared" si="12"/>
        <v>7.1675014415290592</v>
      </c>
      <c r="U27" s="13">
        <f t="shared" si="13"/>
        <v>14</v>
      </c>
    </row>
    <row r="28" spans="1:26" x14ac:dyDescent="0.35">
      <c r="B28" s="17">
        <v>9</v>
      </c>
      <c r="C28">
        <f t="shared" ref="C28:C79" si="14">B28+$E$3</f>
        <v>29</v>
      </c>
      <c r="D28" s="2">
        <f t="shared" si="7"/>
        <v>9.740532395437377</v>
      </c>
      <c r="E28" s="2">
        <f t="shared" ref="E28:E79" si="15">D28+$I$19</f>
        <v>22.118516074638773</v>
      </c>
      <c r="F28" s="2">
        <f t="shared" ref="F28:F79" si="16">$Q$4*SIN(RADIANS(90-C28))/SIN(RADIANS(B28))</f>
        <v>438.77897750120042</v>
      </c>
      <c r="G28" s="2">
        <f t="shared" ref="G28:G79" si="17">$Q$4*SIN(RADIANS(90-$E$3))/SIN(RADIANS(B28))</f>
        <v>471.42473917312441</v>
      </c>
      <c r="H28" s="2">
        <f t="shared" si="0"/>
        <v>38.68621510925</v>
      </c>
      <c r="I28" s="2">
        <f t="shared" si="1"/>
        <v>16.078319742726109</v>
      </c>
      <c r="J28" s="1">
        <f t="shared" si="2"/>
        <v>0.36973616531254505</v>
      </c>
      <c r="K28" s="2">
        <f t="shared" si="3"/>
        <v>14.777068691569234</v>
      </c>
      <c r="L28" s="2">
        <f t="shared" si="4"/>
        <v>28.724257205419939</v>
      </c>
      <c r="M28" s="2">
        <f t="shared" ref="M28:M79" si="18">(G28*10/($M$3*0.5*$B$4*$M$4))^0.5</f>
        <v>17.74658296152332</v>
      </c>
      <c r="N28" s="2">
        <f t="shared" si="5"/>
        <v>34.496517823927491</v>
      </c>
      <c r="O28" s="2">
        <f t="shared" si="8"/>
        <v>6.8859593590045058</v>
      </c>
      <c r="P28" s="2">
        <f t="shared" si="6"/>
        <v>13.38520324040732</v>
      </c>
      <c r="Q28" s="2">
        <f t="shared" si="9"/>
        <v>76.020360180705367</v>
      </c>
      <c r="R28" s="2">
        <f t="shared" si="10"/>
        <v>53.901844106066591</v>
      </c>
      <c r="S28" s="2">
        <f t="shared" si="11"/>
        <v>27.873491598982518</v>
      </c>
      <c r="T28" s="2">
        <f t="shared" si="12"/>
        <v>6.939122284883747</v>
      </c>
      <c r="U28" s="13">
        <f t="shared" si="13"/>
        <v>13</v>
      </c>
    </row>
    <row r="29" spans="1:26" s="78" customFormat="1" x14ac:dyDescent="0.35">
      <c r="B29" s="78">
        <v>10</v>
      </c>
      <c r="C29" s="78">
        <f t="shared" si="14"/>
        <v>30</v>
      </c>
      <c r="D29" s="79">
        <f t="shared" si="7"/>
        <v>9.83531719076068</v>
      </c>
      <c r="E29" s="79">
        <f t="shared" si="15"/>
        <v>22.213300869962076</v>
      </c>
      <c r="F29" s="79">
        <f t="shared" si="16"/>
        <v>391.3987155072009</v>
      </c>
      <c r="G29" s="79">
        <f t="shared" si="17"/>
        <v>424.69248955051097</v>
      </c>
      <c r="H29" s="79">
        <f t="shared" si="0"/>
        <v>38.583083468990516</v>
      </c>
      <c r="I29" s="79">
        <f t="shared" si="1"/>
        <v>16.260604299770062</v>
      </c>
      <c r="J29" s="80">
        <f t="shared" si="2"/>
        <v>0.36610301511017024</v>
      </c>
      <c r="K29" s="79">
        <f t="shared" si="3"/>
        <v>13.956453865188669</v>
      </c>
      <c r="L29" s="79">
        <f t="shared" si="4"/>
        <v>27.129113281308342</v>
      </c>
      <c r="M29" s="79">
        <f t="shared" si="18"/>
        <v>16.844023913895224</v>
      </c>
      <c r="N29" s="79">
        <f t="shared" si="5"/>
        <v>32.742087444786094</v>
      </c>
      <c r="O29" s="79">
        <f t="shared" si="8"/>
        <v>6.575136475416417</v>
      </c>
      <c r="P29" s="79">
        <f t="shared" si="6"/>
        <v>12.781013286373447</v>
      </c>
      <c r="Q29" s="79">
        <f t="shared" si="9"/>
        <v>75.579445386084515</v>
      </c>
      <c r="R29" s="79">
        <f t="shared" si="10"/>
        <v>53.366144516122439</v>
      </c>
      <c r="S29" s="79">
        <f t="shared" si="11"/>
        <v>26.274380247285983</v>
      </c>
      <c r="T29" s="79">
        <f t="shared" si="12"/>
        <v>6.7561623760156095</v>
      </c>
      <c r="U29" s="81">
        <f t="shared" si="13"/>
        <v>13</v>
      </c>
    </row>
    <row r="30" spans="1:26" x14ac:dyDescent="0.35">
      <c r="B30" s="17">
        <v>11</v>
      </c>
      <c r="C30">
        <f t="shared" si="14"/>
        <v>31</v>
      </c>
      <c r="D30" s="2">
        <f t="shared" si="7"/>
        <v>9.9349418565134826</v>
      </c>
      <c r="E30" s="2">
        <f t="shared" si="15"/>
        <v>22.312925535714879</v>
      </c>
      <c r="F30" s="2">
        <f t="shared" si="16"/>
        <v>352.55407967716286</v>
      </c>
      <c r="G30" s="2">
        <f t="shared" si="17"/>
        <v>386.49685636541767</v>
      </c>
      <c r="H30" s="2">
        <f t="shared" si="0"/>
        <v>38.476786232002596</v>
      </c>
      <c r="I30" s="2">
        <f t="shared" si="1"/>
        <v>16.441061198690711</v>
      </c>
      <c r="J30" s="1">
        <f t="shared" si="2"/>
        <v>0.36235834638287312</v>
      </c>
      <c r="K30" s="2">
        <f t="shared" si="3"/>
        <v>13.245801991075732</v>
      </c>
      <c r="L30" s="2">
        <f t="shared" si="4"/>
        <v>25.747719742332652</v>
      </c>
      <c r="M30" s="2">
        <f t="shared" si="18"/>
        <v>16.068729571440358</v>
      </c>
      <c r="N30" s="2">
        <f t="shared" si="5"/>
        <v>31.235039290148624</v>
      </c>
      <c r="O30" s="2">
        <f t="shared" si="8"/>
        <v>6.3120976950358108</v>
      </c>
      <c r="P30" s="2">
        <f t="shared" si="6"/>
        <v>12.26970798351841</v>
      </c>
      <c r="Q30" s="2">
        <f t="shared" si="9"/>
        <v>75.130810910990718</v>
      </c>
      <c r="R30" s="2">
        <f t="shared" si="10"/>
        <v>52.817885375275836</v>
      </c>
      <c r="S30" s="2">
        <f t="shared" si="11"/>
        <v>24.885537088995996</v>
      </c>
      <c r="T30" s="2">
        <f t="shared" si="12"/>
        <v>6.6072018072638992</v>
      </c>
      <c r="U30" s="13">
        <f t="shared" si="13"/>
        <v>12</v>
      </c>
    </row>
    <row r="31" spans="1:26" x14ac:dyDescent="0.35">
      <c r="B31" s="17">
        <v>12</v>
      </c>
      <c r="C31">
        <f t="shared" si="14"/>
        <v>32</v>
      </c>
      <c r="D31" s="2">
        <f t="shared" si="7"/>
        <v>10.039611795394025</v>
      </c>
      <c r="E31" s="2">
        <f t="shared" si="15"/>
        <v>22.417595474595423</v>
      </c>
      <c r="F31" s="2">
        <f t="shared" si="16"/>
        <v>320.11097752407562</v>
      </c>
      <c r="G31" s="2">
        <f t="shared" si="17"/>
        <v>354.70384849074958</v>
      </c>
      <c r="H31" s="2">
        <f t="shared" si="0"/>
        <v>38.367355777454364</v>
      </c>
      <c r="I31" s="2">
        <f t="shared" si="1"/>
        <v>16.619635470568522</v>
      </c>
      <c r="J31" s="1">
        <f t="shared" si="2"/>
        <v>0.35850329979302376</v>
      </c>
      <c r="K31" s="2">
        <f t="shared" si="3"/>
        <v>12.621636547407402</v>
      </c>
      <c r="L31" s="2">
        <f t="shared" si="4"/>
        <v>24.534441986312405</v>
      </c>
      <c r="M31" s="2">
        <f t="shared" si="18"/>
        <v>15.393646500117207</v>
      </c>
      <c r="N31" s="2">
        <f t="shared" si="5"/>
        <v>29.922785812787833</v>
      </c>
      <c r="O31" s="2">
        <f t="shared" si="8"/>
        <v>6.0868618837939321</v>
      </c>
      <c r="P31" s="2">
        <f t="shared" si="6"/>
        <v>11.831885604193998</v>
      </c>
      <c r="Q31" s="2">
        <f t="shared" si="9"/>
        <v>74.675237028455683</v>
      </c>
      <c r="R31" s="2">
        <f t="shared" si="10"/>
        <v>52.25764155386026</v>
      </c>
      <c r="S31" s="2">
        <f t="shared" si="11"/>
        <v>23.662077792055776</v>
      </c>
      <c r="T31" s="2">
        <f t="shared" si="12"/>
        <v>6.4842052822554841</v>
      </c>
      <c r="U31" s="13">
        <f t="shared" si="13"/>
        <v>12</v>
      </c>
    </row>
    <row r="32" spans="1:26" x14ac:dyDescent="0.35">
      <c r="B32" s="17">
        <v>13</v>
      </c>
      <c r="C32">
        <f t="shared" si="14"/>
        <v>33</v>
      </c>
      <c r="D32" s="2">
        <f t="shared" si="7"/>
        <v>10.149547697665749</v>
      </c>
      <c r="E32" s="2">
        <f t="shared" si="15"/>
        <v>22.527531376867145</v>
      </c>
      <c r="F32" s="2">
        <f t="shared" si="16"/>
        <v>292.5919434533734</v>
      </c>
      <c r="G32" s="2">
        <f t="shared" si="17"/>
        <v>327.83610236628061</v>
      </c>
      <c r="H32" s="2">
        <f t="shared" si="0"/>
        <v>38.254825438922339</v>
      </c>
      <c r="I32" s="2">
        <f t="shared" si="1"/>
        <v>16.796272719950387</v>
      </c>
      <c r="J32" s="1">
        <f t="shared" si="2"/>
        <v>0.35453904962515803</v>
      </c>
      <c r="K32" s="2">
        <f t="shared" si="3"/>
        <v>12.06692373931353</v>
      </c>
      <c r="L32" s="2">
        <f t="shared" si="4"/>
        <v>23.456169041427213</v>
      </c>
      <c r="M32" s="2">
        <f t="shared" si="18"/>
        <v>14.799155987982004</v>
      </c>
      <c r="N32" s="2">
        <f t="shared" si="5"/>
        <v>28.767191375678941</v>
      </c>
      <c r="O32" s="2">
        <f t="shared" si="8"/>
        <v>5.8922013915729021</v>
      </c>
      <c r="P32" s="2">
        <f t="shared" si="6"/>
        <v>11.45349675299507</v>
      </c>
      <c r="Q32" s="2">
        <f t="shared" si="9"/>
        <v>74.213535150311429</v>
      </c>
      <c r="R32" s="2">
        <f t="shared" si="10"/>
        <v>51.686003773444284</v>
      </c>
      <c r="S32" s="2">
        <f t="shared" si="11"/>
        <v>22.571456018588652</v>
      </c>
      <c r="T32" s="2">
        <f t="shared" si="12"/>
        <v>6.3813195579696886</v>
      </c>
      <c r="U32" s="13">
        <f t="shared" si="13"/>
        <v>11</v>
      </c>
    </row>
    <row r="33" spans="2:21" x14ac:dyDescent="0.35">
      <c r="B33" s="17">
        <v>14</v>
      </c>
      <c r="C33">
        <f t="shared" si="14"/>
        <v>34</v>
      </c>
      <c r="D33" s="2">
        <f t="shared" si="7"/>
        <v>10.264986791561666</v>
      </c>
      <c r="E33" s="2">
        <f t="shared" si="15"/>
        <v>22.642970470763061</v>
      </c>
      <c r="F33" s="2">
        <f t="shared" si="16"/>
        <v>268.9416290032122</v>
      </c>
      <c r="G33" s="2">
        <f t="shared" si="17"/>
        <v>304.83837230390554</v>
      </c>
      <c r="H33" s="2">
        <f t="shared" si="0"/>
        <v>38.139229494237753</v>
      </c>
      <c r="I33" s="2">
        <f t="shared" si="1"/>
        <v>16.970919141419024</v>
      </c>
      <c r="J33" s="1">
        <f t="shared" si="2"/>
        <v>0.35046680342827946</v>
      </c>
      <c r="K33" s="2">
        <f t="shared" si="3"/>
        <v>11.568962193362525</v>
      </c>
      <c r="L33" s="2">
        <f t="shared" si="4"/>
        <v>22.48821146994581</v>
      </c>
      <c r="M33" s="2">
        <f t="shared" si="18"/>
        <v>14.270637550147708</v>
      </c>
      <c r="N33" s="2">
        <f t="shared" si="5"/>
        <v>27.73983609547912</v>
      </c>
      <c r="O33" s="2">
        <f t="shared" si="8"/>
        <v>5.7227392687296721</v>
      </c>
      <c r="P33" s="2">
        <f t="shared" si="6"/>
        <v>11.124089500127486</v>
      </c>
      <c r="Q33" s="2">
        <f t="shared" si="9"/>
        <v>73.746547780048061</v>
      </c>
      <c r="R33" s="2">
        <f t="shared" si="10"/>
        <v>51.103577309285001</v>
      </c>
      <c r="S33" s="2">
        <f t="shared" si="11"/>
        <v>21.589424947085256</v>
      </c>
      <c r="T33" s="2">
        <f t="shared" si="12"/>
        <v>6.2941548734659394</v>
      </c>
      <c r="U33" s="13">
        <f t="shared" si="13"/>
        <v>11</v>
      </c>
    </row>
    <row r="34" spans="2:21" x14ac:dyDescent="0.35">
      <c r="B34" s="17">
        <v>15</v>
      </c>
      <c r="C34">
        <f t="shared" si="14"/>
        <v>35</v>
      </c>
      <c r="D34" s="2">
        <f t="shared" si="7"/>
        <v>10.386184225487842</v>
      </c>
      <c r="E34" s="2">
        <f t="shared" si="15"/>
        <v>22.764167904689238</v>
      </c>
      <c r="F34" s="2">
        <f t="shared" si="16"/>
        <v>248.38609697495542</v>
      </c>
      <c r="G34" s="2">
        <f t="shared" si="17"/>
        <v>284.93682468408053</v>
      </c>
      <c r="H34" s="2">
        <f t="shared" si="0"/>
        <v>38.020603155045151</v>
      </c>
      <c r="I34" s="2">
        <f t="shared" si="1"/>
        <v>17.143521535982615</v>
      </c>
      <c r="J34" s="1">
        <f t="shared" si="2"/>
        <v>0.34628780164802858</v>
      </c>
      <c r="K34" s="2">
        <f t="shared" si="3"/>
        <v>11.118060370060743</v>
      </c>
      <c r="L34" s="2">
        <f t="shared" si="4"/>
        <v>21.611730469738873</v>
      </c>
      <c r="M34" s="2">
        <f t="shared" si="18"/>
        <v>13.796942332031447</v>
      </c>
      <c r="N34" s="2">
        <f t="shared" si="5"/>
        <v>26.819048382696007</v>
      </c>
      <c r="O34" s="2">
        <f t="shared" si="8"/>
        <v>5.5743838062532651</v>
      </c>
      <c r="P34" s="2">
        <f t="shared" si="6"/>
        <v>10.835710217947346</v>
      </c>
      <c r="Q34" s="2">
        <f t="shared" si="9"/>
        <v>73.275148460954057</v>
      </c>
      <c r="R34" s="2">
        <f t="shared" si="10"/>
        <v>50.510980556264819</v>
      </c>
      <c r="S34" s="2">
        <f t="shared" si="11"/>
        <v>20.697505961300202</v>
      </c>
      <c r="T34" s="2">
        <f t="shared" si="12"/>
        <v>6.2193360480506428</v>
      </c>
      <c r="U34" s="13">
        <f t="shared" si="13"/>
        <v>11</v>
      </c>
    </row>
    <row r="35" spans="2:21" x14ac:dyDescent="0.35">
      <c r="B35" s="17">
        <v>16</v>
      </c>
      <c r="C35">
        <f t="shared" si="14"/>
        <v>36</v>
      </c>
      <c r="D35" s="2">
        <f t="shared" si="7"/>
        <v>10.513414597878691</v>
      </c>
      <c r="E35" s="2">
        <f t="shared" si="15"/>
        <v>22.891398277080086</v>
      </c>
      <c r="F35" s="2">
        <f t="shared" si="16"/>
        <v>230.34488025164188</v>
      </c>
      <c r="G35" s="2">
        <f t="shared" si="17"/>
        <v>267.55109684131548</v>
      </c>
      <c r="H35" s="2">
        <f t="shared" si="0"/>
        <v>37.898982556076618</v>
      </c>
      <c r="I35" s="2">
        <f t="shared" si="1"/>
        <v>17.314027327279739</v>
      </c>
      <c r="J35" s="1">
        <f t="shared" si="2"/>
        <v>0.34200331724883043</v>
      </c>
      <c r="K35" s="2">
        <f t="shared" si="3"/>
        <v>10.706676190726135</v>
      </c>
      <c r="L35" s="2">
        <f t="shared" si="4"/>
        <v>20.812065446581091</v>
      </c>
      <c r="M35" s="2">
        <f t="shared" si="18"/>
        <v>13.369400296185034</v>
      </c>
      <c r="N35" s="2">
        <f t="shared" si="5"/>
        <v>25.987975071736319</v>
      </c>
      <c r="O35" s="2">
        <f t="shared" si="8"/>
        <v>5.4439609166991767</v>
      </c>
      <c r="P35" s="2">
        <f t="shared" si="6"/>
        <v>10.582188988316528</v>
      </c>
      <c r="Q35" s="2">
        <f t="shared" si="9"/>
        <v>72.800241739648172</v>
      </c>
      <c r="R35" s="2">
        <f t="shared" si="10"/>
        <v>49.908843462568086</v>
      </c>
      <c r="S35" s="2">
        <f t="shared" si="11"/>
        <v>19.881341757928215</v>
      </c>
      <c r="T35" s="2">
        <f t="shared" si="12"/>
        <v>6.1542114082337438</v>
      </c>
      <c r="U35" s="13">
        <f t="shared" si="13"/>
        <v>11</v>
      </c>
    </row>
    <row r="36" spans="2:21" x14ac:dyDescent="0.35">
      <c r="B36" s="17">
        <v>17</v>
      </c>
      <c r="C36">
        <f t="shared" si="14"/>
        <v>37</v>
      </c>
      <c r="D36" s="2">
        <f t="shared" si="7"/>
        <v>10.646973652780186</v>
      </c>
      <c r="E36" s="2">
        <f t="shared" si="15"/>
        <v>23.024957331981582</v>
      </c>
      <c r="F36" s="2">
        <f t="shared" si="16"/>
        <v>214.37407866793947</v>
      </c>
      <c r="G36" s="2">
        <f t="shared" si="17"/>
        <v>252.23739400231713</v>
      </c>
      <c r="H36" s="2">
        <f t="shared" si="0"/>
        <v>37.774404744144768</v>
      </c>
      <c r="I36" s="2">
        <f t="shared" si="1"/>
        <v>17.48238457759464</v>
      </c>
      <c r="J36" s="1">
        <f t="shared" si="2"/>
        <v>0.33761465532613771</v>
      </c>
      <c r="K36" s="2">
        <f t="shared" si="3"/>
        <v>10.328839327618464</v>
      </c>
      <c r="L36" s="2">
        <f t="shared" si="4"/>
        <v>20.077611038597876</v>
      </c>
      <c r="M36" s="2">
        <f t="shared" si="18"/>
        <v>12.981153767082713</v>
      </c>
      <c r="N36" s="2">
        <f t="shared" si="5"/>
        <v>25.233285938606059</v>
      </c>
      <c r="O36" s="2">
        <f t="shared" si="8"/>
        <v>5.3289674495745158</v>
      </c>
      <c r="P36" s="2">
        <f t="shared" si="6"/>
        <v>10.358660087180928</v>
      </c>
      <c r="Q36" s="2">
        <f t="shared" si="9"/>
        <v>72.322763168769086</v>
      </c>
      <c r="R36" s="2">
        <f t="shared" si="10"/>
        <v>49.297805836787504</v>
      </c>
      <c r="S36" s="2">
        <f t="shared" si="11"/>
        <v>19.1295903366447</v>
      </c>
      <c r="T36" s="2">
        <f t="shared" si="12"/>
        <v>6.0966579836314434</v>
      </c>
      <c r="U36" s="13">
        <f t="shared" si="13"/>
        <v>10</v>
      </c>
    </row>
    <row r="37" spans="2:21" x14ac:dyDescent="0.35">
      <c r="B37" s="17">
        <v>18</v>
      </c>
      <c r="C37">
        <f t="shared" si="14"/>
        <v>38</v>
      </c>
      <c r="D37" s="2">
        <f t="shared" si="7"/>
        <v>10.787180161811351</v>
      </c>
      <c r="E37" s="2">
        <f t="shared" si="15"/>
        <v>23.165163841012749</v>
      </c>
      <c r="F37" s="2">
        <f t="shared" si="16"/>
        <v>200.1284235779535</v>
      </c>
      <c r="G37" s="2">
        <f t="shared" si="17"/>
        <v>238.65055392324695</v>
      </c>
      <c r="H37" s="2">
        <f t="shared" si="0"/>
        <v>37.646907666857913</v>
      </c>
      <c r="I37" s="2">
        <f t="shared" si="1"/>
        <v>17.64854200367796</v>
      </c>
      <c r="J37" s="1">
        <f t="shared" si="2"/>
        <v>0.33312315270888609</v>
      </c>
      <c r="K37" s="2">
        <f t="shared" si="3"/>
        <v>9.9797525611914519</v>
      </c>
      <c r="L37" s="2">
        <f t="shared" si="4"/>
        <v>19.399042218546391</v>
      </c>
      <c r="M37" s="2">
        <f t="shared" si="18"/>
        <v>12.626697679301284</v>
      </c>
      <c r="N37" s="2">
        <f t="shared" si="5"/>
        <v>24.544280016933008</v>
      </c>
      <c r="O37" s="2">
        <f t="shared" si="8"/>
        <v>5.2274010876099162</v>
      </c>
      <c r="P37" s="2">
        <f t="shared" si="6"/>
        <v>10.16123133013966</v>
      </c>
      <c r="Q37" s="2">
        <f t="shared" si="9"/>
        <v>71.843679376448407</v>
      </c>
      <c r="R37" s="2">
        <f t="shared" si="10"/>
        <v>48.678515535435658</v>
      </c>
      <c r="S37" s="2">
        <f t="shared" si="11"/>
        <v>18.43316164927889</v>
      </c>
      <c r="T37" s="2">
        <f t="shared" si="12"/>
        <v>6.0449475273569737</v>
      </c>
      <c r="U37" s="13">
        <f t="shared" si="13"/>
        <v>10</v>
      </c>
    </row>
    <row r="38" spans="2:21" x14ac:dyDescent="0.35">
      <c r="B38" s="17">
        <v>19</v>
      </c>
      <c r="C38">
        <f t="shared" si="14"/>
        <v>39</v>
      </c>
      <c r="D38" s="2">
        <f t="shared" si="7"/>
        <v>10.934378016141091</v>
      </c>
      <c r="E38" s="2">
        <f t="shared" si="15"/>
        <v>23.312361695342489</v>
      </c>
      <c r="F38" s="2">
        <f t="shared" si="16"/>
        <v>187.33532202139611</v>
      </c>
      <c r="G38" s="2">
        <f t="shared" si="17"/>
        <v>226.51809112670099</v>
      </c>
      <c r="H38" s="2">
        <f t="shared" si="0"/>
        <v>37.516530161060899</v>
      </c>
      <c r="I38" s="2">
        <f t="shared" si="1"/>
        <v>17.812448992368111</v>
      </c>
      <c r="J38" s="1">
        <f t="shared" si="2"/>
        <v>0.32853017755228292</v>
      </c>
      <c r="K38" s="2">
        <f t="shared" si="3"/>
        <v>9.6555100866843766</v>
      </c>
      <c r="L38" s="2">
        <f t="shared" si="4"/>
        <v>18.768766726900559</v>
      </c>
      <c r="M38" s="2">
        <f t="shared" si="18"/>
        <v>12.301554796855577</v>
      </c>
      <c r="N38" s="2">
        <f t="shared" si="5"/>
        <v>23.912254276319743</v>
      </c>
      <c r="O38" s="2">
        <f t="shared" si="8"/>
        <v>5.1376402404058874</v>
      </c>
      <c r="P38" s="2">
        <f t="shared" si="6"/>
        <v>9.986750604910581</v>
      </c>
      <c r="Q38" s="2">
        <f t="shared" si="9"/>
        <v>71.363988234274544</v>
      </c>
      <c r="R38" s="2">
        <f t="shared" si="10"/>
        <v>48.051626538932055</v>
      </c>
      <c r="S38" s="2">
        <f t="shared" si="11"/>
        <v>17.784678044084583</v>
      </c>
      <c r="T38" s="2">
        <f t="shared" si="12"/>
        <v>5.9976521503889622</v>
      </c>
      <c r="U38" s="13">
        <f t="shared" si="13"/>
        <v>10</v>
      </c>
    </row>
    <row r="39" spans="2:21" s="78" customFormat="1" x14ac:dyDescent="0.35">
      <c r="B39" s="78">
        <v>20</v>
      </c>
      <c r="C39" s="78">
        <f t="shared" si="14"/>
        <v>40</v>
      </c>
      <c r="D39" s="79">
        <f t="shared" si="7"/>
        <v>11.088938555590302</v>
      </c>
      <c r="E39" s="79">
        <f t="shared" si="15"/>
        <v>23.466922234791696</v>
      </c>
      <c r="F39" s="79">
        <f t="shared" si="16"/>
        <v>175.77668762840213</v>
      </c>
      <c r="G39" s="79">
        <f t="shared" si="17"/>
        <v>215.62202787879875</v>
      </c>
      <c r="H39" s="79">
        <f t="shared" si="0"/>
        <v>37.38331194100499</v>
      </c>
      <c r="I39" s="79">
        <f t="shared" si="1"/>
        <v>17.974055616008535</v>
      </c>
      <c r="J39" s="80">
        <f t="shared" si="2"/>
        <v>0.32383712892105398</v>
      </c>
      <c r="K39" s="79">
        <f t="shared" si="3"/>
        <v>9.3528942599487959</v>
      </c>
      <c r="L39" s="79">
        <f t="shared" si="4"/>
        <v>18.180529978258868</v>
      </c>
      <c r="M39" s="79">
        <f t="shared" si="18"/>
        <v>12.002041441923556</v>
      </c>
      <c r="N39" s="79">
        <f t="shared" si="5"/>
        <v>23.330048236468684</v>
      </c>
      <c r="O39" s="79">
        <f t="shared" si="8"/>
        <v>5.0583574621534479</v>
      </c>
      <c r="P39" s="79">
        <f t="shared" si="6"/>
        <v>9.8326375692323591</v>
      </c>
      <c r="Q39" s="79">
        <f t="shared" si="9"/>
        <v>70.884719159776353</v>
      </c>
      <c r="R39" s="79">
        <f t="shared" si="10"/>
        <v>47.417796924984657</v>
      </c>
      <c r="S39" s="79">
        <f t="shared" si="11"/>
        <v>17.17808481171642</v>
      </c>
      <c r="T39" s="79">
        <f t="shared" si="12"/>
        <v>5.9535764454525193</v>
      </c>
      <c r="U39" s="81">
        <f t="shared" si="13"/>
        <v>10</v>
      </c>
    </row>
    <row r="40" spans="2:21" x14ac:dyDescent="0.35">
      <c r="B40" s="17">
        <v>21</v>
      </c>
      <c r="C40">
        <f t="shared" si="14"/>
        <v>41</v>
      </c>
      <c r="D40" s="2">
        <f t="shared" si="7"/>
        <v>11.251263166017091</v>
      </c>
      <c r="E40" s="2">
        <f t="shared" si="15"/>
        <v>23.629246845218489</v>
      </c>
      <c r="F40" s="2">
        <f t="shared" si="16"/>
        <v>165.27596268314198</v>
      </c>
      <c r="G40" s="2">
        <f t="shared" si="17"/>
        <v>205.78591632663827</v>
      </c>
      <c r="H40" s="2">
        <f t="shared" si="0"/>
        <v>37.247293586250514</v>
      </c>
      <c r="I40" s="2">
        <f t="shared" si="1"/>
        <v>18.133312647656147</v>
      </c>
      <c r="J40" s="1">
        <f t="shared" si="2"/>
        <v>0.31904543636327504</v>
      </c>
      <c r="K40" s="2">
        <f t="shared" si="3"/>
        <v>9.0692262006187576</v>
      </c>
      <c r="L40" s="2">
        <f t="shared" si="4"/>
        <v>17.629124657810767</v>
      </c>
      <c r="M40" s="2">
        <f t="shared" si="18"/>
        <v>11.725095357616999</v>
      </c>
      <c r="N40" s="2">
        <f t="shared" si="5"/>
        <v>22.791709359950225</v>
      </c>
      <c r="O40" s="2">
        <f t="shared" si="8"/>
        <v>4.9884558828866741</v>
      </c>
      <c r="P40" s="2">
        <f t="shared" si="6"/>
        <v>9.6967600833904317</v>
      </c>
      <c r="Q40" s="2">
        <f t="shared" si="9"/>
        <v>70.406933594048141</v>
      </c>
      <c r="R40" s="2">
        <f t="shared" si="10"/>
        <v>46.777686748829652</v>
      </c>
      <c r="S40" s="2">
        <f t="shared" si="11"/>
        <v>16.60836379128196</v>
      </c>
      <c r="T40" s="2">
        <f t="shared" si="12"/>
        <v>5.911707737791672</v>
      </c>
      <c r="U40" s="13">
        <f t="shared" si="13"/>
        <v>10</v>
      </c>
    </row>
    <row r="41" spans="2:21" x14ac:dyDescent="0.35">
      <c r="B41" s="17">
        <v>22</v>
      </c>
      <c r="C41">
        <f t="shared" si="14"/>
        <v>42</v>
      </c>
      <c r="D41" s="2">
        <f t="shared" si="7"/>
        <v>11.421786180871264</v>
      </c>
      <c r="E41" s="2">
        <f t="shared" si="15"/>
        <v>23.799769860072658</v>
      </c>
      <c r="F41" s="2">
        <f t="shared" si="16"/>
        <v>155.68867961358359</v>
      </c>
      <c r="G41" s="2">
        <f t="shared" si="17"/>
        <v>196.86540006357922</v>
      </c>
      <c r="H41" s="2">
        <f t="shared" si="0"/>
        <v>37.108516529305987</v>
      </c>
      <c r="I41" s="2">
        <f t="shared" si="1"/>
        <v>18.290171576076361</v>
      </c>
      <c r="J41" s="1">
        <f t="shared" si="2"/>
        <v>0.31415655947491727</v>
      </c>
      <c r="K41" s="2">
        <f t="shared" si="3"/>
        <v>8.8022541515056361</v>
      </c>
      <c r="L41" s="2">
        <f t="shared" si="4"/>
        <v>17.110173709862714</v>
      </c>
      <c r="M41" s="2">
        <f t="shared" si="18"/>
        <v>11.468147122687622</v>
      </c>
      <c r="N41" s="2">
        <f t="shared" si="5"/>
        <v>22.292243102965106</v>
      </c>
      <c r="O41" s="2">
        <f t="shared" si="8"/>
        <v>4.9270217721543705</v>
      </c>
      <c r="P41" s="2">
        <f t="shared" si="6"/>
        <v>9.577342001584551</v>
      </c>
      <c r="Q41" s="2">
        <f t="shared" si="9"/>
        <v>69.931725700050777</v>
      </c>
      <c r="R41" s="2">
        <f t="shared" si="10"/>
        <v>46.131955839978119</v>
      </c>
      <c r="S41" s="2">
        <f t="shared" si="11"/>
        <v>16.071319223910198</v>
      </c>
      <c r="T41" s="2">
        <f t="shared" si="12"/>
        <v>5.8711789944483668</v>
      </c>
      <c r="U41" s="13">
        <f t="shared" si="13"/>
        <v>10</v>
      </c>
    </row>
    <row r="42" spans="2:21" x14ac:dyDescent="0.35">
      <c r="B42" s="17">
        <v>23</v>
      </c>
      <c r="C42">
        <f t="shared" si="14"/>
        <v>43</v>
      </c>
      <c r="D42" s="2">
        <f t="shared" si="7"/>
        <v>11.600978128340978</v>
      </c>
      <c r="E42" s="2">
        <f t="shared" si="15"/>
        <v>23.978961807542376</v>
      </c>
      <c r="F42" s="2">
        <f t="shared" si="16"/>
        <v>146.89548469043498</v>
      </c>
      <c r="G42" s="2">
        <f t="shared" si="17"/>
        <v>188.74123790549891</v>
      </c>
      <c r="H42" s="2">
        <f t="shared" si="0"/>
        <v>36.967023043007302</v>
      </c>
      <c r="I42" s="2">
        <f t="shared" si="1"/>
        <v>18.444584620520043</v>
      </c>
      <c r="J42" s="1">
        <f t="shared" si="2"/>
        <v>0.30917198745524049</v>
      </c>
      <c r="K42" s="2">
        <f t="shared" si="3"/>
        <v>8.5500688031395065</v>
      </c>
      <c r="L42" s="2">
        <f t="shared" si="4"/>
        <v>16.619965742294699</v>
      </c>
      <c r="M42" s="2">
        <f t="shared" si="18"/>
        <v>11.22902266686525</v>
      </c>
      <c r="N42" s="2">
        <f t="shared" si="5"/>
        <v>21.827423420759349</v>
      </c>
      <c r="O42" s="2">
        <f t="shared" si="8"/>
        <v>4.8732886257508001</v>
      </c>
      <c r="P42" s="2">
        <f t="shared" si="6"/>
        <v>9.4728933622794358</v>
      </c>
      <c r="Q42" s="2">
        <f t="shared" si="9"/>
        <v>69.46022333242982</v>
      </c>
      <c r="R42" s="2">
        <f t="shared" si="10"/>
        <v>45.481261524887444</v>
      </c>
      <c r="S42" s="2">
        <f t="shared" si="11"/>
        <v>15.563415203372427</v>
      </c>
      <c r="T42" s="2">
        <f t="shared" si="12"/>
        <v>5.8312407326816285</v>
      </c>
      <c r="U42" s="13">
        <f t="shared" si="13"/>
        <v>9</v>
      </c>
    </row>
    <row r="43" spans="2:21" x14ac:dyDescent="0.35">
      <c r="B43" s="17">
        <v>24</v>
      </c>
      <c r="C43">
        <f t="shared" si="14"/>
        <v>44</v>
      </c>
      <c r="D43" s="2">
        <f t="shared" si="7"/>
        <v>11.789349372013035</v>
      </c>
      <c r="E43" s="2">
        <f t="shared" si="15"/>
        <v>24.167333051214431</v>
      </c>
      <c r="F43" s="2">
        <f t="shared" si="16"/>
        <v>138.79690579060147</v>
      </c>
      <c r="G43" s="2">
        <f t="shared" si="17"/>
        <v>181.31407173347409</v>
      </c>
      <c r="H43" s="2">
        <f t="shared" si="0"/>
        <v>36.822856227641068</v>
      </c>
      <c r="I43" s="2">
        <f t="shared" si="1"/>
        <v>18.596504745278029</v>
      </c>
      <c r="J43" s="1">
        <f t="shared" si="2"/>
        <v>0.30409323865316862</v>
      </c>
      <c r="K43" s="2">
        <f t="shared" si="3"/>
        <v>8.311038200916304</v>
      </c>
      <c r="L43" s="2">
        <f t="shared" si="4"/>
        <v>16.155328496469149</v>
      </c>
      <c r="M43" s="2">
        <f t="shared" si="18"/>
        <v>11.005868370301451</v>
      </c>
      <c r="N43" s="2">
        <f t="shared" si="5"/>
        <v>21.393647172926773</v>
      </c>
      <c r="O43" s="2">
        <f t="shared" si="8"/>
        <v>4.8266096239691638</v>
      </c>
      <c r="P43" s="2">
        <f t="shared" si="6"/>
        <v>9.3821568514562195</v>
      </c>
      <c r="Q43" s="2">
        <f t="shared" si="9"/>
        <v>68.993589335482525</v>
      </c>
      <c r="R43" s="2">
        <f t="shared" si="10"/>
        <v>44.826256284268098</v>
      </c>
      <c r="S43" s="2">
        <f t="shared" si="11"/>
        <v>15.081650596757244</v>
      </c>
      <c r="T43" s="2">
        <f t="shared" si="12"/>
        <v>5.7912394274593755</v>
      </c>
      <c r="U43" s="13">
        <f t="shared" si="13"/>
        <v>9</v>
      </c>
    </row>
    <row r="44" spans="2:21" x14ac:dyDescent="0.35">
      <c r="B44" s="17">
        <v>25</v>
      </c>
      <c r="C44">
        <f t="shared" si="14"/>
        <v>45</v>
      </c>
      <c r="D44" s="2">
        <f t="shared" si="7"/>
        <v>11.987454200614486</v>
      </c>
      <c r="E44" s="2">
        <f t="shared" si="15"/>
        <v>24.365437879815882</v>
      </c>
      <c r="F44" s="2">
        <f t="shared" si="16"/>
        <v>131.30937588676383</v>
      </c>
      <c r="G44" s="2">
        <f t="shared" si="17"/>
        <v>174.50045006461681</v>
      </c>
      <c r="H44" s="2">
        <f t="shared" si="0"/>
        <v>36.676059997815827</v>
      </c>
      <c r="I44" s="2">
        <f t="shared" si="1"/>
        <v>18.745885674008633</v>
      </c>
      <c r="J44" s="1">
        <f t="shared" si="2"/>
        <v>0.29892186010478561</v>
      </c>
      <c r="K44" s="2">
        <f t="shared" si="3"/>
        <v>8.0837570896730586</v>
      </c>
      <c r="L44" s="2">
        <f t="shared" si="4"/>
        <v>15.713530381190079</v>
      </c>
      <c r="M44" s="2">
        <f t="shared" si="18"/>
        <v>10.797092813002855</v>
      </c>
      <c r="N44" s="2">
        <f t="shared" si="5"/>
        <v>20.987820893627472</v>
      </c>
      <c r="O44" s="2">
        <f t="shared" si="8"/>
        <v>4.786436266524345</v>
      </c>
      <c r="P44" s="2">
        <f t="shared" si="6"/>
        <v>9.3040662723206822</v>
      </c>
      <c r="Q44" s="2">
        <f t="shared" si="9"/>
        <v>68.533023232302099</v>
      </c>
      <c r="R44" s="2">
        <f t="shared" si="10"/>
        <v>44.167585352486213</v>
      </c>
      <c r="S44" s="2">
        <f t="shared" si="11"/>
        <v>14.623461590395566</v>
      </c>
      <c r="T44" s="2">
        <f t="shared" si="12"/>
        <v>5.7506006777387393</v>
      </c>
      <c r="U44" s="13">
        <f t="shared" si="13"/>
        <v>9</v>
      </c>
    </row>
    <row r="45" spans="2:21" x14ac:dyDescent="0.35">
      <c r="B45" s="17">
        <v>26</v>
      </c>
      <c r="C45">
        <f t="shared" si="14"/>
        <v>46</v>
      </c>
      <c r="D45" s="2">
        <f t="shared" si="7"/>
        <v>12.195895431421954</v>
      </c>
      <c r="E45" s="2">
        <f t="shared" si="15"/>
        <v>24.573879110623352</v>
      </c>
      <c r="F45" s="2">
        <f t="shared" si="16"/>
        <v>124.36217418262909</v>
      </c>
      <c r="G45" s="2">
        <f t="shared" si="17"/>
        <v>168.22976927074433</v>
      </c>
      <c r="H45" s="2">
        <f t="shared" si="0"/>
        <v>36.526679069085219</v>
      </c>
      <c r="I45" s="2">
        <f t="shared" si="1"/>
        <v>18.892681903833875</v>
      </c>
      <c r="J45" s="1">
        <f t="shared" si="2"/>
        <v>0.29365942706209353</v>
      </c>
      <c r="K45" s="2">
        <f t="shared" si="3"/>
        <v>7.8670070490141031</v>
      </c>
      <c r="L45" s="2">
        <f t="shared" si="4"/>
        <v>15.292202982155574</v>
      </c>
      <c r="M45" s="2">
        <f t="shared" si="18"/>
        <v>10.601320969514278</v>
      </c>
      <c r="N45" s="2">
        <f t="shared" si="5"/>
        <v>20.607271753380633</v>
      </c>
      <c r="O45" s="2">
        <f t="shared" si="8"/>
        <v>4.7523016299347844</v>
      </c>
      <c r="P45" s="2">
        <f t="shared" si="6"/>
        <v>9.2377140003324314</v>
      </c>
      <c r="Q45" s="2">
        <f t="shared" si="9"/>
        <v>68.079763375294363</v>
      </c>
      <c r="R45" s="2">
        <f t="shared" si="10"/>
        <v>43.50588426467101</v>
      </c>
      <c r="S45" s="2">
        <f t="shared" si="11"/>
        <v>14.186644884336848</v>
      </c>
      <c r="T45" s="2">
        <f t="shared" si="12"/>
        <v>5.7088158993934064</v>
      </c>
      <c r="U45" s="13">
        <f t="shared" si="13"/>
        <v>9</v>
      </c>
    </row>
    <row r="46" spans="2:21" x14ac:dyDescent="0.35">
      <c r="B46" s="17">
        <v>27</v>
      </c>
      <c r="C46">
        <f t="shared" si="14"/>
        <v>47</v>
      </c>
      <c r="D46" s="2">
        <f t="shared" si="7"/>
        <v>12.415329602589296</v>
      </c>
      <c r="E46" s="2">
        <f t="shared" si="15"/>
        <v>24.793313281790692</v>
      </c>
      <c r="F46" s="2">
        <f t="shared" si="16"/>
        <v>117.89504698536871</v>
      </c>
      <c r="G46" s="2">
        <f t="shared" si="17"/>
        <v>162.44189453653019</v>
      </c>
      <c r="H46" s="2">
        <f t="shared" si="0"/>
        <v>36.374758944327233</v>
      </c>
      <c r="I46" s="2">
        <f t="shared" si="1"/>
        <v>19.036848719200108</v>
      </c>
      <c r="J46" s="1">
        <f t="shared" si="2"/>
        <v>0.28830754251317564</v>
      </c>
      <c r="K46" s="2">
        <f t="shared" si="3"/>
        <v>7.6597247948620177</v>
      </c>
      <c r="L46" s="2">
        <f t="shared" si="4"/>
        <v>14.889279445244584</v>
      </c>
      <c r="M46" s="2">
        <f t="shared" si="18"/>
        <v>10.417357823621384</v>
      </c>
      <c r="N46" s="2">
        <f t="shared" si="5"/>
        <v>20.249676831868189</v>
      </c>
      <c r="O46" s="2">
        <f t="shared" si="8"/>
        <v>4.7238071301250093</v>
      </c>
      <c r="P46" s="2">
        <f t="shared" si="6"/>
        <v>9.1823252518221974</v>
      </c>
      <c r="Q46" s="2">
        <f t="shared" si="9"/>
        <v>67.635089636382219</v>
      </c>
      <c r="R46" s="2">
        <f t="shared" si="10"/>
        <v>42.841776354591531</v>
      </c>
      <c r="S46" s="2">
        <f t="shared" si="11"/>
        <v>13.769296514999422</v>
      </c>
      <c r="T46" s="2">
        <f t="shared" si="12"/>
        <v>5.6654316588065612</v>
      </c>
      <c r="U46" s="13">
        <f t="shared" si="13"/>
        <v>9</v>
      </c>
    </row>
    <row r="47" spans="2:21" x14ac:dyDescent="0.35">
      <c r="B47" s="17">
        <v>28</v>
      </c>
      <c r="C47">
        <f t="shared" si="14"/>
        <v>48</v>
      </c>
      <c r="D47" s="2">
        <f t="shared" si="7"/>
        <v>12.646472842286396</v>
      </c>
      <c r="E47" s="2">
        <f t="shared" si="15"/>
        <v>25.024456521487792</v>
      </c>
      <c r="F47" s="2">
        <f t="shared" si="16"/>
        <v>111.85633838059042</v>
      </c>
      <c r="G47" s="2">
        <f t="shared" si="17"/>
        <v>157.08529062262178</v>
      </c>
      <c r="H47" s="2">
        <f t="shared" si="0"/>
        <v>36.220345899883554</v>
      </c>
      <c r="I47" s="2">
        <f t="shared" si="1"/>
        <v>19.178342205498794</v>
      </c>
      <c r="J47" s="1">
        <f t="shared" si="2"/>
        <v>0.28286783669391041</v>
      </c>
      <c r="K47" s="2">
        <f t="shared" si="3"/>
        <v>7.4609767316362765</v>
      </c>
      <c r="L47" s="2">
        <f t="shared" si="4"/>
        <v>14.502945010023859</v>
      </c>
      <c r="M47" s="2">
        <f t="shared" si="18"/>
        <v>10.244159195854355</v>
      </c>
      <c r="N47" s="2">
        <f t="shared" si="5"/>
        <v>19.913006411269528</v>
      </c>
      <c r="O47" s="2">
        <f t="shared" si="8"/>
        <v>4.7006119761226808</v>
      </c>
      <c r="P47" s="2">
        <f t="shared" si="6"/>
        <v>9.1372375836663124</v>
      </c>
      <c r="Q47" s="2">
        <f t="shared" si="9"/>
        <v>67.200326724550337</v>
      </c>
      <c r="R47" s="2">
        <f t="shared" si="10"/>
        <v>42.175870203062544</v>
      </c>
      <c r="S47" s="2">
        <f t="shared" si="11"/>
        <v>13.369762642302119</v>
      </c>
      <c r="T47" s="2">
        <f t="shared" si="12"/>
        <v>5.6200410009428436</v>
      </c>
      <c r="U47" s="13">
        <f t="shared" si="13"/>
        <v>9</v>
      </c>
    </row>
    <row r="48" spans="2:21" x14ac:dyDescent="0.35">
      <c r="B48" s="17">
        <v>29</v>
      </c>
      <c r="C48">
        <f t="shared" si="14"/>
        <v>49</v>
      </c>
      <c r="D48" s="2">
        <f t="shared" si="7"/>
        <v>12.890107517566756</v>
      </c>
      <c r="E48" s="2">
        <f t="shared" si="15"/>
        <v>25.268091196768154</v>
      </c>
      <c r="F48" s="2">
        <f t="shared" si="16"/>
        <v>106.20150765369227</v>
      </c>
      <c r="G48" s="2">
        <f t="shared" si="17"/>
        <v>152.11553937771777</v>
      </c>
      <c r="H48" s="2">
        <f t="shared" si="0"/>
        <v>36.063486971463341</v>
      </c>
      <c r="I48" s="2">
        <f t="shared" si="1"/>
        <v>19.317119262443327</v>
      </c>
      <c r="J48" s="1">
        <f t="shared" si="2"/>
        <v>0.27734196659138588</v>
      </c>
      <c r="K48" s="2">
        <f t="shared" si="3"/>
        <v>7.2699383386906504</v>
      </c>
      <c r="L48" s="2">
        <f t="shared" si="4"/>
        <v>14.131596940280435</v>
      </c>
      <c r="M48" s="2">
        <f t="shared" si="18"/>
        <v>10.08080815261272</v>
      </c>
      <c r="N48" s="2">
        <f t="shared" si="5"/>
        <v>19.595478119374711</v>
      </c>
      <c r="O48" s="2">
        <f t="shared" si="8"/>
        <v>4.6824247142679196</v>
      </c>
      <c r="P48" s="2">
        <f t="shared" si="6"/>
        <v>9.1018844565825532</v>
      </c>
      <c r="Q48" s="2">
        <f t="shared" si="9"/>
        <v>66.776848229213343</v>
      </c>
      <c r="R48" s="2">
        <f t="shared" si="10"/>
        <v>41.508757032445189</v>
      </c>
      <c r="S48" s="2">
        <f t="shared" si="11"/>
        <v>12.986599592715967</v>
      </c>
      <c r="T48" s="2">
        <f t="shared" si="12"/>
        <v>5.5722762943892912</v>
      </c>
      <c r="U48" s="13">
        <f t="shared" si="13"/>
        <v>9</v>
      </c>
    </row>
    <row r="49" spans="2:21" s="78" customFormat="1" x14ac:dyDescent="0.35">
      <c r="B49" s="78">
        <v>30</v>
      </c>
      <c r="C49" s="78">
        <f t="shared" si="14"/>
        <v>50</v>
      </c>
      <c r="D49" s="79">
        <f t="shared" si="7"/>
        <v>13.14708978378477</v>
      </c>
      <c r="E49" s="79">
        <f t="shared" si="15"/>
        <v>25.525073462986164</v>
      </c>
      <c r="F49" s="79">
        <f t="shared" si="16"/>
        <v>100.89194321639923</v>
      </c>
      <c r="G49" s="79">
        <f t="shared" si="17"/>
        <v>147.49415375855619</v>
      </c>
      <c r="H49" s="79">
        <f t="shared" si="0"/>
        <v>35.904229939815721</v>
      </c>
      <c r="I49" s="79">
        <f t="shared" si="1"/>
        <v>19.453137617197797</v>
      </c>
      <c r="J49" s="80">
        <f t="shared" si="2"/>
        <v>0.27173161543916569</v>
      </c>
      <c r="K49" s="79">
        <f t="shared" si="3"/>
        <v>7.0858773311341201</v>
      </c>
      <c r="L49" s="79">
        <f t="shared" si="4"/>
        <v>13.773811791351749</v>
      </c>
      <c r="M49" s="79">
        <f t="shared" si="18"/>
        <v>9.9264957771091638</v>
      </c>
      <c r="N49" s="79">
        <f t="shared" si="5"/>
        <v>19.295519551375875</v>
      </c>
      <c r="O49" s="79">
        <f t="shared" si="8"/>
        <v>4.6689964149779009</v>
      </c>
      <c r="P49" s="79">
        <f t="shared" si="6"/>
        <v>9.0757819912906434</v>
      </c>
      <c r="Q49" s="79">
        <f t="shared" si="9"/>
        <v>66.366081500598398</v>
      </c>
      <c r="R49" s="79">
        <f t="shared" si="10"/>
        <v>40.841008037612234</v>
      </c>
      <c r="S49" s="79">
        <f t="shared" si="11"/>
        <v>12.618541131392101</v>
      </c>
      <c r="T49" s="79">
        <f t="shared" si="12"/>
        <v>5.5218032361671696</v>
      </c>
      <c r="U49" s="81">
        <f t="shared" si="13"/>
        <v>9</v>
      </c>
    </row>
    <row r="50" spans="2:21" x14ac:dyDescent="0.35">
      <c r="B50" s="17">
        <v>31</v>
      </c>
      <c r="C50">
        <f t="shared" si="14"/>
        <v>51</v>
      </c>
      <c r="D50" s="2">
        <f t="shared" si="7"/>
        <v>13.418358176770996</v>
      </c>
      <c r="E50" s="2">
        <f t="shared" si="15"/>
        <v>25.796341855972393</v>
      </c>
      <c r="F50" s="2">
        <f t="shared" si="16"/>
        <v>95.894006085310309</v>
      </c>
      <c r="G50" s="2">
        <f t="shared" si="17"/>
        <v>143.18762140480044</v>
      </c>
      <c r="H50" s="2">
        <f t="shared" si="0"/>
        <v>35.742623316175305</v>
      </c>
      <c r="I50" s="2">
        <f t="shared" si="1"/>
        <v>19.586355837253713</v>
      </c>
      <c r="J50" s="1">
        <f t="shared" si="2"/>
        <v>0.2660384922045595</v>
      </c>
      <c r="K50" s="2">
        <f t="shared" si="3"/>
        <v>6.9081397930081323</v>
      </c>
      <c r="L50" s="2">
        <f t="shared" si="4"/>
        <v>13.428318455240928</v>
      </c>
      <c r="M50" s="2">
        <f t="shared" si="18"/>
        <v>9.7805053799443673</v>
      </c>
      <c r="N50" s="2">
        <f t="shared" si="5"/>
        <v>19.01173757775106</v>
      </c>
      <c r="O50" s="2">
        <f t="shared" si="8"/>
        <v>4.6601151646758163</v>
      </c>
      <c r="P50" s="2">
        <f t="shared" si="6"/>
        <v>9.0585182617034388</v>
      </c>
      <c r="Q50" s="2">
        <f t="shared" si="9"/>
        <v>65.96951349334671</v>
      </c>
      <c r="R50" s="2">
        <f t="shared" si="10"/>
        <v>40.173171637374317</v>
      </c>
      <c r="S50" s="2">
        <f t="shared" si="11"/>
        <v>12.264471429177728</v>
      </c>
      <c r="T50" s="2">
        <f t="shared" si="12"/>
        <v>5.4683157460270451</v>
      </c>
      <c r="U50" s="13">
        <f t="shared" si="13"/>
        <v>9</v>
      </c>
    </row>
    <row r="51" spans="2:21" x14ac:dyDescent="0.35">
      <c r="B51" s="17">
        <v>32</v>
      </c>
      <c r="C51">
        <f t="shared" si="14"/>
        <v>52</v>
      </c>
      <c r="D51" s="2">
        <f t="shared" si="7"/>
        <v>13.704943415589355</v>
      </c>
      <c r="E51" s="2">
        <f t="shared" si="15"/>
        <v>26.082927094790751</v>
      </c>
      <c r="F51" s="2">
        <f t="shared" si="16"/>
        <v>91.178252697555166</v>
      </c>
      <c r="G51" s="2">
        <f t="shared" si="17"/>
        <v>139.16662755408669</v>
      </c>
      <c r="H51" s="2">
        <f t="shared" si="0"/>
        <v>35.578716327485154</v>
      </c>
      <c r="I51" s="2">
        <f t="shared" si="1"/>
        <v>19.716733343050727</v>
      </c>
      <c r="J51" s="1">
        <f t="shared" si="2"/>
        <v>0.26026433106805502</v>
      </c>
      <c r="K51" s="2">
        <f t="shared" si="3"/>
        <v>6.7361386694954364</v>
      </c>
      <c r="L51" s="2">
        <f t="shared" si="4"/>
        <v>13.093975791312008</v>
      </c>
      <c r="M51" s="2">
        <f t="shared" si="18"/>
        <v>9.642199445031121</v>
      </c>
      <c r="N51" s="2">
        <f t="shared" si="5"/>
        <v>18.742892969229295</v>
      </c>
      <c r="O51" s="2">
        <f t="shared" si="8"/>
        <v>4.6556016066200803</v>
      </c>
      <c r="P51" s="2">
        <f t="shared" si="6"/>
        <v>9.0497446270123767</v>
      </c>
      <c r="Q51" s="2">
        <f t="shared" si="9"/>
        <v>65.588697717387873</v>
      </c>
      <c r="R51" s="2">
        <f t="shared" si="10"/>
        <v>39.505770622597126</v>
      </c>
      <c r="S51" s="2">
        <f t="shared" si="11"/>
        <v>11.923402550353467</v>
      </c>
      <c r="T51" s="2">
        <f t="shared" si="12"/>
        <v>5.4115315434439974</v>
      </c>
      <c r="U51" s="13">
        <f t="shared" si="13"/>
        <v>9</v>
      </c>
    </row>
    <row r="52" spans="2:21" x14ac:dyDescent="0.35">
      <c r="B52" s="17">
        <v>33</v>
      </c>
      <c r="C52">
        <f t="shared" si="14"/>
        <v>53</v>
      </c>
      <c r="D52" s="2">
        <f t="shared" si="7"/>
        <v>14.007979614457913</v>
      </c>
      <c r="E52" s="2">
        <f t="shared" si="15"/>
        <v>26.385963293659309</v>
      </c>
      <c r="F52" s="2">
        <f t="shared" si="16"/>
        <v>86.718799021942331</v>
      </c>
      <c r="G52" s="2">
        <f t="shared" si="17"/>
        <v>135.40541925578898</v>
      </c>
      <c r="H52" s="2">
        <f t="shared" si="0"/>
        <v>35.41255890140183</v>
      </c>
      <c r="I52" s="2">
        <f t="shared" si="1"/>
        <v>19.844230420337574</v>
      </c>
      <c r="J52" s="1">
        <f t="shared" si="2"/>
        <v>0.25441089089507002</v>
      </c>
      <c r="K52" s="2">
        <f t="shared" si="3"/>
        <v>6.5693441444271716</v>
      </c>
      <c r="L52" s="2">
        <f t="shared" si="4"/>
        <v>12.769753921703314</v>
      </c>
      <c r="M52" s="2">
        <f t="shared" si="18"/>
        <v>9.5110087679159054</v>
      </c>
      <c r="N52" s="2">
        <f t="shared" si="5"/>
        <v>18.487879283425652</v>
      </c>
      <c r="O52" s="2">
        <f t="shared" si="8"/>
        <v>4.6553053346305049</v>
      </c>
      <c r="P52" s="2">
        <f t="shared" si="6"/>
        <v>9.0491687216681616</v>
      </c>
      <c r="Q52" s="2">
        <f t="shared" si="9"/>
        <v>65.225262461471161</v>
      </c>
      <c r="R52" s="2">
        <f t="shared" si="10"/>
        <v>38.839299167811852</v>
      </c>
      <c r="S52" s="2">
        <f t="shared" si="11"/>
        <v>11.594455552618085</v>
      </c>
      <c r="T52" s="2">
        <f t="shared" si="12"/>
        <v>5.35118824741018</v>
      </c>
      <c r="U52" s="13">
        <f t="shared" si="13"/>
        <v>9</v>
      </c>
    </row>
    <row r="53" spans="2:21" x14ac:dyDescent="0.35">
      <c r="B53" s="17">
        <v>34</v>
      </c>
      <c r="C53">
        <f t="shared" si="14"/>
        <v>54</v>
      </c>
      <c r="D53" s="2">
        <f t="shared" si="7"/>
        <v>14.328717139438405</v>
      </c>
      <c r="E53" s="2">
        <f t="shared" si="15"/>
        <v>26.706700818639803</v>
      </c>
      <c r="F53" s="2">
        <f t="shared" si="16"/>
        <v>82.492796874927549</v>
      </c>
      <c r="G53" s="2">
        <f t="shared" si="17"/>
        <v>131.88128179301191</v>
      </c>
      <c r="H53" s="2">
        <f t="shared" si="0"/>
        <v>35.244201651086932</v>
      </c>
      <c r="I53" s="2">
        <f t="shared" si="1"/>
        <v>19.968808232269431</v>
      </c>
      <c r="J53" s="1">
        <f t="shared" si="2"/>
        <v>0.24847995470018472</v>
      </c>
      <c r="K53" s="2">
        <f t="shared" si="3"/>
        <v>6.4072755336296865</v>
      </c>
      <c r="L53" s="2">
        <f t="shared" si="4"/>
        <v>12.454718473290729</v>
      </c>
      <c r="M53" s="2">
        <f t="shared" si="18"/>
        <v>9.3864233642314563</v>
      </c>
      <c r="N53" s="2">
        <f t="shared" si="5"/>
        <v>18.245705192327673</v>
      </c>
      <c r="O53" s="2">
        <f t="shared" si="8"/>
        <v>4.6591019890064462</v>
      </c>
      <c r="P53" s="2">
        <f t="shared" si="6"/>
        <v>9.0565488103102911</v>
      </c>
      <c r="Q53" s="2">
        <f t="shared" si="9"/>
        <v>64.880920480295671</v>
      </c>
      <c r="R53" s="2">
        <f t="shared" si="10"/>
        <v>38.174219661655869</v>
      </c>
      <c r="S53" s="2">
        <f t="shared" si="11"/>
        <v>11.276844488556288</v>
      </c>
      <c r="T53" s="2">
        <f t="shared" si="12"/>
        <v>5.2870398740549573</v>
      </c>
      <c r="U53" s="13">
        <f t="shared" si="13"/>
        <v>9</v>
      </c>
    </row>
    <row r="54" spans="2:21" x14ac:dyDescent="0.35">
      <c r="B54" s="17">
        <v>35</v>
      </c>
      <c r="C54">
        <f t="shared" si="14"/>
        <v>55</v>
      </c>
      <c r="D54" s="2">
        <f t="shared" si="7"/>
        <v>14.668537390173411</v>
      </c>
      <c r="E54" s="2">
        <f t="shared" si="15"/>
        <v>27.046521069374805</v>
      </c>
      <c r="F54" s="2">
        <f t="shared" si="16"/>
        <v>78.48</v>
      </c>
      <c r="G54" s="2">
        <f t="shared" si="17"/>
        <v>128.57410487160016</v>
      </c>
      <c r="H54" s="2">
        <f t="shared" si="0"/>
        <v>35.073695859789808</v>
      </c>
      <c r="I54" s="2">
        <f t="shared" si="1"/>
        <v>20.090428831237965</v>
      </c>
      <c r="J54" s="1">
        <f t="shared" si="2"/>
        <v>0.24247332910401842</v>
      </c>
      <c r="K54" s="2">
        <f t="shared" si="3"/>
        <v>6.2494944032282396</v>
      </c>
      <c r="L54" s="2">
        <f t="shared" si="4"/>
        <v>12.14801720077118</v>
      </c>
      <c r="M54" s="2">
        <f t="shared" si="18"/>
        <v>9.2679848171700794</v>
      </c>
      <c r="N54" s="2">
        <f t="shared" si="5"/>
        <v>18.015479607007887</v>
      </c>
      <c r="O54" s="2">
        <f t="shared" si="8"/>
        <v>4.6668909383867678</v>
      </c>
      <c r="P54" s="2">
        <f t="shared" si="6"/>
        <v>9.0716892816737342</v>
      </c>
      <c r="Q54" s="2">
        <f t="shared" si="9"/>
        <v>64.557480366891809</v>
      </c>
      <c r="R54" s="2">
        <f t="shared" si="10"/>
        <v>37.510959297517005</v>
      </c>
      <c r="S54" s="2">
        <f t="shared" si="11"/>
        <v>10.969862745888202</v>
      </c>
      <c r="T54" s="2">
        <f t="shared" si="12"/>
        <v>5.2188536333764564</v>
      </c>
      <c r="U54" s="13">
        <f t="shared" si="13"/>
        <v>9</v>
      </c>
    </row>
    <row r="55" spans="2:21" x14ac:dyDescent="0.35">
      <c r="B55" s="17">
        <v>36</v>
      </c>
      <c r="C55">
        <f t="shared" si="14"/>
        <v>56</v>
      </c>
      <c r="D55" s="2">
        <f t="shared" si="7"/>
        <v>15.028969840977815</v>
      </c>
      <c r="E55" s="2">
        <f t="shared" si="15"/>
        <v>27.406953520179211</v>
      </c>
      <c r="F55" s="2">
        <f t="shared" si="16"/>
        <v>74.662402456037597</v>
      </c>
      <c r="G55" s="2">
        <f t="shared" si="17"/>
        <v>125.46602112191587</v>
      </c>
      <c r="H55" s="2">
        <f t="shared" si="0"/>
        <v>34.901093465226211</v>
      </c>
      <c r="I55" s="2">
        <f t="shared" si="1"/>
        <v>20.209055170430563</v>
      </c>
      <c r="J55" s="1">
        <f t="shared" si="2"/>
        <v>0.23639284378291506</v>
      </c>
      <c r="K55" s="2">
        <f t="shared" si="3"/>
        <v>6.0955986816842849</v>
      </c>
      <c r="L55" s="2">
        <f t="shared" si="4"/>
        <v>11.84886854140518</v>
      </c>
      <c r="M55" s="2">
        <f t="shared" si="18"/>
        <v>9.1552798023443938</v>
      </c>
      <c r="N55" s="2">
        <f t="shared" si="5"/>
        <v>17.796399090989127</v>
      </c>
      <c r="O55" s="2">
        <f t="shared" si="8"/>
        <v>4.6785934578163708</v>
      </c>
      <c r="P55" s="2">
        <f t="shared" si="6"/>
        <v>9.0944371070417738</v>
      </c>
      <c r="Q55" s="2">
        <f t="shared" si="9"/>
        <v>64.256859868836372</v>
      </c>
      <c r="R55" s="2">
        <f t="shared" si="10"/>
        <v>36.849906348657157</v>
      </c>
      <c r="S55" s="2">
        <f t="shared" si="11"/>
        <v>10.672871275098034</v>
      </c>
      <c r="T55" s="2">
        <f t="shared" si="12"/>
        <v>5.1464069462770388</v>
      </c>
      <c r="U55" s="13">
        <f t="shared" si="13"/>
        <v>9</v>
      </c>
    </row>
    <row r="56" spans="2:21" x14ac:dyDescent="0.35">
      <c r="B56" s="17">
        <v>37</v>
      </c>
      <c r="C56">
        <f t="shared" si="14"/>
        <v>57</v>
      </c>
      <c r="D56" s="2">
        <f t="shared" si="7"/>
        <v>15.411711741069945</v>
      </c>
      <c r="E56" s="2">
        <f t="shared" si="15"/>
        <v>27.789695420271343</v>
      </c>
      <c r="F56" s="2">
        <f t="shared" si="16"/>
        <v>71.023935634089781</v>
      </c>
      <c r="G56" s="2">
        <f t="shared" si="17"/>
        <v>122.54110323305426</v>
      </c>
      <c r="H56" s="2">
        <f t="shared" ref="H56:H79" si="19">$E$6+$E$5*COS(RADIANS(C56))</f>
        <v>34.726447043757574</v>
      </c>
      <c r="I56" s="2">
        <f t="shared" ref="I56:I79" si="20">$E$7+$E$5*SIN(RADIANS(C56))</f>
        <v>20.324651115115152</v>
      </c>
      <c r="J56" s="1">
        <f t="shared" ref="J56:J79" si="21">$Q$18*COS(RADIANS(C56))/COS(RADIANS($E$3))</f>
        <v>0.23024035091160663</v>
      </c>
      <c r="K56" s="2">
        <f t="shared" ref="K56:K79" si="22">(F56*10/($I$3*0.5*$B$5*$I$4))^0.5</f>
        <v>5.9452175799181957</v>
      </c>
      <c r="L56" s="2">
        <f t="shared" ref="L56:L79" si="23">K56*$B$6</f>
        <v>11.556551740548185</v>
      </c>
      <c r="M56" s="2">
        <f t="shared" si="18"/>
        <v>9.0479345818056647</v>
      </c>
      <c r="N56" s="2">
        <f t="shared" ref="N56:N79" si="24">M56*$B$6</f>
        <v>17.587737157497124</v>
      </c>
      <c r="O56" s="2">
        <f t="shared" si="8"/>
        <v>4.6941513339253014</v>
      </c>
      <c r="P56" s="2">
        <f t="shared" ref="P56:P79" si="25">O56*$B$6</f>
        <v>9.1246791289373572</v>
      </c>
      <c r="Q56" s="2">
        <f t="shared" si="9"/>
        <v>63.981101451327419</v>
      </c>
      <c r="R56" s="2">
        <f t="shared" si="10"/>
        <v>36.191406031056076</v>
      </c>
      <c r="S56" s="2">
        <f t="shared" si="11"/>
        <v>10.385288336691202</v>
      </c>
      <c r="T56" s="2">
        <f t="shared" si="12"/>
        <v>5.0694846183564808</v>
      </c>
      <c r="U56" s="13">
        <f t="shared" si="13"/>
        <v>9</v>
      </c>
    </row>
    <row r="57" spans="2:21" x14ac:dyDescent="0.35">
      <c r="B57" s="17">
        <v>38</v>
      </c>
      <c r="C57">
        <f t="shared" si="14"/>
        <v>58</v>
      </c>
      <c r="D57" s="2">
        <f t="shared" si="7"/>
        <v>15.818650953235609</v>
      </c>
      <c r="E57" s="2">
        <f t="shared" si="15"/>
        <v>28.196634632437004</v>
      </c>
      <c r="F57" s="2">
        <f t="shared" si="16"/>
        <v>67.550213102133171</v>
      </c>
      <c r="G57" s="2">
        <f t="shared" si="17"/>
        <v>119.78510891926292</v>
      </c>
      <c r="H57" s="2">
        <f t="shared" si="19"/>
        <v>34.549809794375712</v>
      </c>
      <c r="I57" s="2">
        <f t="shared" si="20"/>
        <v>20.437181453647174</v>
      </c>
      <c r="J57" s="1">
        <f t="shared" si="21"/>
        <v>0.22401772459902208</v>
      </c>
      <c r="K57" s="2">
        <f t="shared" si="22"/>
        <v>5.7980071688320143</v>
      </c>
      <c r="L57" s="2">
        <f t="shared" si="23"/>
        <v>11.270398255062423</v>
      </c>
      <c r="M57" s="2">
        <f t="shared" si="18"/>
        <v>8.945610300366047</v>
      </c>
      <c r="N57" s="2">
        <f t="shared" si="24"/>
        <v>17.388835126263537</v>
      </c>
      <c r="O57" s="2">
        <f t="shared" si="8"/>
        <v>4.7135258443689354</v>
      </c>
      <c r="P57" s="2">
        <f t="shared" si="25"/>
        <v>9.1623400773181114</v>
      </c>
      <c r="Q57" s="2">
        <f t="shared" si="9"/>
        <v>63.732390463597895</v>
      </c>
      <c r="R57" s="2">
        <f t="shared" si="10"/>
        <v>35.535755831160891</v>
      </c>
      <c r="S57" s="2">
        <f t="shared" si="11"/>
        <v>10.106580462800922</v>
      </c>
      <c r="T57" s="2">
        <f t="shared" si="12"/>
        <v>4.9878761188149809</v>
      </c>
      <c r="U57" s="13">
        <f t="shared" si="13"/>
        <v>9</v>
      </c>
    </row>
    <row r="58" spans="2:21" x14ac:dyDescent="0.35">
      <c r="B58" s="17">
        <v>39</v>
      </c>
      <c r="C58">
        <f t="shared" si="14"/>
        <v>59</v>
      </c>
      <c r="D58" s="2">
        <f t="shared" si="7"/>
        <v>16.251892506910966</v>
      </c>
      <c r="E58" s="2">
        <f t="shared" si="15"/>
        <v>28.629876186112362</v>
      </c>
      <c r="F58" s="2">
        <f t="shared" si="16"/>
        <v>64.228314692793873</v>
      </c>
      <c r="G58" s="2">
        <f t="shared" si="17"/>
        <v>117.18526513379395</v>
      </c>
      <c r="H58" s="2">
        <f t="shared" si="19"/>
        <v>34.371235522497898</v>
      </c>
      <c r="I58" s="2">
        <f t="shared" si="20"/>
        <v>20.546611908195409</v>
      </c>
      <c r="J58" s="1">
        <f t="shared" si="21"/>
        <v>0.21772686031741628</v>
      </c>
      <c r="K58" s="2">
        <f t="shared" si="22"/>
        <v>5.6536464904069597</v>
      </c>
      <c r="L58" s="2">
        <f t="shared" si="23"/>
        <v>10.989784193912664</v>
      </c>
      <c r="M58" s="2">
        <f t="shared" si="18"/>
        <v>8.8479989496694955</v>
      </c>
      <c r="N58" s="2">
        <f t="shared" si="24"/>
        <v>17.199094278325553</v>
      </c>
      <c r="O58" s="2">
        <f t="shared" si="8"/>
        <v>4.7366970715710739</v>
      </c>
      <c r="P58" s="2">
        <f t="shared" si="25"/>
        <v>9.2073812356027158</v>
      </c>
      <c r="Q58" s="2">
        <f t="shared" si="9"/>
        <v>63.51307632937457</v>
      </c>
      <c r="R58" s="2">
        <f t="shared" si="10"/>
        <v>34.883200143262208</v>
      </c>
      <c r="S58" s="2">
        <f t="shared" si="11"/>
        <v>9.8362543737256711</v>
      </c>
      <c r="T58" s="2">
        <f t="shared" si="12"/>
        <v>4.9013729223693261</v>
      </c>
      <c r="U58" s="13">
        <f t="shared" si="13"/>
        <v>9</v>
      </c>
    </row>
    <row r="59" spans="2:21" s="78" customFormat="1" x14ac:dyDescent="0.35">
      <c r="B59" s="78">
        <v>40</v>
      </c>
      <c r="C59" s="78">
        <f t="shared" si="14"/>
        <v>60</v>
      </c>
      <c r="D59" s="79">
        <f t="shared" si="7"/>
        <v>16.713789559398585</v>
      </c>
      <c r="E59" s="79">
        <f t="shared" si="15"/>
        <v>29.091773238599981</v>
      </c>
      <c r="F59" s="79">
        <f t="shared" si="16"/>
        <v>61.046602966002581</v>
      </c>
      <c r="G59" s="79">
        <f t="shared" si="17"/>
        <v>114.73008466239955</v>
      </c>
      <c r="H59" s="79">
        <f t="shared" si="19"/>
        <v>34.190778623577252</v>
      </c>
      <c r="I59" s="79">
        <f t="shared" si="20"/>
        <v>20.652909145183326</v>
      </c>
      <c r="J59" s="80">
        <f t="shared" si="21"/>
        <v>0.21136967432499043</v>
      </c>
      <c r="K59" s="79">
        <f t="shared" si="22"/>
        <v>5.5118340991277091</v>
      </c>
      <c r="L59" s="79">
        <f t="shared" si="23"/>
        <v>10.714123595248406</v>
      </c>
      <c r="M59" s="79">
        <f t="shared" si="18"/>
        <v>8.7548198908466635</v>
      </c>
      <c r="N59" s="79">
        <f t="shared" si="24"/>
        <v>17.017969096623379</v>
      </c>
      <c r="O59" s="79">
        <f t="shared" si="8"/>
        <v>4.7636635210829983</v>
      </c>
      <c r="P59" s="79">
        <f t="shared" si="25"/>
        <v>9.2597996988219755</v>
      </c>
      <c r="Q59" s="79">
        <f t="shared" si="9"/>
        <v>63.325697259096628</v>
      </c>
      <c r="R59" s="79">
        <f t="shared" si="10"/>
        <v>34.233924020496644</v>
      </c>
      <c r="S59" s="79">
        <f t="shared" si="11"/>
        <v>9.5738496223976259</v>
      </c>
      <c r="T59" s="79">
        <f t="shared" si="12"/>
        <v>4.8097658801625132</v>
      </c>
      <c r="U59" s="81">
        <f t="shared" si="13"/>
        <v>9</v>
      </c>
    </row>
    <row r="60" spans="2:21" x14ac:dyDescent="0.35">
      <c r="B60" s="17">
        <v>41</v>
      </c>
      <c r="C60">
        <f t="shared" si="14"/>
        <v>61</v>
      </c>
      <c r="D60" s="2">
        <f t="shared" si="7"/>
        <v>17.206979602350629</v>
      </c>
      <c r="E60" s="2">
        <f t="shared" si="15"/>
        <v>29.584963281552024</v>
      </c>
      <c r="F60" s="2">
        <f t="shared" si="16"/>
        <v>57.994566518622001</v>
      </c>
      <c r="G60" s="2">
        <f t="shared" si="17"/>
        <v>112.40920956877061</v>
      </c>
      <c r="H60" s="2">
        <f t="shared" si="19"/>
        <v>34.008494066533295</v>
      </c>
      <c r="I60" s="2">
        <f t="shared" si="20"/>
        <v>20.75604078544281</v>
      </c>
      <c r="J60" s="1">
        <f t="shared" si="21"/>
        <v>0.20494810308218109</v>
      </c>
      <c r="K60" s="2">
        <f t="shared" si="22"/>
        <v>5.372284946094231</v>
      </c>
      <c r="L60" s="2">
        <f t="shared" si="23"/>
        <v>10.44286236961581</v>
      </c>
      <c r="M60" s="2">
        <f t="shared" si="18"/>
        <v>8.6658168466828247</v>
      </c>
      <c r="N60" s="2">
        <f t="shared" si="24"/>
        <v>16.844961419255942</v>
      </c>
      <c r="O60" s="2">
        <f t="shared" si="8"/>
        <v>4.7944420229907996</v>
      </c>
      <c r="P60" s="2">
        <f t="shared" si="25"/>
        <v>9.3196281819704367</v>
      </c>
      <c r="Q60" s="2">
        <f t="shared" si="9"/>
        <v>63.173009073644607</v>
      </c>
      <c r="R60" s="2">
        <f t="shared" si="10"/>
        <v>33.588045792092586</v>
      </c>
      <c r="S60" s="2">
        <f t="shared" si="11"/>
        <v>9.3189317608616022</v>
      </c>
      <c r="T60" s="2">
        <f t="shared" si="12"/>
        <v>4.7128425930793387</v>
      </c>
      <c r="U60" s="13">
        <f t="shared" si="13"/>
        <v>9</v>
      </c>
    </row>
    <row r="61" spans="2:21" x14ac:dyDescent="0.35">
      <c r="B61" s="17">
        <v>42</v>
      </c>
      <c r="C61">
        <f t="shared" si="14"/>
        <v>62</v>
      </c>
      <c r="D61" s="2">
        <f t="shared" si="7"/>
        <v>17.73442692533196</v>
      </c>
      <c r="E61" s="2">
        <f t="shared" si="15"/>
        <v>30.112410604533355</v>
      </c>
      <c r="F61" s="2">
        <f t="shared" si="16"/>
        <v>55.062685665998387</v>
      </c>
      <c r="G61" s="2">
        <f t="shared" si="17"/>
        <v>110.21327701714355</v>
      </c>
      <c r="H61" s="2">
        <f t="shared" si="19"/>
        <v>33.824437377007939</v>
      </c>
      <c r="I61" s="2">
        <f t="shared" si="20"/>
        <v>20.855975414077186</v>
      </c>
      <c r="J61" s="1">
        <f t="shared" si="21"/>
        <v>0.19846410266179604</v>
      </c>
      <c r="K61" s="2">
        <f t="shared" si="22"/>
        <v>5.234727529758108</v>
      </c>
      <c r="L61" s="2">
        <f t="shared" si="23"/>
        <v>10.175472761445</v>
      </c>
      <c r="M61" s="2">
        <f t="shared" si="18"/>
        <v>8.5807552902299964</v>
      </c>
      <c r="N61" s="2">
        <f t="shared" si="24"/>
        <v>16.679615363360675</v>
      </c>
      <c r="O61" s="2">
        <f t="shared" si="8"/>
        <v>4.8290679010094859</v>
      </c>
      <c r="P61" s="2">
        <f t="shared" si="25"/>
        <v>9.3869353486982785</v>
      </c>
      <c r="Q61" s="2">
        <f t="shared" si="9"/>
        <v>63.05801883881648</v>
      </c>
      <c r="R61" s="2">
        <f t="shared" si="10"/>
        <v>32.945608234283128</v>
      </c>
      <c r="S61" s="2">
        <f t="shared" si="11"/>
        <v>9.0710858338338305</v>
      </c>
      <c r="T61" s="2">
        <f t="shared" si="12"/>
        <v>4.6103847685554777</v>
      </c>
      <c r="U61" s="13">
        <f t="shared" si="13"/>
        <v>9</v>
      </c>
    </row>
    <row r="62" spans="2:21" x14ac:dyDescent="0.35">
      <c r="B62" s="17">
        <v>43</v>
      </c>
      <c r="C62">
        <f t="shared" si="14"/>
        <v>63</v>
      </c>
      <c r="D62" s="2">
        <f t="shared" si="7"/>
        <v>18.299472560750438</v>
      </c>
      <c r="E62" s="2">
        <f t="shared" si="15"/>
        <v>30.677456239951834</v>
      </c>
      <c r="F62" s="2">
        <f t="shared" si="16"/>
        <v>52.242316852924056</v>
      </c>
      <c r="G62" s="2">
        <f t="shared" si="17"/>
        <v>108.13380382985068</v>
      </c>
      <c r="H62" s="2">
        <f t="shared" si="19"/>
        <v>33.638664620451813</v>
      </c>
      <c r="I62" s="2">
        <f t="shared" si="20"/>
        <v>20.952682590030477</v>
      </c>
      <c r="J62" s="1">
        <f t="shared" si="21"/>
        <v>0.19191964815317528</v>
      </c>
      <c r="K62" s="2">
        <f t="shared" si="22"/>
        <v>5.0989012454049467</v>
      </c>
      <c r="L62" s="2">
        <f t="shared" si="23"/>
        <v>9.9114481968679513</v>
      </c>
      <c r="M62" s="2">
        <f t="shared" si="18"/>
        <v>8.499420169614659</v>
      </c>
      <c r="N62" s="2">
        <f t="shared" si="24"/>
        <v>16.521512902503758</v>
      </c>
      <c r="O62" s="2">
        <f t="shared" si="8"/>
        <v>4.8675953982014368</v>
      </c>
      <c r="P62" s="2">
        <f t="shared" si="25"/>
        <v>9.4618266388398808</v>
      </c>
      <c r="Q62" s="2">
        <f t="shared" si="9"/>
        <v>62.984024139127214</v>
      </c>
      <c r="R62" s="2">
        <f t="shared" si="10"/>
        <v>32.306567899175377</v>
      </c>
      <c r="S62" s="2">
        <f t="shared" si="11"/>
        <v>8.8299100058274984</v>
      </c>
      <c r="T62" s="2">
        <f t="shared" si="12"/>
        <v>4.5021655509526077</v>
      </c>
      <c r="U62" s="13">
        <f t="shared" si="13"/>
        <v>9</v>
      </c>
    </row>
    <row r="63" spans="2:21" x14ac:dyDescent="0.35">
      <c r="B63" s="17">
        <v>44</v>
      </c>
      <c r="C63">
        <f t="shared" si="14"/>
        <v>64</v>
      </c>
      <c r="D63" s="2">
        <f t="shared" si="7"/>
        <v>18.905893192168499</v>
      </c>
      <c r="E63" s="2">
        <f t="shared" si="15"/>
        <v>31.283876871369895</v>
      </c>
      <c r="F63" s="2">
        <f t="shared" si="16"/>
        <v>49.525592813737617</v>
      </c>
      <c r="G63" s="2">
        <f t="shared" si="17"/>
        <v>106.16308679984597</v>
      </c>
      <c r="H63" s="2">
        <f t="shared" si="19"/>
        <v>33.451232385046183</v>
      </c>
      <c r="I63" s="2">
        <f t="shared" si="20"/>
        <v>21.046132855360067</v>
      </c>
      <c r="J63" s="1">
        <f t="shared" si="21"/>
        <v>0.18531673306055971</v>
      </c>
      <c r="K63" s="2">
        <f t="shared" si="22"/>
        <v>4.9645538706966867</v>
      </c>
      <c r="L63" s="2">
        <f t="shared" si="23"/>
        <v>9.6502983960150477</v>
      </c>
      <c r="M63" s="2">
        <f t="shared" si="18"/>
        <v>8.4216139191216932</v>
      </c>
      <c r="N63" s="2">
        <f t="shared" si="24"/>
        <v>16.370270000545514</v>
      </c>
      <c r="O63" s="2">
        <f t="shared" si="8"/>
        <v>4.9100983503800739</v>
      </c>
      <c r="P63" s="2">
        <f t="shared" si="25"/>
        <v>9.5444455774028025</v>
      </c>
      <c r="Q63" s="2">
        <f t="shared" si="9"/>
        <v>62.954658970776435</v>
      </c>
      <c r="R63" s="2">
        <f t="shared" si="10"/>
        <v>31.670782099406541</v>
      </c>
      <c r="S63" s="2">
        <f t="shared" si="11"/>
        <v>8.5950091200228727</v>
      </c>
      <c r="T63" s="2">
        <f t="shared" si="12"/>
        <v>4.3879468272592179</v>
      </c>
      <c r="U63" s="13">
        <f t="shared" si="13"/>
        <v>10</v>
      </c>
    </row>
    <row r="64" spans="2:21" x14ac:dyDescent="0.35">
      <c r="B64" s="17">
        <v>45</v>
      </c>
      <c r="C64">
        <f t="shared" si="14"/>
        <v>65</v>
      </c>
      <c r="D64" s="2">
        <f t="shared" si="7"/>
        <v>19.557970819099779</v>
      </c>
      <c r="E64" s="2">
        <f t="shared" si="15"/>
        <v>31.935954498301175</v>
      </c>
      <c r="F64" s="2">
        <f t="shared" si="16"/>
        <v>46.905336031079621</v>
      </c>
      <c r="G64" s="2">
        <f t="shared" si="17"/>
        <v>104.29411630804638</v>
      </c>
      <c r="H64" s="2">
        <f t="shared" si="19"/>
        <v>33.262197764465647</v>
      </c>
      <c r="I64" s="2">
        <f t="shared" si="20"/>
        <v>21.136297744209863</v>
      </c>
      <c r="J64" s="1">
        <f t="shared" si="21"/>
        <v>0.17865736869585039</v>
      </c>
      <c r="K64" s="2">
        <f t="shared" si="22"/>
        <v>4.8314391269716745</v>
      </c>
      <c r="L64" s="2">
        <f t="shared" si="23"/>
        <v>9.3915446325726197</v>
      </c>
      <c r="M64" s="2">
        <f t="shared" si="18"/>
        <v>8.3471547150022314</v>
      </c>
      <c r="N64" s="2">
        <f t="shared" si="24"/>
        <v>16.225533221209936</v>
      </c>
      <c r="O64" s="2">
        <f t="shared" si="8"/>
        <v>4.9566710975808723</v>
      </c>
      <c r="P64" s="2">
        <f t="shared" si="25"/>
        <v>9.634975546321602</v>
      </c>
      <c r="Q64" s="2">
        <f t="shared" si="9"/>
        <v>62.973947407932513</v>
      </c>
      <c r="R64" s="2">
        <f t="shared" si="10"/>
        <v>31.037992909631338</v>
      </c>
      <c r="S64" s="2">
        <f t="shared" si="11"/>
        <v>8.3659879681950056</v>
      </c>
      <c r="T64" s="2">
        <f t="shared" si="12"/>
        <v>4.267476526194371</v>
      </c>
      <c r="U64" s="13">
        <f t="shared" si="13"/>
        <v>10</v>
      </c>
    </row>
    <row r="65" spans="2:21" x14ac:dyDescent="0.35">
      <c r="B65" s="17">
        <v>46</v>
      </c>
      <c r="C65">
        <f t="shared" si="14"/>
        <v>66</v>
      </c>
      <c r="D65" s="2">
        <f t="shared" si="7"/>
        <v>20.260575343923776</v>
      </c>
      <c r="E65" s="2">
        <f t="shared" si="15"/>
        <v>32.638559023125168</v>
      </c>
      <c r="F65" s="2">
        <f t="shared" si="16"/>
        <v>44.374983468954682</v>
      </c>
      <c r="G65" s="2">
        <f t="shared" si="17"/>
        <v>102.52050122148032</v>
      </c>
      <c r="H65" s="2">
        <f t="shared" si="19"/>
        <v>33.071618340486857</v>
      </c>
      <c r="I65" s="2">
        <f t="shared" si="20"/>
        <v>21.223149791481273</v>
      </c>
      <c r="J65" s="1">
        <f t="shared" si="21"/>
        <v>0.1719435835659435</v>
      </c>
      <c r="K65" s="2">
        <f t="shared" si="22"/>
        <v>4.6993142555493348</v>
      </c>
      <c r="L65" s="2">
        <f t="shared" si="23"/>
        <v>9.1347150225070184</v>
      </c>
      <c r="M65" s="2">
        <f t="shared" si="18"/>
        <v>8.2758749412657497</v>
      </c>
      <c r="N65" s="2">
        <f t="shared" si="24"/>
        <v>16.086976745830015</v>
      </c>
      <c r="O65" s="2">
        <f t="shared" si="8"/>
        <v>5.0074296193673407</v>
      </c>
      <c r="P65" s="2">
        <f t="shared" si="25"/>
        <v>9.7336419913110124</v>
      </c>
      <c r="Q65" s="2">
        <f t="shared" si="9"/>
        <v>63.046366392827409</v>
      </c>
      <c r="R65" s="2">
        <f t="shared" si="10"/>
        <v>30.40780736970224</v>
      </c>
      <c r="S65" s="2">
        <f t="shared" si="11"/>
        <v>8.1424440200430421</v>
      </c>
      <c r="T65" s="2">
        <f t="shared" si="12"/>
        <v>4.1404859525037256</v>
      </c>
      <c r="U65" s="13">
        <f t="shared" si="13"/>
        <v>10</v>
      </c>
    </row>
    <row r="66" spans="2:21" x14ac:dyDescent="0.35">
      <c r="B66" s="17">
        <v>47</v>
      </c>
      <c r="C66">
        <f t="shared" si="14"/>
        <v>67</v>
      </c>
      <c r="D66" s="2">
        <f t="shared" si="7"/>
        <v>21.019262687107691</v>
      </c>
      <c r="E66" s="2">
        <f t="shared" si="15"/>
        <v>33.397246366309091</v>
      </c>
      <c r="F66" s="2">
        <f t="shared" si="16"/>
        <v>41.928520900282287</v>
      </c>
      <c r="G66" s="2">
        <f t="shared" si="17"/>
        <v>100.83640339278622</v>
      </c>
      <c r="H66" s="2">
        <f t="shared" si="19"/>
        <v>32.879552165448537</v>
      </c>
      <c r="I66" s="2">
        <f t="shared" si="20"/>
        <v>21.306662541199344</v>
      </c>
      <c r="J66" s="1">
        <f t="shared" si="21"/>
        <v>0.1651774227548275</v>
      </c>
      <c r="K66" s="2">
        <f t="shared" si="22"/>
        <v>4.5679375447411612</v>
      </c>
      <c r="L66" s="2">
        <f t="shared" si="23"/>
        <v>8.8793397169696586</v>
      </c>
      <c r="M66" s="2">
        <f t="shared" si="18"/>
        <v>8.2076198362906201</v>
      </c>
      <c r="N66" s="2">
        <f t="shared" si="24"/>
        <v>15.954299742575159</v>
      </c>
      <c r="O66" s="2">
        <f t="shared" si="8"/>
        <v>5.0625128693072119</v>
      </c>
      <c r="P66" s="2">
        <f t="shared" si="25"/>
        <v>9.8407150158741317</v>
      </c>
      <c r="Q66" s="2">
        <f t="shared" si="9"/>
        <v>63.176919213518971</v>
      </c>
      <c r="R66" s="2">
        <f t="shared" si="10"/>
        <v>29.779672847209881</v>
      </c>
      <c r="S66" s="2">
        <f t="shared" si="11"/>
        <v>7.9239593148374858</v>
      </c>
      <c r="T66" s="2">
        <f t="shared" si="12"/>
        <v>4.0066872333830927</v>
      </c>
      <c r="U66" s="13">
        <f t="shared" si="13"/>
        <v>10</v>
      </c>
    </row>
    <row r="67" spans="2:21" x14ac:dyDescent="0.35">
      <c r="B67" s="17">
        <v>48</v>
      </c>
      <c r="C67">
        <f t="shared" si="14"/>
        <v>68</v>
      </c>
      <c r="D67" s="2">
        <f t="shared" si="7"/>
        <v>21.840391547764959</v>
      </c>
      <c r="E67" s="2">
        <f t="shared" si="15"/>
        <v>34.218375226966359</v>
      </c>
      <c r="F67" s="2">
        <f t="shared" si="16"/>
        <v>39.560425429047235</v>
      </c>
      <c r="G67" s="2">
        <f t="shared" si="17"/>
        <v>99.236480361554229</v>
      </c>
      <c r="H67" s="2">
        <f t="shared" si="19"/>
        <v>32.686057744568195</v>
      </c>
      <c r="I67" s="2">
        <f t="shared" si="20"/>
        <v>21.386810554571511</v>
      </c>
      <c r="J67" s="1">
        <f t="shared" si="21"/>
        <v>0.1583609473006308</v>
      </c>
      <c r="K67" s="2">
        <f t="shared" si="22"/>
        <v>4.4370657360876677</v>
      </c>
      <c r="L67" s="2">
        <f t="shared" si="23"/>
        <v>8.624945860436652</v>
      </c>
      <c r="M67" s="2">
        <f t="shared" si="18"/>
        <v>8.1422462956690556</v>
      </c>
      <c r="N67" s="2">
        <f t="shared" si="24"/>
        <v>15.827224039373338</v>
      </c>
      <c r="O67" s="2">
        <f t="shared" si="8"/>
        <v>5.1220842646899367</v>
      </c>
      <c r="P67" s="2">
        <f t="shared" si="25"/>
        <v>9.9565122770748875</v>
      </c>
      <c r="Q67" s="2">
        <f t="shared" si="9"/>
        <v>63.371221451133437</v>
      </c>
      <c r="R67" s="2">
        <f t="shared" si="10"/>
        <v>29.152846224167078</v>
      </c>
      <c r="S67" s="2">
        <f t="shared" si="11"/>
        <v>7.710091155143953</v>
      </c>
      <c r="T67" s="2">
        <f t="shared" si="12"/>
        <v>3.8657710065178867</v>
      </c>
      <c r="U67" s="13">
        <f t="shared" si="13"/>
        <v>10</v>
      </c>
    </row>
    <row r="68" spans="2:21" x14ac:dyDescent="0.35">
      <c r="B68" s="17">
        <v>49</v>
      </c>
      <c r="C68">
        <f t="shared" si="14"/>
        <v>69</v>
      </c>
      <c r="D68" s="2">
        <f t="shared" si="7"/>
        <v>22.73126250036503</v>
      </c>
      <c r="E68" s="2">
        <f t="shared" si="15"/>
        <v>35.109246179566426</v>
      </c>
      <c r="F68" s="2">
        <f t="shared" si="16"/>
        <v>37.265615035671644</v>
      </c>
      <c r="G68" s="2">
        <f t="shared" si="17"/>
        <v>97.715835086537169</v>
      </c>
      <c r="H68" s="2">
        <f t="shared" si="19"/>
        <v>32.491194018120858</v>
      </c>
      <c r="I68" s="2">
        <f t="shared" si="20"/>
        <v>21.463569417736483</v>
      </c>
      <c r="J68" s="1">
        <f t="shared" si="21"/>
        <v>0.15149623356780947</v>
      </c>
      <c r="K68" s="2">
        <f t="shared" si="22"/>
        <v>4.3064512266014976</v>
      </c>
      <c r="L68" s="2">
        <f t="shared" si="23"/>
        <v>8.3710521523170556</v>
      </c>
      <c r="M68" s="2">
        <f t="shared" si="18"/>
        <v>8.0796218104853885</v>
      </c>
      <c r="N68" s="2">
        <f t="shared" si="24"/>
        <v>15.705492060093917</v>
      </c>
      <c r="O68" s="2">
        <f t="shared" si="8"/>
        <v>5.1863332547156622</v>
      </c>
      <c r="P68" s="2">
        <f t="shared" si="25"/>
        <v>10.081402033846492</v>
      </c>
      <c r="Q68" s="2">
        <f t="shared" si="9"/>
        <v>63.635601375485805</v>
      </c>
      <c r="R68" s="2">
        <f t="shared" si="10"/>
        <v>28.526355195919379</v>
      </c>
      <c r="S68" s="2">
        <f t="shared" si="11"/>
        <v>7.500361157198669</v>
      </c>
      <c r="T68" s="2">
        <f t="shared" si="12"/>
        <v>3.7174045580750894</v>
      </c>
      <c r="U68" s="13">
        <f t="shared" si="13"/>
        <v>10</v>
      </c>
    </row>
    <row r="69" spans="2:21" s="78" customFormat="1" x14ac:dyDescent="0.35">
      <c r="B69" s="78">
        <v>50</v>
      </c>
      <c r="C69" s="78">
        <f t="shared" si="14"/>
        <v>70</v>
      </c>
      <c r="D69" s="79">
        <f t="shared" si="7"/>
        <v>23.700283728701084</v>
      </c>
      <c r="E69" s="79">
        <f t="shared" si="15"/>
        <v>36.07826740790248</v>
      </c>
      <c r="F69" s="79">
        <f t="shared" si="16"/>
        <v>35.039404161606278</v>
      </c>
      <c r="G69" s="79">
        <f t="shared" si="17"/>
        <v>96.269971725157561</v>
      </c>
      <c r="H69" s="79">
        <f t="shared" si="19"/>
        <v>32.295020343485277</v>
      </c>
      <c r="I69" s="79">
        <f t="shared" si="20"/>
        <v>21.536915749200961</v>
      </c>
      <c r="J69" s="80">
        <f t="shared" si="21"/>
        <v>0.14458537261466631</v>
      </c>
      <c r="K69" s="79">
        <f t="shared" si="22"/>
        <v>4.1758389660437478</v>
      </c>
      <c r="L69" s="79">
        <f t="shared" si="23"/>
        <v>8.1171628157544795</v>
      </c>
      <c r="M69" s="79">
        <f t="shared" si="18"/>
        <v>8.0196235233632684</v>
      </c>
      <c r="N69" s="79">
        <f t="shared" si="24"/>
        <v>15.588864989654455</v>
      </c>
      <c r="O69" s="79">
        <f t="shared" si="8"/>
        <v>5.2554768365632203</v>
      </c>
      <c r="P69" s="79">
        <f t="shared" si="25"/>
        <v>10.21580609398505</v>
      </c>
      <c r="Q69" s="79">
        <f t="shared" si="9"/>
        <v>63.977216896190598</v>
      </c>
      <c r="R69" s="79">
        <f t="shared" si="10"/>
        <v>27.898949488288117</v>
      </c>
      <c r="S69" s="79">
        <f t="shared" si="11"/>
        <v>7.2942420999381508</v>
      </c>
      <c r="T69" s="79">
        <f t="shared" si="12"/>
        <v>3.5612307373936138</v>
      </c>
      <c r="U69" s="81">
        <f t="shared" si="13"/>
        <v>10</v>
      </c>
    </row>
    <row r="70" spans="2:21" x14ac:dyDescent="0.35">
      <c r="B70" s="17">
        <v>51</v>
      </c>
      <c r="C70">
        <f t="shared" si="14"/>
        <v>71</v>
      </c>
      <c r="D70" s="2">
        <f t="shared" si="7"/>
        <v>24.757168282738494</v>
      </c>
      <c r="E70" s="2">
        <f t="shared" si="15"/>
        <v>37.13515196193989</v>
      </c>
      <c r="F70" s="2">
        <f t="shared" si="16"/>
        <v>32.877464503445594</v>
      </c>
      <c r="G70" s="2">
        <f t="shared" si="17"/>
        <v>94.894756631069896</v>
      </c>
      <c r="H70" s="2">
        <f t="shared" si="19"/>
        <v>32.097596477063135</v>
      </c>
      <c r="I70" s="2">
        <f t="shared" si="20"/>
        <v>21.606827206961864</v>
      </c>
      <c r="J70" s="1">
        <f t="shared" si="21"/>
        <v>0.13763046955639477</v>
      </c>
      <c r="K70" s="2">
        <f t="shared" si="22"/>
        <v>4.0449629222429468</v>
      </c>
      <c r="L70" s="2">
        <f t="shared" si="23"/>
        <v>7.8627607267727297</v>
      </c>
      <c r="M70" s="2">
        <f t="shared" si="18"/>
        <v>7.9621373872287959</v>
      </c>
      <c r="N70" s="2">
        <f t="shared" si="24"/>
        <v>15.477121138790823</v>
      </c>
      <c r="O70" s="2">
        <f t="shared" si="8"/>
        <v>5.3297608024479324</v>
      </c>
      <c r="P70" s="2">
        <f t="shared" si="25"/>
        <v>10.360202238230389</v>
      </c>
      <c r="Q70" s="2">
        <f t="shared" si="9"/>
        <v>64.40419114942236</v>
      </c>
      <c r="R70" s="2">
        <f t="shared" si="10"/>
        <v>27.26903918748247</v>
      </c>
      <c r="S70" s="2">
        <f t="shared" si="11"/>
        <v>7.0911418684366136</v>
      </c>
      <c r="T70" s="2">
        <f t="shared" si="12"/>
        <v>3.396868152899803</v>
      </c>
      <c r="U70" s="13">
        <f t="shared" si="13"/>
        <v>10</v>
      </c>
    </row>
    <row r="71" spans="2:21" x14ac:dyDescent="0.35">
      <c r="B71" s="17">
        <v>52</v>
      </c>
      <c r="C71">
        <f t="shared" si="14"/>
        <v>72</v>
      </c>
      <c r="D71" s="2">
        <f t="shared" si="7"/>
        <v>25.913168175510048</v>
      </c>
      <c r="E71" s="2">
        <f t="shared" si="15"/>
        <v>38.291151854711444</v>
      </c>
      <c r="F71" s="2">
        <f t="shared" si="16"/>
        <v>30.775790314467351</v>
      </c>
      <c r="G71" s="2">
        <f t="shared" si="17"/>
        <v>93.586383868161718</v>
      </c>
      <c r="H71" s="2">
        <f t="shared" si="19"/>
        <v>31.898982556076621</v>
      </c>
      <c r="I71" s="2">
        <f t="shared" si="20"/>
        <v>21.673282495311902</v>
      </c>
      <c r="J71" s="1">
        <f t="shared" si="21"/>
        <v>0.13063364292384005</v>
      </c>
      <c r="K71" s="2">
        <f t="shared" si="22"/>
        <v>3.9135419497132591</v>
      </c>
      <c r="L71" s="2">
        <f t="shared" si="23"/>
        <v>7.6072993835306217</v>
      </c>
      <c r="M71" s="2">
        <f t="shared" si="18"/>
        <v>7.9070574139192376</v>
      </c>
      <c r="N71" s="2">
        <f t="shared" si="24"/>
        <v>15.370054483472771</v>
      </c>
      <c r="O71" s="2">
        <f t="shared" si="8"/>
        <v>5.4094603642583889</v>
      </c>
      <c r="P71" s="2">
        <f t="shared" si="25"/>
        <v>10.515125434460026</v>
      </c>
      <c r="Q71" s="2">
        <f t="shared" si="9"/>
        <v>64.925768467686481</v>
      </c>
      <c r="R71" s="2">
        <f t="shared" si="10"/>
        <v>26.634616612975037</v>
      </c>
      <c r="S71" s="2">
        <f t="shared" si="11"/>
        <v>6.8903836009384358</v>
      </c>
      <c r="T71" s="2">
        <f t="shared" si="12"/>
        <v>3.2239134204541005</v>
      </c>
      <c r="U71" s="13">
        <f t="shared" si="13"/>
        <v>11</v>
      </c>
    </row>
    <row r="72" spans="2:21" x14ac:dyDescent="0.35">
      <c r="B72" s="17">
        <v>53</v>
      </c>
      <c r="C72">
        <f t="shared" si="14"/>
        <v>73</v>
      </c>
      <c r="D72" s="2">
        <f t="shared" si="7"/>
        <v>27.181350674017146</v>
      </c>
      <c r="E72" s="2">
        <f t="shared" si="15"/>
        <v>39.559334353218546</v>
      </c>
      <c r="F72" s="2">
        <f t="shared" si="16"/>
        <v>28.730667617423659</v>
      </c>
      <c r="G72" s="2">
        <f t="shared" si="17"/>
        <v>92.34134464533264</v>
      </c>
      <c r="H72" s="2">
        <f t="shared" si="19"/>
        <v>31.699239080250095</v>
      </c>
      <c r="I72" s="2">
        <f t="shared" si="20"/>
        <v>21.736261371326485</v>
      </c>
      <c r="J72" s="1">
        <f t="shared" si="21"/>
        <v>0.12359702401817424</v>
      </c>
      <c r="K72" s="2">
        <f t="shared" si="22"/>
        <v>3.7812748419416384</v>
      </c>
      <c r="L72" s="2">
        <f t="shared" si="23"/>
        <v>7.3501932887598347</v>
      </c>
      <c r="M72" s="2">
        <f t="shared" si="18"/>
        <v>7.8542850015979333</v>
      </c>
      <c r="N72" s="2">
        <f t="shared" si="24"/>
        <v>15.267473357506127</v>
      </c>
      <c r="O72" s="2">
        <f t="shared" si="8"/>
        <v>5.4948795883654471</v>
      </c>
      <c r="P72" s="2">
        <f t="shared" si="25"/>
        <v>10.68116673904829</v>
      </c>
      <c r="Q72" s="2">
        <f t="shared" si="9"/>
        <v>65.55249158359868</v>
      </c>
      <c r="R72" s="2">
        <f t="shared" si="10"/>
        <v>25.993157230380135</v>
      </c>
      <c r="S72" s="2">
        <f t="shared" si="11"/>
        <v>6.6911809162411089</v>
      </c>
      <c r="T72" s="2">
        <f t="shared" si="12"/>
        <v>3.0419466346832769</v>
      </c>
      <c r="U72" s="13">
        <f t="shared" si="13"/>
        <v>11</v>
      </c>
    </row>
    <row r="73" spans="2:21" x14ac:dyDescent="0.35">
      <c r="B73" s="17">
        <v>54</v>
      </c>
      <c r="C73">
        <f t="shared" si="14"/>
        <v>74</v>
      </c>
      <c r="D73" s="2">
        <f t="shared" si="7"/>
        <v>28.57692134032381</v>
      </c>
      <c r="E73" s="2">
        <f t="shared" si="15"/>
        <v>40.954905019525206</v>
      </c>
      <c r="F73" s="2">
        <f t="shared" si="16"/>
        <v>26.738646820677921</v>
      </c>
      <c r="G73" s="2">
        <f t="shared" si="17"/>
        <v>91.156400164690766</v>
      </c>
      <c r="H73" s="2">
        <f t="shared" si="19"/>
        <v>31.498426893381243</v>
      </c>
      <c r="I73" s="2">
        <f t="shared" si="20"/>
        <v>21.795744651029889</v>
      </c>
      <c r="J73" s="1">
        <f t="shared" si="21"/>
        <v>0.11652275626168121</v>
      </c>
      <c r="K73" s="2">
        <f t="shared" si="22"/>
        <v>3.6478342671659956</v>
      </c>
      <c r="L73" s="2">
        <f t="shared" si="23"/>
        <v>7.090806161887949</v>
      </c>
      <c r="M73" s="2">
        <f t="shared" si="18"/>
        <v>7.803728331477612</v>
      </c>
      <c r="N73" s="2">
        <f t="shared" si="24"/>
        <v>15.169199279859441</v>
      </c>
      <c r="O73" s="2">
        <f t="shared" si="8"/>
        <v>5.5863487402794343</v>
      </c>
      <c r="P73" s="2">
        <f t="shared" si="25"/>
        <v>10.858968135304776</v>
      </c>
      <c r="Q73" s="2">
        <f t="shared" si="9"/>
        <v>66.296399024911381</v>
      </c>
      <c r="R73" s="2">
        <f t="shared" si="10"/>
        <v>25.341494005386174</v>
      </c>
      <c r="S73" s="2">
        <f t="shared" si="11"/>
        <v>6.4926068185480021</v>
      </c>
      <c r="T73" s="2">
        <f t="shared" si="12"/>
        <v>2.8505418301109171</v>
      </c>
      <c r="U73" s="13">
        <f t="shared" si="13"/>
        <v>11</v>
      </c>
    </row>
    <row r="74" spans="2:21" x14ac:dyDescent="0.35">
      <c r="B74" s="17">
        <v>55</v>
      </c>
      <c r="C74">
        <f t="shared" si="14"/>
        <v>75</v>
      </c>
      <c r="D74" s="2">
        <f t="shared" si="7"/>
        <v>30.117595971496876</v>
      </c>
      <c r="E74" s="2">
        <f t="shared" si="15"/>
        <v>42.495579650698275</v>
      </c>
      <c r="F74" s="2">
        <f t="shared" si="16"/>
        <v>24.796518303603037</v>
      </c>
      <c r="G74" s="2">
        <f t="shared" si="17"/>
        <v>90.028557449660184</v>
      </c>
      <c r="H74" s="2">
        <f t="shared" si="19"/>
        <v>31.296607164807501</v>
      </c>
      <c r="I74" s="2">
        <f t="shared" si="20"/>
        <v>21.851714215238882</v>
      </c>
      <c r="J74" s="1">
        <f t="shared" si="21"/>
        <v>0.10941299454484961</v>
      </c>
      <c r="K74" s="2">
        <f t="shared" si="22"/>
        <v>3.5128591675175174</v>
      </c>
      <c r="L74" s="2">
        <f t="shared" si="23"/>
        <v>6.8284361641872513</v>
      </c>
      <c r="M74" s="2">
        <f t="shared" si="18"/>
        <v>7.7553018256566828</v>
      </c>
      <c r="N74" s="2">
        <f t="shared" si="24"/>
        <v>15.075065900784486</v>
      </c>
      <c r="O74" s="2">
        <f t="shared" si="8"/>
        <v>5.6842181248679777</v>
      </c>
      <c r="P74" s="2">
        <f t="shared" si="25"/>
        <v>11.04921055984337</v>
      </c>
      <c r="Q74" s="2">
        <f t="shared" si="9"/>
        <v>67.171238046954912</v>
      </c>
      <c r="R74" s="2">
        <f t="shared" si="10"/>
        <v>24.675658396256637</v>
      </c>
      <c r="S74" s="2">
        <f t="shared" si="11"/>
        <v>6.2935545590797437</v>
      </c>
      <c r="T74" s="2">
        <f t="shared" si="12"/>
        <v>2.6492850847477456</v>
      </c>
      <c r="U74" s="13">
        <f t="shared" si="13"/>
        <v>11</v>
      </c>
    </row>
    <row r="75" spans="2:21" x14ac:dyDescent="0.35">
      <c r="B75" s="17">
        <v>56</v>
      </c>
      <c r="C75">
        <f t="shared" si="14"/>
        <v>76</v>
      </c>
      <c r="D75" s="2">
        <f t="shared" si="7"/>
        <v>31.824018239949933</v>
      </c>
      <c r="E75" s="2">
        <f t="shared" si="15"/>
        <v>44.202001919151328</v>
      </c>
      <c r="F75" s="2">
        <f t="shared" si="16"/>
        <v>22.901290599107796</v>
      </c>
      <c r="G75" s="2">
        <f t="shared" si="17"/>
        <v>88.955047781482591</v>
      </c>
      <c r="H75" s="2">
        <f t="shared" si="19"/>
        <v>31.093841370773262</v>
      </c>
      <c r="I75" s="2">
        <f t="shared" si="20"/>
        <v>21.90415301508202</v>
      </c>
      <c r="J75" s="1">
        <f t="shared" si="21"/>
        <v>0.10226990456997216</v>
      </c>
      <c r="K75" s="2">
        <f t="shared" si="22"/>
        <v>3.3759450193716454</v>
      </c>
      <c r="L75" s="2">
        <f t="shared" si="23"/>
        <v>6.5622969664553787</v>
      </c>
      <c r="M75" s="2">
        <f t="shared" si="18"/>
        <v>7.7089256589769679</v>
      </c>
      <c r="N75" s="2">
        <f t="shared" si="24"/>
        <v>14.984918052945789</v>
      </c>
      <c r="O75" s="2">
        <f t="shared" si="8"/>
        <v>5.7888462219130208</v>
      </c>
      <c r="P75" s="2">
        <f t="shared" si="25"/>
        <v>11.252590840003407</v>
      </c>
      <c r="Q75" s="2">
        <f t="shared" si="9"/>
        <v>68.192681943761869</v>
      </c>
      <c r="R75" s="2">
        <f t="shared" si="10"/>
        <v>23.99068002461054</v>
      </c>
      <c r="S75" s="2">
        <f t="shared" si="11"/>
        <v>6.0926884082984376</v>
      </c>
      <c r="T75" s="2">
        <f t="shared" si="12"/>
        <v>2.4378042241606104</v>
      </c>
      <c r="U75" s="13">
        <f t="shared" si="13"/>
        <v>11</v>
      </c>
    </row>
    <row r="76" spans="2:21" x14ac:dyDescent="0.35">
      <c r="B76" s="17">
        <v>57</v>
      </c>
      <c r="C76">
        <f t="shared" si="14"/>
        <v>77</v>
      </c>
      <c r="D76" s="2">
        <f t="shared" si="7"/>
        <v>33.720209331021195</v>
      </c>
      <c r="E76" s="2">
        <f t="shared" si="15"/>
        <v>46.098193010222587</v>
      </c>
      <c r="F76" s="2">
        <f t="shared" si="16"/>
        <v>21.05017085332528</v>
      </c>
      <c r="G76" s="2">
        <f t="shared" si="17"/>
        <v>87.933307424801782</v>
      </c>
      <c r="H76" s="2">
        <f t="shared" si="19"/>
        <v>30.890191275703632</v>
      </c>
      <c r="I76" s="2">
        <f t="shared" si="20"/>
        <v>21.953045077192883</v>
      </c>
      <c r="J76" s="1">
        <f t="shared" si="21"/>
        <v>9.509566219145188E-2</v>
      </c>
      <c r="K76" s="2">
        <f t="shared" si="22"/>
        <v>3.236631070165604</v>
      </c>
      <c r="L76" s="2">
        <f t="shared" si="23"/>
        <v>6.2914929394307082</v>
      </c>
      <c r="M76" s="2">
        <f t="shared" si="18"/>
        <v>7.664525318750103</v>
      </c>
      <c r="N76" s="2">
        <f t="shared" si="24"/>
        <v>14.8986108955992</v>
      </c>
      <c r="O76" s="2">
        <f t="shared" si="8"/>
        <v>5.9005787309871778</v>
      </c>
      <c r="P76" s="2">
        <f t="shared" si="25"/>
        <v>11.469780960442115</v>
      </c>
      <c r="Q76" s="2">
        <f t="shared" si="9"/>
        <v>69.378529293434681</v>
      </c>
      <c r="R76" s="2">
        <f t="shared" si="10"/>
        <v>23.280336283212094</v>
      </c>
      <c r="S76" s="2">
        <f t="shared" si="11"/>
        <v>5.8883820307052064</v>
      </c>
      <c r="T76" s="2">
        <f t="shared" si="12"/>
        <v>2.2158159822906063</v>
      </c>
      <c r="U76" s="13">
        <f t="shared" si="13"/>
        <v>11</v>
      </c>
    </row>
    <row r="77" spans="2:21" x14ac:dyDescent="0.35">
      <c r="B77" s="17">
        <v>58</v>
      </c>
      <c r="C77">
        <f t="shared" si="14"/>
        <v>78</v>
      </c>
      <c r="D77" s="2">
        <f t="shared" si="7"/>
        <v>35.834016638958495</v>
      </c>
      <c r="E77" s="2">
        <f t="shared" si="15"/>
        <v>48.212000318159895</v>
      </c>
      <c r="F77" s="2">
        <f t="shared" si="16"/>
        <v>19.24054728656337</v>
      </c>
      <c r="G77" s="2">
        <f t="shared" si="17"/>
        <v>86.960960367128905</v>
      </c>
      <c r="H77" s="2">
        <f t="shared" si="19"/>
        <v>30.685718913390367</v>
      </c>
      <c r="I77" s="2">
        <f t="shared" si="20"/>
        <v>21.998375508575727</v>
      </c>
      <c r="J77" s="1">
        <f t="shared" si="21"/>
        <v>8.7892452753015812E-2</v>
      </c>
      <c r="K77" s="2">
        <f t="shared" si="22"/>
        <v>3.0943832164144816</v>
      </c>
      <c r="L77" s="2">
        <f t="shared" si="23"/>
        <v>6.0149858713951261</v>
      </c>
      <c r="M77" s="2">
        <f t="shared" si="18"/>
        <v>7.622031207000437</v>
      </c>
      <c r="N77" s="2">
        <f t="shared" si="24"/>
        <v>14.81600914141573</v>
      </c>
      <c r="O77" s="2">
        <f t="shared" si="8"/>
        <v>6.0197133862118291</v>
      </c>
      <c r="P77" s="2">
        <f t="shared" si="25"/>
        <v>11.701359668654002</v>
      </c>
      <c r="Q77" s="2">
        <f t="shared" si="9"/>
        <v>70.748843677278288</v>
      </c>
      <c r="R77" s="2">
        <f t="shared" si="10"/>
        <v>22.536843359118393</v>
      </c>
      <c r="S77" s="2">
        <f t="shared" si="11"/>
        <v>5.6786420959490185</v>
      </c>
      <c r="T77" s="2">
        <f t="shared" si="12"/>
        <v>1.9831991778938187</v>
      </c>
      <c r="U77" s="13">
        <f t="shared" si="13"/>
        <v>12</v>
      </c>
    </row>
    <row r="78" spans="2:21" x14ac:dyDescent="0.35">
      <c r="B78" s="17">
        <v>59</v>
      </c>
      <c r="C78">
        <f t="shared" si="14"/>
        <v>79</v>
      </c>
      <c r="D78" s="2">
        <f t="shared" si="7"/>
        <v>38.197495139032611</v>
      </c>
      <c r="E78" s="2">
        <f t="shared" si="15"/>
        <v>50.575478818234004</v>
      </c>
      <c r="F78" s="2">
        <f t="shared" si="16"/>
        <v>17.469973416957636</v>
      </c>
      <c r="G78" s="2">
        <f t="shared" si="17"/>
        <v>86.035802834372333</v>
      </c>
      <c r="H78" s="2">
        <f t="shared" si="19"/>
        <v>30.480486568095792</v>
      </c>
      <c r="I78" s="2">
        <f t="shared" si="20"/>
        <v>22.040130501142031</v>
      </c>
      <c r="J78" s="1">
        <f t="shared" si="21"/>
        <v>8.066247042203778E-2</v>
      </c>
      <c r="K78" s="2">
        <f t="shared" si="22"/>
        <v>2.9485704468702547</v>
      </c>
      <c r="L78" s="2">
        <f t="shared" si="23"/>
        <v>5.7315491774442764</v>
      </c>
      <c r="M78" s="2">
        <f t="shared" si="18"/>
        <v>7.5813782805573311</v>
      </c>
      <c r="N78" s="2">
        <f t="shared" si="24"/>
        <v>14.736986356878562</v>
      </c>
      <c r="O78" s="2">
        <f t="shared" si="8"/>
        <v>6.1464428888938389</v>
      </c>
      <c r="P78" s="2">
        <f t="shared" si="25"/>
        <v>11.9477015451474</v>
      </c>
      <c r="Q78" s="2">
        <f t="shared" si="9"/>
        <v>72.325961227170154</v>
      </c>
      <c r="R78" s="2">
        <f t="shared" si="10"/>
        <v>21.750482408936151</v>
      </c>
      <c r="S78" s="2">
        <f t="shared" si="11"/>
        <v>5.4610151474141526</v>
      </c>
      <c r="T78" s="2">
        <f t="shared" si="12"/>
        <v>1.7401061844540815</v>
      </c>
      <c r="U78" s="13">
        <f t="shared" si="13"/>
        <v>12</v>
      </c>
    </row>
    <row r="79" spans="2:21" s="78" customFormat="1" x14ac:dyDescent="0.35">
      <c r="B79" s="78">
        <v>60</v>
      </c>
      <c r="C79" s="78">
        <f t="shared" si="14"/>
        <v>80</v>
      </c>
      <c r="D79" s="79">
        <f t="shared" si="7"/>
        <v>40.847099663684851</v>
      </c>
      <c r="E79" s="79">
        <f t="shared" si="15"/>
        <v>53.225083342886251</v>
      </c>
      <c r="F79" s="79">
        <f t="shared" si="16"/>
        <v>15.73615384000075</v>
      </c>
      <c r="G79" s="79">
        <f t="shared" si="17"/>
        <v>85.155789376398459</v>
      </c>
      <c r="H79" s="79">
        <f t="shared" si="19"/>
        <v>30.274556755580416</v>
      </c>
      <c r="I79" s="79">
        <f t="shared" si="20"/>
        <v>22.07829733591656</v>
      </c>
      <c r="J79" s="80">
        <f t="shared" si="21"/>
        <v>7.3407917521174301E-2</v>
      </c>
      <c r="K79" s="79">
        <f t="shared" si="22"/>
        <v>2.7984315122767836</v>
      </c>
      <c r="L79" s="79">
        <f t="shared" si="23"/>
        <v>5.4397031108241034</v>
      </c>
      <c r="M79" s="79">
        <f t="shared" si="18"/>
        <v>7.5425057249173788</v>
      </c>
      <c r="N79" s="79">
        <f t="shared" si="24"/>
        <v>14.661424328323397</v>
      </c>
      <c r="O79" s="79">
        <f t="shared" si="8"/>
        <v>6.2807648841975103</v>
      </c>
      <c r="P79" s="79">
        <f t="shared" si="25"/>
        <v>12.208802012498488</v>
      </c>
      <c r="Q79" s="79">
        <f t="shared" si="9"/>
        <v>74.134243705895713</v>
      </c>
      <c r="R79" s="79">
        <f t="shared" si="10"/>
        <v>20.909160363009462</v>
      </c>
      <c r="S79" s="79">
        <f t="shared" si="11"/>
        <v>5.2324769338968204</v>
      </c>
      <c r="T79" s="79">
        <f t="shared" si="12"/>
        <v>1.4871298094474334</v>
      </c>
      <c r="U79" s="81">
        <f t="shared" si="13"/>
        <v>12</v>
      </c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1663-1E6F-4C33-B110-40D1260BC34F}">
  <dimension ref="A1:G77"/>
  <sheetViews>
    <sheetView workbookViewId="0">
      <selection activeCell="G2" sqref="G2"/>
    </sheetView>
  </sheetViews>
  <sheetFormatPr defaultRowHeight="14.5" x14ac:dyDescent="0.35"/>
  <cols>
    <col min="1" max="1" width="3.6328125" customWidth="1"/>
    <col min="2" max="2" width="5" customWidth="1"/>
    <col min="3" max="3" width="2.6328125" customWidth="1"/>
    <col min="4" max="4" width="5.1796875" customWidth="1"/>
    <col min="5" max="5" width="5" customWidth="1"/>
  </cols>
  <sheetData>
    <row r="1" spans="1:7" x14ac:dyDescent="0.35">
      <c r="G1">
        <v>10</v>
      </c>
    </row>
    <row r="2" spans="1:7" x14ac:dyDescent="0.35">
      <c r="A2" t="s">
        <v>77</v>
      </c>
      <c r="B2">
        <v>0.4</v>
      </c>
      <c r="C2" t="s">
        <v>78</v>
      </c>
      <c r="D2" t="s">
        <v>79</v>
      </c>
      <c r="E2" t="s">
        <v>80</v>
      </c>
      <c r="F2" s="2">
        <f ca="1">INDIRECT(CONCATENATE(A2,B2,C2,D2))</f>
        <v>18.854470724057514</v>
      </c>
      <c r="G2" s="2">
        <f ca="1">INDIRECT(CONCATENATE(A2,B2,C2,E2))</f>
        <v>19.506350790081644</v>
      </c>
    </row>
    <row r="3" spans="1:7" x14ac:dyDescent="0.35">
      <c r="A3" t="s">
        <v>77</v>
      </c>
      <c r="B3">
        <v>0.5</v>
      </c>
      <c r="C3" t="s">
        <v>78</v>
      </c>
      <c r="D3" t="s">
        <v>79</v>
      </c>
      <c r="E3" t="s">
        <v>80</v>
      </c>
      <c r="F3" s="2">
        <f t="shared" ref="F3:F11" ca="1" si="0">INDIRECT(CONCATENATE(A3,B3,C3,D3))</f>
        <v>18.884653131022837</v>
      </c>
      <c r="G3" s="2">
        <f t="shared" ref="G3:G11" ca="1" si="1">INDIRECT(CONCATENATE(A3,B3,C3,E3))</f>
        <v>19.477131810177035</v>
      </c>
    </row>
    <row r="4" spans="1:7" x14ac:dyDescent="0.35">
      <c r="A4" t="s">
        <v>77</v>
      </c>
      <c r="B4">
        <v>0.6</v>
      </c>
      <c r="C4" t="s">
        <v>78</v>
      </c>
      <c r="D4" t="s">
        <v>79</v>
      </c>
      <c r="E4" t="s">
        <v>80</v>
      </c>
      <c r="F4" s="2">
        <f t="shared" ca="1" si="0"/>
        <v>19.273991437275885</v>
      </c>
      <c r="G4" s="2">
        <f t="shared" ca="1" si="1"/>
        <v>19.091936557245219</v>
      </c>
    </row>
    <row r="5" spans="1:7" x14ac:dyDescent="0.35">
      <c r="A5" t="s">
        <v>77</v>
      </c>
      <c r="B5">
        <v>0.7</v>
      </c>
      <c r="C5" t="s">
        <v>78</v>
      </c>
      <c r="D5" t="s">
        <v>79</v>
      </c>
      <c r="E5" t="s">
        <v>80</v>
      </c>
      <c r="F5" s="2">
        <f t="shared" ca="1" si="0"/>
        <v>19.891560344473152</v>
      </c>
      <c r="G5" s="2">
        <f t="shared" ca="1" si="1"/>
        <v>18.447618125173879</v>
      </c>
    </row>
    <row r="6" spans="1:7" x14ac:dyDescent="0.35">
      <c r="A6" t="s">
        <v>77</v>
      </c>
      <c r="B6">
        <v>0.8</v>
      </c>
      <c r="C6" t="s">
        <v>78</v>
      </c>
      <c r="D6" t="s">
        <v>79</v>
      </c>
      <c r="E6" t="s">
        <v>80</v>
      </c>
      <c r="F6" s="2">
        <f t="shared" ca="1" si="0"/>
        <v>20.657823617299126</v>
      </c>
      <c r="G6" s="2">
        <f t="shared" ca="1" si="1"/>
        <v>17.585309517509749</v>
      </c>
    </row>
    <row r="7" spans="1:7" x14ac:dyDescent="0.35">
      <c r="A7" t="s">
        <v>77</v>
      </c>
      <c r="B7">
        <v>0.9</v>
      </c>
      <c r="C7" t="s">
        <v>78</v>
      </c>
      <c r="D7" t="s">
        <v>79</v>
      </c>
      <c r="E7" t="s">
        <v>80</v>
      </c>
      <c r="F7" s="2">
        <f t="shared" ca="1" si="0"/>
        <v>21.516182464512887</v>
      </c>
      <c r="G7" s="2">
        <f t="shared" ca="1" si="1"/>
        <v>16.524003134345165</v>
      </c>
    </row>
    <row r="8" spans="1:7" x14ac:dyDescent="0.35">
      <c r="A8" t="s">
        <v>77</v>
      </c>
      <c r="B8" s="2">
        <v>1</v>
      </c>
      <c r="C8" t="s">
        <v>78</v>
      </c>
      <c r="D8" t="s">
        <v>79</v>
      </c>
      <c r="E8" t="s">
        <v>80</v>
      </c>
      <c r="F8" s="2">
        <f t="shared" ca="1" si="0"/>
        <v>22.420270645823273</v>
      </c>
      <c r="G8" s="2">
        <f t="shared" ca="1" si="1"/>
        <v>15.27482411021796</v>
      </c>
    </row>
    <row r="9" spans="1:7" x14ac:dyDescent="0.35">
      <c r="A9" t="s">
        <v>77</v>
      </c>
      <c r="B9">
        <v>1.1000000000000001</v>
      </c>
      <c r="C9" t="s">
        <v>78</v>
      </c>
      <c r="D9" t="s">
        <v>79</v>
      </c>
      <c r="E9" t="s">
        <v>80</v>
      </c>
      <c r="F9" s="2">
        <f t="shared" ca="1" si="0"/>
        <v>23.328321284308537</v>
      </c>
      <c r="G9" s="2">
        <f t="shared" ca="1" si="1"/>
        <v>13.848401116596028</v>
      </c>
    </row>
    <row r="10" spans="1:7" x14ac:dyDescent="0.35">
      <c r="A10" t="s">
        <v>77</v>
      </c>
      <c r="B10">
        <v>1.25</v>
      </c>
      <c r="C10" t="s">
        <v>78</v>
      </c>
      <c r="D10" t="s">
        <v>79</v>
      </c>
      <c r="E10" t="s">
        <v>80</v>
      </c>
      <c r="F10" s="2">
        <f t="shared" ca="1" si="0"/>
        <v>24.613146124762014</v>
      </c>
      <c r="G10" s="2">
        <f t="shared" ca="1" si="1"/>
        <v>11.409725030480505</v>
      </c>
    </row>
    <row r="11" spans="1:7" x14ac:dyDescent="0.35">
      <c r="A11" t="s">
        <v>77</v>
      </c>
      <c r="B11">
        <v>1.5</v>
      </c>
      <c r="C11" t="s">
        <v>78</v>
      </c>
      <c r="D11" t="s">
        <v>79</v>
      </c>
      <c r="E11" t="s">
        <v>80</v>
      </c>
      <c r="F11" s="2">
        <f t="shared" ca="1" si="0"/>
        <v>26.274380247285983</v>
      </c>
      <c r="G11" s="2">
        <f t="shared" ca="1" si="1"/>
        <v>6.7561623760156095</v>
      </c>
    </row>
    <row r="12" spans="1:7" x14ac:dyDescent="0.35">
      <c r="G12">
        <v>20</v>
      </c>
    </row>
    <row r="13" spans="1:7" x14ac:dyDescent="0.35">
      <c r="A13" t="s">
        <v>77</v>
      </c>
      <c r="B13">
        <v>0.4</v>
      </c>
      <c r="C13" t="s">
        <v>78</v>
      </c>
      <c r="D13" t="s">
        <v>81</v>
      </c>
      <c r="E13" t="s">
        <v>82</v>
      </c>
      <c r="F13" s="2">
        <f ca="1">INDIRECT(CONCATENATE(A13,B13,C13,D13))</f>
        <v>12.862573144283591</v>
      </c>
      <c r="G13" s="2">
        <f ca="1">INDIRECT(CONCATENATE(A13,B13,C13,E13))</f>
        <v>12.84857511159599</v>
      </c>
    </row>
    <row r="14" spans="1:7" x14ac:dyDescent="0.35">
      <c r="A14" t="s">
        <v>77</v>
      </c>
      <c r="B14">
        <v>0.5</v>
      </c>
      <c r="C14" t="s">
        <v>78</v>
      </c>
      <c r="D14" t="s">
        <v>81</v>
      </c>
      <c r="E14" t="s">
        <v>82</v>
      </c>
      <c r="F14" s="2">
        <f t="shared" ref="F14:F22" ca="1" si="2">INDIRECT(CONCATENATE(A14,B14,C14,D14))</f>
        <v>12.770472812835173</v>
      </c>
      <c r="G14" s="2">
        <f t="shared" ref="G14:G22" ca="1" si="3">INDIRECT(CONCATENATE(A14,B14,C14,E14))</f>
        <v>12.940119567724523</v>
      </c>
    </row>
    <row r="15" spans="1:7" x14ac:dyDescent="0.35">
      <c r="A15" t="s">
        <v>77</v>
      </c>
      <c r="B15">
        <v>0.6</v>
      </c>
      <c r="C15" t="s">
        <v>78</v>
      </c>
      <c r="D15" t="s">
        <v>81</v>
      </c>
      <c r="E15" t="s">
        <v>82</v>
      </c>
      <c r="F15" s="2">
        <f t="shared" ca="1" si="2"/>
        <v>12.92740933961192</v>
      </c>
      <c r="G15" s="2">
        <f t="shared" ca="1" si="3"/>
        <v>12.783339080869439</v>
      </c>
    </row>
    <row r="16" spans="1:7" x14ac:dyDescent="0.35">
      <c r="A16" t="s">
        <v>77</v>
      </c>
      <c r="B16">
        <v>0.7</v>
      </c>
      <c r="C16" t="s">
        <v>78</v>
      </c>
      <c r="D16" t="s">
        <v>81</v>
      </c>
      <c r="E16" t="s">
        <v>82</v>
      </c>
      <c r="F16" s="2">
        <f t="shared" ca="1" si="2"/>
        <v>13.243298490540242</v>
      </c>
      <c r="G16" s="2">
        <f t="shared" ca="1" si="3"/>
        <v>12.455790435810322</v>
      </c>
    </row>
    <row r="17" spans="1:7" x14ac:dyDescent="0.35">
      <c r="A17" t="s">
        <v>77</v>
      </c>
      <c r="B17">
        <v>0.8</v>
      </c>
      <c r="C17" t="s">
        <v>78</v>
      </c>
      <c r="D17" t="s">
        <v>81</v>
      </c>
      <c r="E17" t="s">
        <v>82</v>
      </c>
      <c r="F17" s="2">
        <f t="shared" ca="1" si="2"/>
        <v>13.664152335017954</v>
      </c>
      <c r="G17" s="2">
        <f t="shared" ca="1" si="3"/>
        <v>11.992606524679811</v>
      </c>
    </row>
    <row r="18" spans="1:7" x14ac:dyDescent="0.35">
      <c r="A18" t="s">
        <v>77</v>
      </c>
      <c r="B18">
        <v>0.9</v>
      </c>
      <c r="C18" t="s">
        <v>78</v>
      </c>
      <c r="D18" t="s">
        <v>81</v>
      </c>
      <c r="E18" t="s">
        <v>82</v>
      </c>
      <c r="F18" s="2">
        <f t="shared" ca="1" si="2"/>
        <v>14.153255048338506</v>
      </c>
      <c r="G18" s="2">
        <f t="shared" ca="1" si="3"/>
        <v>11.41126819538696</v>
      </c>
    </row>
    <row r="19" spans="1:7" x14ac:dyDescent="0.35">
      <c r="A19" t="s">
        <v>77</v>
      </c>
      <c r="B19" s="2">
        <v>1</v>
      </c>
      <c r="C19" t="s">
        <v>78</v>
      </c>
      <c r="D19" t="s">
        <v>81</v>
      </c>
      <c r="E19" t="s">
        <v>82</v>
      </c>
      <c r="F19" s="2">
        <f t="shared" ca="1" si="2"/>
        <v>14.682436846046821</v>
      </c>
      <c r="G19" s="2">
        <f t="shared" ca="1" si="3"/>
        <v>10.721833730860411</v>
      </c>
    </row>
    <row r="20" spans="1:7" x14ac:dyDescent="0.35">
      <c r="A20" t="s">
        <v>77</v>
      </c>
      <c r="B20">
        <v>1.1000000000000001</v>
      </c>
      <c r="C20" t="s">
        <v>78</v>
      </c>
      <c r="D20" t="s">
        <v>81</v>
      </c>
      <c r="E20" t="s">
        <v>82</v>
      </c>
      <c r="F20" s="2">
        <f t="shared" ca="1" si="2"/>
        <v>15.227911826365252</v>
      </c>
      <c r="G20" s="2">
        <f t="shared" ca="1" si="3"/>
        <v>9.9318866132681283</v>
      </c>
    </row>
    <row r="21" spans="1:7" x14ac:dyDescent="0.35">
      <c r="A21" t="s">
        <v>77</v>
      </c>
      <c r="B21">
        <v>1.25</v>
      </c>
      <c r="C21" t="s">
        <v>78</v>
      </c>
      <c r="D21" t="s">
        <v>81</v>
      </c>
      <c r="E21" t="s">
        <v>82</v>
      </c>
      <c r="F21" s="2">
        <f t="shared" ca="1" si="2"/>
        <v>16.030687645342951</v>
      </c>
      <c r="G21" s="2">
        <f t="shared" ca="1" si="3"/>
        <v>8.57605526496992</v>
      </c>
    </row>
    <row r="22" spans="1:7" x14ac:dyDescent="0.35">
      <c r="A22" t="s">
        <v>77</v>
      </c>
      <c r="B22">
        <v>1.5</v>
      </c>
      <c r="C22" t="s">
        <v>78</v>
      </c>
      <c r="D22" t="s">
        <v>81</v>
      </c>
      <c r="E22" t="s">
        <v>82</v>
      </c>
      <c r="F22" s="2">
        <f t="shared" ca="1" si="2"/>
        <v>17.17808481171642</v>
      </c>
      <c r="G22" s="2">
        <f t="shared" ca="1" si="3"/>
        <v>5.9535764454525193</v>
      </c>
    </row>
    <row r="23" spans="1:7" x14ac:dyDescent="0.35">
      <c r="G23">
        <v>30</v>
      </c>
    </row>
    <row r="24" spans="1:7" x14ac:dyDescent="0.35">
      <c r="A24" t="s">
        <v>77</v>
      </c>
      <c r="B24">
        <v>0.4</v>
      </c>
      <c r="C24" t="s">
        <v>78</v>
      </c>
      <c r="D24" t="s">
        <v>83</v>
      </c>
      <c r="E24" t="s">
        <v>85</v>
      </c>
      <c r="F24" s="2">
        <f ca="1">INDIRECT(CONCATENATE(A24,B24,C24,D24))</f>
        <v>10.0716675706453</v>
      </c>
      <c r="G24" s="2">
        <f ca="1">INDIRECT(CONCATENATE(A24,B24,C24,E24))</f>
        <v>9.3957119799402253</v>
      </c>
    </row>
    <row r="25" spans="1:7" x14ac:dyDescent="0.35">
      <c r="A25" t="s">
        <v>77</v>
      </c>
      <c r="B25">
        <v>0.5</v>
      </c>
      <c r="C25" t="s">
        <v>78</v>
      </c>
      <c r="D25" t="s">
        <v>83</v>
      </c>
      <c r="E25" t="s">
        <v>85</v>
      </c>
      <c r="F25" s="2">
        <f t="shared" ref="F25:F33" ca="1" si="4">INDIRECT(CONCATENATE(A25,B25,C25,D25))</f>
        <v>9.8960686640662701</v>
      </c>
      <c r="G25" s="2">
        <f t="shared" ref="G25:G33" ca="1" si="5">INDIRECT(CONCATENATE(A25,B25,C25,E25))</f>
        <v>9.5804862225080267</v>
      </c>
    </row>
    <row r="26" spans="1:7" x14ac:dyDescent="0.35">
      <c r="A26" t="s">
        <v>77</v>
      </c>
      <c r="B26">
        <v>0.6</v>
      </c>
      <c r="C26" t="s">
        <v>78</v>
      </c>
      <c r="D26" t="s">
        <v>83</v>
      </c>
      <c r="E26" t="s">
        <v>85</v>
      </c>
      <c r="F26" s="2">
        <f t="shared" ca="1" si="4"/>
        <v>9.9173295032120201</v>
      </c>
      <c r="G26" s="2">
        <f t="shared" ca="1" si="5"/>
        <v>9.5584761750135101</v>
      </c>
    </row>
    <row r="27" spans="1:7" x14ac:dyDescent="0.35">
      <c r="A27" t="s">
        <v>77</v>
      </c>
      <c r="B27">
        <v>0.7</v>
      </c>
      <c r="C27" t="s">
        <v>78</v>
      </c>
      <c r="D27" t="s">
        <v>83</v>
      </c>
      <c r="E27" t="s">
        <v>85</v>
      </c>
      <c r="F27" s="2">
        <f t="shared" ca="1" si="4"/>
        <v>10.065721233612964</v>
      </c>
      <c r="G27" s="2">
        <f t="shared" ca="1" si="5"/>
        <v>9.4020820731779189</v>
      </c>
    </row>
    <row r="28" spans="1:7" x14ac:dyDescent="0.35">
      <c r="A28" t="s">
        <v>77</v>
      </c>
      <c r="B28">
        <v>0.8</v>
      </c>
      <c r="C28" t="s">
        <v>78</v>
      </c>
      <c r="D28" t="s">
        <v>83</v>
      </c>
      <c r="E28" t="s">
        <v>85</v>
      </c>
      <c r="F28" s="2">
        <f t="shared" ca="1" si="4"/>
        <v>10.299053914891648</v>
      </c>
      <c r="G28" s="2">
        <f t="shared" ca="1" si="5"/>
        <v>9.1458941455570919</v>
      </c>
    </row>
    <row r="29" spans="1:7" x14ac:dyDescent="0.35">
      <c r="A29" t="s">
        <v>77</v>
      </c>
      <c r="B29">
        <v>0.9</v>
      </c>
      <c r="C29" t="s">
        <v>78</v>
      </c>
      <c r="D29" t="s">
        <v>83</v>
      </c>
      <c r="E29" t="s">
        <v>85</v>
      </c>
      <c r="F29" s="2">
        <f t="shared" ca="1" si="4"/>
        <v>10.589371517716959</v>
      </c>
      <c r="G29" s="2">
        <f t="shared" ca="1" si="5"/>
        <v>8.8081270496823176</v>
      </c>
    </row>
    <row r="30" spans="1:7" x14ac:dyDescent="0.35">
      <c r="A30" t="s">
        <v>77</v>
      </c>
      <c r="B30" s="2">
        <v>1</v>
      </c>
      <c r="C30" t="s">
        <v>78</v>
      </c>
      <c r="D30" t="s">
        <v>83</v>
      </c>
      <c r="E30" t="s">
        <v>85</v>
      </c>
      <c r="F30" s="2">
        <f t="shared" ca="1" si="4"/>
        <v>10.916368089019263</v>
      </c>
      <c r="G30" s="2">
        <f t="shared" ca="1" si="5"/>
        <v>8.3994523040864042</v>
      </c>
    </row>
    <row r="31" spans="1:7" x14ac:dyDescent="0.35">
      <c r="A31" t="s">
        <v>77</v>
      </c>
      <c r="B31">
        <v>1.1000000000000001</v>
      </c>
      <c r="C31" t="s">
        <v>78</v>
      </c>
      <c r="D31" t="s">
        <v>83</v>
      </c>
      <c r="E31" t="s">
        <v>85</v>
      </c>
      <c r="F31" s="2">
        <f t="shared" ca="1" si="4"/>
        <v>11.264042610593282</v>
      </c>
      <c r="G31" s="2">
        <f t="shared" ca="1" si="5"/>
        <v>7.9271202419491091</v>
      </c>
    </row>
    <row r="32" spans="1:7" x14ac:dyDescent="0.35">
      <c r="A32" t="s">
        <v>77</v>
      </c>
      <c r="B32">
        <v>1.25</v>
      </c>
      <c r="C32" t="s">
        <v>78</v>
      </c>
      <c r="D32" t="s">
        <v>83</v>
      </c>
      <c r="E32" t="s">
        <v>85</v>
      </c>
      <c r="F32" s="2">
        <f t="shared" ca="1" si="4"/>
        <v>11.795506363436536</v>
      </c>
      <c r="G32" s="2">
        <f t="shared" ca="1" si="5"/>
        <v>7.1122374042004992</v>
      </c>
    </row>
    <row r="33" spans="1:7" x14ac:dyDescent="0.35">
      <c r="A33" t="s">
        <v>77</v>
      </c>
      <c r="B33">
        <v>1.5</v>
      </c>
      <c r="C33" t="s">
        <v>78</v>
      </c>
      <c r="D33" t="s">
        <v>83</v>
      </c>
      <c r="E33" t="s">
        <v>85</v>
      </c>
      <c r="F33" s="2">
        <f t="shared" ca="1" si="4"/>
        <v>12.618541131392101</v>
      </c>
      <c r="G33" s="2">
        <f t="shared" ca="1" si="5"/>
        <v>5.5218032361671696</v>
      </c>
    </row>
    <row r="34" spans="1:7" x14ac:dyDescent="0.35">
      <c r="G34">
        <v>40</v>
      </c>
    </row>
    <row r="35" spans="1:7" x14ac:dyDescent="0.35">
      <c r="A35" t="s">
        <v>77</v>
      </c>
      <c r="B35">
        <v>0.4</v>
      </c>
      <c r="C35" t="s">
        <v>78</v>
      </c>
      <c r="D35" t="s">
        <v>86</v>
      </c>
      <c r="E35" t="s">
        <v>84</v>
      </c>
      <c r="F35" s="2">
        <f ca="1">INDIRECT(CONCATENATE(A35,B35,C35,D35))</f>
        <v>8.3011160947893696</v>
      </c>
      <c r="G35" s="2">
        <f ca="1">INDIRECT(CONCATENATE(A35,B35,C35,E35))</f>
        <v>6.7737667508622934</v>
      </c>
    </row>
    <row r="36" spans="1:7" x14ac:dyDescent="0.35">
      <c r="A36" t="s">
        <v>77</v>
      </c>
      <c r="B36">
        <v>0.5</v>
      </c>
      <c r="C36" t="s">
        <v>78</v>
      </c>
      <c r="D36" t="s">
        <v>86</v>
      </c>
      <c r="E36" t="s">
        <v>84</v>
      </c>
      <c r="F36" s="2">
        <f t="shared" ref="F36:F44" ca="1" si="6">INDIRECT(CONCATENATE(A36,B36,C36,D36))</f>
        <v>8.0727062319772465</v>
      </c>
      <c r="G36" s="2">
        <f t="shared" ref="G36:G44" ca="1" si="7">INDIRECT(CONCATENATE(A36,B36,C36,E36))</f>
        <v>7.0444203811565913</v>
      </c>
    </row>
    <row r="37" spans="1:7" x14ac:dyDescent="0.35">
      <c r="A37" t="s">
        <v>77</v>
      </c>
      <c r="B37">
        <v>0.6</v>
      </c>
      <c r="C37" t="s">
        <v>78</v>
      </c>
      <c r="D37" t="s">
        <v>86</v>
      </c>
      <c r="E37" t="s">
        <v>84</v>
      </c>
      <c r="F37" s="2">
        <f t="shared" ca="1" si="6"/>
        <v>8.0015713458388777</v>
      </c>
      <c r="G37" s="2">
        <f t="shared" ca="1" si="7"/>
        <v>7.1251175717814519</v>
      </c>
    </row>
    <row r="38" spans="1:7" x14ac:dyDescent="0.35">
      <c r="A38" t="s">
        <v>77</v>
      </c>
      <c r="B38">
        <v>0.7</v>
      </c>
      <c r="C38" t="s">
        <v>78</v>
      </c>
      <c r="D38" t="s">
        <v>86</v>
      </c>
      <c r="E38" t="s">
        <v>84</v>
      </c>
      <c r="F38" s="2">
        <f t="shared" ca="1" si="6"/>
        <v>8.0354529734272493</v>
      </c>
      <c r="G38" s="2">
        <f t="shared" ca="1" si="7"/>
        <v>7.0868850651113151</v>
      </c>
    </row>
    <row r="39" spans="1:7" x14ac:dyDescent="0.35">
      <c r="A39" t="s">
        <v>77</v>
      </c>
      <c r="B39">
        <v>0.8</v>
      </c>
      <c r="C39" t="s">
        <v>78</v>
      </c>
      <c r="D39" t="s">
        <v>86</v>
      </c>
      <c r="E39" t="s">
        <v>84</v>
      </c>
      <c r="F39" s="2">
        <f t="shared" ca="1" si="6"/>
        <v>8.1408902060951558</v>
      </c>
      <c r="G39" s="2">
        <f t="shared" ca="1" si="7"/>
        <v>6.9655115437821644</v>
      </c>
    </row>
    <row r="40" spans="1:7" x14ac:dyDescent="0.35">
      <c r="A40" t="s">
        <v>77</v>
      </c>
      <c r="B40">
        <v>0.9</v>
      </c>
      <c r="C40" t="s">
        <v>78</v>
      </c>
      <c r="D40" t="s">
        <v>86</v>
      </c>
      <c r="E40" t="s">
        <v>84</v>
      </c>
      <c r="F40" s="2">
        <f t="shared" ca="1" si="6"/>
        <v>8.2954438592602067</v>
      </c>
      <c r="G40" s="2">
        <f t="shared" ca="1" si="7"/>
        <v>6.7807120269276107</v>
      </c>
    </row>
    <row r="41" spans="1:7" x14ac:dyDescent="0.35">
      <c r="A41" t="s">
        <v>77</v>
      </c>
      <c r="B41" s="2">
        <v>1</v>
      </c>
      <c r="C41" t="s">
        <v>78</v>
      </c>
      <c r="D41" t="s">
        <v>86</v>
      </c>
      <c r="E41" t="s">
        <v>84</v>
      </c>
      <c r="F41" s="2">
        <f t="shared" ca="1" si="6"/>
        <v>8.4831690115257228</v>
      </c>
      <c r="G41" s="2">
        <f t="shared" ca="1" si="7"/>
        <v>6.544332505011365</v>
      </c>
    </row>
    <row r="42" spans="1:7" x14ac:dyDescent="0.35">
      <c r="A42" t="s">
        <v>77</v>
      </c>
      <c r="B42">
        <v>1.1000000000000001</v>
      </c>
      <c r="C42" t="s">
        <v>78</v>
      </c>
      <c r="D42" t="s">
        <v>86</v>
      </c>
      <c r="E42" t="s">
        <v>84</v>
      </c>
      <c r="F42" s="2">
        <f t="shared" ca="1" si="6"/>
        <v>8.6920758755344867</v>
      </c>
      <c r="G42" s="2">
        <f t="shared" ca="1" si="7"/>
        <v>6.26420476901977</v>
      </c>
    </row>
    <row r="43" spans="1:7" x14ac:dyDescent="0.35">
      <c r="A43" t="s">
        <v>77</v>
      </c>
      <c r="B43">
        <v>1.25</v>
      </c>
      <c r="C43" t="s">
        <v>78</v>
      </c>
      <c r="D43" t="s">
        <v>86</v>
      </c>
      <c r="E43" t="s">
        <v>84</v>
      </c>
      <c r="F43" s="2">
        <f t="shared" ca="1" si="6"/>
        <v>9.0249455836297088</v>
      </c>
      <c r="G43" s="2">
        <f t="shared" ca="1" si="7"/>
        <v>5.7743226119417042</v>
      </c>
    </row>
    <row r="44" spans="1:7" x14ac:dyDescent="0.35">
      <c r="A44" t="s">
        <v>77</v>
      </c>
      <c r="B44">
        <v>1.5</v>
      </c>
      <c r="C44" t="s">
        <v>78</v>
      </c>
      <c r="D44" t="s">
        <v>86</v>
      </c>
      <c r="E44" t="s">
        <v>84</v>
      </c>
      <c r="F44" s="2">
        <f t="shared" ca="1" si="6"/>
        <v>9.5738496223976259</v>
      </c>
      <c r="G44" s="2">
        <f t="shared" ca="1" si="7"/>
        <v>4.8097658801625132</v>
      </c>
    </row>
    <row r="45" spans="1:7" x14ac:dyDescent="0.35">
      <c r="G45">
        <v>50</v>
      </c>
    </row>
    <row r="46" spans="1:7" x14ac:dyDescent="0.35">
      <c r="A46" t="s">
        <v>77</v>
      </c>
      <c r="B46">
        <v>0.4</v>
      </c>
      <c r="C46" t="s">
        <v>78</v>
      </c>
      <c r="D46" t="s">
        <v>87</v>
      </c>
      <c r="E46" t="s">
        <v>88</v>
      </c>
      <c r="F46" s="2">
        <f ca="1">INDIRECT(CONCATENATE(A46,B46,C46,D46))</f>
        <v>6.915490567274758</v>
      </c>
      <c r="G46" s="2">
        <f ca="1">INDIRECT(CONCATENATE(A46,B46,C46,E46))</f>
        <v>4.2502143935807561</v>
      </c>
    </row>
    <row r="47" spans="1:7" x14ac:dyDescent="0.35">
      <c r="A47" t="s">
        <v>77</v>
      </c>
      <c r="B47">
        <v>0.5</v>
      </c>
      <c r="C47" t="s">
        <v>78</v>
      </c>
      <c r="D47" t="s">
        <v>87</v>
      </c>
      <c r="E47" t="s">
        <v>88</v>
      </c>
      <c r="F47" s="2">
        <f t="shared" ref="F47:F55" ca="1" si="8">INDIRECT(CONCATENATE(A47,B47,C47,D47))</f>
        <v>6.6910776614845879</v>
      </c>
      <c r="G47" s="2">
        <f t="shared" ref="G47:G55" ca="1" si="9">INDIRECT(CONCATENATE(A47,B47,C47,E47))</f>
        <v>4.5954120495826194</v>
      </c>
    </row>
    <row r="48" spans="1:7" x14ac:dyDescent="0.35">
      <c r="A48" t="s">
        <v>77</v>
      </c>
      <c r="B48">
        <v>0.6</v>
      </c>
      <c r="C48" t="s">
        <v>78</v>
      </c>
      <c r="D48" t="s">
        <v>87</v>
      </c>
      <c r="E48" t="s">
        <v>88</v>
      </c>
      <c r="F48" s="2">
        <f t="shared" ca="1" si="8"/>
        <v>6.5737660345121114</v>
      </c>
      <c r="G48" s="2">
        <f t="shared" ca="1" si="9"/>
        <v>4.7617152687830995</v>
      </c>
    </row>
    <row r="49" spans="1:7" x14ac:dyDescent="0.35">
      <c r="A49" t="s">
        <v>77</v>
      </c>
      <c r="B49">
        <v>0.7</v>
      </c>
      <c r="C49" t="s">
        <v>78</v>
      </c>
      <c r="D49" t="s">
        <v>87</v>
      </c>
      <c r="E49" t="s">
        <v>88</v>
      </c>
      <c r="F49" s="2">
        <f t="shared" ca="1" si="8"/>
        <v>6.5352192385421031</v>
      </c>
      <c r="G49" s="2">
        <f t="shared" ca="1" si="9"/>
        <v>4.8144824936493826</v>
      </c>
    </row>
    <row r="50" spans="1:7" x14ac:dyDescent="0.35">
      <c r="A50" t="s">
        <v>77</v>
      </c>
      <c r="B50">
        <v>0.8</v>
      </c>
      <c r="C50" t="s">
        <v>78</v>
      </c>
      <c r="D50" t="s">
        <v>87</v>
      </c>
      <c r="E50" t="s">
        <v>88</v>
      </c>
      <c r="F50" s="2">
        <f t="shared" ca="1" si="8"/>
        <v>6.5533071011336235</v>
      </c>
      <c r="G50" s="2">
        <f t="shared" ca="1" si="9"/>
        <v>4.7898327962152107</v>
      </c>
    </row>
    <row r="51" spans="1:7" x14ac:dyDescent="0.35">
      <c r="A51" t="s">
        <v>77</v>
      </c>
      <c r="B51">
        <v>0.9</v>
      </c>
      <c r="C51" t="s">
        <v>78</v>
      </c>
      <c r="D51" t="s">
        <v>87</v>
      </c>
      <c r="E51" t="s">
        <v>88</v>
      </c>
      <c r="F51" s="2">
        <f t="shared" ca="1" si="8"/>
        <v>6.6116621374978628</v>
      </c>
      <c r="G51" s="2">
        <f t="shared" ca="1" si="9"/>
        <v>4.7089548688689282</v>
      </c>
    </row>
    <row r="52" spans="1:7" x14ac:dyDescent="0.35">
      <c r="A52" t="s">
        <v>77</v>
      </c>
      <c r="B52" s="2">
        <v>1</v>
      </c>
      <c r="C52" t="s">
        <v>78</v>
      </c>
      <c r="D52" t="s">
        <v>87</v>
      </c>
      <c r="E52" t="s">
        <v>88</v>
      </c>
      <c r="F52" s="2">
        <f t="shared" ca="1" si="8"/>
        <v>6.6981513907940036</v>
      </c>
      <c r="G52" s="2">
        <f t="shared" ca="1" si="9"/>
        <v>4.5850954323188882</v>
      </c>
    </row>
    <row r="53" spans="1:7" x14ac:dyDescent="0.35">
      <c r="A53" t="s">
        <v>77</v>
      </c>
      <c r="B53">
        <v>1.1000000000000001</v>
      </c>
      <c r="C53" t="s">
        <v>78</v>
      </c>
      <c r="D53" t="s">
        <v>87</v>
      </c>
      <c r="E53" t="s">
        <v>88</v>
      </c>
      <c r="F53" s="2">
        <f t="shared" ca="1" si="8"/>
        <v>6.8036094305943227</v>
      </c>
      <c r="G53" s="2">
        <f t="shared" ca="1" si="9"/>
        <v>4.4271018616466451</v>
      </c>
    </row>
    <row r="54" spans="1:7" x14ac:dyDescent="0.35">
      <c r="A54" t="s">
        <v>77</v>
      </c>
      <c r="B54">
        <v>1.25</v>
      </c>
      <c r="C54" t="s">
        <v>78</v>
      </c>
      <c r="D54" t="s">
        <v>87</v>
      </c>
      <c r="E54" t="s">
        <v>88</v>
      </c>
      <c r="F54" s="2">
        <f t="shared" ca="1" si="8"/>
        <v>6.9823130595994627</v>
      </c>
      <c r="G54" s="2">
        <f t="shared" ca="1" si="9"/>
        <v>4.1395212905859031</v>
      </c>
    </row>
    <row r="55" spans="1:7" x14ac:dyDescent="0.35">
      <c r="A55" t="s">
        <v>77</v>
      </c>
      <c r="B55">
        <v>1.5</v>
      </c>
      <c r="C55" t="s">
        <v>78</v>
      </c>
      <c r="D55" t="s">
        <v>87</v>
      </c>
      <c r="E55" t="s">
        <v>88</v>
      </c>
      <c r="F55" s="2">
        <f t="shared" ca="1" si="8"/>
        <v>7.2942420999381508</v>
      </c>
      <c r="G55" s="2">
        <f t="shared" ca="1" si="9"/>
        <v>3.5612307373936138</v>
      </c>
    </row>
    <row r="56" spans="1:7" x14ac:dyDescent="0.35">
      <c r="G56">
        <v>60</v>
      </c>
    </row>
    <row r="57" spans="1:7" x14ac:dyDescent="0.35">
      <c r="A57" t="s">
        <v>77</v>
      </c>
      <c r="B57">
        <v>0.4</v>
      </c>
      <c r="C57" t="s">
        <v>78</v>
      </c>
      <c r="D57" t="s">
        <v>89</v>
      </c>
      <c r="E57" t="s">
        <v>90</v>
      </c>
      <c r="F57" s="2">
        <f ca="1">INDIRECT(CONCATENATE(A57,B57,C57,D57))</f>
        <v>5.2489609221479991</v>
      </c>
      <c r="G57" s="2">
        <f ca="1">INDIRECT(CONCATENATE(A57,B57,C57,E57))</f>
        <v>1.4278582463510354</v>
      </c>
    </row>
    <row r="58" spans="1:7" x14ac:dyDescent="0.35">
      <c r="A58" t="s">
        <v>77</v>
      </c>
      <c r="B58">
        <v>0.5</v>
      </c>
      <c r="C58" t="s">
        <v>78</v>
      </c>
      <c r="D58" t="s">
        <v>89</v>
      </c>
      <c r="E58" t="s">
        <v>90</v>
      </c>
      <c r="F58" s="2">
        <f t="shared" ref="F58:F66" ca="1" si="10">INDIRECT(CONCATENATE(A58,B58,C58,D58))</f>
        <v>5.1537232623423055</v>
      </c>
      <c r="G58" s="2">
        <f t="shared" ref="G58:G66" ca="1" si="11">INDIRECT(CONCATENATE(A58,B58,C58,E58))</f>
        <v>1.7405477497331741</v>
      </c>
    </row>
    <row r="59" spans="1:7" x14ac:dyDescent="0.35">
      <c r="A59" t="s">
        <v>77</v>
      </c>
      <c r="B59">
        <v>0.6</v>
      </c>
      <c r="C59" t="s">
        <v>78</v>
      </c>
      <c r="D59" t="s">
        <v>89</v>
      </c>
      <c r="E59" t="s">
        <v>90</v>
      </c>
      <c r="F59" s="2">
        <f t="shared" ca="1" si="10"/>
        <v>5.0847285233236139</v>
      </c>
      <c r="G59" s="2">
        <f t="shared" ca="1" si="11"/>
        <v>1.9328491348288646</v>
      </c>
    </row>
    <row r="60" spans="1:7" x14ac:dyDescent="0.35">
      <c r="A60" t="s">
        <v>77</v>
      </c>
      <c r="B60">
        <v>0.7</v>
      </c>
      <c r="C60" t="s">
        <v>78</v>
      </c>
      <c r="D60" t="s">
        <v>89</v>
      </c>
      <c r="E60" t="s">
        <v>90</v>
      </c>
      <c r="F60" s="2">
        <f t="shared" ca="1" si="10"/>
        <v>5.0440074018607186</v>
      </c>
      <c r="G60" s="2">
        <f t="shared" ca="1" si="11"/>
        <v>2.0367521360940595</v>
      </c>
    </row>
    <row r="61" spans="1:7" x14ac:dyDescent="0.35">
      <c r="A61" t="s">
        <v>77</v>
      </c>
      <c r="B61">
        <v>0.8</v>
      </c>
      <c r="C61" t="s">
        <v>78</v>
      </c>
      <c r="D61" t="s">
        <v>89</v>
      </c>
      <c r="E61" t="s">
        <v>90</v>
      </c>
      <c r="F61" s="2">
        <f t="shared" ca="1" si="10"/>
        <v>5.0281021437906608</v>
      </c>
      <c r="G61" s="2">
        <f t="shared" ca="1" si="11"/>
        <v>2.0757068110687467</v>
      </c>
    </row>
    <row r="62" spans="1:7" x14ac:dyDescent="0.35">
      <c r="A62" t="s">
        <v>77</v>
      </c>
      <c r="B62">
        <v>0.9</v>
      </c>
      <c r="C62" t="s">
        <v>78</v>
      </c>
      <c r="D62" t="s">
        <v>89</v>
      </c>
      <c r="E62" t="s">
        <v>90</v>
      </c>
      <c r="F62" s="2">
        <f t="shared" ca="1" si="10"/>
        <v>5.0319351654540787</v>
      </c>
      <c r="G62" s="2">
        <f t="shared" ca="1" si="11"/>
        <v>2.0663974507766083</v>
      </c>
    </row>
    <row r="63" spans="1:7" x14ac:dyDescent="0.35">
      <c r="A63" t="s">
        <v>77</v>
      </c>
      <c r="B63" s="2">
        <v>1</v>
      </c>
      <c r="C63" t="s">
        <v>78</v>
      </c>
      <c r="D63" t="s">
        <v>89</v>
      </c>
      <c r="E63" t="s">
        <v>90</v>
      </c>
      <c r="F63" s="2">
        <f t="shared" ca="1" si="10"/>
        <v>5.0504422170927619</v>
      </c>
      <c r="G63" s="2">
        <f t="shared" ca="1" si="11"/>
        <v>2.0207432656615683</v>
      </c>
    </row>
    <row r="64" spans="1:7" x14ac:dyDescent="0.35">
      <c r="A64" t="s">
        <v>77</v>
      </c>
      <c r="B64">
        <v>1.1000000000000001</v>
      </c>
      <c r="C64" t="s">
        <v>78</v>
      </c>
      <c r="D64" t="s">
        <v>89</v>
      </c>
      <c r="E64" t="s">
        <v>90</v>
      </c>
      <c r="F64" s="2">
        <f t="shared" ca="1" si="10"/>
        <v>5.0791633951632944</v>
      </c>
      <c r="G64" s="2">
        <f t="shared" ca="1" si="11"/>
        <v>1.9474262859329756</v>
      </c>
    </row>
    <row r="65" spans="1:7" x14ac:dyDescent="0.35">
      <c r="A65" t="s">
        <v>77</v>
      </c>
      <c r="B65">
        <v>1.25</v>
      </c>
      <c r="C65" t="s">
        <v>78</v>
      </c>
      <c r="D65" t="s">
        <v>89</v>
      </c>
      <c r="E65" t="s">
        <v>90</v>
      </c>
      <c r="F65" s="2">
        <f t="shared" ca="1" si="10"/>
        <v>5.1334897579670304</v>
      </c>
      <c r="G65" s="2">
        <f t="shared" ca="1" si="11"/>
        <v>1.7993478926425075</v>
      </c>
    </row>
    <row r="66" spans="1:7" x14ac:dyDescent="0.35">
      <c r="A66" t="s">
        <v>77</v>
      </c>
      <c r="B66">
        <v>1.5</v>
      </c>
      <c r="C66" t="s">
        <v>78</v>
      </c>
      <c r="D66" t="s">
        <v>89</v>
      </c>
      <c r="E66" t="s">
        <v>90</v>
      </c>
      <c r="F66" s="2">
        <f t="shared" ca="1" si="10"/>
        <v>5.2324769338968204</v>
      </c>
      <c r="G66" s="2">
        <f t="shared" ca="1" si="11"/>
        <v>1.4871298094474334</v>
      </c>
    </row>
    <row r="68" spans="1:7" x14ac:dyDescent="0.35">
      <c r="F68" s="2"/>
      <c r="G68" s="2"/>
    </row>
    <row r="69" spans="1:7" x14ac:dyDescent="0.35">
      <c r="F69" s="2"/>
      <c r="G69" s="2"/>
    </row>
    <row r="70" spans="1:7" x14ac:dyDescent="0.35">
      <c r="F70" s="2"/>
      <c r="G70" s="2"/>
    </row>
    <row r="71" spans="1:7" x14ac:dyDescent="0.35">
      <c r="F71" s="2"/>
      <c r="G71" s="2"/>
    </row>
    <row r="72" spans="1:7" x14ac:dyDescent="0.35">
      <c r="F72" s="2"/>
      <c r="G72" s="2"/>
    </row>
    <row r="73" spans="1:7" x14ac:dyDescent="0.35">
      <c r="F73" s="2"/>
      <c r="G73" s="2"/>
    </row>
    <row r="74" spans="1:7" x14ac:dyDescent="0.35">
      <c r="B74" s="2"/>
      <c r="F74" s="2"/>
      <c r="G74" s="2"/>
    </row>
    <row r="75" spans="1:7" x14ac:dyDescent="0.35">
      <c r="F75" s="2"/>
      <c r="G75" s="2"/>
    </row>
    <row r="76" spans="1:7" x14ac:dyDescent="0.35">
      <c r="F76" s="2"/>
      <c r="G76" s="2"/>
    </row>
    <row r="77" spans="1:7" x14ac:dyDescent="0.35">
      <c r="F77" s="2"/>
      <c r="G77" s="2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51AC-A582-432C-AAB2-213DE9955AC1}">
  <dimension ref="A1"/>
  <sheetViews>
    <sheetView topLeftCell="A4" workbookViewId="0">
      <selection activeCell="Q43" sqref="Q4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linear solver</vt:lpstr>
      <vt:lpstr>Sheet2</vt:lpstr>
      <vt:lpstr>Polar Wind (round)</vt:lpstr>
      <vt:lpstr>Polar Wind (pair)</vt:lpstr>
      <vt:lpstr>Polar speed</vt:lpstr>
      <vt:lpstr>Clk0.4</vt:lpstr>
      <vt:lpstr>Clk0.5</vt:lpstr>
      <vt:lpstr>Clk0.6</vt:lpstr>
      <vt:lpstr>Clk0.7</vt:lpstr>
      <vt:lpstr>Clk0.8</vt:lpstr>
      <vt:lpstr>Clk0.9</vt:lpstr>
      <vt:lpstr>Clk1</vt:lpstr>
      <vt:lpstr>Clk1.1</vt:lpstr>
      <vt:lpstr>Clk1.25</vt:lpstr>
      <vt:lpstr>Clk1.5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Armant</dc:creator>
  <cp:lastModifiedBy>luc armant</cp:lastModifiedBy>
  <dcterms:created xsi:type="dcterms:W3CDTF">2023-03-12T07:28:29Z</dcterms:created>
  <dcterms:modified xsi:type="dcterms:W3CDTF">2023-08-05T14:41:27Z</dcterms:modified>
</cp:coreProperties>
</file>