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Lavadoras" sheetId="1" r:id="rId1"/>
    <sheet name="LAboratorio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11" i="2" s="1"/>
  <c r="B13" i="2" s="1"/>
  <c r="B9" i="2"/>
  <c r="B10" i="2"/>
  <c r="B3" i="2"/>
  <c r="B6" i="2"/>
  <c r="B7" i="2"/>
  <c r="F124" i="1"/>
  <c r="F116" i="1"/>
  <c r="F119" i="1"/>
  <c r="F120" i="1"/>
  <c r="F121" i="1" s="1"/>
  <c r="F125" i="1" s="1"/>
  <c r="B116" i="1"/>
  <c r="B120" i="1" s="1"/>
  <c r="B121" i="1" s="1"/>
  <c r="B119" i="1"/>
  <c r="F106" i="1"/>
  <c r="J108" i="1"/>
  <c r="J109" i="1" s="1"/>
  <c r="J105" i="1"/>
  <c r="J103" i="1"/>
  <c r="J100" i="1"/>
  <c r="F98" i="1"/>
  <c r="F101" i="1"/>
  <c r="F102" i="1"/>
  <c r="F103" i="1" s="1"/>
  <c r="F107" i="1" s="1"/>
  <c r="B106" i="1"/>
  <c r="B98" i="1"/>
  <c r="B102" i="1" s="1"/>
  <c r="B103" i="1" s="1"/>
  <c r="B107" i="1" s="1"/>
  <c r="B101" i="1"/>
  <c r="F88" i="1"/>
  <c r="F89" i="1" s="1"/>
  <c r="F80" i="1"/>
  <c r="F83" i="1"/>
  <c r="F84" i="1"/>
  <c r="F85" i="1"/>
  <c r="B88" i="1"/>
  <c r="B80" i="1"/>
  <c r="B84" i="1" s="1"/>
  <c r="B85" i="1" s="1"/>
  <c r="B89" i="1" s="1"/>
  <c r="B83" i="1"/>
  <c r="F70" i="1"/>
  <c r="F71" i="1" s="1"/>
  <c r="F62" i="1"/>
  <c r="F65" i="1"/>
  <c r="F66" i="1"/>
  <c r="F67" i="1"/>
  <c r="B70" i="1"/>
  <c r="B62" i="1"/>
  <c r="B66" i="1" s="1"/>
  <c r="B67" i="1" s="1"/>
  <c r="B71" i="1" s="1"/>
  <c r="B65" i="1"/>
  <c r="F52" i="1"/>
  <c r="F53" i="1" s="1"/>
  <c r="F44" i="1"/>
  <c r="F47" i="1"/>
  <c r="F48" i="1"/>
  <c r="F49" i="1"/>
  <c r="B52" i="1"/>
  <c r="B44" i="1"/>
  <c r="B48" i="1" s="1"/>
  <c r="B49" i="1" s="1"/>
  <c r="B53" i="1" s="1"/>
  <c r="B47" i="1"/>
  <c r="F34" i="1"/>
  <c r="F35" i="1" s="1"/>
  <c r="F26" i="1"/>
  <c r="F29" i="1"/>
  <c r="F30" i="1"/>
  <c r="F31" i="1"/>
  <c r="B34" i="1"/>
  <c r="B26" i="1"/>
  <c r="B30" i="1" s="1"/>
  <c r="B31" i="1" s="1"/>
  <c r="B35" i="1" s="1"/>
  <c r="B29" i="1"/>
  <c r="F16" i="1"/>
  <c r="F17" i="1" s="1"/>
  <c r="F8" i="1"/>
  <c r="F11" i="1"/>
  <c r="F12" i="1"/>
  <c r="F13" i="1"/>
  <c r="B8" i="1"/>
  <c r="B16" i="1"/>
  <c r="B11" i="1"/>
  <c r="B12" i="1" s="1"/>
  <c r="B13" i="1" s="1"/>
  <c r="B16" i="2" l="1"/>
  <c r="B17" i="2" s="1"/>
  <c r="B23" i="2" s="1"/>
  <c r="B18" i="2"/>
  <c r="B19" i="2" s="1"/>
  <c r="B17" i="1"/>
</calcChain>
</file>

<file path=xl/sharedStrings.xml><?xml version="1.0" encoding="utf-8"?>
<sst xmlns="http://schemas.openxmlformats.org/spreadsheetml/2006/main" count="516" uniqueCount="61">
  <si>
    <t>Jornada</t>
  </si>
  <si>
    <t>Item</t>
  </si>
  <si>
    <t>Valor</t>
  </si>
  <si>
    <t>Unidades</t>
  </si>
  <si>
    <t>Fabricación Gabinete</t>
  </si>
  <si>
    <t>Turnos</t>
  </si>
  <si>
    <t>hr</t>
  </si>
  <si>
    <t># turnos</t>
  </si>
  <si>
    <t>T. Dispo R2</t>
  </si>
  <si>
    <t>T. Dipo R1</t>
  </si>
  <si>
    <t>Dda mes</t>
  </si>
  <si>
    <t>unid</t>
  </si>
  <si>
    <t>Días hab</t>
  </si>
  <si>
    <t>días</t>
  </si>
  <si>
    <t>Dda día</t>
  </si>
  <si>
    <t>Takt Time</t>
  </si>
  <si>
    <t>hr/unid</t>
  </si>
  <si>
    <t>seg/unid</t>
  </si>
  <si>
    <t>Personal</t>
  </si>
  <si>
    <t>Oper</t>
  </si>
  <si>
    <t>T/C adj</t>
  </si>
  <si>
    <t>T/C</t>
  </si>
  <si>
    <t>OEE</t>
  </si>
  <si>
    <t>%</t>
  </si>
  <si>
    <t>TC / TT</t>
  </si>
  <si>
    <t>Pintura Gabinete</t>
  </si>
  <si>
    <t>Suplem [0%]</t>
  </si>
  <si>
    <t>Fabricación Cesto</t>
  </si>
  <si>
    <t>Ensamble Tapa Fija</t>
  </si>
  <si>
    <t>Ensamble Mecanismo</t>
  </si>
  <si>
    <t>Ensamble Cesto y Mecanismo</t>
  </si>
  <si>
    <t>Ensamble C+M y Gabinete</t>
  </si>
  <si>
    <t>Ensamble C+M+G y Tapa Fija</t>
  </si>
  <si>
    <t>Testeo Final</t>
  </si>
  <si>
    <t>Empaque</t>
  </si>
  <si>
    <t>Entrega Logistica de Salida</t>
  </si>
  <si>
    <t>Facturación y Despacho</t>
  </si>
  <si>
    <t>Contenedor</t>
  </si>
  <si>
    <t>Cont/dia</t>
  </si>
  <si>
    <t>Unid desp</t>
  </si>
  <si>
    <t>Whirlpool</t>
  </si>
  <si>
    <t>Haceb</t>
  </si>
  <si>
    <t>Unid</t>
  </si>
  <si>
    <t>dia</t>
  </si>
  <si>
    <t>unid/seg</t>
  </si>
  <si>
    <t>Recepción MP</t>
  </si>
  <si>
    <t>Reempaque MP</t>
  </si>
  <si>
    <t>Aux</t>
  </si>
  <si>
    <t>Suplem [11%]</t>
  </si>
  <si>
    <t>pruebas</t>
  </si>
  <si>
    <t>Dda mes norm</t>
  </si>
  <si>
    <t>Dda mes dic</t>
  </si>
  <si>
    <t>T. Dispo L-V</t>
  </si>
  <si>
    <t>T. Dispo S</t>
  </si>
  <si>
    <t>T. Dispo D</t>
  </si>
  <si>
    <t>T. Dispo Total</t>
  </si>
  <si>
    <t>Takt Time norm</t>
  </si>
  <si>
    <t>Takt Time dic</t>
  </si>
  <si>
    <t>min/prueba</t>
  </si>
  <si>
    <t>% Dedicación</t>
  </si>
  <si>
    <t>T. Dispo 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</si>
</sst>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0" borderId="1" xfId="0" applyFont="1" applyBorder="1"/>
    <xf numFmtId="167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6" fontId="2" fillId="0" borderId="1" xfId="1" applyNumberFormat="1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9" fontId="2" fillId="0" borderId="1" xfId="0" applyNumberFormat="1" applyFont="1" applyBorder="1"/>
    <xf numFmtId="9" fontId="6" fillId="0" borderId="1" xfId="0" applyNumberFormat="1" applyFont="1" applyBorder="1"/>
    <xf numFmtId="165" fontId="6" fillId="0" borderId="1" xfId="0" applyNumberFormat="1" applyFont="1" applyBorder="1"/>
    <xf numFmtId="167" fontId="6" fillId="0" borderId="1" xfId="0" applyNumberFormat="1" applyFont="1" applyBorder="1"/>
    <xf numFmtId="164" fontId="6" fillId="0" borderId="1" xfId="0" applyNumberFormat="1" applyFont="1" applyBorder="1"/>
    <xf numFmtId="9" fontId="2" fillId="0" borderId="1" xfId="2" applyFont="1" applyBorder="1"/>
    <xf numFmtId="164" fontId="2" fillId="0" borderId="1" xfId="1" applyFont="1" applyBorder="1"/>
    <xf numFmtId="0" fontId="3" fillId="2" borderId="0" xfId="0" applyFont="1" applyFill="1" applyAlignment="1">
      <alignment horizontal="center"/>
    </xf>
  </cellXfs>
  <cellStyles count="9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zoomScale="150" zoomScaleNormal="150" zoomScalePageLayoutView="150" workbookViewId="0">
      <selection activeCell="H2" sqref="H2"/>
    </sheetView>
  </sheetViews>
  <sheetFormatPr baseColWidth="10" defaultColWidth="10.875" defaultRowHeight="15" x14ac:dyDescent="0.2"/>
  <cols>
    <col min="1" max="1" width="14.875" style="1" customWidth="1"/>
    <col min="2" max="2" width="11.5" style="1" bestFit="1" customWidth="1"/>
    <col min="3" max="3" width="10.875" style="1"/>
    <col min="4" max="4" width="3.375" style="1" customWidth="1"/>
    <col min="5" max="5" width="15" style="1" customWidth="1"/>
    <col min="6" max="16384" width="10.875" style="1"/>
  </cols>
  <sheetData>
    <row r="1" spans="1:8" ht="15.75" x14ac:dyDescent="0.25">
      <c r="A1" s="17" t="s">
        <v>4</v>
      </c>
      <c r="B1" s="17"/>
      <c r="C1" s="17"/>
      <c r="E1" s="17" t="s">
        <v>25</v>
      </c>
      <c r="F1" s="17"/>
      <c r="G1" s="17"/>
      <c r="H1" s="1">
        <v>1</v>
      </c>
    </row>
    <row r="2" spans="1:8" ht="15.75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</row>
    <row r="3" spans="1:8" x14ac:dyDescent="0.2">
      <c r="A3" s="3" t="s">
        <v>0</v>
      </c>
      <c r="B3" s="4">
        <v>8.25</v>
      </c>
      <c r="C3" s="5" t="s">
        <v>6</v>
      </c>
      <c r="E3" s="3" t="s">
        <v>0</v>
      </c>
      <c r="F3" s="4">
        <v>8.25</v>
      </c>
      <c r="G3" s="5" t="s">
        <v>6</v>
      </c>
    </row>
    <row r="4" spans="1:8" x14ac:dyDescent="0.2">
      <c r="A4" s="3" t="s">
        <v>5</v>
      </c>
      <c r="B4" s="3">
        <v>1</v>
      </c>
      <c r="C4" s="5" t="s">
        <v>7</v>
      </c>
      <c r="E4" s="3" t="s">
        <v>5</v>
      </c>
      <c r="F4" s="3">
        <v>1</v>
      </c>
      <c r="G4" s="5" t="s">
        <v>7</v>
      </c>
    </row>
    <row r="5" spans="1:8" x14ac:dyDescent="0.2">
      <c r="A5" s="3" t="s">
        <v>18</v>
      </c>
      <c r="B5" s="3">
        <v>5</v>
      </c>
      <c r="C5" s="5" t="s">
        <v>19</v>
      </c>
      <c r="E5" s="3" t="s">
        <v>18</v>
      </c>
      <c r="F5" s="3">
        <v>9</v>
      </c>
      <c r="G5" s="5" t="s">
        <v>19</v>
      </c>
    </row>
    <row r="6" spans="1:8" x14ac:dyDescent="0.2">
      <c r="A6" s="3" t="s">
        <v>9</v>
      </c>
      <c r="B6" s="3">
        <v>7.5</v>
      </c>
      <c r="C6" s="5" t="s">
        <v>6</v>
      </c>
      <c r="E6" s="3" t="s">
        <v>9</v>
      </c>
      <c r="F6" s="3">
        <v>7.5</v>
      </c>
      <c r="G6" s="5" t="s">
        <v>6</v>
      </c>
    </row>
    <row r="7" spans="1:8" x14ac:dyDescent="0.2">
      <c r="A7" s="3" t="s">
        <v>26</v>
      </c>
      <c r="B7" s="4">
        <v>0</v>
      </c>
      <c r="C7" s="5" t="s">
        <v>6</v>
      </c>
      <c r="E7" s="3" t="s">
        <v>26</v>
      </c>
      <c r="F7" s="4">
        <v>0</v>
      </c>
      <c r="G7" s="5" t="s">
        <v>6</v>
      </c>
    </row>
    <row r="8" spans="1:8" x14ac:dyDescent="0.2">
      <c r="A8" s="3" t="s">
        <v>8</v>
      </c>
      <c r="B8" s="4">
        <f>B6-B7</f>
        <v>7.5</v>
      </c>
      <c r="C8" s="5" t="s">
        <v>6</v>
      </c>
      <c r="E8" s="3" t="s">
        <v>8</v>
      </c>
      <c r="F8" s="4">
        <f>F6-F7</f>
        <v>7.5</v>
      </c>
      <c r="G8" s="5" t="s">
        <v>6</v>
      </c>
    </row>
    <row r="9" spans="1:8" x14ac:dyDescent="0.2">
      <c r="A9" s="3" t="s">
        <v>10</v>
      </c>
      <c r="B9" s="6">
        <v>25000</v>
      </c>
      <c r="C9" s="5" t="s">
        <v>11</v>
      </c>
      <c r="E9" s="3" t="s">
        <v>10</v>
      </c>
      <c r="F9" s="6">
        <v>25000</v>
      </c>
      <c r="G9" s="5" t="s">
        <v>11</v>
      </c>
    </row>
    <row r="10" spans="1:8" x14ac:dyDescent="0.2">
      <c r="A10" s="3" t="s">
        <v>12</v>
      </c>
      <c r="B10" s="3">
        <v>25</v>
      </c>
      <c r="C10" s="5" t="s">
        <v>13</v>
      </c>
      <c r="E10" s="3" t="s">
        <v>12</v>
      </c>
      <c r="F10" s="3">
        <v>25</v>
      </c>
      <c r="G10" s="5" t="s">
        <v>13</v>
      </c>
    </row>
    <row r="11" spans="1:8" x14ac:dyDescent="0.2">
      <c r="A11" s="3" t="s">
        <v>14</v>
      </c>
      <c r="B11" s="7">
        <f>B9/B10</f>
        <v>1000</v>
      </c>
      <c r="C11" s="5" t="s">
        <v>11</v>
      </c>
      <c r="E11" s="3" t="s">
        <v>14</v>
      </c>
      <c r="F11" s="7">
        <f>F9/F10</f>
        <v>1000</v>
      </c>
      <c r="G11" s="5" t="s">
        <v>11</v>
      </c>
    </row>
    <row r="12" spans="1:8" x14ac:dyDescent="0.2">
      <c r="A12" s="3" t="s">
        <v>15</v>
      </c>
      <c r="B12" s="8">
        <f>B8/B11</f>
        <v>7.4999999999999997E-3</v>
      </c>
      <c r="C12" s="5" t="s">
        <v>16</v>
      </c>
      <c r="E12" s="3" t="s">
        <v>15</v>
      </c>
      <c r="F12" s="8">
        <f>F8/F11</f>
        <v>7.4999999999999997E-3</v>
      </c>
      <c r="G12" s="5" t="s">
        <v>16</v>
      </c>
    </row>
    <row r="13" spans="1:8" x14ac:dyDescent="0.2">
      <c r="A13" s="3" t="s">
        <v>15</v>
      </c>
      <c r="B13" s="9">
        <f>B12*3600</f>
        <v>27</v>
      </c>
      <c r="C13" s="5" t="s">
        <v>17</v>
      </c>
      <c r="E13" s="3" t="s">
        <v>15</v>
      </c>
      <c r="F13" s="9">
        <f>F12*3600</f>
        <v>27</v>
      </c>
      <c r="G13" s="5" t="s">
        <v>17</v>
      </c>
    </row>
    <row r="14" spans="1:8" x14ac:dyDescent="0.2">
      <c r="A14" s="3" t="s">
        <v>21</v>
      </c>
      <c r="B14" s="3">
        <v>25</v>
      </c>
      <c r="C14" s="5" t="s">
        <v>17</v>
      </c>
      <c r="E14" s="3" t="s">
        <v>21</v>
      </c>
      <c r="F14" s="3">
        <v>22</v>
      </c>
      <c r="G14" s="5" t="s">
        <v>17</v>
      </c>
    </row>
    <row r="15" spans="1:8" x14ac:dyDescent="0.2">
      <c r="A15" s="3" t="s">
        <v>22</v>
      </c>
      <c r="B15" s="10">
        <v>0.7</v>
      </c>
      <c r="C15" s="5" t="s">
        <v>23</v>
      </c>
      <c r="E15" s="3" t="s">
        <v>22</v>
      </c>
      <c r="F15" s="10">
        <v>0.79</v>
      </c>
      <c r="G15" s="5" t="s">
        <v>23</v>
      </c>
    </row>
    <row r="16" spans="1:8" x14ac:dyDescent="0.2">
      <c r="A16" s="3" t="s">
        <v>20</v>
      </c>
      <c r="B16" s="4">
        <f>B14/B15</f>
        <v>35.714285714285715</v>
      </c>
      <c r="C16" s="5" t="s">
        <v>17</v>
      </c>
      <c r="E16" s="3" t="s">
        <v>20</v>
      </c>
      <c r="F16" s="4">
        <f>F14/F15</f>
        <v>27.848101265822784</v>
      </c>
      <c r="G16" s="5" t="s">
        <v>17</v>
      </c>
    </row>
    <row r="17" spans="1:7" x14ac:dyDescent="0.2">
      <c r="A17" s="3" t="s">
        <v>24</v>
      </c>
      <c r="B17" s="8">
        <f>B16/B13</f>
        <v>1.3227513227513228</v>
      </c>
      <c r="C17" s="3"/>
      <c r="E17" s="3" t="s">
        <v>24</v>
      </c>
      <c r="F17" s="8">
        <f>F16/F13</f>
        <v>1.0314111579934364</v>
      </c>
      <c r="G17" s="3"/>
    </row>
    <row r="19" spans="1:7" ht="15.75" x14ac:dyDescent="0.25">
      <c r="A19" s="17" t="s">
        <v>27</v>
      </c>
      <c r="B19" s="17"/>
      <c r="C19" s="17"/>
      <c r="E19" s="17" t="s">
        <v>28</v>
      </c>
      <c r="F19" s="17"/>
      <c r="G19" s="17"/>
    </row>
    <row r="20" spans="1:7" ht="15.75" x14ac:dyDescent="0.25">
      <c r="A20" s="2" t="s">
        <v>1</v>
      </c>
      <c r="B20" s="2" t="s">
        <v>2</v>
      </c>
      <c r="C20" s="2" t="s">
        <v>3</v>
      </c>
      <c r="E20" s="2" t="s">
        <v>1</v>
      </c>
      <c r="F20" s="2" t="s">
        <v>2</v>
      </c>
      <c r="G20" s="2" t="s">
        <v>3</v>
      </c>
    </row>
    <row r="21" spans="1:7" x14ac:dyDescent="0.2">
      <c r="A21" s="3" t="s">
        <v>0</v>
      </c>
      <c r="B21" s="4">
        <v>8.25</v>
      </c>
      <c r="C21" s="5" t="s">
        <v>6</v>
      </c>
      <c r="E21" s="3" t="s">
        <v>0</v>
      </c>
      <c r="F21" s="4">
        <v>8.25</v>
      </c>
      <c r="G21" s="5" t="s">
        <v>6</v>
      </c>
    </row>
    <row r="22" spans="1:7" x14ac:dyDescent="0.2">
      <c r="A22" s="3" t="s">
        <v>5</v>
      </c>
      <c r="B22" s="3">
        <v>1</v>
      </c>
      <c r="C22" s="5" t="s">
        <v>7</v>
      </c>
      <c r="E22" s="3" t="s">
        <v>5</v>
      </c>
      <c r="F22" s="3">
        <v>1</v>
      </c>
      <c r="G22" s="5" t="s">
        <v>7</v>
      </c>
    </row>
    <row r="23" spans="1:7" x14ac:dyDescent="0.2">
      <c r="A23" s="3" t="s">
        <v>18</v>
      </c>
      <c r="B23" s="3">
        <v>6</v>
      </c>
      <c r="C23" s="5" t="s">
        <v>19</v>
      </c>
      <c r="E23" s="3" t="s">
        <v>18</v>
      </c>
      <c r="F23" s="3">
        <v>19</v>
      </c>
      <c r="G23" s="5" t="s">
        <v>19</v>
      </c>
    </row>
    <row r="24" spans="1:7" x14ac:dyDescent="0.2">
      <c r="A24" s="3" t="s">
        <v>9</v>
      </c>
      <c r="B24" s="3">
        <v>7.5</v>
      </c>
      <c r="C24" s="5" t="s">
        <v>6</v>
      </c>
      <c r="E24" s="3" t="s">
        <v>9</v>
      </c>
      <c r="F24" s="3">
        <v>7.5</v>
      </c>
      <c r="G24" s="5" t="s">
        <v>6</v>
      </c>
    </row>
    <row r="25" spans="1:7" x14ac:dyDescent="0.2">
      <c r="A25" s="3" t="s">
        <v>26</v>
      </c>
      <c r="B25" s="4">
        <v>0</v>
      </c>
      <c r="C25" s="5" t="s">
        <v>6</v>
      </c>
      <c r="E25" s="3" t="s">
        <v>26</v>
      </c>
      <c r="F25" s="4">
        <v>0</v>
      </c>
      <c r="G25" s="5" t="s">
        <v>6</v>
      </c>
    </row>
    <row r="26" spans="1:7" x14ac:dyDescent="0.2">
      <c r="A26" s="3" t="s">
        <v>8</v>
      </c>
      <c r="B26" s="4">
        <f>B24-B25</f>
        <v>7.5</v>
      </c>
      <c r="C26" s="5" t="s">
        <v>6</v>
      </c>
      <c r="E26" s="3" t="s">
        <v>8</v>
      </c>
      <c r="F26" s="4">
        <f>F24-F25</f>
        <v>7.5</v>
      </c>
      <c r="G26" s="5" t="s">
        <v>6</v>
      </c>
    </row>
    <row r="27" spans="1:7" x14ac:dyDescent="0.2">
      <c r="A27" s="3" t="s">
        <v>10</v>
      </c>
      <c r="B27" s="6">
        <v>25000</v>
      </c>
      <c r="C27" s="5" t="s">
        <v>11</v>
      </c>
      <c r="E27" s="3" t="s">
        <v>10</v>
      </c>
      <c r="F27" s="6">
        <v>25000</v>
      </c>
      <c r="G27" s="5" t="s">
        <v>11</v>
      </c>
    </row>
    <row r="28" spans="1:7" x14ac:dyDescent="0.2">
      <c r="A28" s="3" t="s">
        <v>12</v>
      </c>
      <c r="B28" s="3">
        <v>25</v>
      </c>
      <c r="C28" s="5" t="s">
        <v>13</v>
      </c>
      <c r="E28" s="3" t="s">
        <v>12</v>
      </c>
      <c r="F28" s="3">
        <v>25</v>
      </c>
      <c r="G28" s="5" t="s">
        <v>13</v>
      </c>
    </row>
    <row r="29" spans="1:7" x14ac:dyDescent="0.2">
      <c r="A29" s="3" t="s">
        <v>14</v>
      </c>
      <c r="B29" s="7">
        <f>B27/B28</f>
        <v>1000</v>
      </c>
      <c r="C29" s="5" t="s">
        <v>11</v>
      </c>
      <c r="E29" s="3" t="s">
        <v>14</v>
      </c>
      <c r="F29" s="7">
        <f>F27/F28</f>
        <v>1000</v>
      </c>
      <c r="G29" s="5" t="s">
        <v>11</v>
      </c>
    </row>
    <row r="30" spans="1:7" x14ac:dyDescent="0.2">
      <c r="A30" s="3" t="s">
        <v>15</v>
      </c>
      <c r="B30" s="8">
        <f>B26/B29</f>
        <v>7.4999999999999997E-3</v>
      </c>
      <c r="C30" s="5" t="s">
        <v>16</v>
      </c>
      <c r="E30" s="3" t="s">
        <v>15</v>
      </c>
      <c r="F30" s="8">
        <f>F26/F29</f>
        <v>7.4999999999999997E-3</v>
      </c>
      <c r="G30" s="5" t="s">
        <v>16</v>
      </c>
    </row>
    <row r="31" spans="1:7" x14ac:dyDescent="0.2">
      <c r="A31" s="3" t="s">
        <v>15</v>
      </c>
      <c r="B31" s="9">
        <f>B30*3600</f>
        <v>27</v>
      </c>
      <c r="C31" s="5" t="s">
        <v>17</v>
      </c>
      <c r="E31" s="3" t="s">
        <v>15</v>
      </c>
      <c r="F31" s="9">
        <f>F30*3600</f>
        <v>27</v>
      </c>
      <c r="G31" s="5" t="s">
        <v>17</v>
      </c>
    </row>
    <row r="32" spans="1:7" x14ac:dyDescent="0.2">
      <c r="A32" s="3" t="s">
        <v>21</v>
      </c>
      <c r="B32" s="3">
        <v>24</v>
      </c>
      <c r="C32" s="5" t="s">
        <v>17</v>
      </c>
      <c r="E32" s="3" t="s">
        <v>21</v>
      </c>
      <c r="F32" s="3">
        <v>25</v>
      </c>
      <c r="G32" s="5" t="s">
        <v>17</v>
      </c>
    </row>
    <row r="33" spans="1:7" x14ac:dyDescent="0.2">
      <c r="A33" s="3" t="s">
        <v>22</v>
      </c>
      <c r="B33" s="10">
        <v>0.8</v>
      </c>
      <c r="C33" s="5" t="s">
        <v>23</v>
      </c>
      <c r="E33" s="3" t="s">
        <v>22</v>
      </c>
      <c r="F33" s="10">
        <v>0.92</v>
      </c>
      <c r="G33" s="5" t="s">
        <v>23</v>
      </c>
    </row>
    <row r="34" spans="1:7" x14ac:dyDescent="0.2">
      <c r="A34" s="3" t="s">
        <v>20</v>
      </c>
      <c r="B34" s="4">
        <f>B32/B33</f>
        <v>30</v>
      </c>
      <c r="C34" s="5" t="s">
        <v>17</v>
      </c>
      <c r="E34" s="3" t="s">
        <v>20</v>
      </c>
      <c r="F34" s="4">
        <f>F32/F33</f>
        <v>27.173913043478258</v>
      </c>
      <c r="G34" s="5" t="s">
        <v>17</v>
      </c>
    </row>
    <row r="35" spans="1:7" x14ac:dyDescent="0.2">
      <c r="A35" s="3" t="s">
        <v>24</v>
      </c>
      <c r="B35" s="8">
        <f>B34/B31</f>
        <v>1.1111111111111112</v>
      </c>
      <c r="C35" s="3"/>
      <c r="E35" s="3" t="s">
        <v>24</v>
      </c>
      <c r="F35" s="8">
        <f>F34/F31</f>
        <v>1.006441223832528</v>
      </c>
      <c r="G35" s="3"/>
    </row>
    <row r="37" spans="1:7" ht="15.75" x14ac:dyDescent="0.25">
      <c r="A37" s="17" t="s">
        <v>29</v>
      </c>
      <c r="B37" s="17"/>
      <c r="C37" s="17"/>
      <c r="E37" s="17" t="s">
        <v>30</v>
      </c>
      <c r="F37" s="17"/>
      <c r="G37" s="17"/>
    </row>
    <row r="38" spans="1:7" ht="15.75" x14ac:dyDescent="0.25">
      <c r="A38" s="2" t="s">
        <v>1</v>
      </c>
      <c r="B38" s="2" t="s">
        <v>2</v>
      </c>
      <c r="C38" s="2" t="s">
        <v>3</v>
      </c>
      <c r="E38" s="2" t="s">
        <v>1</v>
      </c>
      <c r="F38" s="2" t="s">
        <v>2</v>
      </c>
      <c r="G38" s="2" t="s">
        <v>3</v>
      </c>
    </row>
    <row r="39" spans="1:7" x14ac:dyDescent="0.2">
      <c r="A39" s="3" t="s">
        <v>0</v>
      </c>
      <c r="B39" s="4">
        <v>8.25</v>
      </c>
      <c r="C39" s="5" t="s">
        <v>6</v>
      </c>
      <c r="E39" s="3" t="s">
        <v>0</v>
      </c>
      <c r="F39" s="4">
        <v>8.25</v>
      </c>
      <c r="G39" s="5" t="s">
        <v>6</v>
      </c>
    </row>
    <row r="40" spans="1:7" x14ac:dyDescent="0.2">
      <c r="A40" s="3" t="s">
        <v>5</v>
      </c>
      <c r="B40" s="3">
        <v>1</v>
      </c>
      <c r="C40" s="5" t="s">
        <v>7</v>
      </c>
      <c r="E40" s="3" t="s">
        <v>5</v>
      </c>
      <c r="F40" s="3">
        <v>1</v>
      </c>
      <c r="G40" s="5" t="s">
        <v>7</v>
      </c>
    </row>
    <row r="41" spans="1:7" x14ac:dyDescent="0.2">
      <c r="A41" s="3" t="s">
        <v>18</v>
      </c>
      <c r="B41" s="3">
        <v>10</v>
      </c>
      <c r="C41" s="5" t="s">
        <v>19</v>
      </c>
      <c r="E41" s="3" t="s">
        <v>18</v>
      </c>
      <c r="F41" s="3">
        <v>9</v>
      </c>
      <c r="G41" s="5" t="s">
        <v>19</v>
      </c>
    </row>
    <row r="42" spans="1:7" x14ac:dyDescent="0.2">
      <c r="A42" s="3" t="s">
        <v>9</v>
      </c>
      <c r="B42" s="3">
        <v>7.5</v>
      </c>
      <c r="C42" s="5" t="s">
        <v>6</v>
      </c>
      <c r="E42" s="3" t="s">
        <v>9</v>
      </c>
      <c r="F42" s="3">
        <v>7.5</v>
      </c>
      <c r="G42" s="5" t="s">
        <v>6</v>
      </c>
    </row>
    <row r="43" spans="1:7" x14ac:dyDescent="0.2">
      <c r="A43" s="3" t="s">
        <v>26</v>
      </c>
      <c r="B43" s="4">
        <v>0</v>
      </c>
      <c r="C43" s="5" t="s">
        <v>6</v>
      </c>
      <c r="E43" s="3" t="s">
        <v>26</v>
      </c>
      <c r="F43" s="4">
        <v>0</v>
      </c>
      <c r="G43" s="5" t="s">
        <v>6</v>
      </c>
    </row>
    <row r="44" spans="1:7" x14ac:dyDescent="0.2">
      <c r="A44" s="3" t="s">
        <v>8</v>
      </c>
      <c r="B44" s="4">
        <f>B42-B43</f>
        <v>7.5</v>
      </c>
      <c r="C44" s="5" t="s">
        <v>6</v>
      </c>
      <c r="E44" s="3" t="s">
        <v>8</v>
      </c>
      <c r="F44" s="4">
        <f>F42-F43</f>
        <v>7.5</v>
      </c>
      <c r="G44" s="5" t="s">
        <v>6</v>
      </c>
    </row>
    <row r="45" spans="1:7" x14ac:dyDescent="0.2">
      <c r="A45" s="3" t="s">
        <v>10</v>
      </c>
      <c r="B45" s="6">
        <v>25000</v>
      </c>
      <c r="C45" s="5" t="s">
        <v>11</v>
      </c>
      <c r="E45" s="3" t="s">
        <v>10</v>
      </c>
      <c r="F45" s="6">
        <v>25000</v>
      </c>
      <c r="G45" s="5" t="s">
        <v>11</v>
      </c>
    </row>
    <row r="46" spans="1:7" x14ac:dyDescent="0.2">
      <c r="A46" s="3" t="s">
        <v>12</v>
      </c>
      <c r="B46" s="3">
        <v>25</v>
      </c>
      <c r="C46" s="5" t="s">
        <v>13</v>
      </c>
      <c r="E46" s="3" t="s">
        <v>12</v>
      </c>
      <c r="F46" s="3">
        <v>25</v>
      </c>
      <c r="G46" s="5" t="s">
        <v>13</v>
      </c>
    </row>
    <row r="47" spans="1:7" x14ac:dyDescent="0.2">
      <c r="A47" s="3" t="s">
        <v>14</v>
      </c>
      <c r="B47" s="7">
        <f>B45/B46</f>
        <v>1000</v>
      </c>
      <c r="C47" s="5" t="s">
        <v>11</v>
      </c>
      <c r="E47" s="3" t="s">
        <v>14</v>
      </c>
      <c r="F47" s="7">
        <f>F45/F46</f>
        <v>1000</v>
      </c>
      <c r="G47" s="5" t="s">
        <v>11</v>
      </c>
    </row>
    <row r="48" spans="1:7" x14ac:dyDescent="0.2">
      <c r="A48" s="3" t="s">
        <v>15</v>
      </c>
      <c r="B48" s="8">
        <f>B44/B47</f>
        <v>7.4999999999999997E-3</v>
      </c>
      <c r="C48" s="5" t="s">
        <v>16</v>
      </c>
      <c r="E48" s="3" t="s">
        <v>15</v>
      </c>
      <c r="F48" s="8">
        <f>F44/F47</f>
        <v>7.4999999999999997E-3</v>
      </c>
      <c r="G48" s="5" t="s">
        <v>16</v>
      </c>
    </row>
    <row r="49" spans="1:7" x14ac:dyDescent="0.2">
      <c r="A49" s="3" t="s">
        <v>15</v>
      </c>
      <c r="B49" s="9">
        <f>B48*3600</f>
        <v>27</v>
      </c>
      <c r="C49" s="5" t="s">
        <v>17</v>
      </c>
      <c r="E49" s="3" t="s">
        <v>15</v>
      </c>
      <c r="F49" s="9">
        <f>F48*3600</f>
        <v>27</v>
      </c>
      <c r="G49" s="5" t="s">
        <v>17</v>
      </c>
    </row>
    <row r="50" spans="1:7" x14ac:dyDescent="0.2">
      <c r="A50" s="3" t="s">
        <v>21</v>
      </c>
      <c r="B50" s="3">
        <v>25</v>
      </c>
      <c r="C50" s="5" t="s">
        <v>17</v>
      </c>
      <c r="E50" s="3" t="s">
        <v>21</v>
      </c>
      <c r="F50" s="3">
        <v>25</v>
      </c>
      <c r="G50" s="5" t="s">
        <v>17</v>
      </c>
    </row>
    <row r="51" spans="1:7" x14ac:dyDescent="0.2">
      <c r="A51" s="3" t="s">
        <v>22</v>
      </c>
      <c r="B51" s="10">
        <v>0.92</v>
      </c>
      <c r="C51" s="5" t="s">
        <v>23</v>
      </c>
      <c r="E51" s="3" t="s">
        <v>22</v>
      </c>
      <c r="F51" s="10">
        <v>0.9</v>
      </c>
      <c r="G51" s="5" t="s">
        <v>23</v>
      </c>
    </row>
    <row r="52" spans="1:7" x14ac:dyDescent="0.2">
      <c r="A52" s="3" t="s">
        <v>20</v>
      </c>
      <c r="B52" s="4">
        <f>B50/B51</f>
        <v>27.173913043478258</v>
      </c>
      <c r="C52" s="5" t="s">
        <v>17</v>
      </c>
      <c r="E52" s="3" t="s">
        <v>20</v>
      </c>
      <c r="F52" s="4">
        <f>F50/F51</f>
        <v>27.777777777777779</v>
      </c>
      <c r="G52" s="5" t="s">
        <v>17</v>
      </c>
    </row>
    <row r="53" spans="1:7" x14ac:dyDescent="0.2">
      <c r="A53" s="3" t="s">
        <v>24</v>
      </c>
      <c r="B53" s="8">
        <f>B52/B49</f>
        <v>1.006441223832528</v>
      </c>
      <c r="C53" s="3"/>
      <c r="E53" s="3" t="s">
        <v>24</v>
      </c>
      <c r="F53" s="8">
        <f>F52/F49</f>
        <v>1.0288065843621399</v>
      </c>
      <c r="G53" s="3"/>
    </row>
    <row r="55" spans="1:7" ht="15.75" x14ac:dyDescent="0.25">
      <c r="A55" s="17" t="s">
        <v>31</v>
      </c>
      <c r="B55" s="17"/>
      <c r="C55" s="17"/>
      <c r="E55" s="17" t="s">
        <v>32</v>
      </c>
      <c r="F55" s="17"/>
      <c r="G55" s="17"/>
    </row>
    <row r="56" spans="1:7" ht="15.75" x14ac:dyDescent="0.25">
      <c r="A56" s="2" t="s">
        <v>1</v>
      </c>
      <c r="B56" s="2" t="s">
        <v>2</v>
      </c>
      <c r="C56" s="2" t="s">
        <v>3</v>
      </c>
      <c r="E56" s="2" t="s">
        <v>1</v>
      </c>
      <c r="F56" s="2" t="s">
        <v>2</v>
      </c>
      <c r="G56" s="2" t="s">
        <v>3</v>
      </c>
    </row>
    <row r="57" spans="1:7" x14ac:dyDescent="0.2">
      <c r="A57" s="3" t="s">
        <v>0</v>
      </c>
      <c r="B57" s="4">
        <v>8.25</v>
      </c>
      <c r="C57" s="5" t="s">
        <v>6</v>
      </c>
      <c r="E57" s="3" t="s">
        <v>0</v>
      </c>
      <c r="F57" s="4">
        <v>8.25</v>
      </c>
      <c r="G57" s="5" t="s">
        <v>6</v>
      </c>
    </row>
    <row r="58" spans="1:7" x14ac:dyDescent="0.2">
      <c r="A58" s="3" t="s">
        <v>5</v>
      </c>
      <c r="B58" s="3">
        <v>1</v>
      </c>
      <c r="C58" s="5" t="s">
        <v>7</v>
      </c>
      <c r="E58" s="3" t="s">
        <v>5</v>
      </c>
      <c r="F58" s="3">
        <v>1</v>
      </c>
      <c r="G58" s="5" t="s">
        <v>7</v>
      </c>
    </row>
    <row r="59" spans="1:7" x14ac:dyDescent="0.2">
      <c r="A59" s="3" t="s">
        <v>18</v>
      </c>
      <c r="B59" s="3">
        <v>6</v>
      </c>
      <c r="C59" s="5" t="s">
        <v>19</v>
      </c>
      <c r="E59" s="3" t="s">
        <v>18</v>
      </c>
      <c r="F59" s="3">
        <v>4</v>
      </c>
      <c r="G59" s="5" t="s">
        <v>19</v>
      </c>
    </row>
    <row r="60" spans="1:7" x14ac:dyDescent="0.2">
      <c r="A60" s="3" t="s">
        <v>9</v>
      </c>
      <c r="B60" s="3">
        <v>7.5</v>
      </c>
      <c r="C60" s="5" t="s">
        <v>6</v>
      </c>
      <c r="E60" s="3" t="s">
        <v>9</v>
      </c>
      <c r="F60" s="3">
        <v>7.5</v>
      </c>
      <c r="G60" s="5" t="s">
        <v>6</v>
      </c>
    </row>
    <row r="61" spans="1:7" x14ac:dyDescent="0.2">
      <c r="A61" s="3" t="s">
        <v>26</v>
      </c>
      <c r="B61" s="4">
        <v>0</v>
      </c>
      <c r="C61" s="5" t="s">
        <v>6</v>
      </c>
      <c r="E61" s="3" t="s">
        <v>26</v>
      </c>
      <c r="F61" s="4">
        <v>0</v>
      </c>
      <c r="G61" s="5" t="s">
        <v>6</v>
      </c>
    </row>
    <row r="62" spans="1:7" x14ac:dyDescent="0.2">
      <c r="A62" s="3" t="s">
        <v>8</v>
      </c>
      <c r="B62" s="4">
        <f>B60-B61</f>
        <v>7.5</v>
      </c>
      <c r="C62" s="5" t="s">
        <v>6</v>
      </c>
      <c r="E62" s="3" t="s">
        <v>8</v>
      </c>
      <c r="F62" s="4">
        <f>F60-F61</f>
        <v>7.5</v>
      </c>
      <c r="G62" s="5" t="s">
        <v>6</v>
      </c>
    </row>
    <row r="63" spans="1:7" x14ac:dyDescent="0.2">
      <c r="A63" s="3" t="s">
        <v>10</v>
      </c>
      <c r="B63" s="6">
        <v>25000</v>
      </c>
      <c r="C63" s="5" t="s">
        <v>11</v>
      </c>
      <c r="E63" s="3" t="s">
        <v>10</v>
      </c>
      <c r="F63" s="6">
        <v>25000</v>
      </c>
      <c r="G63" s="5" t="s">
        <v>11</v>
      </c>
    </row>
    <row r="64" spans="1:7" x14ac:dyDescent="0.2">
      <c r="A64" s="3" t="s">
        <v>12</v>
      </c>
      <c r="B64" s="3">
        <v>25</v>
      </c>
      <c r="C64" s="5" t="s">
        <v>13</v>
      </c>
      <c r="E64" s="3" t="s">
        <v>12</v>
      </c>
      <c r="F64" s="3">
        <v>25</v>
      </c>
      <c r="G64" s="5" t="s">
        <v>13</v>
      </c>
    </row>
    <row r="65" spans="1:7" x14ac:dyDescent="0.2">
      <c r="A65" s="3" t="s">
        <v>14</v>
      </c>
      <c r="B65" s="7">
        <f>B63/B64</f>
        <v>1000</v>
      </c>
      <c r="C65" s="5" t="s">
        <v>11</v>
      </c>
      <c r="E65" s="3" t="s">
        <v>14</v>
      </c>
      <c r="F65" s="7">
        <f>F63/F64</f>
        <v>1000</v>
      </c>
      <c r="G65" s="5" t="s">
        <v>11</v>
      </c>
    </row>
    <row r="66" spans="1:7" x14ac:dyDescent="0.2">
      <c r="A66" s="3" t="s">
        <v>15</v>
      </c>
      <c r="B66" s="8">
        <f>B62/B65</f>
        <v>7.4999999999999997E-3</v>
      </c>
      <c r="C66" s="5" t="s">
        <v>16</v>
      </c>
      <c r="E66" s="3" t="s">
        <v>15</v>
      </c>
      <c r="F66" s="8">
        <f>F62/F65</f>
        <v>7.4999999999999997E-3</v>
      </c>
      <c r="G66" s="5" t="s">
        <v>16</v>
      </c>
    </row>
    <row r="67" spans="1:7" x14ac:dyDescent="0.2">
      <c r="A67" s="3" t="s">
        <v>15</v>
      </c>
      <c r="B67" s="9">
        <f>B66*3600</f>
        <v>27</v>
      </c>
      <c r="C67" s="5" t="s">
        <v>17</v>
      </c>
      <c r="E67" s="3" t="s">
        <v>15</v>
      </c>
      <c r="F67" s="9">
        <f>F66*3600</f>
        <v>27</v>
      </c>
      <c r="G67" s="5" t="s">
        <v>17</v>
      </c>
    </row>
    <row r="68" spans="1:7" x14ac:dyDescent="0.2">
      <c r="A68" s="3" t="s">
        <v>21</v>
      </c>
      <c r="B68" s="3">
        <v>25</v>
      </c>
      <c r="C68" s="5" t="s">
        <v>17</v>
      </c>
      <c r="E68" s="3" t="s">
        <v>21</v>
      </c>
      <c r="F68" s="3">
        <v>25</v>
      </c>
      <c r="G68" s="5" t="s">
        <v>17</v>
      </c>
    </row>
    <row r="69" spans="1:7" x14ac:dyDescent="0.2">
      <c r="A69" s="3" t="s">
        <v>22</v>
      </c>
      <c r="B69" s="10">
        <v>0.92</v>
      </c>
      <c r="C69" s="5" t="s">
        <v>23</v>
      </c>
      <c r="E69" s="3" t="s">
        <v>22</v>
      </c>
      <c r="F69" s="10">
        <v>0.91</v>
      </c>
      <c r="G69" s="5" t="s">
        <v>23</v>
      </c>
    </row>
    <row r="70" spans="1:7" x14ac:dyDescent="0.2">
      <c r="A70" s="3" t="s">
        <v>20</v>
      </c>
      <c r="B70" s="4">
        <f>B68/B69</f>
        <v>27.173913043478258</v>
      </c>
      <c r="C70" s="5" t="s">
        <v>17</v>
      </c>
      <c r="E70" s="3" t="s">
        <v>20</v>
      </c>
      <c r="F70" s="4">
        <f>F68/F69</f>
        <v>27.472527472527471</v>
      </c>
      <c r="G70" s="5" t="s">
        <v>17</v>
      </c>
    </row>
    <row r="71" spans="1:7" x14ac:dyDescent="0.2">
      <c r="A71" s="3" t="s">
        <v>24</v>
      </c>
      <c r="B71" s="8">
        <f>B70/B67</f>
        <v>1.006441223832528</v>
      </c>
      <c r="C71" s="3"/>
      <c r="E71" s="3" t="s">
        <v>24</v>
      </c>
      <c r="F71" s="8">
        <f>F70/F67</f>
        <v>1.0175010175010175</v>
      </c>
      <c r="G71" s="3"/>
    </row>
    <row r="73" spans="1:7" ht="15.75" x14ac:dyDescent="0.25">
      <c r="A73" s="17" t="s">
        <v>33</v>
      </c>
      <c r="B73" s="17"/>
      <c r="C73" s="17"/>
      <c r="E73" s="17" t="s">
        <v>34</v>
      </c>
      <c r="F73" s="17"/>
      <c r="G73" s="17"/>
    </row>
    <row r="74" spans="1:7" ht="15.75" x14ac:dyDescent="0.25">
      <c r="A74" s="2" t="s">
        <v>1</v>
      </c>
      <c r="B74" s="2" t="s">
        <v>2</v>
      </c>
      <c r="C74" s="2" t="s">
        <v>3</v>
      </c>
      <c r="E74" s="2" t="s">
        <v>1</v>
      </c>
      <c r="F74" s="2" t="s">
        <v>2</v>
      </c>
      <c r="G74" s="2" t="s">
        <v>3</v>
      </c>
    </row>
    <row r="75" spans="1:7" x14ac:dyDescent="0.2">
      <c r="A75" s="3" t="s">
        <v>0</v>
      </c>
      <c r="B75" s="4">
        <v>8.25</v>
      </c>
      <c r="C75" s="5" t="s">
        <v>6</v>
      </c>
      <c r="E75" s="3" t="s">
        <v>0</v>
      </c>
      <c r="F75" s="4">
        <v>8.25</v>
      </c>
      <c r="G75" s="5" t="s">
        <v>6</v>
      </c>
    </row>
    <row r="76" spans="1:7" x14ac:dyDescent="0.2">
      <c r="A76" s="3" t="s">
        <v>5</v>
      </c>
      <c r="B76" s="3">
        <v>1</v>
      </c>
      <c r="C76" s="5" t="s">
        <v>7</v>
      </c>
      <c r="E76" s="3" t="s">
        <v>5</v>
      </c>
      <c r="F76" s="3">
        <v>1</v>
      </c>
      <c r="G76" s="5" t="s">
        <v>7</v>
      </c>
    </row>
    <row r="77" spans="1:7" x14ac:dyDescent="0.2">
      <c r="A77" s="3" t="s">
        <v>18</v>
      </c>
      <c r="B77" s="3">
        <v>10</v>
      </c>
      <c r="C77" s="5" t="s">
        <v>19</v>
      </c>
      <c r="E77" s="3" t="s">
        <v>18</v>
      </c>
      <c r="F77" s="3">
        <v>4</v>
      </c>
      <c r="G77" s="5" t="s">
        <v>19</v>
      </c>
    </row>
    <row r="78" spans="1:7" x14ac:dyDescent="0.2">
      <c r="A78" s="3" t="s">
        <v>9</v>
      </c>
      <c r="B78" s="3">
        <v>7.5</v>
      </c>
      <c r="C78" s="5" t="s">
        <v>6</v>
      </c>
      <c r="E78" s="3" t="s">
        <v>9</v>
      </c>
      <c r="F78" s="3">
        <v>7.5</v>
      </c>
      <c r="G78" s="5" t="s">
        <v>6</v>
      </c>
    </row>
    <row r="79" spans="1:7" x14ac:dyDescent="0.2">
      <c r="A79" s="3" t="s">
        <v>26</v>
      </c>
      <c r="B79" s="4">
        <v>0</v>
      </c>
      <c r="C79" s="5" t="s">
        <v>6</v>
      </c>
      <c r="E79" s="3" t="s">
        <v>26</v>
      </c>
      <c r="F79" s="4">
        <v>0</v>
      </c>
      <c r="G79" s="5" t="s">
        <v>6</v>
      </c>
    </row>
    <row r="80" spans="1:7" x14ac:dyDescent="0.2">
      <c r="A80" s="3" t="s">
        <v>8</v>
      </c>
      <c r="B80" s="4">
        <f>B78-B79</f>
        <v>7.5</v>
      </c>
      <c r="C80" s="5" t="s">
        <v>6</v>
      </c>
      <c r="E80" s="3" t="s">
        <v>8</v>
      </c>
      <c r="F80" s="4">
        <f>F78-F79</f>
        <v>7.5</v>
      </c>
      <c r="G80" s="5" t="s">
        <v>6</v>
      </c>
    </row>
    <row r="81" spans="1:7" x14ac:dyDescent="0.2">
      <c r="A81" s="3" t="s">
        <v>10</v>
      </c>
      <c r="B81" s="6">
        <v>25000</v>
      </c>
      <c r="C81" s="5" t="s">
        <v>11</v>
      </c>
      <c r="E81" s="3" t="s">
        <v>10</v>
      </c>
      <c r="F81" s="6">
        <v>25000</v>
      </c>
      <c r="G81" s="5" t="s">
        <v>11</v>
      </c>
    </row>
    <row r="82" spans="1:7" x14ac:dyDescent="0.2">
      <c r="A82" s="3" t="s">
        <v>12</v>
      </c>
      <c r="B82" s="3">
        <v>25</v>
      </c>
      <c r="C82" s="5" t="s">
        <v>13</v>
      </c>
      <c r="E82" s="3" t="s">
        <v>12</v>
      </c>
      <c r="F82" s="3">
        <v>25</v>
      </c>
      <c r="G82" s="5" t="s">
        <v>13</v>
      </c>
    </row>
    <row r="83" spans="1:7" x14ac:dyDescent="0.2">
      <c r="A83" s="3" t="s">
        <v>14</v>
      </c>
      <c r="B83" s="7">
        <f>B81/B82</f>
        <v>1000</v>
      </c>
      <c r="C83" s="5" t="s">
        <v>11</v>
      </c>
      <c r="E83" s="3" t="s">
        <v>14</v>
      </c>
      <c r="F83" s="7">
        <f>F81/F82</f>
        <v>1000</v>
      </c>
      <c r="G83" s="5" t="s">
        <v>11</v>
      </c>
    </row>
    <row r="84" spans="1:7" x14ac:dyDescent="0.2">
      <c r="A84" s="3" t="s">
        <v>15</v>
      </c>
      <c r="B84" s="8">
        <f>B80/B83</f>
        <v>7.4999999999999997E-3</v>
      </c>
      <c r="C84" s="5" t="s">
        <v>16</v>
      </c>
      <c r="E84" s="3" t="s">
        <v>15</v>
      </c>
      <c r="F84" s="8">
        <f>F80/F83</f>
        <v>7.4999999999999997E-3</v>
      </c>
      <c r="G84" s="5" t="s">
        <v>16</v>
      </c>
    </row>
    <row r="85" spans="1:7" x14ac:dyDescent="0.2">
      <c r="A85" s="3" t="s">
        <v>15</v>
      </c>
      <c r="B85" s="9">
        <f>B84*3600</f>
        <v>27</v>
      </c>
      <c r="C85" s="5" t="s">
        <v>17</v>
      </c>
      <c r="E85" s="3" t="s">
        <v>15</v>
      </c>
      <c r="F85" s="9">
        <f>F84*3600</f>
        <v>27</v>
      </c>
      <c r="G85" s="5" t="s">
        <v>17</v>
      </c>
    </row>
    <row r="86" spans="1:7" x14ac:dyDescent="0.2">
      <c r="A86" s="3" t="s">
        <v>21</v>
      </c>
      <c r="B86" s="3">
        <v>25</v>
      </c>
      <c r="C86" s="5" t="s">
        <v>17</v>
      </c>
      <c r="E86" s="3" t="s">
        <v>21</v>
      </c>
      <c r="F86" s="3">
        <v>25</v>
      </c>
      <c r="G86" s="5" t="s">
        <v>17</v>
      </c>
    </row>
    <row r="87" spans="1:7" x14ac:dyDescent="0.2">
      <c r="A87" s="3" t="s">
        <v>22</v>
      </c>
      <c r="B87" s="10">
        <v>0.86</v>
      </c>
      <c r="C87" s="5" t="s">
        <v>23</v>
      </c>
      <c r="E87" s="3" t="s">
        <v>22</v>
      </c>
      <c r="F87" s="10">
        <v>0.85</v>
      </c>
      <c r="G87" s="5" t="s">
        <v>23</v>
      </c>
    </row>
    <row r="88" spans="1:7" x14ac:dyDescent="0.2">
      <c r="A88" s="3" t="s">
        <v>20</v>
      </c>
      <c r="B88" s="4">
        <f>B86/B87</f>
        <v>29.069767441860467</v>
      </c>
      <c r="C88" s="5" t="s">
        <v>17</v>
      </c>
      <c r="E88" s="3" t="s">
        <v>20</v>
      </c>
      <c r="F88" s="4">
        <f>F86/F87</f>
        <v>29.411764705882355</v>
      </c>
      <c r="G88" s="5" t="s">
        <v>17</v>
      </c>
    </row>
    <row r="89" spans="1:7" x14ac:dyDescent="0.2">
      <c r="A89" s="3" t="s">
        <v>24</v>
      </c>
      <c r="B89" s="8">
        <f>B88/B85</f>
        <v>1.0766580534022394</v>
      </c>
      <c r="C89" s="3"/>
      <c r="E89" s="3" t="s">
        <v>24</v>
      </c>
      <c r="F89" s="8">
        <f>F88/F85</f>
        <v>1.0893246187363834</v>
      </c>
      <c r="G89" s="3"/>
    </row>
    <row r="91" spans="1:7" ht="15.75" x14ac:dyDescent="0.25">
      <c r="A91" s="17" t="s">
        <v>35</v>
      </c>
      <c r="B91" s="17"/>
      <c r="C91" s="17"/>
      <c r="E91" s="17" t="s">
        <v>36</v>
      </c>
      <c r="F91" s="17"/>
      <c r="G91" s="17"/>
    </row>
    <row r="92" spans="1:7" ht="15.75" x14ac:dyDescent="0.25">
      <c r="A92" s="2" t="s">
        <v>1</v>
      </c>
      <c r="B92" s="2" t="s">
        <v>2</v>
      </c>
      <c r="C92" s="2" t="s">
        <v>3</v>
      </c>
      <c r="E92" s="2" t="s">
        <v>1</v>
      </c>
      <c r="F92" s="2" t="s">
        <v>2</v>
      </c>
      <c r="G92" s="2" t="s">
        <v>3</v>
      </c>
    </row>
    <row r="93" spans="1:7" x14ac:dyDescent="0.2">
      <c r="A93" s="3" t="s">
        <v>0</v>
      </c>
      <c r="B93" s="4">
        <v>8.25</v>
      </c>
      <c r="C93" s="5" t="s">
        <v>6</v>
      </c>
      <c r="E93" s="3" t="s">
        <v>0</v>
      </c>
      <c r="F93" s="4">
        <v>8.25</v>
      </c>
      <c r="G93" s="5" t="s">
        <v>6</v>
      </c>
    </row>
    <row r="94" spans="1:7" x14ac:dyDescent="0.2">
      <c r="A94" s="3" t="s">
        <v>5</v>
      </c>
      <c r="B94" s="3">
        <v>1</v>
      </c>
      <c r="C94" s="5" t="s">
        <v>7</v>
      </c>
      <c r="E94" s="3" t="s">
        <v>5</v>
      </c>
      <c r="F94" s="3">
        <v>1</v>
      </c>
      <c r="G94" s="5" t="s">
        <v>7</v>
      </c>
    </row>
    <row r="95" spans="1:7" x14ac:dyDescent="0.2">
      <c r="A95" s="3" t="s">
        <v>18</v>
      </c>
      <c r="B95" s="3">
        <v>2</v>
      </c>
      <c r="C95" s="5" t="s">
        <v>19</v>
      </c>
      <c r="E95" s="3" t="s">
        <v>18</v>
      </c>
      <c r="F95" s="3">
        <v>11</v>
      </c>
      <c r="G95" s="5" t="s">
        <v>19</v>
      </c>
    </row>
    <row r="96" spans="1:7" x14ac:dyDescent="0.2">
      <c r="A96" s="3" t="s">
        <v>9</v>
      </c>
      <c r="B96" s="3">
        <v>7.5</v>
      </c>
      <c r="C96" s="5" t="s">
        <v>6</v>
      </c>
      <c r="E96" s="3" t="s">
        <v>9</v>
      </c>
      <c r="F96" s="3">
        <v>7.5</v>
      </c>
      <c r="G96" s="5" t="s">
        <v>6</v>
      </c>
    </row>
    <row r="97" spans="1:13" x14ac:dyDescent="0.2">
      <c r="A97" s="3" t="s">
        <v>26</v>
      </c>
      <c r="B97" s="4">
        <v>0</v>
      </c>
      <c r="C97" s="5" t="s">
        <v>6</v>
      </c>
      <c r="E97" s="3" t="s">
        <v>26</v>
      </c>
      <c r="F97" s="4">
        <v>0</v>
      </c>
      <c r="G97" s="5" t="s">
        <v>6</v>
      </c>
      <c r="I97" s="1" t="s">
        <v>40</v>
      </c>
    </row>
    <row r="98" spans="1:13" x14ac:dyDescent="0.2">
      <c r="A98" s="3" t="s">
        <v>8</v>
      </c>
      <c r="B98" s="4">
        <f>B96-B97</f>
        <v>7.5</v>
      </c>
      <c r="C98" s="5" t="s">
        <v>6</v>
      </c>
      <c r="E98" s="3" t="s">
        <v>8</v>
      </c>
      <c r="F98" s="4">
        <f>F96-F97</f>
        <v>7.5</v>
      </c>
      <c r="G98" s="5" t="s">
        <v>6</v>
      </c>
      <c r="I98" s="1" t="s">
        <v>37</v>
      </c>
      <c r="J98" s="1">
        <v>102</v>
      </c>
    </row>
    <row r="99" spans="1:13" x14ac:dyDescent="0.2">
      <c r="A99" s="3" t="s">
        <v>10</v>
      </c>
      <c r="B99" s="6">
        <v>25000</v>
      </c>
      <c r="C99" s="5" t="s">
        <v>11</v>
      </c>
      <c r="E99" s="3" t="s">
        <v>10</v>
      </c>
      <c r="F99" s="6">
        <v>25000</v>
      </c>
      <c r="G99" s="5" t="s">
        <v>11</v>
      </c>
      <c r="I99" s="1" t="s">
        <v>38</v>
      </c>
      <c r="J99" s="1">
        <v>6</v>
      </c>
    </row>
    <row r="100" spans="1:13" x14ac:dyDescent="0.2">
      <c r="A100" s="3" t="s">
        <v>12</v>
      </c>
      <c r="B100" s="3">
        <v>25</v>
      </c>
      <c r="C100" s="5" t="s">
        <v>13</v>
      </c>
      <c r="E100" s="3" t="s">
        <v>12</v>
      </c>
      <c r="F100" s="3">
        <v>25</v>
      </c>
      <c r="G100" s="5" t="s">
        <v>13</v>
      </c>
      <c r="I100" s="1" t="s">
        <v>39</v>
      </c>
      <c r="J100" s="1">
        <f>J98*J99</f>
        <v>612</v>
      </c>
    </row>
    <row r="101" spans="1:13" x14ac:dyDescent="0.2">
      <c r="A101" s="3" t="s">
        <v>14</v>
      </c>
      <c r="B101" s="7">
        <f>B99/B100</f>
        <v>1000</v>
      </c>
      <c r="C101" s="5" t="s">
        <v>11</v>
      </c>
      <c r="E101" s="3" t="s">
        <v>14</v>
      </c>
      <c r="F101" s="7">
        <f>F99/F100</f>
        <v>1000</v>
      </c>
      <c r="G101" s="5" t="s">
        <v>11</v>
      </c>
    </row>
    <row r="102" spans="1:13" x14ac:dyDescent="0.2">
      <c r="A102" s="3" t="s">
        <v>15</v>
      </c>
      <c r="B102" s="8">
        <f>B98/B101</f>
        <v>7.4999999999999997E-3</v>
      </c>
      <c r="C102" s="5" t="s">
        <v>16</v>
      </c>
      <c r="E102" s="3" t="s">
        <v>15</v>
      </c>
      <c r="F102" s="8">
        <f>F98/F101</f>
        <v>7.4999999999999997E-3</v>
      </c>
      <c r="G102" s="5" t="s">
        <v>16</v>
      </c>
      <c r="I102" s="1" t="s">
        <v>41</v>
      </c>
    </row>
    <row r="103" spans="1:13" x14ac:dyDescent="0.2">
      <c r="A103" s="3" t="s">
        <v>15</v>
      </c>
      <c r="B103" s="9">
        <f>B102*3600</f>
        <v>27</v>
      </c>
      <c r="C103" s="5" t="s">
        <v>17</v>
      </c>
      <c r="E103" s="3" t="s">
        <v>15</v>
      </c>
      <c r="F103" s="9">
        <f>F102*3600</f>
        <v>27</v>
      </c>
      <c r="G103" s="5" t="s">
        <v>17</v>
      </c>
      <c r="I103" s="1" t="s">
        <v>42</v>
      </c>
      <c r="J103" s="1">
        <f>1000-J100</f>
        <v>388</v>
      </c>
    </row>
    <row r="104" spans="1:13" x14ac:dyDescent="0.2">
      <c r="A104" s="3" t="s">
        <v>21</v>
      </c>
      <c r="B104" s="3">
        <v>25</v>
      </c>
      <c r="C104" s="5" t="s">
        <v>17</v>
      </c>
      <c r="E104" s="3" t="s">
        <v>21</v>
      </c>
      <c r="F104" s="12">
        <v>27</v>
      </c>
      <c r="G104" s="5" t="s">
        <v>17</v>
      </c>
    </row>
    <row r="105" spans="1:13" x14ac:dyDescent="0.2">
      <c r="A105" s="3" t="s">
        <v>22</v>
      </c>
      <c r="B105" s="10">
        <v>0.85</v>
      </c>
      <c r="C105" s="5" t="s">
        <v>23</v>
      </c>
      <c r="E105" s="3" t="s">
        <v>22</v>
      </c>
      <c r="F105" s="11">
        <v>0.99</v>
      </c>
      <c r="G105" s="5" t="s">
        <v>23</v>
      </c>
      <c r="J105" s="1">
        <f>1000</f>
        <v>1000</v>
      </c>
      <c r="K105" s="1" t="s">
        <v>11</v>
      </c>
      <c r="L105" s="1">
        <v>1</v>
      </c>
      <c r="M105" s="1">
        <v>1</v>
      </c>
    </row>
    <row r="106" spans="1:13" x14ac:dyDescent="0.2">
      <c r="A106" s="3" t="s">
        <v>20</v>
      </c>
      <c r="B106" s="4">
        <f>B104/B105</f>
        <v>29.411764705882355</v>
      </c>
      <c r="C106" s="5" t="s">
        <v>17</v>
      </c>
      <c r="E106" s="3" t="s">
        <v>20</v>
      </c>
      <c r="F106" s="13">
        <f>F104/F105</f>
        <v>27.272727272727273</v>
      </c>
      <c r="G106" s="5" t="s">
        <v>17</v>
      </c>
      <c r="K106" s="1" t="s">
        <v>43</v>
      </c>
      <c r="L106" s="1">
        <v>7.5</v>
      </c>
      <c r="M106" s="1">
        <v>3600</v>
      </c>
    </row>
    <row r="107" spans="1:13" x14ac:dyDescent="0.2">
      <c r="A107" s="3" t="s">
        <v>24</v>
      </c>
      <c r="B107" s="8">
        <f>B106/B103</f>
        <v>1.0893246187363834</v>
      </c>
      <c r="C107" s="3"/>
      <c r="E107" s="3" t="s">
        <v>24</v>
      </c>
      <c r="F107" s="14">
        <f>F106/F103</f>
        <v>1.0101010101010102</v>
      </c>
      <c r="G107" s="3"/>
    </row>
    <row r="108" spans="1:13" x14ac:dyDescent="0.2">
      <c r="J108" s="1">
        <f>1000/(L106*M106)</f>
        <v>3.7037037037037035E-2</v>
      </c>
      <c r="K108" s="1" t="s">
        <v>44</v>
      </c>
    </row>
    <row r="109" spans="1:13" ht="15.75" x14ac:dyDescent="0.25">
      <c r="A109" s="17" t="s">
        <v>45</v>
      </c>
      <c r="B109" s="17"/>
      <c r="C109" s="17"/>
      <c r="E109" s="17" t="s">
        <v>46</v>
      </c>
      <c r="F109" s="17"/>
      <c r="G109" s="17"/>
      <c r="J109" s="1">
        <f>1/J108</f>
        <v>27</v>
      </c>
      <c r="K109" s="1" t="s">
        <v>17</v>
      </c>
    </row>
    <row r="110" spans="1:13" ht="15.75" x14ac:dyDescent="0.25">
      <c r="A110" s="2" t="s">
        <v>1</v>
      </c>
      <c r="B110" s="2" t="s">
        <v>2</v>
      </c>
      <c r="C110" s="2" t="s">
        <v>3</v>
      </c>
      <c r="E110" s="2" t="s">
        <v>1</v>
      </c>
      <c r="F110" s="2" t="s">
        <v>2</v>
      </c>
      <c r="G110" s="2" t="s">
        <v>3</v>
      </c>
    </row>
    <row r="111" spans="1:13" x14ac:dyDescent="0.2">
      <c r="A111" s="3" t="s">
        <v>0</v>
      </c>
      <c r="B111" s="4">
        <v>8.25</v>
      </c>
      <c r="C111" s="5" t="s">
        <v>6</v>
      </c>
      <c r="E111" s="3" t="s">
        <v>0</v>
      </c>
      <c r="F111" s="4">
        <v>8.25</v>
      </c>
      <c r="G111" s="5" t="s">
        <v>6</v>
      </c>
    </row>
    <row r="112" spans="1:13" x14ac:dyDescent="0.2">
      <c r="A112" s="3" t="s">
        <v>5</v>
      </c>
      <c r="B112" s="3">
        <v>1</v>
      </c>
      <c r="C112" s="5" t="s">
        <v>7</v>
      </c>
      <c r="E112" s="3" t="s">
        <v>5</v>
      </c>
      <c r="F112" s="3">
        <v>1</v>
      </c>
      <c r="G112" s="5" t="s">
        <v>7</v>
      </c>
    </row>
    <row r="113" spans="1:7" x14ac:dyDescent="0.2">
      <c r="A113" s="3" t="s">
        <v>18</v>
      </c>
      <c r="B113" s="3">
        <v>2</v>
      </c>
      <c r="C113" s="5" t="s">
        <v>19</v>
      </c>
      <c r="E113" s="3" t="s">
        <v>18</v>
      </c>
      <c r="F113" s="3">
        <v>6</v>
      </c>
      <c r="G113" s="5" t="s">
        <v>19</v>
      </c>
    </row>
    <row r="114" spans="1:7" x14ac:dyDescent="0.2">
      <c r="A114" s="3" t="s">
        <v>9</v>
      </c>
      <c r="B114" s="3">
        <v>7.5</v>
      </c>
      <c r="C114" s="5" t="s">
        <v>6</v>
      </c>
      <c r="E114" s="3" t="s">
        <v>9</v>
      </c>
      <c r="F114" s="3">
        <v>7.5</v>
      </c>
      <c r="G114" s="5" t="s">
        <v>6</v>
      </c>
    </row>
    <row r="115" spans="1:7" x14ac:dyDescent="0.2">
      <c r="A115" s="3" t="s">
        <v>26</v>
      </c>
      <c r="B115" s="4">
        <v>0</v>
      </c>
      <c r="C115" s="5" t="s">
        <v>6</v>
      </c>
      <c r="E115" s="3" t="s">
        <v>26</v>
      </c>
      <c r="F115" s="4">
        <v>0</v>
      </c>
      <c r="G115" s="5" t="s">
        <v>6</v>
      </c>
    </row>
    <row r="116" spans="1:7" x14ac:dyDescent="0.2">
      <c r="A116" s="3" t="s">
        <v>8</v>
      </c>
      <c r="B116" s="4">
        <f>B114-B115</f>
        <v>7.5</v>
      </c>
      <c r="C116" s="5" t="s">
        <v>6</v>
      </c>
      <c r="E116" s="3" t="s">
        <v>8</v>
      </c>
      <c r="F116" s="4">
        <f>F114-F115</f>
        <v>7.5</v>
      </c>
      <c r="G116" s="5" t="s">
        <v>6</v>
      </c>
    </row>
    <row r="117" spans="1:7" x14ac:dyDescent="0.2">
      <c r="A117" s="3" t="s">
        <v>10</v>
      </c>
      <c r="B117" s="6">
        <v>25000</v>
      </c>
      <c r="C117" s="5" t="s">
        <v>11</v>
      </c>
      <c r="E117" s="3" t="s">
        <v>10</v>
      </c>
      <c r="F117" s="6">
        <v>25000</v>
      </c>
      <c r="G117" s="5" t="s">
        <v>11</v>
      </c>
    </row>
    <row r="118" spans="1:7" x14ac:dyDescent="0.2">
      <c r="A118" s="3" t="s">
        <v>12</v>
      </c>
      <c r="B118" s="3">
        <v>25</v>
      </c>
      <c r="C118" s="5" t="s">
        <v>13</v>
      </c>
      <c r="E118" s="3" t="s">
        <v>12</v>
      </c>
      <c r="F118" s="3">
        <v>25</v>
      </c>
      <c r="G118" s="5" t="s">
        <v>13</v>
      </c>
    </row>
    <row r="119" spans="1:7" x14ac:dyDescent="0.2">
      <c r="A119" s="3" t="s">
        <v>14</v>
      </c>
      <c r="B119" s="7">
        <f>B117/B118</f>
        <v>1000</v>
      </c>
      <c r="C119" s="5" t="s">
        <v>11</v>
      </c>
      <c r="E119" s="3" t="s">
        <v>14</v>
      </c>
      <c r="F119" s="7">
        <f>F117/F118</f>
        <v>1000</v>
      </c>
      <c r="G119" s="5" t="s">
        <v>11</v>
      </c>
    </row>
    <row r="120" spans="1:7" x14ac:dyDescent="0.2">
      <c r="A120" s="3" t="s">
        <v>15</v>
      </c>
      <c r="B120" s="8">
        <f>B116/B119</f>
        <v>7.4999999999999997E-3</v>
      </c>
      <c r="C120" s="5" t="s">
        <v>16</v>
      </c>
      <c r="E120" s="3" t="s">
        <v>15</v>
      </c>
      <c r="F120" s="8">
        <f>F116/F119</f>
        <v>7.4999999999999997E-3</v>
      </c>
      <c r="G120" s="5" t="s">
        <v>16</v>
      </c>
    </row>
    <row r="121" spans="1:7" x14ac:dyDescent="0.2">
      <c r="A121" s="3" t="s">
        <v>15</v>
      </c>
      <c r="B121" s="9">
        <f>B120*3600</f>
        <v>27</v>
      </c>
      <c r="C121" s="5" t="s">
        <v>17</v>
      </c>
      <c r="E121" s="3" t="s">
        <v>15</v>
      </c>
      <c r="F121" s="9">
        <f>F120*3600</f>
        <v>27</v>
      </c>
      <c r="G121" s="5" t="s">
        <v>17</v>
      </c>
    </row>
    <row r="122" spans="1:7" x14ac:dyDescent="0.2">
      <c r="A122" s="3" t="s">
        <v>21</v>
      </c>
      <c r="B122" s="3"/>
      <c r="C122" s="5" t="s">
        <v>17</v>
      </c>
      <c r="E122" s="3" t="s">
        <v>21</v>
      </c>
      <c r="F122" s="3">
        <v>27</v>
      </c>
      <c r="G122" s="5" t="s">
        <v>17</v>
      </c>
    </row>
    <row r="123" spans="1:7" x14ac:dyDescent="0.2">
      <c r="A123" s="3" t="s">
        <v>22</v>
      </c>
      <c r="B123" s="10"/>
      <c r="C123" s="5" t="s">
        <v>23</v>
      </c>
      <c r="E123" s="3" t="s">
        <v>22</v>
      </c>
      <c r="F123" s="10">
        <v>0.93</v>
      </c>
      <c r="G123" s="5" t="s">
        <v>23</v>
      </c>
    </row>
    <row r="124" spans="1:7" x14ac:dyDescent="0.2">
      <c r="A124" s="3" t="s">
        <v>20</v>
      </c>
      <c r="B124" s="4"/>
      <c r="C124" s="5" t="s">
        <v>17</v>
      </c>
      <c r="E124" s="3" t="s">
        <v>20</v>
      </c>
      <c r="F124" s="4">
        <f>F122/F123</f>
        <v>29.032258064516128</v>
      </c>
      <c r="G124" s="5" t="s">
        <v>17</v>
      </c>
    </row>
    <row r="125" spans="1:7" x14ac:dyDescent="0.2">
      <c r="A125" s="3" t="s">
        <v>24</v>
      </c>
      <c r="B125" s="8"/>
      <c r="C125" s="3"/>
      <c r="E125" s="3" t="s">
        <v>24</v>
      </c>
      <c r="F125" s="8">
        <f>F124/F121</f>
        <v>1.075268817204301</v>
      </c>
      <c r="G125" s="3"/>
    </row>
  </sheetData>
  <mergeCells count="14">
    <mergeCell ref="A1:C1"/>
    <mergeCell ref="E1:G1"/>
    <mergeCell ref="A19:C19"/>
    <mergeCell ref="E19:G19"/>
    <mergeCell ref="A37:C37"/>
    <mergeCell ref="E37:G37"/>
    <mergeCell ref="A109:C109"/>
    <mergeCell ref="E109:G109"/>
    <mergeCell ref="A55:C55"/>
    <mergeCell ref="E55:G55"/>
    <mergeCell ref="A73:C73"/>
    <mergeCell ref="E73:G73"/>
    <mergeCell ref="A91:C91"/>
    <mergeCell ref="E91:G9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3" zoomScale="150" zoomScaleNormal="150" zoomScalePageLayoutView="150" workbookViewId="0">
      <selection activeCell="C7" sqref="C7"/>
    </sheetView>
  </sheetViews>
  <sheetFormatPr baseColWidth="10" defaultColWidth="10.875" defaultRowHeight="15" x14ac:dyDescent="0.2"/>
  <cols>
    <col min="1" max="1" width="15.375" style="1" customWidth="1"/>
    <col min="2" max="16384" width="10.875" style="1"/>
  </cols>
  <sheetData>
    <row r="1" spans="1:3" ht="15.75" x14ac:dyDescent="0.25">
      <c r="A1" s="17" t="s">
        <v>45</v>
      </c>
      <c r="B1" s="17"/>
      <c r="C1" s="17"/>
    </row>
    <row r="2" spans="1:3" ht="15.75" x14ac:dyDescent="0.25">
      <c r="A2" s="2" t="s">
        <v>1</v>
      </c>
      <c r="B2" s="2" t="s">
        <v>2</v>
      </c>
      <c r="C2" s="2" t="s">
        <v>3</v>
      </c>
    </row>
    <row r="3" spans="1:3" x14ac:dyDescent="0.2">
      <c r="A3" s="3" t="s">
        <v>0</v>
      </c>
      <c r="B3" s="4">
        <f>8*2</f>
        <v>16</v>
      </c>
      <c r="C3" s="5" t="s">
        <v>6</v>
      </c>
    </row>
    <row r="4" spans="1:3" x14ac:dyDescent="0.2">
      <c r="A4" s="3" t="s">
        <v>5</v>
      </c>
      <c r="B4" s="3">
        <v>2</v>
      </c>
      <c r="C4" s="5" t="s">
        <v>7</v>
      </c>
    </row>
    <row r="5" spans="1:3" x14ac:dyDescent="0.2">
      <c r="A5" s="3" t="s">
        <v>18</v>
      </c>
      <c r="B5" s="3">
        <v>3</v>
      </c>
      <c r="C5" s="5" t="s">
        <v>47</v>
      </c>
    </row>
    <row r="6" spans="1:3" x14ac:dyDescent="0.2">
      <c r="A6" s="3" t="s">
        <v>9</v>
      </c>
      <c r="B6" s="4">
        <f>B3</f>
        <v>16</v>
      </c>
      <c r="C6" s="5" t="s">
        <v>6</v>
      </c>
    </row>
    <row r="7" spans="1:3" x14ac:dyDescent="0.2">
      <c r="A7" s="3" t="s">
        <v>48</v>
      </c>
      <c r="B7" s="4">
        <f>B6*0.11</f>
        <v>1.76</v>
      </c>
      <c r="C7" s="5" t="s">
        <v>6</v>
      </c>
    </row>
    <row r="8" spans="1:3" x14ac:dyDescent="0.2">
      <c r="A8" s="3" t="s">
        <v>52</v>
      </c>
      <c r="B8" s="4">
        <f>3*(8-8*0.11)*5*4</f>
        <v>427.2</v>
      </c>
      <c r="C8" s="5" t="s">
        <v>6</v>
      </c>
    </row>
    <row r="9" spans="1:3" x14ac:dyDescent="0.2">
      <c r="A9" s="3" t="s">
        <v>53</v>
      </c>
      <c r="B9" s="4">
        <f>2*(8-8*0.11)*1*4</f>
        <v>56.96</v>
      </c>
      <c r="C9" s="5" t="s">
        <v>6</v>
      </c>
    </row>
    <row r="10" spans="1:3" x14ac:dyDescent="0.2">
      <c r="A10" s="3" t="s">
        <v>54</v>
      </c>
      <c r="B10" s="4">
        <f>1*(8-8*0.11)*1*4</f>
        <v>28.48</v>
      </c>
      <c r="C10" s="5" t="s">
        <v>6</v>
      </c>
    </row>
    <row r="11" spans="1:3" x14ac:dyDescent="0.2">
      <c r="A11" s="3" t="s">
        <v>55</v>
      </c>
      <c r="B11" s="4">
        <f>B8+B9+B10</f>
        <v>512.64</v>
      </c>
      <c r="C11" s="5" t="s">
        <v>6</v>
      </c>
    </row>
    <row r="12" spans="1:3" x14ac:dyDescent="0.2">
      <c r="A12" s="3" t="s">
        <v>59</v>
      </c>
      <c r="B12" s="15">
        <v>0.3</v>
      </c>
      <c r="C12" s="5"/>
    </row>
    <row r="13" spans="1:3" x14ac:dyDescent="0.2">
      <c r="A13" s="3" t="s">
        <v>60</v>
      </c>
      <c r="B13" s="16">
        <f>B11*B12</f>
        <v>153.792</v>
      </c>
      <c r="C13" s="5" t="s">
        <v>6</v>
      </c>
    </row>
    <row r="14" spans="1:3" x14ac:dyDescent="0.2">
      <c r="A14" s="3" t="s">
        <v>50</v>
      </c>
      <c r="B14" s="6">
        <v>1400</v>
      </c>
      <c r="C14" s="5" t="s">
        <v>49</v>
      </c>
    </row>
    <row r="15" spans="1:3" x14ac:dyDescent="0.2">
      <c r="A15" s="3" t="s">
        <v>51</v>
      </c>
      <c r="B15" s="6">
        <v>1800</v>
      </c>
      <c r="C15" s="5" t="s">
        <v>49</v>
      </c>
    </row>
    <row r="16" spans="1:3" x14ac:dyDescent="0.2">
      <c r="A16" s="3" t="s">
        <v>56</v>
      </c>
      <c r="B16" s="8">
        <f>B13/B14</f>
        <v>0.10985142857142857</v>
      </c>
      <c r="C16" s="5" t="s">
        <v>16</v>
      </c>
    </row>
    <row r="17" spans="1:3" x14ac:dyDescent="0.2">
      <c r="A17" s="3" t="s">
        <v>56</v>
      </c>
      <c r="B17" s="9">
        <f>B16*60</f>
        <v>6.5910857142857147</v>
      </c>
      <c r="C17" s="5" t="s">
        <v>58</v>
      </c>
    </row>
    <row r="18" spans="1:3" x14ac:dyDescent="0.2">
      <c r="A18" s="3" t="s">
        <v>57</v>
      </c>
      <c r="B18" s="8">
        <f>B13/B15</f>
        <v>8.5440000000000002E-2</v>
      </c>
      <c r="C18" s="5" t="s">
        <v>16</v>
      </c>
    </row>
    <row r="19" spans="1:3" x14ac:dyDescent="0.2">
      <c r="A19" s="3" t="s">
        <v>57</v>
      </c>
      <c r="B19" s="9">
        <f>B18*60</f>
        <v>5.1264000000000003</v>
      </c>
      <c r="C19" s="5" t="s">
        <v>58</v>
      </c>
    </row>
    <row r="20" spans="1:3" x14ac:dyDescent="0.2">
      <c r="A20" s="3" t="s">
        <v>21</v>
      </c>
      <c r="B20" s="3">
        <v>5</v>
      </c>
      <c r="C20" s="5" t="s">
        <v>58</v>
      </c>
    </row>
    <row r="21" spans="1:3" x14ac:dyDescent="0.2">
      <c r="A21" s="3" t="s">
        <v>22</v>
      </c>
      <c r="B21" s="11">
        <v>1</v>
      </c>
      <c r="C21" s="5" t="s">
        <v>23</v>
      </c>
    </row>
    <row r="22" spans="1:3" x14ac:dyDescent="0.2">
      <c r="A22" s="3" t="s">
        <v>20</v>
      </c>
      <c r="B22" s="4">
        <v>5</v>
      </c>
      <c r="C22" s="5" t="s">
        <v>17</v>
      </c>
    </row>
    <row r="23" spans="1:3" x14ac:dyDescent="0.2">
      <c r="A23" s="3" t="s">
        <v>24</v>
      </c>
      <c r="B23" s="8">
        <f>B20/B17</f>
        <v>0.75860036066028569</v>
      </c>
      <c r="C23" s="3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Lavadoras</vt:lpstr>
      <vt:lpstr>LAboratorios</vt:lpstr>
    </vt:vector>
  </TitlesOfParts>
  <Company>Lean Sigma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Restrepo</dc:creator>
  <cp:lastModifiedBy>USER</cp:lastModifiedBy>
  <dcterms:created xsi:type="dcterms:W3CDTF">2017-03-18T15:13:01Z</dcterms:created>
  <dcterms:modified xsi:type="dcterms:W3CDTF">2017-04-14T14:59:52Z</dcterms:modified>
</cp:coreProperties>
</file>