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esktop\BA\"/>
    </mc:Choice>
  </mc:AlternateContent>
  <xr:revisionPtr revIDLastSave="0" documentId="13_ncr:1_{5B9F13D6-7D92-4F52-9C5C-B3F731AC4B5B}" xr6:coauthVersionLast="47" xr6:coauthVersionMax="47" xr10:uidLastSave="{00000000-0000-0000-0000-000000000000}"/>
  <bookViews>
    <workbookView xWindow="19090" yWindow="-890" windowWidth="38620" windowHeight="21820" activeTab="2" xr2:uid="{18B86C25-872D-443C-A1DB-CD985ABA707B}"/>
  </bookViews>
  <sheets>
    <sheet name=".NET" sheetId="1" r:id="rId1"/>
    <sheet name="Spring Boot" sheetId="3" r:id="rId2"/>
    <sheet name="Relevant metrics" sheetId="2" r:id="rId3"/>
    <sheet name="Bewertung Matri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P24" i="2" s="1"/>
  <c r="Q22" i="2"/>
  <c r="Q23" i="2"/>
  <c r="Q24" i="2" s="1"/>
  <c r="Q15" i="2"/>
  <c r="Q17" i="2" s="1"/>
  <c r="P16" i="2"/>
  <c r="P15" i="2"/>
  <c r="P17" i="2" s="1"/>
  <c r="Q11" i="2"/>
  <c r="Q10" i="2"/>
  <c r="Q9" i="2"/>
  <c r="P11" i="2"/>
  <c r="P10" i="2"/>
  <c r="P9" i="2"/>
  <c r="C23" i="2"/>
  <c r="C24" i="2"/>
  <c r="B10" i="2"/>
  <c r="B11" i="2" s="1"/>
  <c r="B9" i="2"/>
  <c r="C17" i="2"/>
  <c r="C15" i="2"/>
  <c r="B15" i="2"/>
  <c r="B17" i="2" s="1"/>
  <c r="B16" i="2"/>
  <c r="C11" i="2"/>
  <c r="C10" i="2"/>
  <c r="C9" i="2"/>
  <c r="C5" i="2"/>
  <c r="B5" i="2"/>
  <c r="O9" i="4"/>
  <c r="N9" i="4"/>
  <c r="M9" i="4"/>
  <c r="L9" i="4"/>
  <c r="K9" i="4"/>
  <c r="J9" i="4"/>
  <c r="F9" i="4"/>
  <c r="G9" i="4"/>
  <c r="B9" i="4"/>
  <c r="C9" i="4"/>
  <c r="D9" i="4"/>
  <c r="E9" i="4"/>
  <c r="J8" i="4"/>
  <c r="K8" i="4"/>
  <c r="L8" i="4"/>
  <c r="M8" i="4"/>
  <c r="B8" i="4"/>
  <c r="C8" i="4"/>
  <c r="D8" i="4"/>
  <c r="E8" i="4"/>
  <c r="F8" i="4"/>
  <c r="F6" i="4"/>
  <c r="G6" i="4" s="1"/>
  <c r="N5" i="4"/>
  <c r="O5" i="4" s="1"/>
  <c r="F5" i="4"/>
  <c r="G5" i="4" s="1"/>
  <c r="N4" i="4"/>
  <c r="O4" i="4" s="1"/>
  <c r="F4" i="4"/>
  <c r="G4" i="4" s="1"/>
  <c r="N3" i="4"/>
  <c r="O3" i="4" s="1"/>
  <c r="F3" i="4"/>
  <c r="G3" i="4" s="1"/>
  <c r="N2" i="4"/>
  <c r="O2" i="4" s="1"/>
  <c r="F2" i="4"/>
  <c r="G2" i="4" s="1"/>
  <c r="E19" i="3"/>
  <c r="F21" i="1"/>
  <c r="H21" i="1"/>
  <c r="J21" i="1"/>
  <c r="L21" i="1"/>
  <c r="N21" i="1"/>
  <c r="P21" i="1"/>
  <c r="E21" i="1"/>
  <c r="F17" i="3"/>
  <c r="H17" i="3"/>
  <c r="J17" i="3"/>
  <c r="L17" i="3"/>
  <c r="N17" i="3"/>
  <c r="P17" i="3"/>
  <c r="E17" i="3"/>
  <c r="F16" i="3"/>
  <c r="H16" i="3"/>
  <c r="J16" i="3"/>
  <c r="L16" i="3"/>
  <c r="N16" i="3"/>
  <c r="P16" i="3"/>
  <c r="E16" i="3"/>
  <c r="F20" i="1"/>
  <c r="H20" i="1"/>
  <c r="J20" i="1"/>
  <c r="L20" i="1"/>
  <c r="N20" i="1"/>
  <c r="P20" i="1"/>
  <c r="E20" i="1"/>
  <c r="E19" i="1"/>
  <c r="F19" i="1"/>
  <c r="H19" i="1"/>
  <c r="J19" i="1"/>
  <c r="L19" i="1"/>
  <c r="N19" i="1"/>
  <c r="P19" i="1"/>
  <c r="H15" i="3"/>
  <c r="J15" i="3"/>
  <c r="L15" i="3"/>
  <c r="N15" i="3"/>
  <c r="P15" i="3"/>
  <c r="F15" i="3"/>
  <c r="E15" i="3"/>
  <c r="E14" i="3"/>
  <c r="F14" i="3"/>
  <c r="H14" i="3"/>
  <c r="J14" i="3"/>
  <c r="L14" i="3"/>
  <c r="N14" i="3"/>
  <c r="P14" i="3"/>
  <c r="R14" i="3"/>
  <c r="P13" i="3"/>
  <c r="E13" i="3"/>
  <c r="R18" i="1"/>
  <c r="F18" i="1"/>
  <c r="H18" i="1"/>
  <c r="J18" i="1"/>
  <c r="L18" i="1"/>
  <c r="N18" i="1"/>
  <c r="P18" i="1"/>
  <c r="E18" i="1"/>
  <c r="F17" i="1"/>
  <c r="H17" i="1"/>
  <c r="J17" i="1"/>
  <c r="L17" i="1"/>
  <c r="N17" i="1"/>
  <c r="P17" i="1"/>
  <c r="F16" i="1"/>
  <c r="R17" i="1"/>
  <c r="B23" i="2" s="1"/>
  <c r="B24" i="2" s="1"/>
  <c r="E17" i="1"/>
  <c r="H16" i="1"/>
  <c r="J16" i="1"/>
  <c r="L16" i="1"/>
  <c r="N16" i="1"/>
  <c r="P16" i="1"/>
  <c r="E16" i="1"/>
  <c r="E12" i="3"/>
  <c r="F10" i="3"/>
  <c r="H10" i="3"/>
  <c r="J10" i="3"/>
  <c r="L10" i="3"/>
  <c r="N10" i="3"/>
  <c r="P10" i="3"/>
  <c r="F11" i="3"/>
  <c r="H11" i="3"/>
  <c r="J11" i="3"/>
  <c r="L11" i="3"/>
  <c r="N11" i="3"/>
  <c r="P11" i="3"/>
  <c r="F12" i="3"/>
  <c r="H12" i="3"/>
  <c r="J12" i="3"/>
  <c r="L12" i="3"/>
  <c r="N12" i="3"/>
  <c r="P12" i="3"/>
  <c r="E10" i="3"/>
  <c r="F9" i="3"/>
  <c r="H9" i="3"/>
  <c r="J9" i="3"/>
  <c r="L9" i="3"/>
  <c r="N9" i="3"/>
  <c r="P9" i="3"/>
  <c r="E9" i="3"/>
  <c r="F8" i="3"/>
  <c r="H8" i="3"/>
  <c r="J8" i="3"/>
  <c r="L8" i="3"/>
  <c r="N8" i="3"/>
  <c r="P8" i="3"/>
  <c r="E8" i="3"/>
  <c r="E7" i="3"/>
  <c r="F7" i="3"/>
  <c r="H7" i="3"/>
  <c r="J7" i="3"/>
  <c r="L7" i="3"/>
  <c r="N7" i="3"/>
  <c r="P7" i="3"/>
  <c r="H6" i="3"/>
  <c r="J6" i="3"/>
  <c r="E5" i="3"/>
  <c r="F5" i="3"/>
  <c r="H5" i="3"/>
  <c r="J5" i="3"/>
  <c r="L5" i="3"/>
  <c r="N5" i="3"/>
  <c r="P5" i="3"/>
  <c r="E6" i="3"/>
  <c r="F6" i="3"/>
  <c r="L6" i="3"/>
  <c r="N6" i="3"/>
  <c r="P6" i="3"/>
  <c r="E11" i="3"/>
  <c r="F13" i="3"/>
  <c r="H13" i="3"/>
  <c r="J13" i="3"/>
  <c r="L13" i="3"/>
  <c r="N13" i="3"/>
  <c r="E4" i="3"/>
  <c r="F4" i="3"/>
  <c r="H4" i="3"/>
  <c r="J4" i="3"/>
  <c r="L4" i="3"/>
  <c r="N4" i="3"/>
  <c r="P4" i="3"/>
  <c r="P3" i="3"/>
  <c r="L3" i="3"/>
  <c r="H3" i="3"/>
  <c r="N3" i="3"/>
  <c r="J3" i="3"/>
  <c r="F3" i="3"/>
  <c r="E3" i="3"/>
  <c r="E2" i="3"/>
  <c r="J12" i="1"/>
  <c r="H12" i="1"/>
  <c r="R8" i="1"/>
  <c r="E7" i="1"/>
  <c r="Q6" i="1"/>
  <c r="O6" i="1"/>
  <c r="H6" i="1"/>
  <c r="E6" i="1"/>
  <c r="E8" i="1"/>
  <c r="E9" i="1"/>
  <c r="E10" i="1"/>
  <c r="E11" i="1"/>
  <c r="E12" i="1"/>
  <c r="E13" i="1"/>
  <c r="E14" i="1"/>
  <c r="E15" i="1"/>
  <c r="O5" i="1"/>
  <c r="J6" i="1"/>
  <c r="E5" i="1"/>
  <c r="F6" i="1"/>
  <c r="L6" i="1"/>
  <c r="N6" i="1"/>
  <c r="P6" i="1"/>
  <c r="F7" i="1"/>
  <c r="H7" i="1"/>
  <c r="J7" i="1"/>
  <c r="L7" i="1"/>
  <c r="N7" i="1"/>
  <c r="P7" i="1"/>
  <c r="F8" i="1"/>
  <c r="H8" i="1"/>
  <c r="J8" i="1"/>
  <c r="L8" i="1"/>
  <c r="N8" i="1"/>
  <c r="P8" i="1"/>
  <c r="F9" i="1"/>
  <c r="H9" i="1"/>
  <c r="J9" i="1"/>
  <c r="L9" i="1"/>
  <c r="N9" i="1"/>
  <c r="P9" i="1"/>
  <c r="F10" i="1"/>
  <c r="H10" i="1"/>
  <c r="J10" i="1"/>
  <c r="L10" i="1"/>
  <c r="N10" i="1"/>
  <c r="P10" i="1"/>
  <c r="F11" i="1"/>
  <c r="H11" i="1"/>
  <c r="J11" i="1"/>
  <c r="L11" i="1"/>
  <c r="N11" i="1"/>
  <c r="P11" i="1"/>
  <c r="F12" i="1"/>
  <c r="L12" i="1"/>
  <c r="N12" i="1"/>
  <c r="P12" i="1"/>
  <c r="F13" i="1"/>
  <c r="H13" i="1"/>
  <c r="J13" i="1"/>
  <c r="L13" i="1"/>
  <c r="N13" i="1"/>
  <c r="P13" i="1"/>
  <c r="F14" i="1"/>
  <c r="H14" i="1"/>
  <c r="J14" i="1"/>
  <c r="L14" i="1"/>
  <c r="N14" i="1"/>
  <c r="P14" i="1"/>
  <c r="F15" i="1"/>
  <c r="H15" i="1"/>
  <c r="J15" i="1"/>
  <c r="L15" i="1"/>
  <c r="N15" i="1"/>
  <c r="P15" i="1"/>
  <c r="F5" i="1"/>
  <c r="H5" i="1"/>
  <c r="J5" i="1"/>
  <c r="L5" i="1"/>
  <c r="N5" i="1"/>
  <c r="P5" i="1"/>
  <c r="Q3" i="1"/>
  <c r="E4" i="1"/>
  <c r="F4" i="1"/>
  <c r="H4" i="1"/>
  <c r="J4" i="1"/>
  <c r="L4" i="1"/>
  <c r="N4" i="1"/>
  <c r="P4" i="1"/>
  <c r="P3" i="1"/>
  <c r="N3" i="1"/>
  <c r="L3" i="1"/>
  <c r="J3" i="1"/>
  <c r="H3" i="1"/>
  <c r="F3" i="1"/>
  <c r="E3" i="1"/>
  <c r="E2" i="1"/>
  <c r="G8" i="4" l="1"/>
  <c r="O8" i="4"/>
  <c r="N8" i="4"/>
</calcChain>
</file>

<file path=xl/sharedStrings.xml><?xml version="1.0" encoding="utf-8"?>
<sst xmlns="http://schemas.openxmlformats.org/spreadsheetml/2006/main" count="175" uniqueCount="128">
  <si>
    <t>Commit#</t>
  </si>
  <si>
    <t>Note</t>
  </si>
  <si>
    <t>End Time</t>
  </si>
  <si>
    <t>Start Time</t>
  </si>
  <si>
    <t>Project Setup</t>
  </si>
  <si>
    <t>What?</t>
  </si>
  <si>
    <t>Create Project from template</t>
  </si>
  <si>
    <t>Total</t>
  </si>
  <si>
    <t xml:space="preserve">Setup  Solution with templates, Solution consists of .Net Web Project and Test Project </t>
  </si>
  <si>
    <t>Start LOC</t>
  </si>
  <si>
    <t>End LOC</t>
  </si>
  <si>
    <t>Effective Start LOC</t>
  </si>
  <si>
    <t>Effective End LOC</t>
  </si>
  <si>
    <t>Service LOC Start</t>
  </si>
  <si>
    <t>Service LOC End</t>
  </si>
  <si>
    <t>Test LOC Start</t>
  </si>
  <si>
    <t>Test LOC End</t>
  </si>
  <si>
    <t>Service effective LOC Start</t>
  </si>
  <si>
    <t>Service effective LOC End</t>
  </si>
  <si>
    <t>Test  effective LOC Start</t>
  </si>
  <si>
    <t>Test effective LOC End</t>
  </si>
  <si>
    <t>Build Domain Model</t>
  </si>
  <si>
    <t>Add Domain Model</t>
  </si>
  <si>
    <t>Build Repository Contracts</t>
  </si>
  <si>
    <t>Add Repository interfaces for Root entities</t>
  </si>
  <si>
    <t>Implement Repositories</t>
  </si>
  <si>
    <t>In .net simple Repostories have to be implemented aswell</t>
  </si>
  <si>
    <t>also inlcuding tests</t>
  </si>
  <si>
    <t>Create Controller</t>
  </si>
  <si>
    <t>EF core package had to be added</t>
  </si>
  <si>
    <t>Implment Controller (as Service and Access layer)</t>
  </si>
  <si>
    <t>Not Running Since the database is not setup</t>
  </si>
  <si>
    <t>Setup Database (MySql)</t>
  </si>
  <si>
    <t>add connector with cennection strings to MySql, add model builder configuration to be able to create migrations, create migration, run migrations</t>
  </si>
  <si>
    <t>*prepared Docker Setup, adjusted base classes with empty constructors</t>
  </si>
  <si>
    <t>Efective LOC Migration Start</t>
  </si>
  <si>
    <t>Efective LOC Migration End</t>
  </si>
  <si>
    <t>Fix Single Offer Product Reference</t>
  </si>
  <si>
    <t>Creating multiple single offers with the same product did not work since the product id field was marked UNIQUE</t>
  </si>
  <si>
    <t>also Swagger is added here</t>
  </si>
  <si>
    <t>Include Query for offers with Products</t>
  </si>
  <si>
    <t>When there are Foreign table in the data model, we need to explicitly include them</t>
  </si>
  <si>
    <t>Add Endpoint to fetch a single Offer by id</t>
  </si>
  <si>
    <t>Simplify Include Queries</t>
  </si>
  <si>
    <t>The include queries where 2 different linqs and queries now they are combined</t>
  </si>
  <si>
    <t>Add Test Setup with Productio/real database</t>
  </si>
  <si>
    <t>Setup tests with mocked database</t>
  </si>
  <si>
    <t>installed moq</t>
  </si>
  <si>
    <t>Setup with spring initializer, instllaed spring web + lombock</t>
  </si>
  <si>
    <t>Added simple data model with lombock anotations</t>
  </si>
  <si>
    <t>Add JPA Annotations</t>
  </si>
  <si>
    <t>781c0bde</t>
  </si>
  <si>
    <t>set @ annotations to mark classes as entity or embedabble, also add relation annotations</t>
  </si>
  <si>
    <t>added jpa package to pom, extra annotations needed for discount dates due to duplication with offer dates, also had to add a mysql instance- there is no model creted on startup yet</t>
  </si>
  <si>
    <t>Resolve the error:   Not an entity: com.example.offersb.models.Offer</t>
  </si>
  <si>
    <t>The @ Annotations needed to be adjusted, documentation did not work accordingly, removed a query</t>
  </si>
  <si>
    <t>cb8d8533</t>
  </si>
  <si>
    <t>d61428b7</t>
  </si>
  <si>
    <t>7e68ef04</t>
  </si>
  <si>
    <t>ff664e0c, cd8ed96f</t>
  </si>
  <si>
    <t>Configure hibernate to create database</t>
  </si>
  <si>
    <t>this has the strategy create-drop, it means the database will always be created newly</t>
  </si>
  <si>
    <t>c0fba1c3</t>
  </si>
  <si>
    <t>Fix error: When creating a Offer, there is the error: not-null property references a null or transient value</t>
  </si>
  <si>
    <t>The error is caused due to the fact that the Discount property is unset, to be able to resolve the issue all values of Discount need to be null</t>
  </si>
  <si>
    <t>Add seeding of db</t>
  </si>
  <si>
    <t>The databse will be created with some data</t>
  </si>
  <si>
    <t>7a84b5c8</t>
  </si>
  <si>
    <t>319369a8</t>
  </si>
  <si>
    <t>Add Test Setup with Production/real database</t>
  </si>
  <si>
    <t>114f5581</t>
  </si>
  <si>
    <t>77f5291d</t>
  </si>
  <si>
    <t>added mockito, for mocking</t>
  </si>
  <si>
    <t>Expand Test Suit</t>
  </si>
  <si>
    <t>Expanded the test suit with some further unit tests</t>
  </si>
  <si>
    <t>Add Seeding Data</t>
  </si>
  <si>
    <t>To have it easier to start, after initing the porject the first, it will create some data</t>
  </si>
  <si>
    <t>Create new model and mgiration</t>
  </si>
  <si>
    <t>In the first step we create the new model and insert data at the migration</t>
  </si>
  <si>
    <t>Add new localozation feature</t>
  </si>
  <si>
    <t>removed the currency from the  price object, offers now have a localization property that knows the currency, adjusted prevoiuos migration toa also migrate existing data</t>
  </si>
  <si>
    <t>Add flyway/migration setup</t>
  </si>
  <si>
    <t>There is no migration system implemented in jpa</t>
  </si>
  <si>
    <t>b3eeaf5e</t>
  </si>
  <si>
    <t>Add localization feature</t>
  </si>
  <si>
    <t>Add and edit model data and create migration</t>
  </si>
  <si>
    <t>Add prdocuts throught offer</t>
  </si>
  <si>
    <t>4fffd737</t>
  </si>
  <si>
    <t>bfc84127</t>
  </si>
  <si>
    <t>issues at endpoint serialization, but had not to sth with the actual feature</t>
  </si>
  <si>
    <t>Add endpoint to add product throught offer</t>
  </si>
  <si>
    <t>It already worked just the endpoint to test it better was implemented</t>
  </si>
  <si>
    <t>Pagination</t>
  </si>
  <si>
    <t>add pagination</t>
  </si>
  <si>
    <t>27a4a6d4</t>
  </si>
  <si>
    <t>Test Alignement</t>
  </si>
  <si>
    <t>offer repositories</t>
  </si>
  <si>
    <t>Migrations</t>
  </si>
  <si>
    <t>Hibernate</t>
  </si>
  <si>
    <t>Functaionllity</t>
  </si>
  <si>
    <t>Usiblity</t>
  </si>
  <si>
    <t>Maintainbiltiy</t>
  </si>
  <si>
    <t>Reliablity</t>
  </si>
  <si>
    <t>EF Core</t>
  </si>
  <si>
    <t>Configuration</t>
  </si>
  <si>
    <t>Mapping</t>
  </si>
  <si>
    <t>Quering</t>
  </si>
  <si>
    <t>with Flyway</t>
  </si>
  <si>
    <t>Sum</t>
  </si>
  <si>
    <t>Sum Ø</t>
  </si>
  <si>
    <t>ASP.NET</t>
  </si>
  <si>
    <t>Spring Boot</t>
  </si>
  <si>
    <t>Configuration; Counted seperatly from multiple steps; cleaned</t>
  </si>
  <si>
    <t>Connection Strings</t>
  </si>
  <si>
    <t>Repository registration</t>
  </si>
  <si>
    <t>Entity Mapping</t>
  </si>
  <si>
    <t>Domain Model</t>
  </si>
  <si>
    <t>Entity Mapping; delta calculation; cleaned</t>
  </si>
  <si>
    <t>Repository interfaces</t>
  </si>
  <si>
    <t>Repository implementation</t>
  </si>
  <si>
    <t>Querying; delta; cleaned</t>
  </si>
  <si>
    <t>Setup</t>
  </si>
  <si>
    <t xml:space="preserve">Configuration: </t>
  </si>
  <si>
    <t>*relevant .net mapping commits: ac8f8f04, 73068995, removed cofniguration from 73068995 and added data context creation from ac8f8f04</t>
  </si>
  <si>
    <t>Data Context Creation:</t>
  </si>
  <si>
    <t>*Code from plugin in pom</t>
  </si>
  <si>
    <t>Querying; delta</t>
  </si>
  <si>
    <t>Build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</si>
</sst>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70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17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F863-FC19-421F-B35F-4B1A3975B11E}">
  <dimension ref="A1:T24"/>
  <sheetViews>
    <sheetView workbookViewId="0">
      <pane ySplit="1" topLeftCell="A6" activePane="bottomLeft" state="frozen"/>
      <selection activeCell="F1" sqref="F1"/>
      <selection pane="bottomLeft" activeCell="M18" sqref="M18"/>
    </sheetView>
  </sheetViews>
  <sheetFormatPr baseColWidth="10" defaultRowHeight="15" x14ac:dyDescent="0.25"/>
  <cols>
    <col min="1" max="1" width="27.140625" customWidth="1"/>
    <col min="2" max="2" width="23.5703125" bestFit="1" customWidth="1"/>
    <col min="8" max="8" width="18.5703125" bestFit="1" customWidth="1"/>
    <col min="9" max="9" width="17.7109375" bestFit="1" customWidth="1"/>
    <col min="10" max="10" width="17.140625" bestFit="1" customWidth="1"/>
    <col min="11" max="11" width="16.28515625" bestFit="1" customWidth="1"/>
    <col min="12" max="12" width="24.5703125" bestFit="1" customWidth="1"/>
    <col min="13" max="13" width="23.7109375" bestFit="1" customWidth="1"/>
    <col min="14" max="14" width="13.140625" bestFit="1" customWidth="1"/>
    <col min="15" max="15" width="12.28515625" bestFit="1" customWidth="1"/>
    <col min="16" max="16" width="13.140625" bestFit="1" customWidth="1"/>
    <col min="17" max="17" width="20.85546875" bestFit="1" customWidth="1"/>
    <col min="18" max="18" width="25.85546875" bestFit="1" customWidth="1"/>
    <col min="19" max="19" width="25" bestFit="1" customWidth="1"/>
    <col min="20" max="20" width="26" customWidth="1"/>
  </cols>
  <sheetData>
    <row r="1" spans="1:20" x14ac:dyDescent="0.25">
      <c r="B1" t="s">
        <v>5</v>
      </c>
      <c r="C1" t="s">
        <v>3</v>
      </c>
      <c r="D1" t="s">
        <v>2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17</v>
      </c>
      <c r="M1" t="s">
        <v>18</v>
      </c>
      <c r="N1" t="s">
        <v>15</v>
      </c>
      <c r="O1" t="s">
        <v>16</v>
      </c>
      <c r="P1" t="s">
        <v>19</v>
      </c>
      <c r="Q1" t="s">
        <v>20</v>
      </c>
      <c r="R1" t="s">
        <v>35</v>
      </c>
      <c r="S1" t="s">
        <v>36</v>
      </c>
      <c r="T1" t="s">
        <v>1</v>
      </c>
    </row>
    <row r="2" spans="1:20" ht="60" x14ac:dyDescent="0.25">
      <c r="A2" s="1" t="s">
        <v>4</v>
      </c>
      <c r="B2" s="2" t="s">
        <v>6</v>
      </c>
      <c r="C2" s="3">
        <v>0.37222222222222223</v>
      </c>
      <c r="D2" s="3">
        <v>0.3756944444444445</v>
      </c>
      <c r="E2" s="3">
        <f>D2-C2</f>
        <v>3.4722222222222654E-3</v>
      </c>
      <c r="F2" s="1">
        <v>0</v>
      </c>
      <c r="G2" s="1">
        <v>13</v>
      </c>
      <c r="H2" s="1">
        <v>0</v>
      </c>
      <c r="I2" s="1">
        <v>9</v>
      </c>
      <c r="J2" s="1">
        <v>0</v>
      </c>
      <c r="K2" s="1">
        <v>4</v>
      </c>
      <c r="L2" s="1">
        <v>0</v>
      </c>
      <c r="M2" s="1">
        <v>4</v>
      </c>
      <c r="N2" s="1">
        <v>0</v>
      </c>
      <c r="O2" s="1">
        <v>9</v>
      </c>
      <c r="P2" s="1">
        <v>0</v>
      </c>
      <c r="Q2" s="1">
        <v>5</v>
      </c>
      <c r="T2" s="2" t="s">
        <v>8</v>
      </c>
    </row>
    <row r="3" spans="1:20" x14ac:dyDescent="0.25">
      <c r="A3" s="6" t="s">
        <v>21</v>
      </c>
      <c r="B3" t="s">
        <v>22</v>
      </c>
      <c r="C3" s="3">
        <v>0.41388888888888897</v>
      </c>
      <c r="D3" s="4">
        <v>0.4465277777777778</v>
      </c>
      <c r="E3" s="3">
        <f>D3-C3</f>
        <v>3.2638888888888828E-2</v>
      </c>
      <c r="F3" s="1">
        <f>G2</f>
        <v>13</v>
      </c>
      <c r="G3" s="1">
        <v>181</v>
      </c>
      <c r="H3" s="1">
        <f>I2</f>
        <v>9</v>
      </c>
      <c r="I3" s="1">
        <v>107</v>
      </c>
      <c r="J3" s="1">
        <f>K2</f>
        <v>4</v>
      </c>
      <c r="K3" s="1">
        <v>136</v>
      </c>
      <c r="L3" s="1">
        <f>M2</f>
        <v>4</v>
      </c>
      <c r="M3" s="1">
        <v>73</v>
      </c>
      <c r="N3" s="1">
        <f>O2</f>
        <v>9</v>
      </c>
      <c r="O3" s="1">
        <v>45</v>
      </c>
      <c r="P3" s="1">
        <f>Q2</f>
        <v>5</v>
      </c>
      <c r="Q3" s="1">
        <f>35</f>
        <v>35</v>
      </c>
      <c r="T3" s="2" t="s">
        <v>27</v>
      </c>
    </row>
    <row r="4" spans="1:20" ht="45" x14ac:dyDescent="0.25">
      <c r="A4" s="7" t="s">
        <v>23</v>
      </c>
      <c r="B4" s="2" t="s">
        <v>24</v>
      </c>
      <c r="C4" s="3">
        <v>0.46180555555555558</v>
      </c>
      <c r="D4" s="4">
        <v>0.46597222222222223</v>
      </c>
      <c r="E4" s="3">
        <f>D4-C4</f>
        <v>4.1666666666666519E-3</v>
      </c>
      <c r="F4" s="1">
        <f>G3</f>
        <v>181</v>
      </c>
      <c r="G4" s="1">
        <v>204</v>
      </c>
      <c r="H4" s="1">
        <f>I3</f>
        <v>107</v>
      </c>
      <c r="I4" s="1">
        <v>126</v>
      </c>
      <c r="J4" s="1">
        <f>K3</f>
        <v>136</v>
      </c>
      <c r="K4" s="1">
        <v>159</v>
      </c>
      <c r="L4" s="1">
        <f>M3</f>
        <v>73</v>
      </c>
      <c r="M4" s="1">
        <v>91</v>
      </c>
      <c r="N4" s="1">
        <f>O3</f>
        <v>45</v>
      </c>
      <c r="O4" s="1">
        <v>45</v>
      </c>
      <c r="P4" s="1">
        <f>Q3</f>
        <v>35</v>
      </c>
      <c r="Q4" s="1">
        <v>35</v>
      </c>
    </row>
    <row r="5" spans="1:20" ht="45" x14ac:dyDescent="0.25">
      <c r="A5" s="7" t="s">
        <v>25</v>
      </c>
      <c r="B5" s="2" t="s">
        <v>26</v>
      </c>
      <c r="C5" s="3">
        <v>0.55902777777777779</v>
      </c>
      <c r="D5" s="4">
        <v>0.57430555555555551</v>
      </c>
      <c r="E5" s="3">
        <f>D5-C5</f>
        <v>1.5277777777777724E-2</v>
      </c>
      <c r="F5" s="1">
        <f>G4</f>
        <v>204</v>
      </c>
      <c r="G5" s="1">
        <v>306</v>
      </c>
      <c r="H5" s="1">
        <f>I4</f>
        <v>126</v>
      </c>
      <c r="I5" s="1">
        <v>185</v>
      </c>
      <c r="J5" s="1">
        <f>K4</f>
        <v>159</v>
      </c>
      <c r="K5" s="1">
        <v>261</v>
      </c>
      <c r="L5" s="1">
        <f>M4</f>
        <v>91</v>
      </c>
      <c r="M5" s="1">
        <v>150</v>
      </c>
      <c r="N5" s="1">
        <f>O4</f>
        <v>45</v>
      </c>
      <c r="O5" s="1">
        <f>45</f>
        <v>45</v>
      </c>
      <c r="P5" s="1">
        <f>Q4</f>
        <v>35</v>
      </c>
      <c r="Q5" s="1">
        <v>35</v>
      </c>
      <c r="T5" t="s">
        <v>29</v>
      </c>
    </row>
    <row r="6" spans="1:20" ht="30" x14ac:dyDescent="0.25">
      <c r="A6" s="1" t="s">
        <v>28</v>
      </c>
      <c r="B6" s="2" t="s">
        <v>30</v>
      </c>
      <c r="C6" s="3">
        <v>0.59861111111111109</v>
      </c>
      <c r="D6" s="4">
        <v>0.61458333333333337</v>
      </c>
      <c r="E6" s="3">
        <f t="shared" ref="E6:E18" si="0">D6-C6</f>
        <v>1.5972222222222276E-2</v>
      </c>
      <c r="F6" s="1">
        <f t="shared" ref="F6:F15" si="1">G5</f>
        <v>306</v>
      </c>
      <c r="G6" s="1">
        <v>403</v>
      </c>
      <c r="H6" s="1">
        <f>I5</f>
        <v>185</v>
      </c>
      <c r="I6" s="1">
        <v>262</v>
      </c>
      <c r="J6" s="1">
        <f>K5</f>
        <v>261</v>
      </c>
      <c r="K6" s="1">
        <v>358</v>
      </c>
      <c r="L6" s="1">
        <f t="shared" ref="L6:L15" si="2">M5</f>
        <v>150</v>
      </c>
      <c r="M6" s="1">
        <v>227</v>
      </c>
      <c r="N6" s="1">
        <f t="shared" ref="N6:N15" si="3">O5</f>
        <v>45</v>
      </c>
      <c r="O6" s="1">
        <f>45</f>
        <v>45</v>
      </c>
      <c r="P6" s="1">
        <f t="shared" ref="P6:P15" si="4">Q5</f>
        <v>35</v>
      </c>
      <c r="Q6" s="1">
        <f>35</f>
        <v>35</v>
      </c>
      <c r="T6" t="s">
        <v>31</v>
      </c>
    </row>
    <row r="7" spans="1:20" ht="120" x14ac:dyDescent="0.25">
      <c r="A7" s="7" t="s">
        <v>32</v>
      </c>
      <c r="B7" s="2" t="s">
        <v>33</v>
      </c>
      <c r="C7" s="3">
        <v>0.62847222222222221</v>
      </c>
      <c r="D7" s="4">
        <v>0.64930555555555558</v>
      </c>
      <c r="E7" s="3">
        <f t="shared" si="0"/>
        <v>2.083333333333337E-2</v>
      </c>
      <c r="F7" s="1">
        <f t="shared" si="1"/>
        <v>403</v>
      </c>
      <c r="G7" s="1">
        <v>423</v>
      </c>
      <c r="H7" s="1">
        <f t="shared" ref="H7:H15" si="5">I6</f>
        <v>262</v>
      </c>
      <c r="I7" s="1">
        <v>279</v>
      </c>
      <c r="J7" s="1">
        <f t="shared" ref="J7:J15" si="6">K6</f>
        <v>358</v>
      </c>
      <c r="K7" s="1">
        <v>378</v>
      </c>
      <c r="L7" s="1">
        <f t="shared" si="2"/>
        <v>227</v>
      </c>
      <c r="M7" s="1">
        <v>244</v>
      </c>
      <c r="N7" s="1">
        <f t="shared" si="3"/>
        <v>45</v>
      </c>
      <c r="O7" s="1">
        <v>45</v>
      </c>
      <c r="P7" s="1">
        <f t="shared" si="4"/>
        <v>35</v>
      </c>
      <c r="Q7" s="1">
        <v>35</v>
      </c>
      <c r="R7" s="1">
        <v>0</v>
      </c>
      <c r="S7" s="1">
        <v>335</v>
      </c>
      <c r="T7" s="2" t="s">
        <v>34</v>
      </c>
    </row>
    <row r="8" spans="1:20" ht="75" x14ac:dyDescent="0.25">
      <c r="A8" s="8" t="s">
        <v>37</v>
      </c>
      <c r="B8" s="2" t="s">
        <v>38</v>
      </c>
      <c r="C8" s="3">
        <v>0.67361111111111116</v>
      </c>
      <c r="D8" s="4">
        <v>0.6791666666666667</v>
      </c>
      <c r="E8" s="3">
        <f t="shared" si="0"/>
        <v>5.5555555555555358E-3</v>
      </c>
      <c r="F8" s="1">
        <f t="shared" si="1"/>
        <v>423</v>
      </c>
      <c r="G8" s="1">
        <v>429</v>
      </c>
      <c r="H8" s="1">
        <f t="shared" si="5"/>
        <v>279</v>
      </c>
      <c r="I8" s="1">
        <v>285</v>
      </c>
      <c r="J8" s="1">
        <f t="shared" si="6"/>
        <v>378</v>
      </c>
      <c r="K8" s="1">
        <v>484</v>
      </c>
      <c r="L8" s="1">
        <f t="shared" si="2"/>
        <v>244</v>
      </c>
      <c r="M8" s="1">
        <v>250</v>
      </c>
      <c r="N8" s="1">
        <f t="shared" si="3"/>
        <v>45</v>
      </c>
      <c r="O8" s="1">
        <v>45</v>
      </c>
      <c r="P8" s="1">
        <f t="shared" si="4"/>
        <v>35</v>
      </c>
      <c r="Q8" s="1">
        <v>35</v>
      </c>
      <c r="R8" s="1">
        <f>S7</f>
        <v>335</v>
      </c>
      <c r="S8" s="1">
        <v>504</v>
      </c>
      <c r="T8" s="5" t="s">
        <v>39</v>
      </c>
    </row>
    <row r="9" spans="1:20" ht="60" x14ac:dyDescent="0.25">
      <c r="A9" s="8" t="s">
        <v>40</v>
      </c>
      <c r="B9" s="2" t="s">
        <v>41</v>
      </c>
      <c r="C9" s="3">
        <v>0.70833333333333337</v>
      </c>
      <c r="D9" s="4">
        <v>0.71666666666666667</v>
      </c>
      <c r="E9" s="3">
        <f t="shared" si="0"/>
        <v>8.3333333333333037E-3</v>
      </c>
      <c r="F9" s="1">
        <f t="shared" si="1"/>
        <v>429</v>
      </c>
      <c r="G9" s="1">
        <v>438</v>
      </c>
      <c r="H9" s="1">
        <f t="shared" si="5"/>
        <v>285</v>
      </c>
      <c r="I9" s="1">
        <v>291</v>
      </c>
      <c r="J9" s="1">
        <f t="shared" si="6"/>
        <v>484</v>
      </c>
      <c r="K9" s="1">
        <v>393</v>
      </c>
      <c r="L9" s="1">
        <f t="shared" si="2"/>
        <v>250</v>
      </c>
      <c r="M9" s="1">
        <v>256</v>
      </c>
      <c r="N9" s="1">
        <f t="shared" si="3"/>
        <v>45</v>
      </c>
      <c r="O9" s="1">
        <v>45</v>
      </c>
      <c r="P9" s="1">
        <f t="shared" si="4"/>
        <v>35</v>
      </c>
      <c r="Q9" s="1">
        <v>35</v>
      </c>
    </row>
    <row r="10" spans="1:20" ht="30" x14ac:dyDescent="0.25">
      <c r="A10" s="2" t="s">
        <v>42</v>
      </c>
      <c r="B10" s="2"/>
      <c r="C10" s="3">
        <v>0.71736111111111101</v>
      </c>
      <c r="D10" s="4">
        <v>0.71875</v>
      </c>
      <c r="E10" s="3">
        <f t="shared" si="0"/>
        <v>1.388888888888995E-3</v>
      </c>
      <c r="F10" s="1">
        <f t="shared" si="1"/>
        <v>438</v>
      </c>
      <c r="G10" s="1">
        <v>438</v>
      </c>
      <c r="H10" s="1">
        <f t="shared" si="5"/>
        <v>291</v>
      </c>
      <c r="I10" s="1">
        <v>295</v>
      </c>
      <c r="J10" s="1">
        <f t="shared" si="6"/>
        <v>393</v>
      </c>
      <c r="K10" s="1">
        <v>393</v>
      </c>
      <c r="L10" s="1">
        <f t="shared" si="2"/>
        <v>256</v>
      </c>
      <c r="M10" s="1">
        <v>260</v>
      </c>
      <c r="N10" s="1">
        <f t="shared" si="3"/>
        <v>45</v>
      </c>
      <c r="O10" s="1">
        <v>45</v>
      </c>
      <c r="P10" s="1">
        <f t="shared" si="4"/>
        <v>35</v>
      </c>
      <c r="Q10" s="1">
        <v>35</v>
      </c>
    </row>
    <row r="11" spans="1:20" x14ac:dyDescent="0.25">
      <c r="B11" s="2"/>
      <c r="C11" s="3">
        <v>0.72291666666666676</v>
      </c>
      <c r="D11" s="4">
        <v>0.72499999999999998</v>
      </c>
      <c r="E11" s="3">
        <f t="shared" si="0"/>
        <v>2.0833333333332149E-3</v>
      </c>
      <c r="F11" s="1">
        <f t="shared" si="1"/>
        <v>438</v>
      </c>
      <c r="G11" s="1">
        <v>444</v>
      </c>
      <c r="H11" s="1">
        <f>I11</f>
        <v>295</v>
      </c>
      <c r="I11" s="1">
        <v>295</v>
      </c>
      <c r="J11" s="1">
        <f>K11</f>
        <v>399</v>
      </c>
      <c r="K11" s="1">
        <v>399</v>
      </c>
      <c r="L11" s="1">
        <f t="shared" si="2"/>
        <v>260</v>
      </c>
      <c r="M11" s="1">
        <v>260</v>
      </c>
      <c r="N11" s="1">
        <f t="shared" si="3"/>
        <v>45</v>
      </c>
      <c r="O11" s="1">
        <v>45</v>
      </c>
      <c r="P11" s="1">
        <f t="shared" si="4"/>
        <v>35</v>
      </c>
      <c r="Q11" s="1">
        <v>35</v>
      </c>
    </row>
    <row r="12" spans="1:20" ht="60" x14ac:dyDescent="0.25">
      <c r="A12" s="7" t="s">
        <v>43</v>
      </c>
      <c r="B12" s="2" t="s">
        <v>44</v>
      </c>
      <c r="C12" s="3">
        <v>0.57847222222222217</v>
      </c>
      <c r="D12" s="4">
        <v>0.58194444444444449</v>
      </c>
      <c r="E12" s="3">
        <f t="shared" si="0"/>
        <v>3.4722222222223209E-3</v>
      </c>
      <c r="F12" s="1">
        <f t="shared" si="1"/>
        <v>444</v>
      </c>
      <c r="G12" s="1">
        <v>435</v>
      </c>
      <c r="H12" s="1">
        <f>I11</f>
        <v>295</v>
      </c>
      <c r="I12" s="1">
        <v>288</v>
      </c>
      <c r="J12" s="1">
        <f>K11</f>
        <v>399</v>
      </c>
      <c r="K12" s="1">
        <v>390</v>
      </c>
      <c r="L12" s="1">
        <f t="shared" si="2"/>
        <v>260</v>
      </c>
      <c r="M12" s="1">
        <v>253</v>
      </c>
      <c r="N12" s="1">
        <f t="shared" si="3"/>
        <v>45</v>
      </c>
      <c r="O12" s="1">
        <v>45</v>
      </c>
      <c r="P12" s="1">
        <f t="shared" si="4"/>
        <v>35</v>
      </c>
      <c r="Q12" s="1">
        <v>35</v>
      </c>
    </row>
    <row r="13" spans="1:20" ht="30" x14ac:dyDescent="0.25">
      <c r="A13" s="8" t="s">
        <v>45</v>
      </c>
      <c r="B13" s="2"/>
      <c r="C13" s="3">
        <v>0.63263888888888886</v>
      </c>
      <c r="D13" s="4">
        <v>0.65</v>
      </c>
      <c r="E13" s="3">
        <f t="shared" si="0"/>
        <v>1.736111111111116E-2</v>
      </c>
      <c r="F13" s="1">
        <f t="shared" si="1"/>
        <v>435</v>
      </c>
      <c r="G13" s="1">
        <v>524</v>
      </c>
      <c r="H13" s="1">
        <f t="shared" si="5"/>
        <v>288</v>
      </c>
      <c r="I13" s="1">
        <v>360</v>
      </c>
      <c r="J13" s="1">
        <f t="shared" si="6"/>
        <v>390</v>
      </c>
      <c r="K13" s="1">
        <v>390</v>
      </c>
      <c r="L13" s="1">
        <f t="shared" si="2"/>
        <v>253</v>
      </c>
      <c r="M13" s="1">
        <v>253</v>
      </c>
      <c r="N13" s="1">
        <f t="shared" si="3"/>
        <v>45</v>
      </c>
      <c r="O13" s="1">
        <v>134</v>
      </c>
      <c r="P13" s="1">
        <f t="shared" si="4"/>
        <v>35</v>
      </c>
      <c r="Q13" s="1">
        <v>107</v>
      </c>
    </row>
    <row r="14" spans="1:20" ht="30" x14ac:dyDescent="0.25">
      <c r="A14" s="8" t="s">
        <v>46</v>
      </c>
      <c r="B14" s="2"/>
      <c r="C14" s="3">
        <v>0.65138888888888891</v>
      </c>
      <c r="D14" s="4">
        <v>0.66111111111111109</v>
      </c>
      <c r="E14" s="3">
        <f t="shared" si="0"/>
        <v>9.7222222222221877E-3</v>
      </c>
      <c r="F14" s="1">
        <f t="shared" si="1"/>
        <v>524</v>
      </c>
      <c r="G14" s="1">
        <v>576</v>
      </c>
      <c r="H14" s="1">
        <f t="shared" si="5"/>
        <v>360</v>
      </c>
      <c r="I14" s="1">
        <v>405</v>
      </c>
      <c r="J14" s="1">
        <f t="shared" si="6"/>
        <v>390</v>
      </c>
      <c r="K14" s="1">
        <v>390</v>
      </c>
      <c r="L14" s="1">
        <f t="shared" si="2"/>
        <v>253</v>
      </c>
      <c r="M14" s="1">
        <v>253</v>
      </c>
      <c r="N14" s="1">
        <f t="shared" si="3"/>
        <v>134</v>
      </c>
      <c r="O14" s="1">
        <v>186</v>
      </c>
      <c r="P14" s="1">
        <f t="shared" si="4"/>
        <v>107</v>
      </c>
      <c r="Q14" s="1">
        <v>152</v>
      </c>
      <c r="T14" s="5" t="s">
        <v>47</v>
      </c>
    </row>
    <row r="15" spans="1:20" ht="45" x14ac:dyDescent="0.25">
      <c r="A15" s="1" t="s">
        <v>73</v>
      </c>
      <c r="B15" s="2" t="s">
        <v>74</v>
      </c>
      <c r="C15" s="3">
        <v>0.56111111111111112</v>
      </c>
      <c r="D15" s="4">
        <v>0.5708333333333333</v>
      </c>
      <c r="E15" s="3">
        <f t="shared" si="0"/>
        <v>9.7222222222221877E-3</v>
      </c>
      <c r="F15" s="1">
        <f t="shared" si="1"/>
        <v>576</v>
      </c>
      <c r="G15" s="1">
        <v>619</v>
      </c>
      <c r="H15" s="1">
        <f t="shared" si="5"/>
        <v>405</v>
      </c>
      <c r="I15" s="1">
        <v>442</v>
      </c>
      <c r="J15" s="1">
        <f t="shared" si="6"/>
        <v>390</v>
      </c>
      <c r="K15" s="1">
        <v>390</v>
      </c>
      <c r="L15" s="1">
        <f t="shared" si="2"/>
        <v>253</v>
      </c>
      <c r="M15" s="1">
        <v>253</v>
      </c>
      <c r="N15" s="1">
        <f t="shared" si="3"/>
        <v>186</v>
      </c>
      <c r="O15" s="1">
        <v>229</v>
      </c>
      <c r="P15" s="1">
        <f t="shared" si="4"/>
        <v>152</v>
      </c>
      <c r="Q15" s="1">
        <v>189</v>
      </c>
    </row>
    <row r="16" spans="1:20" ht="60" x14ac:dyDescent="0.25">
      <c r="A16" s="7" t="s">
        <v>75</v>
      </c>
      <c r="B16" s="2" t="s">
        <v>76</v>
      </c>
      <c r="C16" s="3">
        <v>0.60069444444444442</v>
      </c>
      <c r="D16" s="4">
        <v>0.6166666666666667</v>
      </c>
      <c r="E16" s="3">
        <f t="shared" si="0"/>
        <v>1.5972222222222276E-2</v>
      </c>
      <c r="F16" s="1">
        <f t="shared" ref="F16" si="7">G15</f>
        <v>619</v>
      </c>
      <c r="G16" s="1">
        <v>656</v>
      </c>
      <c r="H16" s="1">
        <f t="shared" ref="H16" si="8">I15</f>
        <v>442</v>
      </c>
      <c r="I16" s="1">
        <v>467</v>
      </c>
      <c r="J16" s="1">
        <f t="shared" ref="J16" si="9">K15</f>
        <v>390</v>
      </c>
      <c r="K16" s="1">
        <v>427</v>
      </c>
      <c r="L16" s="1">
        <f t="shared" ref="L16" si="10">M15</f>
        <v>253</v>
      </c>
      <c r="M16" s="1">
        <v>278</v>
      </c>
      <c r="N16" s="1">
        <f t="shared" ref="N16" si="11">O15</f>
        <v>229</v>
      </c>
      <c r="O16" s="1">
        <v>229</v>
      </c>
      <c r="P16" s="1">
        <f t="shared" ref="P16" si="12">Q15</f>
        <v>189</v>
      </c>
      <c r="Q16" s="1">
        <v>189</v>
      </c>
    </row>
    <row r="17" spans="1:20" ht="60" x14ac:dyDescent="0.25">
      <c r="A17" s="8" t="s">
        <v>77</v>
      </c>
      <c r="B17" s="2" t="s">
        <v>78</v>
      </c>
      <c r="C17" s="3">
        <v>0.66875000000000007</v>
      </c>
      <c r="D17" s="4">
        <v>0.70416666666666661</v>
      </c>
      <c r="E17" s="3">
        <f t="shared" si="0"/>
        <v>3.5416666666666541E-2</v>
      </c>
      <c r="F17" s="1">
        <f t="shared" ref="F17" si="13">G16</f>
        <v>656</v>
      </c>
      <c r="G17" s="1">
        <v>675</v>
      </c>
      <c r="H17" s="1">
        <f t="shared" ref="H17" si="14">I16</f>
        <v>467</v>
      </c>
      <c r="I17" s="1">
        <v>476</v>
      </c>
      <c r="J17" s="1">
        <f t="shared" ref="J17" si="15">K16</f>
        <v>427</v>
      </c>
      <c r="K17" s="1">
        <v>446</v>
      </c>
      <c r="L17" s="1">
        <f t="shared" ref="L17" si="16">M16</f>
        <v>278</v>
      </c>
      <c r="M17" s="1">
        <v>287</v>
      </c>
      <c r="N17" s="1">
        <f t="shared" ref="N17" si="17">O16</f>
        <v>229</v>
      </c>
      <c r="O17" s="1">
        <v>229</v>
      </c>
      <c r="P17" s="1">
        <f t="shared" ref="P17" si="18">Q16</f>
        <v>189</v>
      </c>
      <c r="Q17" s="1">
        <v>189</v>
      </c>
      <c r="R17">
        <f>S8</f>
        <v>504</v>
      </c>
      <c r="S17">
        <v>740</v>
      </c>
    </row>
    <row r="18" spans="1:20" ht="120" x14ac:dyDescent="0.25">
      <c r="A18" s="8" t="s">
        <v>79</v>
      </c>
      <c r="B18" s="2" t="s">
        <v>80</v>
      </c>
      <c r="C18" s="3">
        <v>0.375</v>
      </c>
      <c r="D18" s="4">
        <v>0.45833333333333331</v>
      </c>
      <c r="E18" s="3">
        <f t="shared" si="0"/>
        <v>8.3333333333333315E-2</v>
      </c>
      <c r="F18" s="1">
        <f t="shared" ref="F18" si="19">G17</f>
        <v>675</v>
      </c>
      <c r="G18" s="1">
        <v>711</v>
      </c>
      <c r="H18" s="1">
        <f t="shared" ref="H18" si="20">I17</f>
        <v>476</v>
      </c>
      <c r="I18" s="1">
        <v>507</v>
      </c>
      <c r="J18" s="1">
        <f t="shared" ref="J18" si="21">K17</f>
        <v>446</v>
      </c>
      <c r="K18" s="1">
        <v>471</v>
      </c>
      <c r="L18" s="1">
        <f t="shared" ref="L18" si="22">M17</f>
        <v>287</v>
      </c>
      <c r="M18" s="1">
        <v>307</v>
      </c>
      <c r="N18" s="1">
        <f t="shared" ref="N18" si="23">O17</f>
        <v>229</v>
      </c>
      <c r="O18" s="1">
        <v>240</v>
      </c>
      <c r="P18" s="1">
        <f t="shared" ref="P18" si="24">Q17</f>
        <v>189</v>
      </c>
      <c r="Q18" s="1">
        <v>200</v>
      </c>
      <c r="R18">
        <f>S17</f>
        <v>740</v>
      </c>
      <c r="S18">
        <v>747</v>
      </c>
    </row>
    <row r="19" spans="1:20" ht="45" x14ac:dyDescent="0.25">
      <c r="A19" s="2" t="s">
        <v>90</v>
      </c>
      <c r="B19" s="2"/>
      <c r="C19" s="3">
        <v>0.5756944444444444</v>
      </c>
      <c r="D19" s="4">
        <v>0.58472222222222225</v>
      </c>
      <c r="E19" s="3">
        <f t="shared" ref="E19:E21" si="25">D19-C19</f>
        <v>9.0277777777778567E-3</v>
      </c>
      <c r="F19" s="1">
        <f t="shared" ref="F19" si="26">G18</f>
        <v>711</v>
      </c>
      <c r="G19" s="1">
        <v>757</v>
      </c>
      <c r="H19" s="1">
        <f t="shared" ref="H19" si="27">I18</f>
        <v>507</v>
      </c>
      <c r="I19" s="1">
        <v>547</v>
      </c>
      <c r="J19" s="1">
        <f t="shared" ref="J19" si="28">K18</f>
        <v>471</v>
      </c>
      <c r="K19" s="1">
        <v>517</v>
      </c>
      <c r="L19" s="1">
        <f t="shared" ref="L19" si="29">M18</f>
        <v>307</v>
      </c>
      <c r="M19" s="1">
        <v>347</v>
      </c>
      <c r="N19" s="1">
        <f t="shared" ref="N19" si="30">O18</f>
        <v>240</v>
      </c>
      <c r="O19" s="1">
        <v>240</v>
      </c>
      <c r="P19" s="1">
        <f t="shared" ref="P19" si="31">Q18</f>
        <v>200</v>
      </c>
      <c r="Q19" s="1">
        <v>200</v>
      </c>
      <c r="T19" s="2" t="s">
        <v>91</v>
      </c>
    </row>
    <row r="20" spans="1:20" x14ac:dyDescent="0.25">
      <c r="A20" s="1" t="s">
        <v>92</v>
      </c>
      <c r="B20" s="2"/>
      <c r="C20" s="3">
        <v>0.63263888888888886</v>
      </c>
      <c r="D20" s="4">
        <v>0.63680555555555551</v>
      </c>
      <c r="E20" s="3">
        <f t="shared" si="25"/>
        <v>4.1666666666666519E-3</v>
      </c>
      <c r="F20" s="1">
        <f t="shared" ref="F20" si="32">G19</f>
        <v>757</v>
      </c>
      <c r="G20" s="1">
        <v>758</v>
      </c>
      <c r="H20" s="1">
        <f t="shared" ref="H20" si="33">I19</f>
        <v>547</v>
      </c>
      <c r="I20" s="1">
        <v>548</v>
      </c>
      <c r="J20" s="1">
        <f t="shared" ref="J20" si="34">K19</f>
        <v>517</v>
      </c>
      <c r="K20" s="1">
        <v>518</v>
      </c>
      <c r="L20" s="1">
        <f t="shared" ref="L20" si="35">M19</f>
        <v>347</v>
      </c>
      <c r="M20" s="1">
        <v>348</v>
      </c>
      <c r="N20" s="1">
        <f t="shared" ref="N20" si="36">O19</f>
        <v>240</v>
      </c>
      <c r="O20" s="1">
        <v>240</v>
      </c>
      <c r="P20" s="1">
        <f t="shared" ref="P20" si="37">Q19</f>
        <v>200</v>
      </c>
      <c r="Q20" s="1">
        <v>200</v>
      </c>
    </row>
    <row r="21" spans="1:20" x14ac:dyDescent="0.25">
      <c r="A21" s="1" t="s">
        <v>96</v>
      </c>
      <c r="B21" s="2"/>
      <c r="C21" s="3">
        <v>0.58333333333333337</v>
      </c>
      <c r="D21" s="4">
        <v>0.66666666666666663</v>
      </c>
      <c r="E21" s="3">
        <f t="shared" si="25"/>
        <v>8.3333333333333259E-2</v>
      </c>
      <c r="F21" s="1">
        <f t="shared" ref="F21" si="38">G20</f>
        <v>758</v>
      </c>
      <c r="G21" s="1">
        <v>998</v>
      </c>
      <c r="H21" s="1">
        <f t="shared" ref="H21" si="39">I20</f>
        <v>548</v>
      </c>
      <c r="I21" s="1">
        <v>733</v>
      </c>
      <c r="J21" s="1">
        <f t="shared" ref="J21" si="40">K20</f>
        <v>518</v>
      </c>
      <c r="K21" s="1">
        <v>530</v>
      </c>
      <c r="L21" s="1">
        <f t="shared" ref="L21" si="41">M20</f>
        <v>348</v>
      </c>
      <c r="M21" s="1">
        <v>354</v>
      </c>
      <c r="N21" s="1">
        <f t="shared" ref="N21" si="42">O20</f>
        <v>240</v>
      </c>
      <c r="O21" s="1">
        <v>468</v>
      </c>
      <c r="P21" s="1">
        <f t="shared" ref="P21" si="43">Q20</f>
        <v>200</v>
      </c>
      <c r="Q21" s="1">
        <v>379</v>
      </c>
    </row>
    <row r="22" spans="1:20" x14ac:dyDescent="0.25">
      <c r="A22" s="1"/>
      <c r="B22" s="2"/>
      <c r="C22" s="3"/>
      <c r="D22" s="4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0" x14ac:dyDescent="0.25">
      <c r="A23" s="1"/>
      <c r="B23" s="2"/>
      <c r="C23" s="3"/>
      <c r="D23" s="4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0" x14ac:dyDescent="0.25">
      <c r="A24" s="1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FA08-0124-4714-BB48-31F35B391CA5}">
  <dimension ref="A1:U25"/>
  <sheetViews>
    <sheetView workbookViewId="0">
      <pane ySplit="1" topLeftCell="A3" activePane="bottomLeft" state="frozen"/>
      <selection activeCell="F1" sqref="F1"/>
      <selection pane="bottomLeft" activeCell="L14" sqref="L14"/>
    </sheetView>
  </sheetViews>
  <sheetFormatPr baseColWidth="10" defaultRowHeight="15" x14ac:dyDescent="0.25"/>
  <cols>
    <col min="1" max="1" width="24.5703125" bestFit="1" customWidth="1"/>
    <col min="2" max="2" width="23.5703125" bestFit="1" customWidth="1"/>
    <col min="8" max="8" width="18.5703125" bestFit="1" customWidth="1"/>
    <col min="9" max="9" width="17.7109375" bestFit="1" customWidth="1"/>
    <col min="10" max="10" width="17.140625" bestFit="1" customWidth="1"/>
    <col min="11" max="11" width="16.28515625" bestFit="1" customWidth="1"/>
    <col min="12" max="12" width="24.5703125" bestFit="1" customWidth="1"/>
    <col min="13" max="13" width="23.7109375" bestFit="1" customWidth="1"/>
    <col min="14" max="14" width="13.140625" bestFit="1" customWidth="1"/>
    <col min="15" max="15" width="12.28515625" bestFit="1" customWidth="1"/>
    <col min="16" max="16" width="16.5703125" customWidth="1"/>
    <col min="17" max="17" width="20.85546875" bestFit="1" customWidth="1"/>
    <col min="18" max="18" width="25.85546875" bestFit="1" customWidth="1"/>
    <col min="19" max="19" width="25" bestFit="1" customWidth="1"/>
    <col min="21" max="21" width="23" customWidth="1"/>
  </cols>
  <sheetData>
    <row r="1" spans="1:21" x14ac:dyDescent="0.25">
      <c r="B1" t="s">
        <v>5</v>
      </c>
      <c r="C1" t="s">
        <v>3</v>
      </c>
      <c r="D1" t="s">
        <v>2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17</v>
      </c>
      <c r="M1" t="s">
        <v>18</v>
      </c>
      <c r="N1" t="s">
        <v>15</v>
      </c>
      <c r="O1" t="s">
        <v>16</v>
      </c>
      <c r="P1" t="s">
        <v>19</v>
      </c>
      <c r="Q1" t="s">
        <v>20</v>
      </c>
      <c r="R1" t="s">
        <v>35</v>
      </c>
      <c r="S1" t="s">
        <v>36</v>
      </c>
      <c r="T1" t="s">
        <v>0</v>
      </c>
      <c r="U1" t="s">
        <v>1</v>
      </c>
    </row>
    <row r="2" spans="1:21" ht="45" x14ac:dyDescent="0.25">
      <c r="A2" s="1" t="s">
        <v>4</v>
      </c>
      <c r="B2" s="2" t="s">
        <v>6</v>
      </c>
      <c r="C2" s="3">
        <v>0.56041666666666667</v>
      </c>
      <c r="D2" s="3">
        <v>0.56597222222222221</v>
      </c>
      <c r="E2" s="3">
        <f>D2-C2</f>
        <v>5.5555555555555358E-3</v>
      </c>
      <c r="F2" s="1">
        <v>0</v>
      </c>
      <c r="G2" s="1">
        <v>18</v>
      </c>
      <c r="H2" s="1">
        <v>0</v>
      </c>
      <c r="I2" s="1">
        <v>10</v>
      </c>
      <c r="J2" s="1">
        <v>0</v>
      </c>
      <c r="K2" s="1">
        <v>9</v>
      </c>
      <c r="L2" s="1">
        <v>0</v>
      </c>
      <c r="M2" s="1">
        <v>5</v>
      </c>
      <c r="N2" s="1">
        <v>0</v>
      </c>
      <c r="O2" s="1">
        <v>9</v>
      </c>
      <c r="P2" s="1">
        <v>0</v>
      </c>
      <c r="Q2" s="1">
        <v>5</v>
      </c>
      <c r="T2" s="1"/>
      <c r="U2" s="2" t="s">
        <v>48</v>
      </c>
    </row>
    <row r="3" spans="1:21" ht="45" x14ac:dyDescent="0.25">
      <c r="A3" s="6" t="s">
        <v>21</v>
      </c>
      <c r="B3" t="s">
        <v>22</v>
      </c>
      <c r="C3" s="3">
        <v>0.58194444444444449</v>
      </c>
      <c r="D3" s="4">
        <v>0.6118055555555556</v>
      </c>
      <c r="E3" s="3">
        <f>D3-C3</f>
        <v>2.9861111111111116E-2</v>
      </c>
      <c r="F3" s="1">
        <f>G2</f>
        <v>18</v>
      </c>
      <c r="G3" s="1">
        <v>216</v>
      </c>
      <c r="H3" s="1">
        <f>I2</f>
        <v>10</v>
      </c>
      <c r="I3" s="1">
        <v>150</v>
      </c>
      <c r="J3" s="1">
        <f>K2</f>
        <v>9</v>
      </c>
      <c r="K3" s="1">
        <v>170</v>
      </c>
      <c r="L3" s="1">
        <f>M2</f>
        <v>5</v>
      </c>
      <c r="M3" s="1">
        <v>114</v>
      </c>
      <c r="N3" s="1">
        <f>O2</f>
        <v>9</v>
      </c>
      <c r="O3" s="1">
        <v>46</v>
      </c>
      <c r="P3" s="1">
        <f>Q2</f>
        <v>5</v>
      </c>
      <c r="Q3" s="1">
        <v>36</v>
      </c>
      <c r="T3" s="1" t="s">
        <v>51</v>
      </c>
      <c r="U3" s="2" t="s">
        <v>49</v>
      </c>
    </row>
    <row r="4" spans="1:21" ht="135" x14ac:dyDescent="0.25">
      <c r="A4" s="7" t="s">
        <v>50</v>
      </c>
      <c r="B4" s="5" t="s">
        <v>52</v>
      </c>
      <c r="C4" s="3">
        <v>0.63194444444444442</v>
      </c>
      <c r="D4" s="4">
        <v>0.64861111111111114</v>
      </c>
      <c r="E4" s="3">
        <f>D4-C4</f>
        <v>1.6666666666666718E-2</v>
      </c>
      <c r="F4" s="1">
        <f>G3</f>
        <v>216</v>
      </c>
      <c r="G4" s="1">
        <v>245</v>
      </c>
      <c r="H4" s="1">
        <f>I3</f>
        <v>150</v>
      </c>
      <c r="I4" s="1">
        <v>179</v>
      </c>
      <c r="J4" s="1">
        <f>K3</f>
        <v>170</v>
      </c>
      <c r="K4" s="1">
        <v>199</v>
      </c>
      <c r="L4" s="1">
        <f>M3</f>
        <v>114</v>
      </c>
      <c r="M4" s="1">
        <v>143</v>
      </c>
      <c r="N4" s="1">
        <f>O3</f>
        <v>46</v>
      </c>
      <c r="O4" s="1">
        <v>46</v>
      </c>
      <c r="P4" s="9">
        <f>Q3</f>
        <v>36</v>
      </c>
      <c r="Q4" s="1">
        <v>36</v>
      </c>
      <c r="T4" s="1" t="s">
        <v>56</v>
      </c>
      <c r="U4" s="2" t="s">
        <v>53</v>
      </c>
    </row>
    <row r="5" spans="1:21" ht="45" x14ac:dyDescent="0.25">
      <c r="A5" s="7" t="s">
        <v>23</v>
      </c>
      <c r="B5" s="2" t="s">
        <v>24</v>
      </c>
      <c r="C5" s="3">
        <v>0.67569444444444438</v>
      </c>
      <c r="D5" s="4">
        <v>0.68333333333333324</v>
      </c>
      <c r="E5" s="3">
        <f t="shared" ref="E5:E10" si="0">D5-C5</f>
        <v>7.6388888888888618E-3</v>
      </c>
      <c r="F5" s="1">
        <f t="shared" ref="F5:F13" si="1">G4</f>
        <v>245</v>
      </c>
      <c r="G5" s="1">
        <v>266</v>
      </c>
      <c r="H5" s="1">
        <f t="shared" ref="H5:H13" si="2">I4</f>
        <v>179</v>
      </c>
      <c r="I5" s="1">
        <v>196</v>
      </c>
      <c r="J5" s="1">
        <f t="shared" ref="J5:J13" si="3">K4</f>
        <v>199</v>
      </c>
      <c r="K5" s="1">
        <v>220</v>
      </c>
      <c r="L5" s="1">
        <f t="shared" ref="L5:L13" si="4">M4</f>
        <v>143</v>
      </c>
      <c r="M5" s="1">
        <v>160</v>
      </c>
      <c r="N5" s="1">
        <f t="shared" ref="N5:N13" si="5">O4</f>
        <v>46</v>
      </c>
      <c r="O5" s="1">
        <v>46</v>
      </c>
      <c r="P5" s="1">
        <f t="shared" ref="P5:P7" si="6">Q4</f>
        <v>36</v>
      </c>
      <c r="Q5" s="1">
        <v>36</v>
      </c>
      <c r="T5" s="1" t="s">
        <v>57</v>
      </c>
    </row>
    <row r="6" spans="1:21" ht="75" x14ac:dyDescent="0.25">
      <c r="A6" s="10" t="s">
        <v>54</v>
      </c>
      <c r="C6" s="3">
        <v>0.57013888888888886</v>
      </c>
      <c r="D6" s="4">
        <v>0.60416666666666663</v>
      </c>
      <c r="E6" s="3">
        <f t="shared" si="0"/>
        <v>3.4027777777777768E-2</v>
      </c>
      <c r="F6" s="1">
        <f t="shared" si="1"/>
        <v>266</v>
      </c>
      <c r="G6" s="1">
        <v>269</v>
      </c>
      <c r="H6" s="1">
        <f>I5</f>
        <v>196</v>
      </c>
      <c r="I6" s="1">
        <v>199</v>
      </c>
      <c r="J6" s="1">
        <f>K5</f>
        <v>220</v>
      </c>
      <c r="K6" s="1">
        <v>223</v>
      </c>
      <c r="L6" s="1">
        <f t="shared" si="4"/>
        <v>160</v>
      </c>
      <c r="M6" s="1">
        <v>163</v>
      </c>
      <c r="N6" s="1">
        <f t="shared" si="5"/>
        <v>46</v>
      </c>
      <c r="O6" s="1">
        <v>46</v>
      </c>
      <c r="P6" s="1">
        <f t="shared" si="6"/>
        <v>36</v>
      </c>
      <c r="Q6" s="1">
        <v>36</v>
      </c>
      <c r="T6" s="1" t="s">
        <v>58</v>
      </c>
      <c r="U6" s="2" t="s">
        <v>55</v>
      </c>
    </row>
    <row r="7" spans="1:21" ht="30" x14ac:dyDescent="0.25">
      <c r="A7" s="1" t="s">
        <v>28</v>
      </c>
      <c r="B7" s="2" t="s">
        <v>30</v>
      </c>
      <c r="C7" s="3">
        <v>0.61527777777777781</v>
      </c>
      <c r="D7" s="4">
        <v>0.62847222222222221</v>
      </c>
      <c r="E7" s="3">
        <f t="shared" si="0"/>
        <v>1.3194444444444398E-2</v>
      </c>
      <c r="F7" s="1">
        <f t="shared" si="1"/>
        <v>269</v>
      </c>
      <c r="G7" s="1">
        <v>355</v>
      </c>
      <c r="H7" s="1">
        <f t="shared" si="2"/>
        <v>199</v>
      </c>
      <c r="I7" s="1">
        <v>264</v>
      </c>
      <c r="J7" s="1">
        <f t="shared" si="3"/>
        <v>223</v>
      </c>
      <c r="K7" s="1">
        <v>309</v>
      </c>
      <c r="L7" s="1">
        <f t="shared" si="4"/>
        <v>163</v>
      </c>
      <c r="M7" s="1">
        <v>228</v>
      </c>
      <c r="N7" s="1">
        <f t="shared" si="5"/>
        <v>46</v>
      </c>
      <c r="O7" s="1">
        <v>46</v>
      </c>
      <c r="P7" s="1">
        <f t="shared" si="6"/>
        <v>36</v>
      </c>
      <c r="Q7" s="1">
        <v>36</v>
      </c>
      <c r="T7" s="2" t="s">
        <v>59</v>
      </c>
    </row>
    <row r="8" spans="1:21" ht="60" x14ac:dyDescent="0.25">
      <c r="A8" s="10" t="s">
        <v>60</v>
      </c>
      <c r="C8" s="3">
        <v>0.64166666666666672</v>
      </c>
      <c r="D8" s="4">
        <v>0.64374999999999993</v>
      </c>
      <c r="E8" s="3">
        <f t="shared" si="0"/>
        <v>2.0833333333332149E-3</v>
      </c>
      <c r="F8" s="1">
        <f t="shared" ref="F8" si="7">G7</f>
        <v>355</v>
      </c>
      <c r="G8" s="1">
        <v>355</v>
      </c>
      <c r="H8" s="1">
        <f t="shared" ref="H8" si="8">I7</f>
        <v>264</v>
      </c>
      <c r="I8" s="1">
        <v>264</v>
      </c>
      <c r="J8" s="1">
        <f t="shared" ref="J8" si="9">K7</f>
        <v>309</v>
      </c>
      <c r="K8" s="1">
        <v>309</v>
      </c>
      <c r="L8" s="1">
        <f t="shared" ref="L8" si="10">M7</f>
        <v>228</v>
      </c>
      <c r="M8" s="1">
        <v>228</v>
      </c>
      <c r="N8" s="1">
        <f t="shared" ref="N8" si="11">O7</f>
        <v>46</v>
      </c>
      <c r="O8" s="1">
        <v>46</v>
      </c>
      <c r="P8" s="1">
        <f t="shared" ref="P8" si="12">Q7</f>
        <v>36</v>
      </c>
      <c r="Q8" s="1">
        <v>36</v>
      </c>
      <c r="R8" s="1"/>
      <c r="S8" s="1"/>
      <c r="T8" s="1" t="s">
        <v>62</v>
      </c>
      <c r="U8" s="2" t="s">
        <v>61</v>
      </c>
    </row>
    <row r="9" spans="1:21" ht="105" x14ac:dyDescent="0.25">
      <c r="A9" s="8" t="s">
        <v>63</v>
      </c>
      <c r="B9" s="2" t="s">
        <v>64</v>
      </c>
      <c r="C9" s="3">
        <v>0.34027777777777773</v>
      </c>
      <c r="D9" s="4">
        <v>0.34583333333333338</v>
      </c>
      <c r="E9" s="3">
        <f t="shared" si="0"/>
        <v>5.5555555555556468E-3</v>
      </c>
      <c r="F9" s="1">
        <f t="shared" ref="F9" si="13">G8</f>
        <v>355</v>
      </c>
      <c r="G9" s="1">
        <v>356</v>
      </c>
      <c r="H9" s="1">
        <f t="shared" ref="H9" si="14">I8</f>
        <v>264</v>
      </c>
      <c r="I9" s="1">
        <v>265</v>
      </c>
      <c r="J9" s="1">
        <f t="shared" ref="J9" si="15">K8</f>
        <v>309</v>
      </c>
      <c r="K9" s="1">
        <v>310</v>
      </c>
      <c r="L9" s="1">
        <f t="shared" ref="L9" si="16">M8</f>
        <v>228</v>
      </c>
      <c r="M9" s="1">
        <v>229</v>
      </c>
      <c r="N9" s="1">
        <f t="shared" ref="N9" si="17">O8</f>
        <v>46</v>
      </c>
      <c r="O9" s="1">
        <v>46</v>
      </c>
      <c r="P9" s="1">
        <f t="shared" ref="P9" si="18">Q8</f>
        <v>36</v>
      </c>
      <c r="Q9" s="1">
        <v>36</v>
      </c>
      <c r="R9" s="1"/>
      <c r="S9" s="1"/>
      <c r="T9" s="1" t="s">
        <v>67</v>
      </c>
      <c r="U9" s="5"/>
    </row>
    <row r="10" spans="1:21" ht="30" x14ac:dyDescent="0.25">
      <c r="A10" s="8" t="s">
        <v>65</v>
      </c>
      <c r="B10" s="2" t="s">
        <v>66</v>
      </c>
      <c r="C10" s="3">
        <v>0.36458333333333331</v>
      </c>
      <c r="D10" s="4">
        <v>0.38263888888888892</v>
      </c>
      <c r="E10" s="3">
        <f t="shared" si="0"/>
        <v>1.8055555555555602E-2</v>
      </c>
      <c r="F10" s="1">
        <f t="shared" ref="F10:F12" si="19">G9</f>
        <v>356</v>
      </c>
      <c r="G10" s="1">
        <v>381</v>
      </c>
      <c r="H10" s="1">
        <f t="shared" ref="H10:H12" si="20">I9</f>
        <v>265</v>
      </c>
      <c r="I10" s="1">
        <v>286</v>
      </c>
      <c r="J10" s="1">
        <f t="shared" ref="J10:J12" si="21">K9</f>
        <v>310</v>
      </c>
      <c r="K10" s="1">
        <v>335</v>
      </c>
      <c r="L10" s="1">
        <f t="shared" ref="L10:L12" si="22">M9</f>
        <v>229</v>
      </c>
      <c r="M10" s="1">
        <v>250</v>
      </c>
      <c r="N10" s="1">
        <f t="shared" ref="N10:N12" si="23">O9</f>
        <v>46</v>
      </c>
      <c r="O10" s="1">
        <v>46</v>
      </c>
      <c r="P10" s="1">
        <f t="shared" ref="P10:P12" si="24">Q9</f>
        <v>36</v>
      </c>
      <c r="Q10" s="1">
        <v>36</v>
      </c>
      <c r="T10" s="1" t="s">
        <v>68</v>
      </c>
    </row>
    <row r="11" spans="1:21" ht="30" x14ac:dyDescent="0.25">
      <c r="A11" s="8" t="s">
        <v>69</v>
      </c>
      <c r="B11" s="2"/>
      <c r="C11" s="3">
        <v>0.39027777777777778</v>
      </c>
      <c r="D11" s="4">
        <v>0.40138888888888885</v>
      </c>
      <c r="E11" s="3">
        <f t="shared" ref="E11:E17" si="25">D11-C11</f>
        <v>1.1111111111111072E-2</v>
      </c>
      <c r="F11" s="1">
        <f t="shared" si="19"/>
        <v>381</v>
      </c>
      <c r="G11" s="1">
        <v>443</v>
      </c>
      <c r="H11" s="1">
        <f t="shared" si="20"/>
        <v>286</v>
      </c>
      <c r="I11" s="1">
        <v>338</v>
      </c>
      <c r="J11" s="1">
        <f t="shared" si="21"/>
        <v>335</v>
      </c>
      <c r="K11" s="1">
        <v>335</v>
      </c>
      <c r="L11" s="1">
        <f t="shared" si="22"/>
        <v>250</v>
      </c>
      <c r="M11" s="1">
        <v>250</v>
      </c>
      <c r="N11" s="1">
        <f t="shared" si="23"/>
        <v>46</v>
      </c>
      <c r="O11" s="1">
        <v>108</v>
      </c>
      <c r="P11" s="1">
        <f t="shared" si="24"/>
        <v>36</v>
      </c>
      <c r="Q11" s="1">
        <v>88</v>
      </c>
      <c r="T11" s="1" t="s">
        <v>70</v>
      </c>
    </row>
    <row r="12" spans="1:21" ht="30" x14ac:dyDescent="0.25">
      <c r="A12" s="8" t="s">
        <v>46</v>
      </c>
      <c r="B12" s="2"/>
      <c r="C12" s="3">
        <v>0.40347222222222223</v>
      </c>
      <c r="D12" s="4">
        <v>0.41388888888888892</v>
      </c>
      <c r="E12" s="3">
        <f t="shared" si="25"/>
        <v>1.0416666666666685E-2</v>
      </c>
      <c r="F12" s="1">
        <f t="shared" si="19"/>
        <v>443</v>
      </c>
      <c r="G12" s="1">
        <v>490</v>
      </c>
      <c r="H12" s="1">
        <f t="shared" si="20"/>
        <v>338</v>
      </c>
      <c r="I12" s="1">
        <v>379</v>
      </c>
      <c r="J12" s="1">
        <f t="shared" si="21"/>
        <v>335</v>
      </c>
      <c r="K12" s="1">
        <v>335</v>
      </c>
      <c r="L12" s="1">
        <f t="shared" si="22"/>
        <v>250</v>
      </c>
      <c r="M12" s="1">
        <v>250</v>
      </c>
      <c r="N12" s="1">
        <f t="shared" si="23"/>
        <v>108</v>
      </c>
      <c r="O12" s="1">
        <v>155</v>
      </c>
      <c r="P12" s="1">
        <f t="shared" si="24"/>
        <v>88</v>
      </c>
      <c r="Q12" s="1">
        <v>129</v>
      </c>
      <c r="T12" s="1" t="s">
        <v>71</v>
      </c>
      <c r="U12" s="2" t="s">
        <v>72</v>
      </c>
    </row>
    <row r="13" spans="1:21" ht="45" x14ac:dyDescent="0.25">
      <c r="A13" s="8" t="s">
        <v>81</v>
      </c>
      <c r="B13" s="2" t="s">
        <v>82</v>
      </c>
      <c r="C13" s="4">
        <v>0.54166666666666663</v>
      </c>
      <c r="D13" s="4">
        <v>0.64097222222222217</v>
      </c>
      <c r="E13" s="3">
        <f t="shared" si="25"/>
        <v>9.9305555555555536E-2</v>
      </c>
      <c r="F13" s="1">
        <f t="shared" si="1"/>
        <v>490</v>
      </c>
      <c r="G13" s="1">
        <v>490</v>
      </c>
      <c r="H13" s="1">
        <f t="shared" si="2"/>
        <v>379</v>
      </c>
      <c r="I13" s="1">
        <v>379</v>
      </c>
      <c r="J13" s="1">
        <f t="shared" si="3"/>
        <v>335</v>
      </c>
      <c r="K13" s="1">
        <v>335</v>
      </c>
      <c r="L13" s="1">
        <f t="shared" si="4"/>
        <v>250</v>
      </c>
      <c r="M13" s="1">
        <v>250</v>
      </c>
      <c r="N13" s="1">
        <f t="shared" si="5"/>
        <v>155</v>
      </c>
      <c r="O13" s="1">
        <v>155</v>
      </c>
      <c r="P13" s="1">
        <f>Q12</f>
        <v>129</v>
      </c>
      <c r="Q13" s="1">
        <v>129</v>
      </c>
      <c r="R13">
        <v>0</v>
      </c>
      <c r="S13">
        <v>6</v>
      </c>
      <c r="T13" s="1" t="s">
        <v>83</v>
      </c>
    </row>
    <row r="14" spans="1:21" ht="30" x14ac:dyDescent="0.25">
      <c r="A14" s="8" t="s">
        <v>84</v>
      </c>
      <c r="B14" s="2" t="s">
        <v>85</v>
      </c>
      <c r="C14" s="3">
        <v>0.64583333333333337</v>
      </c>
      <c r="D14" s="4">
        <v>0.71388888888888891</v>
      </c>
      <c r="E14" s="3">
        <f t="shared" si="25"/>
        <v>6.8055555555555536E-2</v>
      </c>
      <c r="F14" s="1">
        <f t="shared" ref="F14" si="26">G13</f>
        <v>490</v>
      </c>
      <c r="G14" s="1">
        <v>519</v>
      </c>
      <c r="H14" s="1">
        <f t="shared" ref="H14" si="27">I13</f>
        <v>379</v>
      </c>
      <c r="I14" s="1">
        <v>406</v>
      </c>
      <c r="J14" s="1">
        <f t="shared" ref="J14" si="28">K13</f>
        <v>335</v>
      </c>
      <c r="K14" s="1">
        <v>364</v>
      </c>
      <c r="L14" s="1">
        <f t="shared" ref="L14" si="29">M13</f>
        <v>250</v>
      </c>
      <c r="M14" s="1">
        <v>277</v>
      </c>
      <c r="N14" s="1">
        <f t="shared" ref="N14" si="30">O13</f>
        <v>155</v>
      </c>
      <c r="O14" s="1">
        <v>155</v>
      </c>
      <c r="P14" s="1">
        <f>Q13</f>
        <v>129</v>
      </c>
      <c r="Q14" s="1">
        <v>129</v>
      </c>
      <c r="R14">
        <f>S13</f>
        <v>6</v>
      </c>
      <c r="S14">
        <v>23</v>
      </c>
      <c r="T14" s="1" t="s">
        <v>88</v>
      </c>
    </row>
    <row r="15" spans="1:21" ht="60" x14ac:dyDescent="0.25">
      <c r="A15" s="8" t="s">
        <v>86</v>
      </c>
      <c r="B15" s="2"/>
      <c r="C15" s="3">
        <v>0.57291666666666663</v>
      </c>
      <c r="D15" s="4">
        <v>0.60416666666666663</v>
      </c>
      <c r="E15" s="3">
        <f t="shared" si="25"/>
        <v>3.125E-2</v>
      </c>
      <c r="F15" s="1">
        <f>G14</f>
        <v>519</v>
      </c>
      <c r="G15" s="1">
        <v>571</v>
      </c>
      <c r="H15" s="1">
        <f t="shared" ref="H15" si="31">I14</f>
        <v>406</v>
      </c>
      <c r="I15" s="1">
        <v>446</v>
      </c>
      <c r="J15" s="1">
        <f t="shared" ref="J15" si="32">K14</f>
        <v>364</v>
      </c>
      <c r="K15" s="1">
        <v>416</v>
      </c>
      <c r="L15" s="1">
        <f t="shared" ref="L15" si="33">M14</f>
        <v>277</v>
      </c>
      <c r="M15" s="1">
        <v>317</v>
      </c>
      <c r="N15" s="1">
        <f t="shared" ref="N15" si="34">O14</f>
        <v>155</v>
      </c>
      <c r="O15" s="1">
        <v>155</v>
      </c>
      <c r="P15" s="1">
        <f>Q14</f>
        <v>129</v>
      </c>
      <c r="Q15" s="1">
        <v>129</v>
      </c>
      <c r="T15" s="1" t="s">
        <v>87</v>
      </c>
      <c r="U15" s="5" t="s">
        <v>89</v>
      </c>
    </row>
    <row r="16" spans="1:21" x14ac:dyDescent="0.25">
      <c r="A16" s="1" t="s">
        <v>93</v>
      </c>
      <c r="B16" s="2"/>
      <c r="C16" s="3">
        <v>0.57638888888888895</v>
      </c>
      <c r="D16" s="4">
        <v>0.57986111111111105</v>
      </c>
      <c r="E16" s="3">
        <f t="shared" si="25"/>
        <v>3.4722222222220989E-3</v>
      </c>
      <c r="F16" s="1">
        <f>G15</f>
        <v>571</v>
      </c>
      <c r="G16" s="1">
        <v>571</v>
      </c>
      <c r="H16" s="1">
        <f t="shared" ref="H16" si="35">I15</f>
        <v>446</v>
      </c>
      <c r="I16" s="1">
        <v>446</v>
      </c>
      <c r="J16" s="1">
        <f t="shared" ref="J16" si="36">K15</f>
        <v>416</v>
      </c>
      <c r="K16" s="1">
        <v>416</v>
      </c>
      <c r="L16" s="1">
        <f t="shared" ref="L16" si="37">M15</f>
        <v>317</v>
      </c>
      <c r="M16" s="1">
        <v>317</v>
      </c>
      <c r="N16" s="1">
        <f t="shared" ref="N16" si="38">O15</f>
        <v>155</v>
      </c>
      <c r="O16" s="1">
        <v>155</v>
      </c>
      <c r="P16" s="1">
        <f>Q15</f>
        <v>129</v>
      </c>
      <c r="Q16" s="1">
        <v>129</v>
      </c>
      <c r="T16" s="1" t="s">
        <v>94</v>
      </c>
    </row>
    <row r="17" spans="1:20" x14ac:dyDescent="0.25">
      <c r="A17" s="1" t="s">
        <v>95</v>
      </c>
      <c r="B17" s="2"/>
      <c r="C17" s="3">
        <v>0.34375</v>
      </c>
      <c r="D17" s="4">
        <v>0.46180555555555558</v>
      </c>
      <c r="E17" s="3">
        <f t="shared" si="25"/>
        <v>0.11805555555555558</v>
      </c>
      <c r="F17" s="1">
        <f>G16</f>
        <v>571</v>
      </c>
      <c r="G17" s="1">
        <v>814</v>
      </c>
      <c r="H17" s="1">
        <f t="shared" ref="H17" si="39">I16</f>
        <v>446</v>
      </c>
      <c r="I17" s="1">
        <v>636</v>
      </c>
      <c r="J17" s="1">
        <f t="shared" ref="J17" si="40">K16</f>
        <v>416</v>
      </c>
      <c r="K17" s="1">
        <v>442</v>
      </c>
      <c r="L17" s="1">
        <f t="shared" ref="L17" si="41">M16</f>
        <v>317</v>
      </c>
      <c r="M17" s="1">
        <v>333</v>
      </c>
      <c r="N17" s="1">
        <f t="shared" ref="N17" si="42">O16</f>
        <v>155</v>
      </c>
      <c r="O17" s="1">
        <v>372</v>
      </c>
      <c r="P17" s="1">
        <f>Q16</f>
        <v>129</v>
      </c>
      <c r="Q17" s="1">
        <v>303</v>
      </c>
      <c r="T17" s="1"/>
    </row>
    <row r="18" spans="1:20" x14ac:dyDescent="0.25">
      <c r="A18" s="1"/>
      <c r="B18" s="2"/>
      <c r="C18" s="3"/>
      <c r="D18" s="4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1"/>
    </row>
    <row r="19" spans="1:20" x14ac:dyDescent="0.25">
      <c r="A19" s="1"/>
      <c r="B19" s="2"/>
      <c r="C19" s="3"/>
      <c r="D19" s="4"/>
      <c r="E19" s="3">
        <f>SUM(E2:E17)</f>
        <v>0.47430555555555537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T19" s="1"/>
    </row>
    <row r="20" spans="1:20" x14ac:dyDescent="0.25">
      <c r="A20" s="1"/>
      <c r="B20" s="2"/>
      <c r="C20" s="3"/>
      <c r="D20" s="4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T20" s="1"/>
    </row>
    <row r="21" spans="1:20" x14ac:dyDescent="0.25">
      <c r="A21" s="1"/>
      <c r="B21" s="2"/>
      <c r="C21" s="3"/>
      <c r="D21" s="4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T21" s="1"/>
    </row>
    <row r="22" spans="1:20" x14ac:dyDescent="0.25">
      <c r="A22" s="1"/>
      <c r="B22" s="2"/>
      <c r="C22" s="3"/>
      <c r="D22" s="4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T22" s="1"/>
    </row>
    <row r="23" spans="1:20" x14ac:dyDescent="0.25">
      <c r="A23" s="1"/>
      <c r="B23" s="2"/>
      <c r="C23" s="3"/>
      <c r="D23" s="4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T23" s="1"/>
    </row>
    <row r="24" spans="1:20" x14ac:dyDescent="0.25">
      <c r="A24" s="1"/>
      <c r="B24" s="2"/>
      <c r="C24" s="3"/>
      <c r="D24" s="4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T24" s="1"/>
    </row>
    <row r="25" spans="1:20" x14ac:dyDescent="0.25">
      <c r="A25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345C-6E08-41ED-8304-5360DC4F4CF2}">
  <dimension ref="A1:R24"/>
  <sheetViews>
    <sheetView tabSelected="1" workbookViewId="0">
      <selection activeCell="P24" sqref="P24"/>
    </sheetView>
  </sheetViews>
  <sheetFormatPr baseColWidth="10" defaultRowHeight="15" x14ac:dyDescent="0.25"/>
  <cols>
    <col min="1" max="1" width="25.42578125" customWidth="1"/>
    <col min="5" max="5" width="26.28515625" customWidth="1"/>
    <col min="15" max="15" width="25.7109375" bestFit="1" customWidth="1"/>
    <col min="16" max="16" width="12" bestFit="1" customWidth="1"/>
  </cols>
  <sheetData>
    <row r="1" spans="1:18" x14ac:dyDescent="0.25">
      <c r="A1" s="14" t="s">
        <v>112</v>
      </c>
      <c r="B1" s="11"/>
      <c r="C1" s="11"/>
      <c r="O1" s="14"/>
      <c r="P1" s="11"/>
      <c r="Q1" s="11"/>
    </row>
    <row r="2" spans="1:18" x14ac:dyDescent="0.25">
      <c r="B2" t="s">
        <v>110</v>
      </c>
      <c r="C2" t="s">
        <v>111</v>
      </c>
    </row>
    <row r="3" spans="1:18" x14ac:dyDescent="0.25">
      <c r="A3" t="s">
        <v>113</v>
      </c>
      <c r="B3">
        <v>1</v>
      </c>
      <c r="C3">
        <v>3</v>
      </c>
    </row>
    <row r="4" spans="1:18" x14ac:dyDescent="0.25">
      <c r="A4" t="s">
        <v>114</v>
      </c>
      <c r="B4">
        <v>4</v>
      </c>
      <c r="C4">
        <v>0</v>
      </c>
    </row>
    <row r="5" spans="1:18" x14ac:dyDescent="0.25">
      <c r="B5">
        <f>SUM(B3:B4)</f>
        <v>5</v>
      </c>
      <c r="C5">
        <f>SUM(C3:C4)</f>
        <v>3</v>
      </c>
    </row>
    <row r="8" spans="1:18" x14ac:dyDescent="0.25">
      <c r="A8" s="13" t="s">
        <v>117</v>
      </c>
      <c r="B8" s="13"/>
      <c r="C8" s="13"/>
      <c r="D8" s="13"/>
      <c r="O8" s="13" t="s">
        <v>115</v>
      </c>
      <c r="P8" s="13"/>
      <c r="Q8" s="13"/>
      <c r="R8" s="13"/>
    </row>
    <row r="9" spans="1:18" x14ac:dyDescent="0.25">
      <c r="A9" t="s">
        <v>116</v>
      </c>
      <c r="B9">
        <f>'.NET'!M3-'.NET'!L3</f>
        <v>69</v>
      </c>
      <c r="C9">
        <f>'Spring Boot'!M3-'Spring Boot'!L3</f>
        <v>109</v>
      </c>
      <c r="O9" t="s">
        <v>116</v>
      </c>
      <c r="P9" s="15">
        <f>'.NET'!E3</f>
        <v>3.2638888888888828E-2</v>
      </c>
      <c r="Q9" s="15">
        <f>'Spring Boot'!E3</f>
        <v>2.9861111111111116E-2</v>
      </c>
    </row>
    <row r="10" spans="1:18" x14ac:dyDescent="0.25">
      <c r="A10" t="s">
        <v>105</v>
      </c>
      <c r="B10">
        <f>'.NET'!M7-'.NET'!L7-F11+F12</f>
        <v>23</v>
      </c>
      <c r="C10">
        <f>'Spring Boot'!M4-'Spring Boot'!L4</f>
        <v>29</v>
      </c>
      <c r="E10" t="s">
        <v>123</v>
      </c>
      <c r="O10" t="s">
        <v>105</v>
      </c>
      <c r="P10" s="15">
        <f>'.NET'!E7</f>
        <v>2.083333333333337E-2</v>
      </c>
      <c r="Q10" s="15">
        <f>'Spring Boot'!E4</f>
        <v>1.6666666666666718E-2</v>
      </c>
    </row>
    <row r="11" spans="1:18" x14ac:dyDescent="0.25">
      <c r="B11">
        <f>SUM(B9:B10)</f>
        <v>92</v>
      </c>
      <c r="C11">
        <f>SUM(C9:C10)</f>
        <v>138</v>
      </c>
      <c r="E11" t="s">
        <v>122</v>
      </c>
      <c r="F11">
        <v>4</v>
      </c>
      <c r="P11" s="15">
        <f>P9+P10</f>
        <v>5.3472222222222199E-2</v>
      </c>
      <c r="Q11" s="15">
        <f>Q9+Q10</f>
        <v>4.6527777777777835E-2</v>
      </c>
    </row>
    <row r="12" spans="1:18" x14ac:dyDescent="0.25">
      <c r="E12" t="s">
        <v>124</v>
      </c>
      <c r="F12">
        <v>10</v>
      </c>
      <c r="P12" s="15"/>
      <c r="Q12" s="15"/>
    </row>
    <row r="13" spans="1:18" x14ac:dyDescent="0.25">
      <c r="P13" s="15"/>
      <c r="Q13" s="15"/>
    </row>
    <row r="14" spans="1:18" x14ac:dyDescent="0.25">
      <c r="A14" s="12" t="s">
        <v>120</v>
      </c>
      <c r="O14" s="12" t="s">
        <v>126</v>
      </c>
      <c r="P14" s="15"/>
      <c r="Q14" s="15"/>
    </row>
    <row r="15" spans="1:18" x14ac:dyDescent="0.25">
      <c r="A15" t="s">
        <v>118</v>
      </c>
      <c r="B15">
        <f>'.NET'!M4-'.NET'!L4</f>
        <v>18</v>
      </c>
      <c r="C15">
        <f>'Spring Boot'!M5-'Spring Boot'!L5</f>
        <v>17</v>
      </c>
      <c r="O15" t="s">
        <v>118</v>
      </c>
      <c r="P15" s="15">
        <f>'.NET'!E4</f>
        <v>4.1666666666666519E-3</v>
      </c>
      <c r="Q15" s="15">
        <f>'Spring Boot'!E5</f>
        <v>7.6388888888888618E-3</v>
      </c>
    </row>
    <row r="16" spans="1:18" x14ac:dyDescent="0.25">
      <c r="A16" t="s">
        <v>119</v>
      </c>
      <c r="B16">
        <f>'.NET'!M5-'.NET'!L5</f>
        <v>59</v>
      </c>
      <c r="O16" t="s">
        <v>119</v>
      </c>
      <c r="P16" s="15">
        <f>'.NET'!E5</f>
        <v>1.5277777777777724E-2</v>
      </c>
      <c r="Q16" s="15"/>
    </row>
    <row r="17" spans="1:17" x14ac:dyDescent="0.25">
      <c r="B17">
        <f>SUM(B15:B16)</f>
        <v>77</v>
      </c>
      <c r="C17">
        <f>SUM(C15:C16)</f>
        <v>17</v>
      </c>
      <c r="P17" s="15">
        <f>P15+P16</f>
        <v>1.9444444444444375E-2</v>
      </c>
      <c r="Q17" s="15">
        <f>Q15+Q16</f>
        <v>7.6388888888888618E-3</v>
      </c>
    </row>
    <row r="18" spans="1:17" x14ac:dyDescent="0.25">
      <c r="P18" s="15"/>
      <c r="Q18" s="15"/>
    </row>
    <row r="19" spans="1:17" x14ac:dyDescent="0.25">
      <c r="P19" s="15"/>
      <c r="Q19" s="15"/>
    </row>
    <row r="20" spans="1:17" x14ac:dyDescent="0.25">
      <c r="P20" s="15"/>
      <c r="Q20" s="15"/>
    </row>
    <row r="21" spans="1:17" x14ac:dyDescent="0.25">
      <c r="A21" s="12" t="s">
        <v>97</v>
      </c>
      <c r="O21" s="12" t="s">
        <v>97</v>
      </c>
      <c r="P21" s="15"/>
      <c r="Q21" s="15"/>
    </row>
    <row r="22" spans="1:17" x14ac:dyDescent="0.25">
      <c r="A22" t="s">
        <v>121</v>
      </c>
      <c r="C22">
        <v>13</v>
      </c>
      <c r="E22" t="s">
        <v>125</v>
      </c>
      <c r="O22" t="s">
        <v>121</v>
      </c>
      <c r="P22" s="15"/>
      <c r="Q22" s="15">
        <f>'Spring Boot'!E13</f>
        <v>9.9305555555555536E-2</v>
      </c>
    </row>
    <row r="23" spans="1:17" x14ac:dyDescent="0.25">
      <c r="A23" t="s">
        <v>127</v>
      </c>
      <c r="B23">
        <f>'.NET'!S18-'.NET'!R17+'.NET'!M18-'.NET'!L17</f>
        <v>272</v>
      </c>
      <c r="C23">
        <f>'Spring Boot'!M14-'Spring Boot'!L14</f>
        <v>27</v>
      </c>
      <c r="O23" t="s">
        <v>127</v>
      </c>
      <c r="P23" s="15">
        <f>'.NET'!E18+'.NET'!E17</f>
        <v>0.11874999999999986</v>
      </c>
      <c r="Q23" s="15">
        <f>'Spring Boot'!E14</f>
        <v>6.8055555555555536E-2</v>
      </c>
    </row>
    <row r="24" spans="1:17" x14ac:dyDescent="0.25">
      <c r="B24">
        <f>SUM(B22:B23)</f>
        <v>272</v>
      </c>
      <c r="C24">
        <f>SUM(C22:C23)</f>
        <v>40</v>
      </c>
      <c r="P24" s="15">
        <f>P22+P23</f>
        <v>0.11874999999999986</v>
      </c>
      <c r="Q24" s="15">
        <f>Q22+Q23</f>
        <v>0.16736111111111107</v>
      </c>
    </row>
  </sheetData>
  <mergeCells count="2">
    <mergeCell ref="A8:D8"/>
    <mergeCell ref="O8:R8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14B3-6410-4DDE-B647-70AC2C1AA19C}">
  <dimension ref="A1:O9"/>
  <sheetViews>
    <sheetView workbookViewId="0">
      <selection activeCell="E28" sqref="E28"/>
    </sheetView>
  </sheetViews>
  <sheetFormatPr baseColWidth="10" defaultRowHeight="15" x14ac:dyDescent="0.25"/>
  <sheetData>
    <row r="1" spans="1:1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108</v>
      </c>
      <c r="G1" t="s">
        <v>109</v>
      </c>
      <c r="I1" t="s">
        <v>103</v>
      </c>
      <c r="J1" t="s">
        <v>99</v>
      </c>
      <c r="K1" t="s">
        <v>100</v>
      </c>
      <c r="L1" t="s">
        <v>101</v>
      </c>
      <c r="M1" t="s">
        <v>102</v>
      </c>
      <c r="N1" t="s">
        <v>108</v>
      </c>
      <c r="O1" t="s">
        <v>109</v>
      </c>
    </row>
    <row r="2" spans="1:15" x14ac:dyDescent="0.25">
      <c r="A2" t="s">
        <v>104</v>
      </c>
      <c r="B2">
        <v>6</v>
      </c>
      <c r="C2">
        <v>8</v>
      </c>
      <c r="D2">
        <v>10</v>
      </c>
      <c r="E2">
        <v>10</v>
      </c>
      <c r="F2">
        <f>SUM(B2:E2)</f>
        <v>34</v>
      </c>
      <c r="G2">
        <f>F2/4</f>
        <v>8.5</v>
      </c>
      <c r="I2" t="s">
        <v>104</v>
      </c>
      <c r="J2">
        <v>10</v>
      </c>
      <c r="K2">
        <v>6</v>
      </c>
      <c r="L2">
        <v>6</v>
      </c>
      <c r="M2">
        <v>10</v>
      </c>
      <c r="N2">
        <f>SUM(J2:M2)</f>
        <v>32</v>
      </c>
      <c r="O2">
        <f>N2/4</f>
        <v>8</v>
      </c>
    </row>
    <row r="3" spans="1:15" x14ac:dyDescent="0.25">
      <c r="A3" t="s">
        <v>105</v>
      </c>
      <c r="B3">
        <v>10</v>
      </c>
      <c r="C3">
        <v>10</v>
      </c>
      <c r="D3">
        <v>6</v>
      </c>
      <c r="E3">
        <v>10</v>
      </c>
      <c r="F3">
        <f t="shared" ref="F3:F6" si="0">SUM(B3:E3)</f>
        <v>36</v>
      </c>
      <c r="G3">
        <f t="shared" ref="G3:G6" si="1">F3/4</f>
        <v>9</v>
      </c>
      <c r="I3" t="s">
        <v>105</v>
      </c>
      <c r="J3">
        <v>10</v>
      </c>
      <c r="K3">
        <v>7</v>
      </c>
      <c r="L3">
        <v>10</v>
      </c>
      <c r="M3">
        <v>10</v>
      </c>
      <c r="N3">
        <f t="shared" ref="N3:N5" si="2">SUM(J3:M3)</f>
        <v>37</v>
      </c>
      <c r="O3">
        <f t="shared" ref="O3:O5" si="3">N3/4</f>
        <v>9.25</v>
      </c>
    </row>
    <row r="4" spans="1:15" x14ac:dyDescent="0.25">
      <c r="A4" t="s">
        <v>106</v>
      </c>
      <c r="B4">
        <v>10</v>
      </c>
      <c r="C4">
        <v>7</v>
      </c>
      <c r="D4">
        <v>6</v>
      </c>
      <c r="E4">
        <v>10</v>
      </c>
      <c r="F4">
        <f t="shared" si="0"/>
        <v>33</v>
      </c>
      <c r="G4">
        <f t="shared" si="1"/>
        <v>8.25</v>
      </c>
      <c r="I4" t="s">
        <v>106</v>
      </c>
      <c r="J4">
        <v>10</v>
      </c>
      <c r="K4">
        <v>7</v>
      </c>
      <c r="L4">
        <v>8</v>
      </c>
      <c r="M4">
        <v>10</v>
      </c>
      <c r="N4">
        <f t="shared" si="2"/>
        <v>35</v>
      </c>
      <c r="O4">
        <f t="shared" si="3"/>
        <v>8.75</v>
      </c>
    </row>
    <row r="5" spans="1:15" x14ac:dyDescent="0.25">
      <c r="A5" t="s">
        <v>97</v>
      </c>
      <c r="B5">
        <v>2</v>
      </c>
      <c r="C5">
        <v>4</v>
      </c>
      <c r="D5">
        <v>4</v>
      </c>
      <c r="E5">
        <v>10</v>
      </c>
      <c r="F5">
        <f t="shared" si="0"/>
        <v>20</v>
      </c>
      <c r="G5">
        <f t="shared" si="1"/>
        <v>5</v>
      </c>
      <c r="I5" t="s">
        <v>97</v>
      </c>
      <c r="J5">
        <v>8</v>
      </c>
      <c r="K5">
        <v>8</v>
      </c>
      <c r="L5">
        <v>10</v>
      </c>
      <c r="M5">
        <v>10</v>
      </c>
      <c r="N5">
        <f t="shared" si="2"/>
        <v>36</v>
      </c>
      <c r="O5">
        <f t="shared" si="3"/>
        <v>9</v>
      </c>
    </row>
    <row r="6" spans="1:15" x14ac:dyDescent="0.25">
      <c r="A6" t="s">
        <v>107</v>
      </c>
      <c r="B6">
        <v>6</v>
      </c>
      <c r="C6">
        <v>10</v>
      </c>
      <c r="D6">
        <v>8</v>
      </c>
      <c r="E6">
        <v>10</v>
      </c>
      <c r="F6">
        <f t="shared" si="0"/>
        <v>34</v>
      </c>
      <c r="G6">
        <f t="shared" si="1"/>
        <v>8.5</v>
      </c>
    </row>
    <row r="8" spans="1:15" x14ac:dyDescent="0.25">
      <c r="B8">
        <f t="shared" ref="B8:E8" si="4">SUM(B2:B6)</f>
        <v>34</v>
      </c>
      <c r="C8">
        <f t="shared" si="4"/>
        <v>39</v>
      </c>
      <c r="D8">
        <f t="shared" si="4"/>
        <v>34</v>
      </c>
      <c r="E8">
        <f t="shared" si="4"/>
        <v>50</v>
      </c>
      <c r="F8">
        <f>SUM(F2:F6)</f>
        <v>157</v>
      </c>
      <c r="G8">
        <f>SUM(G2:G6)</f>
        <v>39.25</v>
      </c>
      <c r="J8">
        <f t="shared" ref="J8:M8" si="5">SUM(J2:J5)</f>
        <v>38</v>
      </c>
      <c r="K8">
        <f t="shared" si="5"/>
        <v>28</v>
      </c>
      <c r="L8">
        <f t="shared" si="5"/>
        <v>34</v>
      </c>
      <c r="M8">
        <f t="shared" si="5"/>
        <v>40</v>
      </c>
      <c r="N8">
        <f>SUM(N2:N5)</f>
        <v>140</v>
      </c>
      <c r="O8">
        <f>SUM(O2:O5)</f>
        <v>35</v>
      </c>
    </row>
    <row r="9" spans="1:15" x14ac:dyDescent="0.25">
      <c r="B9">
        <f t="shared" ref="B9:G9" si="6">B8/5</f>
        <v>6.8</v>
      </c>
      <c r="C9">
        <f t="shared" si="6"/>
        <v>7.8</v>
      </c>
      <c r="D9">
        <f t="shared" si="6"/>
        <v>6.8</v>
      </c>
      <c r="E9">
        <f t="shared" si="6"/>
        <v>10</v>
      </c>
      <c r="F9">
        <f t="shared" si="6"/>
        <v>31.4</v>
      </c>
      <c r="G9">
        <f t="shared" si="6"/>
        <v>7.85</v>
      </c>
      <c r="J9">
        <f t="shared" ref="J9:O9" si="7">J8/4</f>
        <v>9.5</v>
      </c>
      <c r="K9">
        <f t="shared" si="7"/>
        <v>7</v>
      </c>
      <c r="L9">
        <f t="shared" si="7"/>
        <v>8.5</v>
      </c>
      <c r="M9">
        <f t="shared" si="7"/>
        <v>10</v>
      </c>
      <c r="N9">
        <f t="shared" si="7"/>
        <v>35</v>
      </c>
      <c r="O9">
        <f t="shared" si="7"/>
        <v>8.75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.NET</vt:lpstr>
      <vt:lpstr>Spring Boot</vt:lpstr>
      <vt:lpstr>Relevant metrics</vt:lpstr>
      <vt:lpstr>Bewertung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Wulf</dc:creator>
  <cp:lastModifiedBy>Frederik Wulf</cp:lastModifiedBy>
  <dcterms:created xsi:type="dcterms:W3CDTF">2023-06-14T06:13:12Z</dcterms:created>
  <dcterms:modified xsi:type="dcterms:W3CDTF">2023-08-18T12:04:56Z</dcterms:modified>
</cp:coreProperties>
</file>