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120" yWindow="105" windowWidth="15120" windowHeight="8010" tabRatio="895" firstSheet="1" activeTab="10"/>
  </bookViews>
  <sheets>
    <sheet name="Обр. сертиф. (2)" sheetId="25" r:id="rId1"/>
    <sheet name="DDLSettings" sheetId="20" r:id="rId2"/>
    <sheet name="Эталон" sheetId="16" r:id="rId3"/>
    <sheet name="СИ" sheetId="6" r:id="rId4"/>
    <sheet name="КСИ" sheetId="15" r:id="rId5"/>
    <sheet name="Списки" sheetId="17" r:id="rId6"/>
    <sheet name="Заказчики" sheetId="19" r:id="rId7"/>
    <sheet name="Свидетельство" sheetId="4" r:id="rId8"/>
    <sheet name="Оборотная" sheetId="38" r:id="rId9"/>
    <sheet name="Протокол поверки" sheetId="5" r:id="rId10"/>
    <sheet name="Извещение" sheetId="39" r:id="rId11"/>
    <sheet name="Обр. сертиф." sheetId="22" r:id="rId12"/>
    <sheet name="Сертификат" sheetId="14" r:id="rId13"/>
    <sheet name="Протокол калибровки" sheetId="12" r:id="rId14"/>
  </sheets>
  <externalReferences>
    <externalReference r:id="rId15"/>
    <externalReference r:id="rId16"/>
    <externalReference r:id="rId17"/>
    <externalReference r:id="rId18"/>
  </externalReferences>
  <definedNames>
    <definedName name="Вытекание">[1]Списки!$A$30:$A$31</definedName>
    <definedName name="Данет" localSheetId="6">[1]Списки!$A$16:$A$17</definedName>
    <definedName name="Данет">Списки!$A$18:$A$19</definedName>
    <definedName name="Едизм">Списки!$A$82:$A$85</definedName>
    <definedName name="Заказчики">Заказчики!$A$1:$A$1000</definedName>
    <definedName name="Закл" localSheetId="6">[1]Списки!$A$18:$A$19</definedName>
    <definedName name="Закл">Списки!$A$21:$A$22</definedName>
    <definedName name="Категория" localSheetId="6">[1]Списки!$A$1:$A$2</definedName>
    <definedName name="Категория">Списки!$A$1:$A$2</definedName>
    <definedName name="Класс" localSheetId="6">[1]Списки!$A$4:$A$14</definedName>
    <definedName name="Класс">Списки!$A$4:$A$16</definedName>
    <definedName name="КТ">Списки!$A$87:$A$91</definedName>
    <definedName name="Наименование">СИ!$A$3:$A$200</definedName>
    <definedName name="НаименованиеК">КСИ!$A$1:$A$100</definedName>
    <definedName name="Ном">[1]Списки!$A$33:$A$62</definedName>
    <definedName name="Номвремя">[1]Списки!$A$64:$A$73</definedName>
    <definedName name="Номинал">Списки!$A$35:$A$80</definedName>
    <definedName name="_xlnm.Print_Area" localSheetId="8">Оборотная!$A$1:$AM$166</definedName>
    <definedName name="_xlnm.Print_Area" localSheetId="13">'Протокол калибровки'!$A$1:$BA$66</definedName>
    <definedName name="_xlnm.Print_Area" localSheetId="9">'Протокол поверки'!$A$1:$BA$68</definedName>
    <definedName name="_xlnm.Print_Area" localSheetId="7">Свидетельство!$B$1:$BE$54</definedName>
    <definedName name="_xlnm.Print_Area" localSheetId="12">Сертификат!$B$1:$BE$45</definedName>
    <definedName name="Объём">[1]Списки!$A$33:$A$62</definedName>
    <definedName name="Пов" localSheetId="6">[1]Списки!$A$25:$A$28</definedName>
    <definedName name="Пов">Списки!$A$29:$A$32</definedName>
    <definedName name="Спец" localSheetId="6">[1]Списки!$A$21:$A$23</definedName>
    <definedName name="Спец">Списки!$A$24:$A$26</definedName>
    <definedName name="Типсписок">[1]СИ!$A$1:$A$100</definedName>
    <definedName name="ТипсписокК">[1]КСИ!$A$1:$A$50</definedName>
    <definedName name="тир">[2]Списки!$A$35:$A$80</definedName>
    <definedName name="Эталон">[1]Эталон!$A$1:$A$50</definedName>
    <definedName name="Эталонн">Эталон!$A$1:$A$100</definedName>
  </definedNames>
  <calcPr calcId="152511"/>
</workbook>
</file>

<file path=xl/calcChain.xml><?xml version="1.0" encoding="utf-8"?>
<calcChain xmlns="http://schemas.openxmlformats.org/spreadsheetml/2006/main">
  <c r="I46" i="4" l="1"/>
  <c r="U58" i="5"/>
  <c r="B33" i="38"/>
  <c r="S136" i="38"/>
  <c r="L136" i="38"/>
  <c r="B34" i="4" l="1"/>
  <c r="B41" i="38"/>
  <c r="A44" i="5"/>
  <c r="B32" i="4"/>
  <c r="B9" i="38"/>
  <c r="S59" i="39" l="1"/>
  <c r="K59" i="39"/>
  <c r="AQ56" i="39"/>
  <c r="AQ53" i="39"/>
  <c r="B53" i="39"/>
  <c r="R19" i="39"/>
  <c r="J11" i="39"/>
  <c r="A142" i="38"/>
  <c r="Q149" i="38"/>
  <c r="Q142" i="38"/>
  <c r="Q153" i="38"/>
  <c r="I153" i="38"/>
  <c r="A149" i="38"/>
  <c r="B32" i="14" l="1"/>
  <c r="B31" i="39"/>
  <c r="R29" i="39" l="1"/>
  <c r="B26" i="14" l="1"/>
  <c r="B30" i="14"/>
  <c r="A31" i="5" l="1"/>
  <c r="A30" i="5"/>
  <c r="L32" i="12"/>
  <c r="R57" i="5"/>
  <c r="W61" i="5"/>
  <c r="O61" i="5"/>
  <c r="X60" i="12" l="1"/>
  <c r="AF44" i="14"/>
  <c r="AN13" i="4"/>
  <c r="N12" i="14"/>
  <c r="B40" i="4" l="1"/>
  <c r="B39" i="39" s="1"/>
  <c r="P60" i="12"/>
  <c r="AE12" i="5"/>
  <c r="BF17" i="14"/>
  <c r="A48" i="12"/>
  <c r="AV13" i="4"/>
  <c r="B13" i="25" l="1"/>
  <c r="B13" i="22"/>
  <c r="A19" i="19"/>
  <c r="R24" i="14" l="1"/>
  <c r="AL61" i="12" l="1"/>
  <c r="A1000" i="19" l="1"/>
  <c r="A999" i="19"/>
  <c r="A998" i="19"/>
  <c r="A997" i="19"/>
  <c r="A996" i="19"/>
  <c r="A995" i="19"/>
  <c r="A994" i="19"/>
  <c r="A993" i="19"/>
  <c r="A992" i="19"/>
  <c r="A991" i="19"/>
  <c r="A990" i="19"/>
  <c r="A989" i="19"/>
  <c r="A988" i="19"/>
  <c r="A987" i="19"/>
  <c r="A986" i="19"/>
  <c r="A985" i="19"/>
  <c r="A984" i="19"/>
  <c r="A983" i="19"/>
  <c r="A982" i="19"/>
  <c r="A981" i="19"/>
  <c r="A980" i="19"/>
  <c r="A979" i="19"/>
  <c r="A978" i="19"/>
  <c r="A977" i="19"/>
  <c r="A976" i="19"/>
  <c r="A975" i="19"/>
  <c r="A974" i="19"/>
  <c r="A973" i="19"/>
  <c r="A972" i="19"/>
  <c r="A971" i="19"/>
  <c r="A970" i="19"/>
  <c r="A969" i="19"/>
  <c r="A968" i="19"/>
  <c r="A967" i="19"/>
  <c r="A966" i="19"/>
  <c r="A965" i="19"/>
  <c r="A964" i="19"/>
  <c r="A963" i="19"/>
  <c r="A962" i="19"/>
  <c r="A961" i="19"/>
  <c r="A960" i="19"/>
  <c r="A959" i="19"/>
  <c r="A958" i="19"/>
  <c r="A957" i="19"/>
  <c r="A956" i="19"/>
  <c r="A955" i="19"/>
  <c r="A954" i="19"/>
  <c r="A953" i="19"/>
  <c r="A952" i="19"/>
  <c r="A951" i="19"/>
  <c r="A950" i="19"/>
  <c r="A949" i="19"/>
  <c r="A948" i="19"/>
  <c r="A947" i="19"/>
  <c r="A946" i="19"/>
  <c r="A945" i="19"/>
  <c r="A944" i="19"/>
  <c r="A943" i="19"/>
  <c r="A942" i="19"/>
  <c r="A941" i="19"/>
  <c r="A940" i="19"/>
  <c r="A939" i="19"/>
  <c r="A938" i="19"/>
  <c r="A937" i="19"/>
  <c r="A936" i="19"/>
  <c r="A935" i="19"/>
  <c r="A934" i="19"/>
  <c r="A933" i="19"/>
  <c r="A932" i="19"/>
  <c r="A931" i="19"/>
  <c r="A930" i="19"/>
  <c r="A929" i="19"/>
  <c r="A928" i="19"/>
  <c r="A927" i="19"/>
  <c r="A926" i="19"/>
  <c r="A925" i="19"/>
  <c r="A924" i="19"/>
  <c r="A923" i="19"/>
  <c r="A922" i="19"/>
  <c r="A921" i="19"/>
  <c r="A920" i="19"/>
  <c r="A919" i="19"/>
  <c r="A918" i="19"/>
  <c r="A917" i="19"/>
  <c r="A916" i="19"/>
  <c r="A915" i="19"/>
  <c r="A914" i="19"/>
  <c r="A913" i="19"/>
  <c r="A912" i="19"/>
  <c r="A911" i="19"/>
  <c r="A910" i="19"/>
  <c r="A909" i="19"/>
  <c r="A908" i="19"/>
  <c r="A907" i="19"/>
  <c r="A906" i="19"/>
  <c r="A905" i="19"/>
  <c r="A904" i="19"/>
  <c r="A903" i="19"/>
  <c r="A902" i="19"/>
  <c r="A901" i="19"/>
  <c r="A900" i="19"/>
  <c r="A899" i="19"/>
  <c r="A898" i="19"/>
  <c r="A897" i="19"/>
  <c r="A896" i="19"/>
  <c r="A895" i="19"/>
  <c r="A894" i="19"/>
  <c r="A893" i="19"/>
  <c r="A892" i="19"/>
  <c r="A891" i="19"/>
  <c r="A890" i="19"/>
  <c r="A889" i="19"/>
  <c r="A888" i="19"/>
  <c r="A887" i="19"/>
  <c r="A886" i="19"/>
  <c r="A885" i="19"/>
  <c r="A884" i="19"/>
  <c r="A883" i="19"/>
  <c r="A882" i="19"/>
  <c r="A881" i="19"/>
  <c r="A880" i="19"/>
  <c r="A879" i="19"/>
  <c r="A878" i="19"/>
  <c r="A877" i="19"/>
  <c r="A876" i="19"/>
  <c r="A875" i="19"/>
  <c r="A874" i="19"/>
  <c r="A873" i="19"/>
  <c r="A872" i="19"/>
  <c r="A871" i="19"/>
  <c r="A870" i="19"/>
  <c r="A869" i="19"/>
  <c r="A868" i="19"/>
  <c r="A867" i="19"/>
  <c r="A866" i="19"/>
  <c r="A865" i="19"/>
  <c r="A864" i="19"/>
  <c r="A863" i="19"/>
  <c r="A862" i="19"/>
  <c r="A861" i="19"/>
  <c r="A860" i="19"/>
  <c r="A859" i="19"/>
  <c r="A858" i="19"/>
  <c r="A857" i="19"/>
  <c r="A856" i="19"/>
  <c r="A855" i="19"/>
  <c r="A854" i="19"/>
  <c r="A853" i="19"/>
  <c r="A852" i="19"/>
  <c r="A851" i="19"/>
  <c r="A850" i="19"/>
  <c r="A849" i="19"/>
  <c r="A848" i="19"/>
  <c r="A847" i="19"/>
  <c r="A846" i="19"/>
  <c r="A845" i="19"/>
  <c r="A844" i="19"/>
  <c r="A843" i="19"/>
  <c r="A842" i="19"/>
  <c r="A841" i="19"/>
  <c r="A840" i="19"/>
  <c r="A839" i="19"/>
  <c r="A838" i="19"/>
  <c r="A837" i="19"/>
  <c r="A836" i="19"/>
  <c r="A835" i="19"/>
  <c r="A834" i="19"/>
  <c r="A833" i="19"/>
  <c r="A832" i="19"/>
  <c r="A831" i="19"/>
  <c r="A830" i="19"/>
  <c r="A829" i="19"/>
  <c r="A828" i="19"/>
  <c r="A827" i="19"/>
  <c r="A826" i="19"/>
  <c r="A825" i="19"/>
  <c r="A824" i="19"/>
  <c r="A823" i="19"/>
  <c r="A822" i="19"/>
  <c r="A821" i="19"/>
  <c r="A820" i="19"/>
  <c r="A819" i="19"/>
  <c r="A818" i="19"/>
  <c r="A817" i="19"/>
  <c r="A816" i="19"/>
  <c r="A815" i="19"/>
  <c r="A814" i="19"/>
  <c r="A813" i="19"/>
  <c r="A812" i="19"/>
  <c r="A811" i="19"/>
  <c r="A810" i="19"/>
  <c r="A809" i="19"/>
  <c r="A808" i="19"/>
  <c r="A807" i="19"/>
  <c r="A806" i="19"/>
  <c r="A805" i="19"/>
  <c r="A804" i="19"/>
  <c r="A803" i="19"/>
  <c r="A802" i="19"/>
  <c r="A801" i="19"/>
  <c r="A800" i="19"/>
  <c r="A799" i="19"/>
  <c r="A798" i="19"/>
  <c r="A797" i="19"/>
  <c r="A796" i="19"/>
  <c r="A795" i="19"/>
  <c r="A794" i="19"/>
  <c r="A793" i="19"/>
  <c r="A792" i="19"/>
  <c r="A791" i="19"/>
  <c r="A790" i="19"/>
  <c r="A789" i="19"/>
  <c r="A788" i="19"/>
  <c r="A787" i="19"/>
  <c r="A786" i="19"/>
  <c r="A785" i="19"/>
  <c r="A784" i="19"/>
  <c r="A783" i="19"/>
  <c r="A782" i="19"/>
  <c r="A781" i="19"/>
  <c r="A780" i="19"/>
  <c r="A779" i="19"/>
  <c r="A778" i="19"/>
  <c r="A777" i="19"/>
  <c r="A776" i="19"/>
  <c r="A775" i="19"/>
  <c r="A774" i="19"/>
  <c r="A773" i="19"/>
  <c r="A772" i="19"/>
  <c r="A771" i="19"/>
  <c r="A770" i="19"/>
  <c r="A769" i="19"/>
  <c r="A768" i="19"/>
  <c r="A767" i="19"/>
  <c r="A766" i="19"/>
  <c r="A765" i="19"/>
  <c r="A764" i="19"/>
  <c r="A763" i="19"/>
  <c r="A762" i="19"/>
  <c r="A761" i="19"/>
  <c r="A760" i="19"/>
  <c r="A759" i="19"/>
  <c r="A758" i="19"/>
  <c r="A757" i="19"/>
  <c r="A756" i="19"/>
  <c r="A755" i="19"/>
  <c r="A754" i="19"/>
  <c r="A753" i="19"/>
  <c r="A752" i="19"/>
  <c r="A751" i="19"/>
  <c r="A750" i="19"/>
  <c r="A749" i="19"/>
  <c r="A748" i="19"/>
  <c r="A747" i="19"/>
  <c r="A746" i="19"/>
  <c r="A745" i="19"/>
  <c r="A744" i="19"/>
  <c r="A743" i="19"/>
  <c r="A742" i="19"/>
  <c r="A741" i="19"/>
  <c r="A740" i="19"/>
  <c r="A739" i="19"/>
  <c r="A738" i="19"/>
  <c r="A737" i="19"/>
  <c r="A736" i="19"/>
  <c r="A735" i="19"/>
  <c r="A734" i="19"/>
  <c r="A733" i="19"/>
  <c r="A732" i="19"/>
  <c r="A731" i="19"/>
  <c r="A730" i="19"/>
  <c r="A729" i="19"/>
  <c r="A728" i="19"/>
  <c r="A727" i="19"/>
  <c r="A726" i="19"/>
  <c r="A725" i="19"/>
  <c r="A724" i="19"/>
  <c r="A723" i="19"/>
  <c r="A722" i="19"/>
  <c r="A721" i="19"/>
  <c r="A720" i="19"/>
  <c r="A719" i="19"/>
  <c r="A718" i="19"/>
  <c r="A717" i="19"/>
  <c r="A716" i="19"/>
  <c r="A715" i="19"/>
  <c r="A714" i="19"/>
  <c r="A713" i="19"/>
  <c r="A712" i="19"/>
  <c r="A711" i="19"/>
  <c r="A710" i="19"/>
  <c r="A709" i="19"/>
  <c r="A708" i="19"/>
  <c r="A707" i="19"/>
  <c r="A706" i="19"/>
  <c r="A705" i="19"/>
  <c r="A704" i="19"/>
  <c r="A703" i="19"/>
  <c r="A702" i="19"/>
  <c r="A701" i="19"/>
  <c r="A700" i="19"/>
  <c r="A699" i="19"/>
  <c r="A698" i="19"/>
  <c r="A697" i="19"/>
  <c r="A696" i="19"/>
  <c r="A695" i="19"/>
  <c r="A694" i="19"/>
  <c r="A693" i="19"/>
  <c r="A692" i="19"/>
  <c r="A691" i="19"/>
  <c r="A690" i="19"/>
  <c r="A689" i="19"/>
  <c r="A688" i="19"/>
  <c r="A687" i="19"/>
  <c r="A686" i="19"/>
  <c r="A685" i="19"/>
  <c r="A684" i="19"/>
  <c r="A683" i="19"/>
  <c r="A682" i="19"/>
  <c r="A681" i="19"/>
  <c r="A680" i="19"/>
  <c r="A679" i="19"/>
  <c r="A678" i="19"/>
  <c r="A677" i="19"/>
  <c r="A676" i="19"/>
  <c r="A675" i="19"/>
  <c r="A674" i="19"/>
  <c r="A673" i="19"/>
  <c r="A672" i="19"/>
  <c r="A671" i="19"/>
  <c r="A670" i="19"/>
  <c r="A669" i="19"/>
  <c r="A668" i="19"/>
  <c r="A667" i="19"/>
  <c r="A666" i="19"/>
  <c r="A665" i="19"/>
  <c r="A664" i="19"/>
  <c r="A663" i="19"/>
  <c r="A662" i="19"/>
  <c r="A661" i="19"/>
  <c r="A660" i="19"/>
  <c r="A659" i="19"/>
  <c r="A658" i="19"/>
  <c r="A657" i="19"/>
  <c r="A656" i="19"/>
  <c r="A655" i="19"/>
  <c r="A654" i="19"/>
  <c r="A653" i="19"/>
  <c r="A652" i="19"/>
  <c r="A651" i="19"/>
  <c r="A650" i="19"/>
  <c r="A649" i="19"/>
  <c r="A648" i="19"/>
  <c r="A647" i="19"/>
  <c r="A646" i="19"/>
  <c r="A645" i="19"/>
  <c r="A644" i="19"/>
  <c r="A643" i="19"/>
  <c r="A642" i="19"/>
  <c r="A641" i="19"/>
  <c r="A640" i="19"/>
  <c r="A639" i="19"/>
  <c r="A638" i="19"/>
  <c r="A637" i="19"/>
  <c r="A636" i="19"/>
  <c r="A635" i="19"/>
  <c r="A634" i="19"/>
  <c r="A633" i="19"/>
  <c r="A632" i="19"/>
  <c r="A631" i="19"/>
  <c r="A630" i="19"/>
  <c r="A629" i="19"/>
  <c r="A628" i="19"/>
  <c r="A627" i="19"/>
  <c r="A626" i="19"/>
  <c r="A625" i="19"/>
  <c r="A624" i="19"/>
  <c r="A623" i="19"/>
  <c r="A622" i="19"/>
  <c r="A621" i="19"/>
  <c r="A620" i="19"/>
  <c r="A619" i="19"/>
  <c r="A618" i="19"/>
  <c r="A617" i="19"/>
  <c r="A616" i="19"/>
  <c r="A615" i="19"/>
  <c r="A614" i="19"/>
  <c r="A613" i="19"/>
  <c r="A612" i="19"/>
  <c r="A611" i="19"/>
  <c r="A610" i="19"/>
  <c r="A609" i="19"/>
  <c r="A608" i="19"/>
  <c r="A607" i="19"/>
  <c r="A606" i="19"/>
  <c r="A605" i="19"/>
  <c r="A604" i="19"/>
  <c r="A603" i="19"/>
  <c r="A602" i="19"/>
  <c r="A601" i="19"/>
  <c r="A600" i="19"/>
  <c r="A599" i="19"/>
  <c r="A598" i="19"/>
  <c r="A597" i="19"/>
  <c r="A596" i="19"/>
  <c r="A595" i="19"/>
  <c r="A594" i="19"/>
  <c r="A593" i="19"/>
  <c r="A592" i="19"/>
  <c r="A591" i="19"/>
  <c r="A590" i="19"/>
  <c r="A589" i="19"/>
  <c r="A588" i="19"/>
  <c r="A587" i="19"/>
  <c r="A586" i="19"/>
  <c r="A585" i="19"/>
  <c r="A584" i="19"/>
  <c r="A583" i="19"/>
  <c r="A582" i="19"/>
  <c r="A581" i="19"/>
  <c r="A580" i="19"/>
  <c r="A579" i="19"/>
  <c r="A578" i="19"/>
  <c r="A577" i="19"/>
  <c r="A576" i="19"/>
  <c r="A575" i="19"/>
  <c r="A574" i="19"/>
  <c r="A573" i="19"/>
  <c r="A572" i="19"/>
  <c r="A571" i="19"/>
  <c r="A570" i="19"/>
  <c r="A569" i="19"/>
  <c r="A568" i="19"/>
  <c r="A567" i="19"/>
  <c r="A566" i="19"/>
  <c r="A565" i="19"/>
  <c r="A564" i="19"/>
  <c r="A563" i="19"/>
  <c r="A562" i="19"/>
  <c r="A561" i="19"/>
  <c r="A560" i="19"/>
  <c r="A559" i="19"/>
  <c r="A558" i="19"/>
  <c r="A557" i="19"/>
  <c r="A556" i="19"/>
  <c r="A555" i="19"/>
  <c r="A554" i="19"/>
  <c r="A553" i="19"/>
  <c r="A552" i="19"/>
  <c r="A551" i="19"/>
  <c r="A550" i="19"/>
  <c r="A549" i="19"/>
  <c r="A548" i="19"/>
  <c r="A547" i="19"/>
  <c r="A546" i="19"/>
  <c r="A545" i="19"/>
  <c r="A544" i="19"/>
  <c r="A543" i="19"/>
  <c r="A542" i="19"/>
  <c r="A541" i="19"/>
  <c r="A540" i="19"/>
  <c r="A539" i="19"/>
  <c r="A538" i="19"/>
  <c r="A537" i="19"/>
  <c r="A536" i="19"/>
  <c r="A535" i="19"/>
  <c r="A534" i="19"/>
  <c r="A533" i="19"/>
  <c r="A532" i="19"/>
  <c r="A531" i="19"/>
  <c r="A530" i="19"/>
  <c r="A529" i="19"/>
  <c r="A528" i="19"/>
  <c r="A527" i="19"/>
  <c r="A526" i="19"/>
  <c r="A525" i="19"/>
  <c r="A524" i="19"/>
  <c r="A523" i="19"/>
  <c r="A522" i="19"/>
  <c r="A521" i="19"/>
  <c r="A520" i="19"/>
  <c r="A519" i="19"/>
  <c r="A518" i="19"/>
  <c r="A517" i="19"/>
  <c r="A516" i="19"/>
  <c r="A515" i="19"/>
  <c r="A514" i="19"/>
  <c r="A513" i="19"/>
  <c r="A512" i="19"/>
  <c r="A511" i="19"/>
  <c r="A510" i="19"/>
  <c r="A509" i="19"/>
  <c r="A508" i="19"/>
  <c r="A507" i="19"/>
  <c r="A506" i="19"/>
  <c r="A505" i="19"/>
  <c r="A504" i="19"/>
  <c r="A503" i="19"/>
  <c r="A502" i="19"/>
  <c r="A501" i="19"/>
  <c r="A500" i="19"/>
  <c r="A499" i="19"/>
  <c r="A498" i="19"/>
  <c r="A497" i="19"/>
  <c r="A496" i="19"/>
  <c r="A495" i="19"/>
  <c r="A494" i="19"/>
  <c r="A493" i="19"/>
  <c r="A492" i="19"/>
  <c r="A491" i="19"/>
  <c r="A490" i="19"/>
  <c r="A489" i="19"/>
  <c r="A488" i="19"/>
  <c r="A487" i="19"/>
  <c r="A486" i="19"/>
  <c r="A485" i="19"/>
  <c r="A484" i="19"/>
  <c r="A483" i="19"/>
  <c r="A482" i="19"/>
  <c r="A481" i="19"/>
  <c r="A480" i="19"/>
  <c r="A479" i="19"/>
  <c r="A478" i="19"/>
  <c r="A477" i="19"/>
  <c r="A476" i="19"/>
  <c r="A475" i="19"/>
  <c r="A474" i="19"/>
  <c r="A473" i="19"/>
  <c r="A472" i="19"/>
  <c r="A471" i="19"/>
  <c r="A470" i="19"/>
  <c r="A469" i="19"/>
  <c r="A468" i="19"/>
  <c r="A467" i="19"/>
  <c r="A466" i="19"/>
  <c r="A465" i="19"/>
  <c r="A464" i="19"/>
  <c r="A463" i="19"/>
  <c r="A462" i="19"/>
  <c r="A461" i="19"/>
  <c r="A460" i="19"/>
  <c r="A459" i="19"/>
  <c r="A458" i="19"/>
  <c r="A457" i="19"/>
  <c r="A456" i="19"/>
  <c r="A455" i="19"/>
  <c r="A454" i="19"/>
  <c r="A453" i="19"/>
  <c r="A452" i="19"/>
  <c r="A451" i="19"/>
  <c r="A450" i="19"/>
  <c r="A449" i="19"/>
  <c r="A448" i="19"/>
  <c r="A447" i="19"/>
  <c r="A446" i="19"/>
  <c r="A445" i="19"/>
  <c r="A444" i="19"/>
  <c r="A443" i="19"/>
  <c r="A442" i="19"/>
  <c r="A441" i="19"/>
  <c r="A440" i="19"/>
  <c r="A439" i="19"/>
  <c r="A438" i="19"/>
  <c r="A437" i="19"/>
  <c r="A436" i="19"/>
  <c r="A435" i="19"/>
  <c r="A434" i="19"/>
  <c r="A433" i="19"/>
  <c r="A432" i="19"/>
  <c r="A431" i="19"/>
  <c r="A430" i="19"/>
  <c r="A429" i="19"/>
  <c r="A428" i="19"/>
  <c r="A427" i="19"/>
  <c r="A426" i="19"/>
  <c r="A425" i="19"/>
  <c r="A424" i="19"/>
  <c r="A423" i="19"/>
  <c r="A422" i="19"/>
  <c r="A421" i="19"/>
  <c r="A420" i="19"/>
  <c r="A419" i="19"/>
  <c r="A418" i="19"/>
  <c r="A417" i="19"/>
  <c r="A416" i="19"/>
  <c r="A415" i="19"/>
  <c r="A414" i="19"/>
  <c r="A413" i="19"/>
  <c r="A412" i="19"/>
  <c r="A411" i="19"/>
  <c r="A410" i="19"/>
  <c r="A409" i="19"/>
  <c r="A408" i="19"/>
  <c r="A407" i="19"/>
  <c r="A406" i="19"/>
  <c r="A405" i="19"/>
  <c r="A404" i="19"/>
  <c r="A403" i="19"/>
  <c r="A402" i="19"/>
  <c r="A401" i="19"/>
  <c r="A400" i="19"/>
  <c r="A399" i="19"/>
  <c r="A398" i="19"/>
  <c r="A397" i="19"/>
  <c r="A396" i="19"/>
  <c r="A395" i="19"/>
  <c r="A394" i="19"/>
  <c r="A393" i="19"/>
  <c r="A392" i="19"/>
  <c r="A391" i="19"/>
  <c r="A390" i="19"/>
  <c r="A389" i="19"/>
  <c r="A388" i="19"/>
  <c r="A387" i="19"/>
  <c r="A386" i="19"/>
  <c r="A385" i="19"/>
  <c r="A384" i="19"/>
  <c r="A383" i="19"/>
  <c r="A382" i="19"/>
  <c r="A381" i="19"/>
  <c r="A380" i="19"/>
  <c r="A379" i="19"/>
  <c r="A378" i="19"/>
  <c r="A377" i="19"/>
  <c r="A376" i="19"/>
  <c r="A375" i="19"/>
  <c r="A374" i="19"/>
  <c r="A373" i="19"/>
  <c r="A372" i="19"/>
  <c r="A371" i="19"/>
  <c r="A370" i="19"/>
  <c r="A369" i="19"/>
  <c r="A368" i="19"/>
  <c r="A367" i="19"/>
  <c r="A366" i="19"/>
  <c r="A365" i="19"/>
  <c r="A364" i="19"/>
  <c r="A363" i="19"/>
  <c r="A362" i="19"/>
  <c r="A361" i="19"/>
  <c r="A360" i="19"/>
  <c r="A359" i="19"/>
  <c r="A358" i="19"/>
  <c r="A357" i="19"/>
  <c r="A356" i="19"/>
  <c r="A355" i="19"/>
  <c r="A354" i="19"/>
  <c r="A353" i="19"/>
  <c r="A352" i="19"/>
  <c r="A351" i="19"/>
  <c r="A350" i="19"/>
  <c r="A349" i="19"/>
  <c r="A348" i="19"/>
  <c r="A347" i="19"/>
  <c r="A346" i="19"/>
  <c r="A345" i="19"/>
  <c r="A344" i="19"/>
  <c r="A343" i="19"/>
  <c r="A342" i="19"/>
  <c r="A341" i="19"/>
  <c r="A340" i="19"/>
  <c r="A339" i="19"/>
  <c r="A338" i="19"/>
  <c r="A337" i="19"/>
  <c r="A336" i="19"/>
  <c r="A335" i="19"/>
  <c r="A334" i="19"/>
  <c r="A333" i="19"/>
  <c r="A332" i="19"/>
  <c r="A331" i="19"/>
  <c r="A330" i="19"/>
  <c r="A329" i="19"/>
  <c r="A328" i="19"/>
  <c r="A327" i="19"/>
  <c r="A326" i="19"/>
  <c r="A325" i="19"/>
  <c r="A324" i="19"/>
  <c r="A323" i="19"/>
  <c r="A322" i="19"/>
  <c r="A321" i="19"/>
  <c r="A320" i="19"/>
  <c r="A319" i="19"/>
  <c r="A318" i="19"/>
  <c r="A317" i="19"/>
  <c r="A316" i="19"/>
  <c r="A315" i="19"/>
  <c r="A314" i="19"/>
  <c r="A313" i="19"/>
  <c r="A312" i="19"/>
  <c r="A311" i="19"/>
  <c r="A310" i="19"/>
  <c r="A309" i="19"/>
  <c r="A308" i="19"/>
  <c r="A307" i="19"/>
  <c r="A306" i="19"/>
  <c r="A305" i="19"/>
  <c r="A304" i="19"/>
  <c r="A303" i="19"/>
  <c r="A302" i="19"/>
  <c r="A301" i="19"/>
  <c r="A300" i="19"/>
  <c r="A299" i="19"/>
  <c r="A298" i="19"/>
  <c r="A297" i="19"/>
  <c r="A296" i="19"/>
  <c r="A295" i="19"/>
  <c r="A294" i="19"/>
  <c r="A293" i="19"/>
  <c r="A292" i="19"/>
  <c r="A291" i="19"/>
  <c r="A290" i="19"/>
  <c r="A289" i="19"/>
  <c r="A288" i="19"/>
  <c r="A287" i="19"/>
  <c r="A286" i="19"/>
  <c r="A285" i="19"/>
  <c r="A284" i="19"/>
  <c r="A283" i="19"/>
  <c r="A282" i="19"/>
  <c r="A281" i="19"/>
  <c r="A280" i="19"/>
  <c r="A279" i="19"/>
  <c r="A278" i="19"/>
  <c r="A277" i="19"/>
  <c r="A276" i="19"/>
  <c r="A275" i="19"/>
  <c r="A274" i="19"/>
  <c r="A273" i="19"/>
  <c r="A272" i="19"/>
  <c r="A271" i="19"/>
  <c r="A270" i="19"/>
  <c r="A269" i="19"/>
  <c r="A268" i="19"/>
  <c r="A267" i="19"/>
  <c r="A266" i="19"/>
  <c r="A265" i="19"/>
  <c r="A264" i="19"/>
  <c r="A263" i="19"/>
  <c r="A262" i="19"/>
  <c r="A261" i="19"/>
  <c r="A260" i="19"/>
  <c r="A259" i="19"/>
  <c r="A258" i="19"/>
  <c r="A257" i="19"/>
  <c r="A256" i="19"/>
  <c r="A255" i="19"/>
  <c r="A254" i="19"/>
  <c r="A253" i="19"/>
  <c r="A252" i="19"/>
  <c r="A251" i="19"/>
  <c r="A250" i="19"/>
  <c r="A249" i="19"/>
  <c r="A248" i="19"/>
  <c r="A247" i="19"/>
  <c r="A246" i="19"/>
  <c r="A245" i="19"/>
  <c r="A244" i="19"/>
  <c r="A243" i="19"/>
  <c r="A242" i="19"/>
  <c r="A241" i="19"/>
  <c r="A240" i="19"/>
  <c r="A239" i="19"/>
  <c r="A238" i="19"/>
  <c r="A237" i="19"/>
  <c r="A236" i="19"/>
  <c r="A235" i="19"/>
  <c r="A234" i="19"/>
  <c r="A233" i="19"/>
  <c r="A232" i="19"/>
  <c r="A231" i="19"/>
  <c r="A230" i="19"/>
  <c r="A229" i="19"/>
  <c r="A228" i="19"/>
  <c r="A227" i="19"/>
  <c r="A226" i="19"/>
  <c r="A225" i="19"/>
  <c r="A224" i="19"/>
  <c r="A223" i="19"/>
  <c r="A222" i="19"/>
  <c r="A221" i="19"/>
  <c r="A220" i="19"/>
  <c r="A219" i="19"/>
  <c r="A218" i="19"/>
  <c r="A217" i="19"/>
  <c r="A216" i="19"/>
  <c r="A215" i="19"/>
  <c r="A214" i="19"/>
  <c r="A213" i="19"/>
  <c r="A212" i="19"/>
  <c r="A211" i="19"/>
  <c r="A210" i="19"/>
  <c r="A209" i="19"/>
  <c r="A208" i="19"/>
  <c r="A207" i="19"/>
  <c r="A206" i="19"/>
  <c r="A205" i="19"/>
  <c r="A204" i="19"/>
  <c r="A203" i="19"/>
  <c r="A202" i="19"/>
  <c r="A201" i="19"/>
  <c r="A200" i="19"/>
  <c r="A199" i="19"/>
  <c r="A198" i="19"/>
  <c r="A197" i="19"/>
  <c r="A196" i="19"/>
  <c r="A195" i="19"/>
  <c r="A194" i="19"/>
  <c r="A193" i="19"/>
  <c r="A192" i="19"/>
  <c r="A191" i="19"/>
  <c r="A190" i="19"/>
  <c r="A189" i="19"/>
  <c r="A188" i="19"/>
  <c r="A187" i="19"/>
  <c r="A186" i="19"/>
  <c r="A185" i="19"/>
  <c r="A184" i="19"/>
  <c r="A183" i="19"/>
  <c r="A182" i="19"/>
  <c r="A181" i="19"/>
  <c r="A180" i="19"/>
  <c r="A179" i="19"/>
  <c r="A178" i="19"/>
  <c r="A177" i="19"/>
  <c r="A176" i="19"/>
  <c r="A175" i="19"/>
  <c r="A174" i="19"/>
  <c r="A173" i="19"/>
  <c r="A172" i="19"/>
  <c r="A171" i="19"/>
  <c r="A170" i="19"/>
  <c r="A169" i="19"/>
  <c r="A168" i="19"/>
  <c r="A167" i="19"/>
  <c r="A166" i="19"/>
  <c r="A165" i="19"/>
  <c r="A164" i="19"/>
  <c r="A163" i="19"/>
  <c r="A162" i="19"/>
  <c r="A161" i="19"/>
  <c r="A160" i="19"/>
  <c r="A159" i="19"/>
  <c r="A158" i="19"/>
  <c r="A157" i="19"/>
  <c r="A156" i="19"/>
  <c r="A155" i="19"/>
  <c r="A154" i="19"/>
  <c r="A153" i="19"/>
  <c r="A152" i="19"/>
  <c r="A151" i="19"/>
  <c r="A150" i="19"/>
  <c r="A149" i="19"/>
  <c r="A148" i="19"/>
  <c r="A147" i="19"/>
  <c r="A146" i="19"/>
  <c r="A145" i="19"/>
  <c r="A144" i="19"/>
  <c r="A143" i="19"/>
  <c r="A142" i="19"/>
  <c r="A141" i="19"/>
  <c r="A140" i="19"/>
  <c r="A139" i="19"/>
  <c r="A138" i="19"/>
  <c r="A137" i="19"/>
  <c r="A136" i="19"/>
  <c r="A135" i="19"/>
  <c r="A134" i="19"/>
  <c r="A133" i="19"/>
  <c r="A132" i="19"/>
  <c r="A131" i="19"/>
  <c r="A130" i="19"/>
  <c r="A129" i="19"/>
  <c r="A128" i="19"/>
  <c r="A127" i="19"/>
  <c r="A126" i="19"/>
  <c r="A125" i="19"/>
  <c r="A124" i="19"/>
  <c r="A123" i="19"/>
  <c r="A122" i="19"/>
  <c r="A121" i="19"/>
  <c r="A120" i="19"/>
  <c r="A119" i="19"/>
  <c r="A118" i="19"/>
  <c r="A117" i="19"/>
  <c r="A116" i="19"/>
  <c r="A115" i="19"/>
  <c r="A114" i="19"/>
  <c r="A113" i="19"/>
  <c r="A112" i="19"/>
  <c r="A111" i="19"/>
  <c r="A110" i="19"/>
  <c r="A109" i="19"/>
  <c r="A108" i="19"/>
  <c r="A107" i="19"/>
  <c r="A106" i="19"/>
  <c r="A105" i="19"/>
  <c r="A104" i="19"/>
  <c r="A103" i="19"/>
  <c r="A102" i="19"/>
  <c r="A101" i="19"/>
  <c r="A100" i="19"/>
  <c r="A99" i="19"/>
  <c r="A98" i="19"/>
  <c r="A97" i="19"/>
  <c r="A96" i="19"/>
  <c r="A95" i="19"/>
  <c r="A94" i="19"/>
  <c r="A93" i="19"/>
  <c r="A92" i="19"/>
  <c r="A91" i="19"/>
  <c r="A90" i="19"/>
  <c r="A89" i="19"/>
  <c r="A88" i="19"/>
  <c r="A87" i="19"/>
  <c r="A86" i="19"/>
  <c r="A85" i="19"/>
  <c r="A84" i="19"/>
  <c r="A83" i="19"/>
  <c r="A82" i="19"/>
  <c r="A81" i="19"/>
  <c r="A80" i="19"/>
  <c r="A79" i="19"/>
  <c r="A78" i="19"/>
  <c r="A77" i="19"/>
  <c r="A76" i="19"/>
  <c r="A75" i="19"/>
  <c r="A74" i="19"/>
  <c r="A73" i="19"/>
  <c r="A72" i="19"/>
  <c r="A71" i="19"/>
  <c r="A70" i="19"/>
  <c r="A69" i="19"/>
  <c r="A68" i="19"/>
  <c r="A67" i="19"/>
  <c r="A66" i="19"/>
  <c r="A65" i="19"/>
  <c r="A64" i="19"/>
  <c r="A63" i="19"/>
  <c r="A62" i="19"/>
  <c r="A61" i="19"/>
  <c r="A60" i="19"/>
  <c r="A59" i="19"/>
  <c r="A58" i="19"/>
  <c r="A57" i="19"/>
  <c r="A56" i="19"/>
  <c r="A55" i="19"/>
  <c r="A54" i="19"/>
  <c r="A53" i="19"/>
  <c r="A52" i="19"/>
  <c r="A51" i="19"/>
  <c r="A50" i="19"/>
  <c r="A49" i="19"/>
  <c r="A48" i="19"/>
  <c r="A47" i="19"/>
  <c r="A46" i="19"/>
  <c r="A45" i="19"/>
  <c r="A44" i="19"/>
  <c r="A43" i="19"/>
  <c r="A42" i="19"/>
  <c r="A41" i="19"/>
  <c r="A40" i="19"/>
  <c r="A39" i="19"/>
  <c r="A38" i="19"/>
  <c r="A37" i="19"/>
  <c r="A36" i="19"/>
  <c r="A35" i="19"/>
  <c r="A34" i="19"/>
  <c r="A33" i="19"/>
  <c r="A32" i="19"/>
  <c r="A31" i="19"/>
  <c r="A30" i="19"/>
  <c r="A29" i="19"/>
  <c r="A28" i="19"/>
  <c r="A27" i="19"/>
  <c r="A26" i="19"/>
  <c r="A25" i="19"/>
  <c r="A24" i="19"/>
  <c r="A23" i="19"/>
  <c r="A22" i="19"/>
  <c r="A21" i="19"/>
  <c r="A20" i="19"/>
  <c r="A18" i="19"/>
  <c r="A17" i="19"/>
  <c r="A16" i="19"/>
  <c r="A15" i="19"/>
  <c r="A14" i="19"/>
  <c r="A13" i="19"/>
  <c r="A12" i="19"/>
  <c r="A11" i="19"/>
  <c r="A10" i="19"/>
  <c r="A9" i="19"/>
  <c r="A8" i="19"/>
  <c r="A7" i="19"/>
  <c r="A6" i="19"/>
  <c r="A5" i="19"/>
  <c r="A4" i="19"/>
  <c r="A3" i="19"/>
  <c r="A2" i="19"/>
  <c r="A1" i="19"/>
  <c r="A2" i="6"/>
  <c r="A3" i="6"/>
  <c r="A4" i="6"/>
  <c r="A5" i="6"/>
  <c r="A6" i="6"/>
  <c r="A7" i="6"/>
  <c r="A8" i="6"/>
  <c r="A9" i="6"/>
  <c r="A10" i="6"/>
  <c r="A11" i="6"/>
  <c r="A12" i="6"/>
  <c r="A13" i="6"/>
  <c r="A14" i="6"/>
  <c r="A15" i="6"/>
  <c r="A16" i="6"/>
  <c r="A17" i="6"/>
  <c r="A18" i="6"/>
  <c r="A19" i="6"/>
  <c r="A20" i="6"/>
  <c r="A21" i="6"/>
  <c r="A22" i="6"/>
  <c r="A23" i="6"/>
  <c r="A24" i="6"/>
  <c r="A25" i="6"/>
  <c r="A26" i="6"/>
  <c r="A27" i="6"/>
  <c r="A28" i="6"/>
  <c r="A29" i="6"/>
  <c r="A30" i="6"/>
  <c r="A31" i="6"/>
  <c r="A32" i="6"/>
  <c r="A33" i="6"/>
  <c r="A34" i="6"/>
  <c r="A35" i="6"/>
  <c r="A36" i="6"/>
  <c r="A37" i="6"/>
  <c r="A38" i="6"/>
  <c r="A39" i="6"/>
  <c r="A40" i="6"/>
  <c r="A41" i="6"/>
  <c r="A42" i="6"/>
  <c r="A43" i="6"/>
  <c r="A44" i="6"/>
  <c r="A45" i="6"/>
  <c r="A46" i="6"/>
  <c r="A47" i="6"/>
  <c r="A48" i="6"/>
  <c r="A49" i="6"/>
  <c r="A50" i="6"/>
  <c r="A51" i="6"/>
  <c r="A52" i="6"/>
  <c r="A53" i="6"/>
  <c r="A54" i="6"/>
  <c r="A55" i="6"/>
  <c r="A56" i="6"/>
  <c r="A57" i="6"/>
  <c r="A58" i="6"/>
  <c r="A59" i="6"/>
  <c r="A60" i="6"/>
  <c r="A61" i="6"/>
  <c r="A62" i="6"/>
  <c r="A63" i="6"/>
  <c r="A64" i="6"/>
  <c r="A65" i="6"/>
  <c r="A66" i="6"/>
  <c r="A67" i="6"/>
  <c r="A68" i="6"/>
  <c r="A69" i="6"/>
  <c r="A70" i="6"/>
  <c r="A71" i="6"/>
  <c r="A72" i="6"/>
  <c r="A73" i="6"/>
  <c r="A74" i="6"/>
  <c r="A75" i="6"/>
  <c r="A76" i="6"/>
  <c r="A77" i="6"/>
  <c r="A78" i="6"/>
  <c r="A79" i="6"/>
  <c r="A80" i="6"/>
  <c r="A81" i="6"/>
  <c r="A82" i="6"/>
  <c r="A83" i="6"/>
  <c r="A84" i="6"/>
  <c r="A85" i="6"/>
  <c r="A86" i="6"/>
  <c r="A87" i="6"/>
  <c r="A88" i="6"/>
  <c r="A89" i="6"/>
  <c r="A90" i="6"/>
  <c r="A91" i="6"/>
  <c r="A92" i="6"/>
  <c r="A93" i="6"/>
  <c r="A94" i="6"/>
  <c r="A95" i="6"/>
  <c r="A96" i="6"/>
  <c r="A97" i="6"/>
  <c r="A98" i="6"/>
  <c r="A99" i="6"/>
  <c r="A100" i="6"/>
  <c r="A101" i="6"/>
  <c r="A102" i="6"/>
  <c r="A103" i="6"/>
  <c r="A104" i="6"/>
  <c r="A105" i="6"/>
  <c r="A106" i="6"/>
  <c r="A107" i="6"/>
  <c r="A108" i="6"/>
  <c r="A109" i="6"/>
  <c r="A110" i="6"/>
  <c r="A111" i="6"/>
  <c r="A112" i="6"/>
  <c r="A113" i="6"/>
  <c r="A114" i="6"/>
  <c r="A115" i="6"/>
  <c r="A116" i="6"/>
  <c r="A117" i="6"/>
  <c r="A118" i="6"/>
  <c r="A119" i="6"/>
  <c r="A120" i="6"/>
  <c r="A121" i="6"/>
  <c r="A122" i="6"/>
  <c r="A123" i="6"/>
  <c r="A124" i="6"/>
  <c r="A125" i="6"/>
  <c r="A126" i="6"/>
  <c r="A127" i="6"/>
  <c r="A128" i="6"/>
  <c r="A129" i="6"/>
  <c r="A130" i="6"/>
  <c r="A131" i="6"/>
  <c r="A132" i="6"/>
  <c r="A133" i="6"/>
  <c r="A134" i="6"/>
  <c r="A135" i="6"/>
  <c r="A136" i="6"/>
  <c r="A137" i="6"/>
  <c r="A138" i="6"/>
  <c r="A139" i="6"/>
  <c r="A140" i="6"/>
  <c r="A141" i="6"/>
  <c r="A142" i="6"/>
  <c r="A143" i="6"/>
  <c r="A144" i="6"/>
  <c r="A145" i="6"/>
  <c r="A146" i="6"/>
  <c r="A147" i="6"/>
  <c r="A148" i="6"/>
  <c r="A149" i="6"/>
  <c r="A150" i="6"/>
  <c r="A151" i="6"/>
  <c r="A152" i="6"/>
  <c r="A153" i="6"/>
  <c r="A154" i="6"/>
  <c r="A155" i="6"/>
  <c r="A156" i="6"/>
  <c r="A157" i="6"/>
  <c r="A158" i="6"/>
  <c r="A159" i="6"/>
  <c r="A160" i="6"/>
  <c r="A161" i="6"/>
  <c r="A162" i="6"/>
  <c r="A163" i="6"/>
  <c r="A164" i="6"/>
  <c r="A165" i="6"/>
  <c r="A166" i="6"/>
  <c r="A167" i="6"/>
  <c r="A168" i="6"/>
  <c r="A169" i="6"/>
  <c r="A170" i="6"/>
  <c r="A171" i="6"/>
  <c r="A172" i="6"/>
  <c r="A173" i="6"/>
  <c r="A174" i="6"/>
  <c r="A175" i="6"/>
  <c r="A176" i="6"/>
  <c r="A177" i="6"/>
  <c r="A178" i="6"/>
  <c r="A179" i="6"/>
  <c r="A180" i="6"/>
  <c r="A181" i="6"/>
  <c r="A182" i="6"/>
  <c r="A183" i="6"/>
  <c r="A184" i="6"/>
  <c r="A185" i="6"/>
  <c r="A186" i="6"/>
  <c r="A187" i="6"/>
  <c r="A188" i="6"/>
  <c r="A189" i="6"/>
  <c r="A190" i="6"/>
  <c r="A191" i="6"/>
  <c r="A192" i="6"/>
  <c r="A193" i="6"/>
  <c r="A194" i="6"/>
  <c r="A195" i="6"/>
  <c r="A196" i="6"/>
  <c r="A197" i="6"/>
  <c r="A198" i="6"/>
  <c r="A199" i="6"/>
  <c r="A200" i="6"/>
  <c r="BF29" i="4" l="1"/>
  <c r="L21" i="39" s="1"/>
  <c r="BF32" i="4"/>
  <c r="BF26" i="14"/>
  <c r="BF27" i="14"/>
  <c r="BF32" i="14"/>
  <c r="BG33" i="4"/>
  <c r="BF35" i="4"/>
  <c r="BG29" i="14"/>
  <c r="A1" i="6"/>
  <c r="R26" i="4" s="1"/>
  <c r="R25" i="39" s="1"/>
  <c r="U16" i="4" l="1"/>
  <c r="A17" i="5" s="1"/>
  <c r="B28" i="4"/>
  <c r="B27" i="39" s="1"/>
  <c r="B23" i="39"/>
  <c r="B18" i="4"/>
  <c r="B21" i="14"/>
  <c r="A22" i="12"/>
  <c r="AW53" i="5"/>
  <c r="A30" i="12"/>
  <c r="A26" i="12"/>
  <c r="AK58" i="12"/>
  <c r="S58" i="12"/>
  <c r="A58" i="12"/>
  <c r="R45" i="12"/>
  <c r="AO2" i="12"/>
  <c r="AO3" i="12"/>
  <c r="N13" i="39" l="1"/>
  <c r="B15" i="39"/>
  <c r="A35" i="5"/>
  <c r="A37" i="12"/>
  <c r="A42" i="12" s="1"/>
  <c r="A18" i="12"/>
  <c r="V18" i="14"/>
  <c r="B42" i="14" l="1"/>
  <c r="B36" i="14"/>
  <c r="W34" i="14"/>
  <c r="V23" i="14"/>
  <c r="V22" i="14"/>
  <c r="BF9" i="14"/>
  <c r="I7" i="14"/>
  <c r="BF18" i="12" l="1"/>
  <c r="I53" i="5"/>
  <c r="AU63" i="5" l="1"/>
  <c r="S63" i="5"/>
  <c r="AX57" i="5"/>
  <c r="AG41" i="5"/>
  <c r="Q41" i="5"/>
  <c r="A41" i="5"/>
  <c r="Q20" i="5"/>
  <c r="S53" i="4" l="1"/>
  <c r="K53" i="4"/>
  <c r="AE38" i="4"/>
  <c r="AE37" i="39" s="1"/>
  <c r="K11" i="4"/>
  <c r="V19" i="14"/>
</calcChain>
</file>

<file path=xl/sharedStrings.xml><?xml version="1.0" encoding="utf-8"?>
<sst xmlns="http://schemas.openxmlformats.org/spreadsheetml/2006/main" count="769" uniqueCount="503">
  <si>
    <t>номер свидетельства</t>
  </si>
  <si>
    <t>год</t>
  </si>
  <si>
    <t>Действительно до</t>
  </si>
  <si>
    <t>г.</t>
  </si>
  <si>
    <t>Средство измерений</t>
  </si>
  <si>
    <t>температура воздуха</t>
  </si>
  <si>
    <t>атмосферное давление</t>
  </si>
  <si>
    <t>относительная влажность</t>
  </si>
  <si>
    <t>наименование, тип, модификация, рег.номер в Федеральном информ. фонде по обеспечению единства измерений</t>
  </si>
  <si>
    <t>(если в состав средства измерения входят несколько автономных измерительных блоков, то приводят их  перечень и заводские номера)</t>
  </si>
  <si>
    <t>°С;</t>
  </si>
  <si>
    <t>кПа;</t>
  </si>
  <si>
    <t>%</t>
  </si>
  <si>
    <t>межповерочный интервал (лет)</t>
  </si>
  <si>
    <t>заводской номер (номера)</t>
  </si>
  <si>
    <t>текущая дата</t>
  </si>
  <si>
    <t>принадлежащее</t>
  </si>
  <si>
    <t>наименование юридического лица, индивидуального предпринимателя, ИНН</t>
  </si>
  <si>
    <t>поверено в соответствии с</t>
  </si>
  <si>
    <t xml:space="preserve">обозначение и наименование документа, на основании которого проведена поверка </t>
  </si>
  <si>
    <t xml:space="preserve">наименование и обозначение документа, на основании которого проведена поверка </t>
  </si>
  <si>
    <t xml:space="preserve"> регистрационный номер, наименование в реестре эталонов (при наличии)</t>
  </si>
  <si>
    <t>при следующих значениях влияющих факторов:</t>
  </si>
  <si>
    <t xml:space="preserve">приводят перечень </t>
  </si>
  <si>
    <t xml:space="preserve"> влияющих факторов, нормированных в документе на методику поверки, с указанием их значений</t>
  </si>
  <si>
    <t>подпись</t>
  </si>
  <si>
    <t>инициалы, фамилия</t>
  </si>
  <si>
    <t>Поверитель</t>
  </si>
  <si>
    <t>Дата поверки</t>
  </si>
  <si>
    <t>ФЕДЕРАЛЬНОЕ  БЮДЖЕТНОЕ  УЧРЕЖДЕНИЕ</t>
  </si>
  <si>
    <t>«ГОСУДАРСТВЕННЫЙ РЕГИОНАЛЬНЫЙ ЦЕНТР СТАНДАРТИЗАЦИИ, МЕТРОЛОГИИ И ИСПЫТАНИЙ В ЧЕЛЯБИНСКОЙ ОБЛАСТИ»</t>
  </si>
  <si>
    <t>(ФБУ «Челябинский ЦСМ»)</t>
  </si>
  <si>
    <t>Протокол  №</t>
  </si>
  <si>
    <t>1 Наименование и тип средства измерений:</t>
  </si>
  <si>
    <t>2 Заводской номер (номера):</t>
  </si>
  <si>
    <t>3 Наименование, адрес и ИНН владельца:</t>
  </si>
  <si>
    <t>4 Место проведения поверки:</t>
  </si>
  <si>
    <t>5 Нормативная документация по поверке:</t>
  </si>
  <si>
    <t>6 Условия проведения поверки:</t>
  </si>
  <si>
    <t>атмосферное давление, кПа</t>
  </si>
  <si>
    <t>относительная влажность, %</t>
  </si>
  <si>
    <t>температура воздуха, °С</t>
  </si>
  <si>
    <r>
      <t>7 Средства поверки:</t>
    </r>
    <r>
      <rPr>
        <sz val="11"/>
        <rFont val="Times New Roman"/>
        <family val="1"/>
        <charset val="204"/>
      </rPr>
      <t xml:space="preserve"> </t>
    </r>
    <r>
      <rPr>
        <sz val="8"/>
        <rFont val="Times New Roman"/>
        <family val="1"/>
        <charset val="204"/>
      </rPr>
      <t>(наименование СИ, тип, заводской номер, разряд, класс или погрешность)</t>
    </r>
  </si>
  <si>
    <t>8 Результаты поверки:</t>
  </si>
  <si>
    <t xml:space="preserve">см. приложение к протоколу </t>
  </si>
  <si>
    <t>Заключение:</t>
  </si>
  <si>
    <t>годен</t>
  </si>
  <si>
    <t>к применению, соответствует требованиям описания типа СИ г/р №</t>
  </si>
  <si>
    <t>На основании результатов поверки выдано:</t>
  </si>
  <si>
    <t>Свидетельство о поверке №</t>
  </si>
  <si>
    <t>Межповерочный интервал:</t>
  </si>
  <si>
    <t>Нанесено поверительное клеймо:</t>
  </si>
  <si>
    <t>Заявление-квитанция №</t>
  </si>
  <si>
    <t>от</t>
  </si>
  <si>
    <t>Поверитель:</t>
  </si>
  <si>
    <t>Дата поверки:</t>
  </si>
  <si>
    <t>(подпись)</t>
  </si>
  <si>
    <t xml:space="preserve">Все измерения имеют прослеживаемость к единицам Международной системы СИ, которые воспроизводятся государственными первичными эталонами национальных метрологических институтов. Данный протокол может быть воспроизведен только полностью. </t>
  </si>
  <si>
    <t>номер протокола</t>
  </si>
  <si>
    <t>принадлежащее:</t>
  </si>
  <si>
    <t>адрес владельца:</t>
  </si>
  <si>
    <t>ИНН:</t>
  </si>
  <si>
    <t>место проведения поверки:</t>
  </si>
  <si>
    <t>ФБУ "Челябинский ЦСМ"</t>
  </si>
  <si>
    <t>поверительное клеймо:</t>
  </si>
  <si>
    <t>заявление-квитанция:</t>
  </si>
  <si>
    <t>Средства поверки:</t>
  </si>
  <si>
    <t>3.1.ZГА.0028.2012</t>
  </si>
  <si>
    <t>3.1.ZГА.0139.2012</t>
  </si>
  <si>
    <t>3.1.ZГА.0038.2012</t>
  </si>
  <si>
    <t>"Государственный рабочий эталон еденицы массы 1 разряда в диапазоне 1 мг-500 г"</t>
  </si>
  <si>
    <t>"Государственный рабочий эталон еденицы массы 1 разряда в диапазоне 1 мг-1 кг"</t>
  </si>
  <si>
    <t>"Государственный рабочий эталон еденицы массы 1 разряда в диапазоне 1 кг-5 кг"</t>
  </si>
  <si>
    <t>"Государственный рабочий эталон еденицы массы 1 разряда в диапазоне 1 кг-10 кг"</t>
  </si>
  <si>
    <t>Эталон</t>
  </si>
  <si>
    <t>по КТ F1</t>
  </si>
  <si>
    <t>по КТ F2</t>
  </si>
  <si>
    <t>по КТ M1</t>
  </si>
  <si>
    <t>по КТ М3</t>
  </si>
  <si>
    <t>ИЗВЕЩЕНИЕ</t>
  </si>
  <si>
    <t>Причины непригодности</t>
  </si>
  <si>
    <t>КТ:</t>
  </si>
  <si>
    <t>МИ 1747-87 "ГСИ. Меры массы образцовые и общего назначения.</t>
  </si>
  <si>
    <t>Методика поверки"</t>
  </si>
  <si>
    <t>Причины непригодности:</t>
  </si>
  <si>
    <t>36068-07</t>
  </si>
  <si>
    <t>Начальник ОПМСИ</t>
  </si>
  <si>
    <t>поверено</t>
  </si>
  <si>
    <t>в соответствии с описанием типа</t>
  </si>
  <si>
    <t>количество листов протокола</t>
  </si>
  <si>
    <t xml:space="preserve">установленным в описании типа метрологическим требованиям и пригодным к применению </t>
  </si>
  <si>
    <t>в сфере государственного регулирования обеспечения единства измерений.</t>
  </si>
  <si>
    <t>С применением эталонов:</t>
  </si>
  <si>
    <t>Наименование, ИНН владельца:</t>
  </si>
  <si>
    <t>рабочему эталону 2 разряда в соответствии с ГОСТ OIML R 111-1-2009</t>
  </si>
  <si>
    <t>рабочему эталону 3 разряда в соответствии с ГОСТ OIML R 111-1-2009</t>
  </si>
  <si>
    <t>и на основании результатов периодической поверки признано (признан) не соответствующим</t>
  </si>
  <si>
    <t>установленным в описании типа метрологическим требованиям и непригодным</t>
  </si>
  <si>
    <t>к применению в сфере государственного регулирования обеспечения единства измерений</t>
  </si>
  <si>
    <t>не годен</t>
  </si>
  <si>
    <t>Наименование, тип</t>
  </si>
  <si>
    <t>наименование, тип, модификация</t>
  </si>
  <si>
    <t>Заводской номер (номера)</t>
  </si>
  <si>
    <t>Дата поступления на калибровку</t>
  </si>
  <si>
    <t>Наименование и адрес заказчика</t>
  </si>
  <si>
    <t>Место проведения калибровки</t>
  </si>
  <si>
    <t>Дата проведения калибровки</t>
  </si>
  <si>
    <t>Методика калибровки</t>
  </si>
  <si>
    <t>Доказательства прослеживаемости измерений</t>
  </si>
  <si>
    <t>Условия проведения калибровки:</t>
  </si>
  <si>
    <t>см. на обороте</t>
  </si>
  <si>
    <t>Должность, Ф.И.О. лица, проводившего калибровку</t>
  </si>
  <si>
    <t>Приложение к сертификату калибровки</t>
  </si>
  <si>
    <t>№</t>
  </si>
  <si>
    <t xml:space="preserve">от   </t>
  </si>
  <si>
    <t>Свидетельство о регистрации в РСК</t>
  </si>
  <si>
    <t>Реестр № 001360</t>
  </si>
  <si>
    <t>внесено 31.12.2013</t>
  </si>
  <si>
    <t>Действительно до 21.12.2018</t>
  </si>
  <si>
    <t>(выдано Исполнительным органом РСК</t>
  </si>
  <si>
    <t>ФГУП "ВНИИМС")</t>
  </si>
  <si>
    <t>Протокол калибровки средства измерений</t>
  </si>
  <si>
    <t>2 Юридический адрес организации (заявителя):</t>
  </si>
  <si>
    <t>3 Наименование, тип (при наличии) калибруемого СИ</t>
  </si>
  <si>
    <t>4 Заводской номер:</t>
  </si>
  <si>
    <t>5 Наименование документа, регламентирующего требования к метрологическим характеристикам калибруемого СИ:</t>
  </si>
  <si>
    <t>6 Обозначение, наименование документа на методику калибровки:</t>
  </si>
  <si>
    <t>7 Дата проведения калибровки:</t>
  </si>
  <si>
    <r>
      <t>8 Средства калибровки:</t>
    </r>
    <r>
      <rPr>
        <sz val="11"/>
        <rFont val="Times New Roman"/>
        <family val="1"/>
        <charset val="204"/>
      </rPr>
      <t xml:space="preserve"> </t>
    </r>
    <r>
      <rPr>
        <sz val="8"/>
        <rFont val="Times New Roman"/>
        <family val="1"/>
        <charset val="204"/>
      </rPr>
      <t xml:space="preserve"> регистрационный номер, наименование, тип, заводской номер, разряд, класс или погрешность</t>
    </r>
  </si>
  <si>
    <t>9 Условия калибровки:</t>
  </si>
  <si>
    <t>Исполнитель</t>
  </si>
  <si>
    <t>Данный протокол может быть воспроизведен только полностью. Любые публикации или частичное воспроизведение содержания данного протокола возможны только с письменного разрешения ФБУ "Челябинский ЦСМ"</t>
  </si>
  <si>
    <t>номер сертификата</t>
  </si>
  <si>
    <t xml:space="preserve"> </t>
  </si>
  <si>
    <t>Результаы калибровки</t>
  </si>
  <si>
    <t>Рекомендуемая дата следующей калибровки</t>
  </si>
  <si>
    <t>дата поступления на калибровку</t>
  </si>
  <si>
    <t>"Гири классов точности Е1,Е2,F1,F2,М1 производства ЗАО "САРТОГОСМ". Методика поверки</t>
  </si>
  <si>
    <t>Приложение ДА ГОСТ OIML R 111-1-2009</t>
  </si>
  <si>
    <t>Набор калибровочных грузов</t>
  </si>
  <si>
    <t>21</t>
  </si>
  <si>
    <t>Только гири:</t>
  </si>
  <si>
    <t>протокол к свидетелььству:</t>
  </si>
  <si>
    <t>да</t>
  </si>
  <si>
    <t>нет</t>
  </si>
  <si>
    <t>Е.В. Кулюшина</t>
  </si>
  <si>
    <t>Муниципальное унитарное предприятие "Многоотраслевое</t>
  </si>
  <si>
    <t>производственное объединение энергосетей" г. Трехгорного</t>
  </si>
  <si>
    <t>Челябинская область, г. Трехгорный , ул. М.Жукова, д. 1-А</t>
  </si>
  <si>
    <t>мг</t>
  </si>
  <si>
    <t>г</t>
  </si>
  <si>
    <t>кг</t>
  </si>
  <si>
    <t>т</t>
  </si>
  <si>
    <t>Нижнетагильский медико-инструментальный завод</t>
  </si>
  <si>
    <t>СССР</t>
  </si>
  <si>
    <t>Госметр</t>
  </si>
  <si>
    <t>Гири образцовые параллелепипедные 4-го разряда ГО-20</t>
  </si>
  <si>
    <t>МП РТ 1211-2007</t>
  </si>
  <si>
    <t>АО "ГРЦ Макеева"</t>
  </si>
  <si>
    <t>E1</t>
  </si>
  <si>
    <t>E2</t>
  </si>
  <si>
    <t>F1</t>
  </si>
  <si>
    <t>F2</t>
  </si>
  <si>
    <t>M1</t>
  </si>
  <si>
    <t>Наименование:</t>
  </si>
  <si>
    <t>Ном.:</t>
  </si>
  <si>
    <t>Ед.:</t>
  </si>
  <si>
    <t>Где используется</t>
  </si>
  <si>
    <t>Шаблон подстановки</t>
  </si>
  <si>
    <t>Маска поиска</t>
  </si>
  <si>
    <t>имя листа</t>
  </si>
  <si>
    <t xml:space="preserve"> диапазон</t>
  </si>
  <si>
    <t>диапазон</t>
  </si>
  <si>
    <t>*request*</t>
  </si>
  <si>
    <t>где request - искомая строка</t>
  </si>
  <si>
    <t>request* - начинается со строки</t>
  </si>
  <si>
    <t>*request - заканчивается строкой</t>
  </si>
  <si>
    <t>*request* - содержится в строке</t>
  </si>
  <si>
    <t>В случае отсутствия ключевого слова request, маской</t>
  </si>
  <si>
    <t>поиска будет считаться *request*.</t>
  </si>
  <si>
    <t>Поиск по уже введенному в ячейку значению</t>
  </si>
  <si>
    <t>ИСТИНА - да</t>
  </si>
  <si>
    <t>ЛОЖЬ - нет</t>
  </si>
  <si>
    <t>При наличии значений, отличных от вышеупомянутых</t>
  </si>
  <si>
    <t>будет использовано значение ИСТИНА.</t>
  </si>
  <si>
    <t>Сравнение с учетом регистра</t>
  </si>
  <si>
    <t>будет использовано значение ЛОЖЬ.</t>
  </si>
  <si>
    <t>Заголовок формирования списка</t>
  </si>
  <si>
    <t xml:space="preserve">Всего уникальных записей: </t>
  </si>
  <si>
    <t>При отсутствии значения, будет использовано</t>
  </si>
  <si>
    <t>значение "Unique records: "</t>
  </si>
  <si>
    <t>Заголовок поиска</t>
  </si>
  <si>
    <t xml:space="preserve">Найдено по запросу: </t>
  </si>
  <si>
    <t>значение "Search result: "</t>
  </si>
  <si>
    <t>Ширина формы</t>
  </si>
  <si>
    <t>При наличии значений, отличных от положительных</t>
  </si>
  <si>
    <t>чисел или чисел меньше 100, или числа больше</t>
  </si>
  <si>
    <t>половины ширина приложения, будет использовано</t>
  </si>
  <si>
    <t>значение 210.</t>
  </si>
  <si>
    <t>Свидетельство</t>
  </si>
  <si>
    <t>BF8</t>
  </si>
  <si>
    <t>СИ</t>
  </si>
  <si>
    <t>A1:A200</t>
  </si>
  <si>
    <t>BF27</t>
  </si>
  <si>
    <t>Заказчики</t>
  </si>
  <si>
    <t>A1:A1000</t>
  </si>
  <si>
    <t>A1:A100</t>
  </si>
  <si>
    <t>BF48:BF49</t>
  </si>
  <si>
    <t>BF51:BF52</t>
  </si>
  <si>
    <t>Сертификат</t>
  </si>
  <si>
    <t>BF24</t>
  </si>
  <si>
    <t>BF40:BF41</t>
  </si>
  <si>
    <t>BF43:BF44</t>
  </si>
  <si>
    <t>BF4</t>
  </si>
  <si>
    <t>КСИ</t>
  </si>
  <si>
    <t>Челябинская область, г. Миасс</t>
  </si>
  <si>
    <t>Челябинская область, г. Миасс, ул. Менделеева, д. 31</t>
  </si>
  <si>
    <t>Гиря    КГ-3-1</t>
  </si>
  <si>
    <t>Гири условные в форме прямого цилиндра с вырезом по радиусу</t>
  </si>
  <si>
    <t>E-mail: stand@chel.csm.ru</t>
  </si>
  <si>
    <t>Приказ об аккредитации в национальной</t>
  </si>
  <si>
    <t>системе аккредитации от 30.12.2015 г. №А-11483</t>
  </si>
  <si>
    <t>Регистрационный номер записи в реестре</t>
  </si>
  <si>
    <t>аккредитованных лиц RA/RU/311503</t>
  </si>
  <si>
    <t>www.chelcsm.ru</t>
  </si>
  <si>
    <t>Aдрес: 454048, г. Челябинск, ул. Энгельса, 101</t>
  </si>
  <si>
    <t>Телефон, факс: (351) 260-76-43,          232-04-01</t>
  </si>
  <si>
    <t xml:space="preserve"> МИ 1747-87 "ГСИ. Меры массы образцовые и общего назначения.</t>
  </si>
  <si>
    <t>Набор гирь ОГ-4-1110    1 г - 500 г</t>
  </si>
  <si>
    <t>Гиря СК-500 г</t>
  </si>
  <si>
    <t>Гиря калибровочная 200 г F2</t>
  </si>
  <si>
    <t>Гири калибровочные 60 г</t>
  </si>
  <si>
    <t>Гиря калибровочная 200 г Е2</t>
  </si>
  <si>
    <t>Гиря калибровочная 100 г Е2</t>
  </si>
  <si>
    <t xml:space="preserve"> Приложение ДА ГОСТ OIML R 111-1-2009</t>
  </si>
  <si>
    <t>Грузы специальные</t>
  </si>
  <si>
    <t>Гиря 5 кг</t>
  </si>
  <si>
    <t>Гиря калибровочная 1 кг F1</t>
  </si>
  <si>
    <t>Гиря калибровочная 2 кг F1</t>
  </si>
  <si>
    <t>Методика поверки</t>
  </si>
  <si>
    <t xml:space="preserve">наименование, тип, заводской номер, разряд, класс или погрешность </t>
  </si>
  <si>
    <t xml:space="preserve">Гиря калибровочная 500 г </t>
  </si>
  <si>
    <t>Гиря калибровочная   600 г</t>
  </si>
  <si>
    <t>Результаты калибровки, включая неопределенность</t>
  </si>
  <si>
    <t>Груз специальный 500 г</t>
  </si>
  <si>
    <t>Груз специальный 1 кг</t>
  </si>
  <si>
    <t>Груз специальный 5 кг</t>
  </si>
  <si>
    <t>Гиря 200 г Е2</t>
  </si>
  <si>
    <t>г. Челябинск, ул. Энгельса, д. 101</t>
  </si>
  <si>
    <r>
      <t xml:space="preserve">рабочему эталону 4 разряда </t>
    </r>
    <r>
      <rPr>
        <sz val="10"/>
        <rFont val="Arial"/>
        <family val="2"/>
        <charset val="204"/>
      </rPr>
      <t xml:space="preserve"> в соответствии с ГОСТ OIML R 111-1-2009</t>
    </r>
  </si>
  <si>
    <t>Набор гирь 5 кг, 10 кг</t>
  </si>
  <si>
    <t>Гиря 200 г М1</t>
  </si>
  <si>
    <t>Груз специальный (корзинка)</t>
  </si>
  <si>
    <t xml:space="preserve">Груз специальный </t>
  </si>
  <si>
    <t>Набор гирь 100 г - 5кг</t>
  </si>
  <si>
    <t xml:space="preserve">        </t>
  </si>
  <si>
    <r>
      <t>Гиря калибровочная 500 г  F</t>
    </r>
    <r>
      <rPr>
        <vertAlign val="subscript"/>
        <sz val="11"/>
        <color theme="1"/>
        <rFont val="Calibri"/>
        <family val="2"/>
        <charset val="204"/>
        <scheme val="minor"/>
      </rPr>
      <t>2</t>
    </r>
  </si>
  <si>
    <t>Гиря калибровочная 5 г</t>
  </si>
  <si>
    <t>Гиря КГ-3-1      1 кг</t>
  </si>
  <si>
    <t>Гири калибровочные 100 г - 2 шт.</t>
  </si>
  <si>
    <t>Набор (1 мг - 500 г)Е2</t>
  </si>
  <si>
    <t>Гиря калибровочная 200 г F1</t>
  </si>
  <si>
    <t>Набор гирь 1 кг - 10 кг</t>
  </si>
  <si>
    <t xml:space="preserve">Гиря калибровочная 200 г </t>
  </si>
  <si>
    <t>1 Наименование предприятия, организации (заявителя):</t>
  </si>
  <si>
    <t>,</t>
  </si>
  <si>
    <t xml:space="preserve">Гиря калибровочная 100 г </t>
  </si>
  <si>
    <t xml:space="preserve">Гиря калибровочная 500 г  </t>
  </si>
  <si>
    <t>Гиря калибровочная 50 г F1</t>
  </si>
  <si>
    <t>Компллект гирь 1 кг - 5 кг</t>
  </si>
  <si>
    <t>Набор гирь 10  мг - 500 г</t>
  </si>
  <si>
    <t>Набор гирь 10 кг - 20 кг</t>
  </si>
  <si>
    <t>Гиря калибровочная  5 кг  F2</t>
  </si>
  <si>
    <t>Гиря калибровочная 2 кг</t>
  </si>
  <si>
    <t>Гиря калибровочная  50 г F2</t>
  </si>
  <si>
    <t>Гиря калибровочная  100 г F2</t>
  </si>
  <si>
    <t>Гиря калибровочная  200 г F2</t>
  </si>
  <si>
    <t>Гири калибровочные 100 г ,5 г</t>
  </si>
  <si>
    <t xml:space="preserve">   </t>
  </si>
  <si>
    <t>Набор калибровочных грузов 1 кг (11шт.)</t>
  </si>
  <si>
    <t>Комплект  грузов испытательных</t>
  </si>
  <si>
    <t>Гиря калибровочная 1 кг F2</t>
  </si>
  <si>
    <t>Гиря 100 Е2</t>
  </si>
  <si>
    <t>Груз юстировочный 100 г</t>
  </si>
  <si>
    <t>по КТ М2</t>
  </si>
  <si>
    <t>Гиря калибровочная 2 кг F2</t>
  </si>
  <si>
    <t xml:space="preserve"> наименование, тип, заводской номер(регистрационный номер (при наличии),</t>
  </si>
  <si>
    <t xml:space="preserve"> разряд, класс или погрешность эталона, применяемого при поверке</t>
  </si>
  <si>
    <t>Поверено с применением эталонов:</t>
  </si>
  <si>
    <r>
      <t xml:space="preserve"> гиря 1 разряда (КТ Е</t>
    </r>
    <r>
      <rPr>
        <vertAlign val="subscript"/>
        <sz val="10"/>
        <rFont val="Arial"/>
        <family val="2"/>
        <charset val="204"/>
      </rPr>
      <t>1</t>
    </r>
    <r>
      <rPr>
        <sz val="10"/>
        <rFont val="Arial"/>
        <family val="2"/>
        <charset val="204"/>
      </rPr>
      <t xml:space="preserve">) № </t>
    </r>
    <r>
      <rPr>
        <sz val="10"/>
        <color indexed="12"/>
        <rFont val="Arial"/>
        <family val="2"/>
        <charset val="204"/>
      </rPr>
      <t>18026637</t>
    </r>
    <r>
      <rPr>
        <sz val="10"/>
        <rFont val="Arial"/>
        <family val="2"/>
        <charset val="204"/>
      </rPr>
      <t xml:space="preserve"> (3.1.ZГА.0139.2012) 1 разряд</t>
    </r>
  </si>
  <si>
    <r>
      <t>гиря 1 разряда (КТ Е</t>
    </r>
    <r>
      <rPr>
        <vertAlign val="subscript"/>
        <sz val="10"/>
        <rFont val="Arial"/>
        <family val="2"/>
        <charset val="204"/>
      </rPr>
      <t>1</t>
    </r>
    <r>
      <rPr>
        <sz val="10"/>
        <rFont val="Arial"/>
        <family val="2"/>
        <charset val="204"/>
      </rPr>
      <t xml:space="preserve">) № </t>
    </r>
    <r>
      <rPr>
        <sz val="10"/>
        <color indexed="12"/>
        <rFont val="Arial"/>
        <family val="2"/>
        <charset val="204"/>
      </rPr>
      <t>18326187</t>
    </r>
    <r>
      <rPr>
        <sz val="10"/>
        <rFont val="Arial"/>
        <family val="2"/>
        <charset val="204"/>
      </rPr>
      <t xml:space="preserve"> (3.1.ZГА.0139.2012) 1 разряд</t>
    </r>
  </si>
  <si>
    <r>
      <t>гиря 1 разряда (КТ Е</t>
    </r>
    <r>
      <rPr>
        <vertAlign val="subscript"/>
        <sz val="10"/>
        <rFont val="Arial"/>
        <family val="2"/>
        <charset val="204"/>
      </rPr>
      <t>2</t>
    </r>
    <r>
      <rPr>
        <sz val="10"/>
        <rFont val="Arial"/>
        <family val="2"/>
        <charset val="204"/>
      </rPr>
      <t xml:space="preserve">) № </t>
    </r>
    <r>
      <rPr>
        <sz val="10"/>
        <color indexed="12"/>
        <rFont val="Arial"/>
        <family val="2"/>
        <charset val="204"/>
      </rPr>
      <t>19725497</t>
    </r>
    <r>
      <rPr>
        <sz val="10"/>
        <rFont val="Arial"/>
        <family val="2"/>
        <charset val="204"/>
      </rPr>
      <t xml:space="preserve"> (3.1.ZГА.0038.2012) 1 разряд</t>
    </r>
  </si>
  <si>
    <t>г. Челяябинск, ул. Энгельса, д. 101</t>
  </si>
  <si>
    <t>Главный метролог</t>
  </si>
  <si>
    <t>97</t>
  </si>
  <si>
    <r>
      <t>набор (1 кг - 10 кг)  Е</t>
    </r>
    <r>
      <rPr>
        <vertAlign val="subscript"/>
        <sz val="10"/>
        <rFont val="Arial"/>
        <family val="2"/>
        <charset val="204"/>
      </rPr>
      <t xml:space="preserve">2  </t>
    </r>
    <r>
      <rPr>
        <sz val="10"/>
        <rFont val="Arial"/>
        <family val="2"/>
        <charset val="204"/>
      </rPr>
      <t xml:space="preserve">№ </t>
    </r>
    <r>
      <rPr>
        <sz val="10"/>
        <color indexed="12"/>
        <rFont val="Arial"/>
        <family val="2"/>
        <charset val="204"/>
      </rPr>
      <t>18126138</t>
    </r>
    <r>
      <rPr>
        <sz val="10"/>
        <rFont val="Arial"/>
        <family val="2"/>
        <charset val="204"/>
      </rPr>
      <t xml:space="preserve"> (3.1.ZГА.0038.2012) 1 разряд</t>
    </r>
  </si>
  <si>
    <r>
      <t>гиря 1 кг  Е</t>
    </r>
    <r>
      <rPr>
        <vertAlign val="subscript"/>
        <sz val="10"/>
        <rFont val="Arial"/>
        <family val="2"/>
        <charset val="204"/>
      </rPr>
      <t>1</t>
    </r>
    <r>
      <rPr>
        <sz val="10"/>
        <rFont val="Arial"/>
        <family val="2"/>
        <charset val="204"/>
      </rPr>
      <t xml:space="preserve"> № </t>
    </r>
    <r>
      <rPr>
        <sz val="10"/>
        <color indexed="12"/>
        <rFont val="Arial"/>
        <family val="2"/>
        <charset val="204"/>
      </rPr>
      <t>18326450</t>
    </r>
    <r>
      <rPr>
        <sz val="10"/>
        <rFont val="Arial"/>
        <family val="2"/>
        <charset val="204"/>
      </rPr>
      <t xml:space="preserve"> (3.1.ZГА.0139.2012), 1 разряд</t>
    </r>
  </si>
  <si>
    <t>Набор гирь 200 г - 5 кг</t>
  </si>
  <si>
    <t>3.1.ZГА.0138.2012</t>
  </si>
  <si>
    <t xml:space="preserve"> Гиря калибровочная по классу F2  500 г </t>
  </si>
  <si>
    <t>Набор гирь 500 г - 20 кг</t>
  </si>
  <si>
    <t>Набор гирь 100 г - 5 кг</t>
  </si>
  <si>
    <t>Гиря класса точности F1 100 г</t>
  </si>
  <si>
    <t>Набор кольцевых гирь</t>
  </si>
  <si>
    <t>Условное значение массы гири,кг</t>
  </si>
  <si>
    <t>Набор гирь  20 г - 200 г</t>
  </si>
  <si>
    <t>Набор гирь 1 кг (20 шт.)</t>
  </si>
  <si>
    <t>Набор гирь 100 г, 200 г (2 шт.)</t>
  </si>
  <si>
    <t>Набор гирь 20 мг - 100 г</t>
  </si>
  <si>
    <t>Знак поверки</t>
  </si>
  <si>
    <t>СП;02;Е;2</t>
  </si>
  <si>
    <r>
      <t>набор гирь (1 мг - 1 кг)  КТ Е</t>
    </r>
    <r>
      <rPr>
        <vertAlign val="subscript"/>
        <sz val="10"/>
        <rFont val="Arial"/>
        <family val="2"/>
        <charset val="204"/>
      </rPr>
      <t xml:space="preserve">1  </t>
    </r>
    <r>
      <rPr>
        <sz val="10"/>
        <rFont val="Arial"/>
        <family val="2"/>
        <charset val="204"/>
      </rPr>
      <t xml:space="preserve">№ </t>
    </r>
    <r>
      <rPr>
        <sz val="10"/>
        <color indexed="12"/>
        <rFont val="Arial"/>
        <family val="2"/>
        <charset val="204"/>
      </rPr>
      <t>159350</t>
    </r>
    <r>
      <rPr>
        <sz val="10"/>
        <rFont val="Arial"/>
        <family val="2"/>
        <charset val="204"/>
      </rPr>
      <t xml:space="preserve"> (3.1.ZГА.0138.2012) 1 разряд,</t>
    </r>
  </si>
  <si>
    <t>Набор гирь 10 мг - 500 мг</t>
  </si>
  <si>
    <t>Набор гирь 10 мг - 100 г</t>
  </si>
  <si>
    <r>
      <t xml:space="preserve"> набор гирь (1 мг - 500 г) Е</t>
    </r>
    <r>
      <rPr>
        <vertAlign val="subscript"/>
        <sz val="10"/>
        <rFont val="Arial"/>
        <family val="2"/>
        <charset val="204"/>
      </rPr>
      <t>1</t>
    </r>
    <r>
      <rPr>
        <sz val="10"/>
        <rFont val="Arial"/>
        <family val="2"/>
        <charset val="204"/>
      </rPr>
      <t>№ 3030641 (3.1.ZГА.0028.2012) 1 разряд,</t>
    </r>
  </si>
  <si>
    <t>Отклонение от номинального значения массы гири, г</t>
  </si>
  <si>
    <t>+28,4</t>
  </si>
  <si>
    <t>+38,4</t>
  </si>
  <si>
    <t xml:space="preserve">          Исполнитель           ____________________________   Е.В.Кулюшина</t>
  </si>
  <si>
    <t>3.1.ZГА.0745.2015</t>
  </si>
  <si>
    <t>Номинальное значение массы гири 20 кг,          заводской номер</t>
  </si>
  <si>
    <t>Г1</t>
  </si>
  <si>
    <t>Г2</t>
  </si>
  <si>
    <t>Г3</t>
  </si>
  <si>
    <t>Г4</t>
  </si>
  <si>
    <t>Г5</t>
  </si>
  <si>
    <t>Г6</t>
  </si>
  <si>
    <t>Г7</t>
  </si>
  <si>
    <t>Г8</t>
  </si>
  <si>
    <t>Г9</t>
  </si>
  <si>
    <t>Г10</t>
  </si>
  <si>
    <t>+0,400</t>
  </si>
  <si>
    <t>+0,100</t>
  </si>
  <si>
    <t>описания типа</t>
  </si>
  <si>
    <t>твердомер портативный по Шору А ТН200</t>
  </si>
  <si>
    <t>Результаты калибровки</t>
  </si>
  <si>
    <t>ТН134, ТН140В,ТН150,ТН160,ТН200. Методика поверки"</t>
  </si>
  <si>
    <t xml:space="preserve">МП ВНИИМ "Твердомеры портативные моделей ТН130,ТН132, </t>
  </si>
  <si>
    <t>Микрошприц "Газохром 101" 1 мкл</t>
  </si>
  <si>
    <t xml:space="preserve">МИ 485-84 "Микрошприц "Газохром 101" </t>
  </si>
  <si>
    <t>Методы и средства поверки.</t>
  </si>
  <si>
    <t>ПРИ ПЕРИОДИЧЕСКОЙ ПОВЕРКЕ ПРЕДЪЯВЛЕНИЕ СВИДЕТЕЛЬСТВА ОБЯЗАТЕЛЬНО!</t>
  </si>
  <si>
    <t>100-1000 мкл</t>
  </si>
  <si>
    <t>40-350 мкл</t>
  </si>
  <si>
    <t>1 - 10 мкл</t>
  </si>
  <si>
    <t>0,5 - 10 мкл</t>
  </si>
  <si>
    <t>5-40 мкл</t>
  </si>
  <si>
    <t>50-300 мкл</t>
  </si>
  <si>
    <t>1000-10000 мкл</t>
  </si>
  <si>
    <t>20 - 200 мкл</t>
  </si>
  <si>
    <t>10 -100 мкл</t>
  </si>
  <si>
    <t>500 - 5000 мкл</t>
  </si>
  <si>
    <t>20 мкл</t>
  </si>
  <si>
    <t>200 - 1000 мкл</t>
  </si>
  <si>
    <t>1000-5000 мкл</t>
  </si>
  <si>
    <t>Цилиндр</t>
  </si>
  <si>
    <t>ГОСТ 8.234-2013 "Меры вместимости стеклянные.</t>
  </si>
  <si>
    <t>Методы и средства поверки."</t>
  </si>
  <si>
    <t>30-300 мкл</t>
  </si>
  <si>
    <t>2-20 мкл</t>
  </si>
  <si>
    <t>10 мкл</t>
  </si>
  <si>
    <t>50 мкл</t>
  </si>
  <si>
    <t>100 мкл</t>
  </si>
  <si>
    <t>1000 мкл</t>
  </si>
  <si>
    <t>200 мкл</t>
  </si>
  <si>
    <t>500 мкл</t>
  </si>
  <si>
    <t>5000 мкл</t>
  </si>
  <si>
    <t>25 мкл</t>
  </si>
  <si>
    <t>2000 мкл</t>
  </si>
  <si>
    <t>0,1 - 2,5 мкл</t>
  </si>
  <si>
    <t>1-200 мкл</t>
  </si>
  <si>
    <r>
      <t xml:space="preserve">г </t>
    </r>
    <r>
      <rPr>
        <sz val="10"/>
        <rFont val="Arial Cyr"/>
        <charset val="204"/>
      </rPr>
      <t>ГЕН 16 9</t>
    </r>
  </si>
  <si>
    <t>БЛЭК</t>
  </si>
  <si>
    <t>Твердомер для резины ТИР - ТМ2</t>
  </si>
  <si>
    <t>ГОСТ 8.406-80 "ГСИ. Твердомеры для резины. Методы и средства поверки"</t>
  </si>
  <si>
    <t>ВСЯ D 16 II</t>
  </si>
  <si>
    <t>1-50000 мкл</t>
  </si>
  <si>
    <t>0,2 - 10 мкл</t>
  </si>
  <si>
    <t>5 - 25 мкл</t>
  </si>
  <si>
    <t>0,1-3 мкл</t>
  </si>
  <si>
    <t>МП 2301-0051-20088 "Пипетки медицинские "Финпипет" (Finnpipette)</t>
  </si>
  <si>
    <t>экохим</t>
  </si>
  <si>
    <t>Гмц В 10 В II</t>
  </si>
  <si>
    <t>Гмц;М;13</t>
  </si>
  <si>
    <t>40 - 200 мкл</t>
  </si>
  <si>
    <t>50 мл</t>
  </si>
  <si>
    <t>СП л 15 I</t>
  </si>
  <si>
    <t>САРТОРИУС</t>
  </si>
  <si>
    <t>0 - 2  мкл</t>
  </si>
  <si>
    <t>0 - 10 мкл</t>
  </si>
  <si>
    <t>0 - 50  мкл</t>
  </si>
  <si>
    <t>1 - 5 мкл</t>
  </si>
  <si>
    <t>10 - 50 мкл</t>
  </si>
  <si>
    <t>50 - 250 мкл</t>
  </si>
  <si>
    <t>100 - 500 мкл</t>
  </si>
  <si>
    <t>50-200 мкл</t>
  </si>
  <si>
    <t>0,002-0,01 cм3</t>
  </si>
  <si>
    <t>ГОСТ 8.285-78 "ГСИ. Тахометры . Методы и средства поверки"</t>
  </si>
  <si>
    <t>Д.С. Ардушевский</t>
  </si>
  <si>
    <t>по 2 классу тчности</t>
  </si>
  <si>
    <t>0 - 30000 мкл</t>
  </si>
  <si>
    <t>2000 - 10000 мкл</t>
  </si>
  <si>
    <t>097158556</t>
  </si>
  <si>
    <t>Начальник ОМСиС</t>
  </si>
  <si>
    <t xml:space="preserve">Дозатор механический одноканальныйй </t>
  </si>
  <si>
    <t>Тахометр ТМ 2 - 1П</t>
  </si>
  <si>
    <t>Тахометр АТ -8</t>
  </si>
  <si>
    <t>ГОСТ 8.285-13 "ГСИ. Тахометры. Методы и средства поверки."</t>
  </si>
  <si>
    <t>50 - 1000 об/ мин</t>
  </si>
  <si>
    <t>Цифровой тахометр DT-1L</t>
  </si>
  <si>
    <t>Пипетка медицинская Finnpipette</t>
  </si>
  <si>
    <r>
      <t xml:space="preserve">весы лабораторные </t>
    </r>
    <r>
      <rPr>
        <sz val="10"/>
        <color indexed="12"/>
        <rFont val="Arial"/>
        <family val="2"/>
        <charset val="204"/>
      </rPr>
      <t>М2Р</t>
    </r>
    <r>
      <rPr>
        <sz val="10"/>
        <rFont val="Arial"/>
        <family val="2"/>
        <charset val="204"/>
      </rPr>
      <t xml:space="preserve"> № 80502612,СКО3 мкг</t>
    </r>
  </si>
  <si>
    <r>
      <t xml:space="preserve">компаратор массы </t>
    </r>
    <r>
      <rPr>
        <sz val="10"/>
        <color indexed="12"/>
        <rFont val="Arial"/>
        <family val="2"/>
        <charset val="204"/>
      </rPr>
      <t>СС310</t>
    </r>
    <r>
      <rPr>
        <sz val="10"/>
        <rFont val="Arial"/>
        <family val="2"/>
        <charset val="204"/>
      </rPr>
      <t xml:space="preserve"> № 12401190, СКО 0,005 мг</t>
    </r>
  </si>
  <si>
    <r>
      <t xml:space="preserve">компаратор массы </t>
    </r>
    <r>
      <rPr>
        <sz val="10"/>
        <color indexed="12"/>
        <rFont val="Arial"/>
        <family val="2"/>
        <charset val="204"/>
      </rPr>
      <t>СС500</t>
    </r>
    <r>
      <rPr>
        <sz val="10"/>
        <rFont val="Arial"/>
        <family val="2"/>
        <charset val="204"/>
      </rPr>
      <t xml:space="preserve"> № 23301035, СКО 0,015 мг</t>
    </r>
  </si>
  <si>
    <r>
      <t xml:space="preserve">компаратор массы </t>
    </r>
    <r>
      <rPr>
        <sz val="10"/>
        <color indexed="12"/>
        <rFont val="Arial"/>
        <family val="2"/>
        <charset val="204"/>
      </rPr>
      <t>СС5001</t>
    </r>
    <r>
      <rPr>
        <sz val="10"/>
        <rFont val="Arial"/>
        <family val="2"/>
        <charset val="204"/>
      </rPr>
      <t xml:space="preserve"> № 19210450, СКО 1 мг </t>
    </r>
  </si>
  <si>
    <r>
      <t xml:space="preserve">установка поверочная </t>
    </r>
    <r>
      <rPr>
        <sz val="10"/>
        <color indexed="12"/>
        <rFont val="Arial"/>
        <family val="2"/>
        <charset val="204"/>
      </rPr>
      <t>СМ-66</t>
    </r>
    <r>
      <rPr>
        <sz val="10"/>
        <rFont val="Arial"/>
        <family val="2"/>
        <charset val="204"/>
      </rPr>
      <t xml:space="preserve"> № 25912114, СКО 0,002 мг </t>
    </r>
  </si>
  <si>
    <r>
      <t xml:space="preserve">компаратор массы </t>
    </r>
    <r>
      <rPr>
        <sz val="10"/>
        <color indexed="12"/>
        <rFont val="Arial"/>
        <family val="2"/>
        <charset val="204"/>
      </rPr>
      <t>СС1201</t>
    </r>
    <r>
      <rPr>
        <sz val="10"/>
        <rFont val="Arial"/>
        <family val="2"/>
        <charset val="204"/>
      </rPr>
      <t xml:space="preserve"> № 17905772, СКО 0,05/0,10 мг </t>
    </r>
  </si>
  <si>
    <r>
      <t xml:space="preserve">компаратор массы </t>
    </r>
    <r>
      <rPr>
        <sz val="10"/>
        <color indexed="12"/>
        <rFont val="Arial"/>
        <family val="2"/>
        <charset val="204"/>
      </rPr>
      <t>СС2004</t>
    </r>
    <r>
      <rPr>
        <sz val="10"/>
        <rFont val="Arial"/>
        <family val="2"/>
        <charset val="204"/>
      </rPr>
      <t xml:space="preserve"> № 22703459, СКО 0,2 мг </t>
    </r>
  </si>
  <si>
    <r>
      <t xml:space="preserve">компаратор массы </t>
    </r>
    <r>
      <rPr>
        <sz val="10"/>
        <color indexed="12"/>
        <rFont val="Arial"/>
        <family val="2"/>
        <charset val="204"/>
      </rPr>
      <t>ССТ1000К</t>
    </r>
    <r>
      <rPr>
        <sz val="10"/>
        <rFont val="Arial"/>
        <family val="2"/>
        <charset val="204"/>
      </rPr>
      <t xml:space="preserve"> № 19507176, СКО 3 г </t>
    </r>
  </si>
  <si>
    <r>
      <t>набор гирь 1 разряда (КТ Е</t>
    </r>
    <r>
      <rPr>
        <vertAlign val="subscript"/>
        <sz val="10"/>
        <rFont val="Arial"/>
        <family val="2"/>
        <charset val="204"/>
      </rPr>
      <t>1</t>
    </r>
    <r>
      <rPr>
        <sz val="10"/>
        <rFont val="Arial"/>
        <family val="2"/>
        <charset val="204"/>
      </rPr>
      <t xml:space="preserve">)  (1 мг - 500 г) № </t>
    </r>
    <r>
      <rPr>
        <sz val="10"/>
        <color indexed="12"/>
        <rFont val="Arial"/>
        <family val="2"/>
        <charset val="204"/>
      </rPr>
      <t>29525536</t>
    </r>
    <r>
      <rPr>
        <sz val="10"/>
        <rFont val="Arial"/>
        <family val="2"/>
        <charset val="204"/>
      </rPr>
      <t xml:space="preserve"> (3.1.ZГА.0745.2015)</t>
    </r>
  </si>
  <si>
    <t>серия и номер знака предыдущей поверки (если такие серия и номер имеются)</t>
  </si>
  <si>
    <t xml:space="preserve">     термогигрометр ТГЦ-МГ4  №514,</t>
  </si>
  <si>
    <r>
      <t xml:space="preserve">весы лабораторные электронные </t>
    </r>
    <r>
      <rPr>
        <sz val="10"/>
        <color indexed="12"/>
        <rFont val="Arial"/>
        <family val="2"/>
        <charset val="204"/>
      </rPr>
      <t>МЕ5</t>
    </r>
    <r>
      <rPr>
        <sz val="10"/>
        <rFont val="Arial"/>
        <family val="2"/>
        <charset val="204"/>
      </rPr>
      <t xml:space="preserve"> № 17603242, СКО 2 мкг ,d = 0,001 мг,</t>
    </r>
  </si>
  <si>
    <t>(если в состав средства измерения входят несколько автономных измерительных блоков, то приводят их перечень и заводские номера)</t>
  </si>
  <si>
    <t>приводят перечень влияющих</t>
  </si>
  <si>
    <t>факторов, нормированных в документе на методику поверки, с указанием их значений</t>
  </si>
  <si>
    <t xml:space="preserve">Регистрационный номер записи в реестре </t>
  </si>
  <si>
    <t>аккредитованных лиц RA.RU.311503</t>
  </si>
  <si>
    <t xml:space="preserve">наименование документа, на основании которого выполнена поверка </t>
  </si>
  <si>
    <t xml:space="preserve"> наименование, тип, заводской номер (регистрационный номер (при наличии),</t>
  </si>
  <si>
    <t>разряд, класс или погрешность эталона, применяемого при поверке</t>
  </si>
  <si>
    <t>А.В. Николаев</t>
  </si>
  <si>
    <t>0 первый лист
1-второй лист</t>
  </si>
  <si>
    <t>Телефон, факс: (351) 260-76-43, 232-04-01</t>
  </si>
  <si>
    <t xml:space="preserve">E-mail: stand@chelcsm.ru      </t>
  </si>
  <si>
    <t xml:space="preserve">Средство измерений </t>
  </si>
  <si>
    <t>с применением эталонов</t>
  </si>
  <si>
    <t>погрешность превышает допустимые значение</t>
  </si>
  <si>
    <t>А.А. Богуславская</t>
  </si>
  <si>
    <t>Отклонение от номинального значения массы гири, мг</t>
  </si>
  <si>
    <t>Расширенная неопределенность измерения массы U , мг (k=2)</t>
  </si>
  <si>
    <t>Набор ( 1 мг - 500 г ) F2</t>
  </si>
  <si>
    <t>Набор граммовых гирь 2-го класса  Г- 2- 210</t>
  </si>
  <si>
    <t>2467-74</t>
  </si>
  <si>
    <t>Номинальное значение массы гири,г</t>
  </si>
  <si>
    <t>Условное значение массы гири, г</t>
  </si>
  <si>
    <t>рабочему эталону 4 разряда (КТ М2)  в соответствии с ГОСТ OIML R 111-1-2009</t>
  </si>
  <si>
    <t>(если в состав эталона входят несколько автономных измерительных блоков, то приводят их перечень и заводские номера)</t>
  </si>
  <si>
    <t>наименование величин, диапазонов, на которых поверен эталон(средство измерений (если предусмотрено методикой поверки)</t>
  </si>
  <si>
    <t xml:space="preserve"> наименование документа, на основании которого выполнена поверка </t>
  </si>
  <si>
    <t>Протокол поверки  №</t>
  </si>
  <si>
    <t xml:space="preserve">от </t>
  </si>
  <si>
    <t>Эталон (средство измерений)</t>
  </si>
  <si>
    <t>ГСИ "Гири классов Е1,Е2,F1,F2,М1,М1-2,М2,М2-3 и М3. Часть1 и</t>
  </si>
  <si>
    <t>ГОСТ 8.021-2015 "ГСИ. Государственная поверочная схема для средств измерений массы"</t>
  </si>
  <si>
    <t>Эталон соответствует требованиям к :</t>
  </si>
  <si>
    <t xml:space="preserve">компаратор массы СС30002 № 18310405, СКО 5 мг </t>
  </si>
  <si>
    <t>Устройство тензометрическое весоизмерительное электронное "ТВЭУ-10Г"</t>
  </si>
  <si>
    <t>с применением эталонов единиц величин</t>
  </si>
  <si>
    <t xml:space="preserve"> гиря CП10 кг II (КТ F1) № 90725160/1 (3.1.ZГА.0160.2013) 2 разряд,</t>
  </si>
  <si>
    <t xml:space="preserve"> 1 кг - 10 кг</t>
  </si>
  <si>
    <t>Набор гирь ( 50 г - 5 кг )</t>
  </si>
  <si>
    <t>барометр-анероид метеорологическийБАММ-1 № 698.</t>
  </si>
  <si>
    <t>АО "НПО электромеханики"</t>
  </si>
  <si>
    <t>/2018</t>
  </si>
  <si>
    <t>наименование, тип, модификация, рег.номер в Федеральном инф. фонде по обеспечению единства измерений</t>
  </si>
  <si>
    <t>40</t>
  </si>
  <si>
    <r>
      <t xml:space="preserve">компаратор массы </t>
    </r>
    <r>
      <rPr>
        <sz val="10"/>
        <color indexed="12"/>
        <rFont val="Arial"/>
        <family val="2"/>
        <charset val="204"/>
      </rPr>
      <t>СС30002</t>
    </r>
    <r>
      <rPr>
        <sz val="10"/>
        <rFont val="Arial"/>
        <family val="2"/>
        <charset val="204"/>
      </rPr>
      <t xml:space="preserve"> № 18310405, СКО 10 мг </t>
    </r>
  </si>
  <si>
    <t>Компаратор массы МС-10К № 14905611, СКО 5 мг</t>
  </si>
  <si>
    <t xml:space="preserve">компаратор массы СС5001 № 19210450, СКО 1 мг </t>
  </si>
  <si>
    <t>ООО "Объединение "Союзпищепром"  7453268150 г. Челябинск, пос. Мелькомбинат-2, участок 1, д. 37</t>
  </si>
  <si>
    <t xml:space="preserve"> гиря СП 5 кг II  (КТ F1) № 90725161/1 (3.1.ZГА.0160.2013) 2 разряд,</t>
  </si>
  <si>
    <t>продолжение смотри на обороте</t>
  </si>
  <si>
    <t>Калибровщик           ____________________________   Е.В.Кулюшина</t>
  </si>
  <si>
    <t>ЧБ.К.2335-</t>
  </si>
  <si>
    <t>1,2</t>
  </si>
  <si>
    <t>5000 (№2)</t>
  </si>
  <si>
    <t>5000 (№1)</t>
  </si>
  <si>
    <t>10000 (№1)</t>
  </si>
  <si>
    <t>10000 (№2)</t>
  </si>
  <si>
    <r>
      <t>Отклонение номинального значениия условной массы гири не превышает значения ,регла-ментированного для гирь класса точности М</t>
    </r>
    <r>
      <rPr>
        <vertAlign val="subscript"/>
        <sz val="12"/>
        <rFont val="Times New Roman"/>
        <family val="1"/>
        <charset val="204"/>
      </rPr>
      <t>2</t>
    </r>
    <r>
      <rPr>
        <sz val="12"/>
        <rFont val="Times New Roman"/>
        <family val="1"/>
        <charset val="204"/>
      </rPr>
      <t xml:space="preserve"> по ГОСТ OIML R 111-1-2009 "ГСИ.. Гири классов точности Е1,Е2,F1,F2, М1,М1-2,М2,М2-3 и М3. Часть 1. Метрологические и технические требования"</t>
    </r>
  </si>
  <si>
    <t>+110,0</t>
  </si>
  <si>
    <t>-200,0</t>
  </si>
  <si>
    <t>+80,0</t>
  </si>
  <si>
    <t>+400,0</t>
  </si>
  <si>
    <t xml:space="preserve">и на основании результатов первичной поверки признано соответствующим </t>
  </si>
  <si>
    <t>первичной поверки</t>
  </si>
  <si>
    <t>отсутствует</t>
  </si>
  <si>
    <t>продолжение см. на обороте</t>
  </si>
  <si>
    <t>на 2 листах прилагается</t>
  </si>
  <si>
    <t>97,65</t>
  </si>
  <si>
    <t>50,3</t>
  </si>
  <si>
    <t>20,4</t>
  </si>
  <si>
    <t>рабочему эталону 4 разряда  в соответствии с ГОСТ OIML R 111-1-2009</t>
  </si>
  <si>
    <t>компаратор массы ССТ1000К № 19507176, СКО 3 г ,</t>
  </si>
  <si>
    <t>термогигрометр ТГЦ-МГ4  №514</t>
  </si>
  <si>
    <t>барометр-анероид метеорологический  БАММ-1     № 698,</t>
  </si>
  <si>
    <t>2</t>
  </si>
  <si>
    <t xml:space="preserve"> 73/313/2018</t>
  </si>
  <si>
    <t xml:space="preserve">гири образцовые 3 разряда ГО-20    (КТ F2) № 1-100 (3.1.ZГА.0039.2012) ,  </t>
  </si>
  <si>
    <t>Набор граммовых гирь 2-го класса  Г- 2- 210 Г/р СИ 2467-74 Госметр</t>
  </si>
  <si>
    <t>Муниципальное унитарное предприятие "Многоотраслевое производственное объединение энергосетей" г. Трехгорного 7405000450 Челябинская область, г. Трехгорный , ул. М.Жукова, д. 1-А</t>
  </si>
  <si>
    <t>Адрес: 454020, г.Челябинск, ул.Энгельса, 101</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</si>
</sst>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164" formatCode="[$-FC19]d\ mmmm"/>
    <numFmt numFmtId="165" formatCode="[$-F800]dddd\,\ mmmm\ dd\,\ yyyy"/>
    <numFmt numFmtId="166" formatCode="[$-FC19]\ mmmm"/>
    <numFmt numFmtId="167" formatCode="&quot;Г/р СИ&quot;\ @"/>
    <numFmt numFmtId="168" formatCode="dd/mm/yy;@"/>
    <numFmt numFmtId="169" formatCode="[$-FC19]d\ mmmm\ yyyy\ &quot;г.&quot;"/>
    <numFmt numFmtId="170" formatCode="[$-FC19]dd\ mmmm\ yyyy\ \г\.;@"/>
    <numFmt numFmtId="171" formatCode="0.0000000"/>
    <numFmt numFmtId="172" formatCode="0.00000"/>
  </numFmts>
  <fonts count="64">
    <font>
      <sz val="11"/>
      <color theme="1"/>
      <name val="Calibri"/>
      <family val="2"/>
      <charset val="204"/>
      <scheme val="minor"/>
    </font>
    <font>
      <sz val="10"/>
      <name val="Arial Cyr"/>
      <family val="2"/>
      <charset val="204"/>
    </font>
    <font>
      <sz val="10"/>
      <name val="Times New Roman"/>
      <family val="1"/>
      <charset val="204"/>
    </font>
    <font>
      <i/>
      <sz val="10"/>
      <name val="Arial Cyr"/>
      <family val="2"/>
      <charset val="204"/>
    </font>
    <font>
      <b/>
      <sz val="16"/>
      <name val="Times New Roman"/>
      <family val="1"/>
      <charset val="204"/>
    </font>
    <font>
      <sz val="16"/>
      <name val="Times New Roman"/>
      <family val="1"/>
      <charset val="204"/>
    </font>
    <font>
      <b/>
      <i/>
      <sz val="12"/>
      <name val="Times New Roman"/>
      <family val="1"/>
      <charset val="204"/>
    </font>
    <font>
      <sz val="12"/>
      <name val="Times New Roman"/>
      <family val="1"/>
      <charset val="204"/>
    </font>
    <font>
      <sz val="7"/>
      <name val="Times New Roman"/>
      <family val="1"/>
      <charset val="204"/>
    </font>
    <font>
      <sz val="12"/>
      <name val="Arial Cyr"/>
      <family val="2"/>
      <charset val="204"/>
    </font>
    <font>
      <i/>
      <sz val="8"/>
      <name val="Times New Roman"/>
      <family val="1"/>
      <charset val="204"/>
    </font>
    <font>
      <sz val="8"/>
      <name val="Times New Roman"/>
      <family val="1"/>
      <charset val="204"/>
    </font>
    <font>
      <sz val="10"/>
      <name val="Arial"/>
      <family val="2"/>
      <charset val="204"/>
    </font>
    <font>
      <b/>
      <i/>
      <sz val="10"/>
      <name val="Times New Roman"/>
      <family val="1"/>
      <charset val="204"/>
    </font>
    <font>
      <i/>
      <sz val="10"/>
      <name val="Times New Roman"/>
      <family val="1"/>
      <charset val="204"/>
    </font>
    <font>
      <i/>
      <sz val="12"/>
      <name val="Times New Roman"/>
      <family val="1"/>
      <charset val="204"/>
    </font>
    <font>
      <b/>
      <sz val="12"/>
      <name val="Times New Roman"/>
      <family val="1"/>
      <charset val="204"/>
    </font>
    <font>
      <sz val="10"/>
      <name val="Arial Cyr"/>
      <charset val="204"/>
    </font>
    <font>
      <b/>
      <sz val="7.5"/>
      <name val="Arial"/>
      <family val="2"/>
      <charset val="204"/>
    </font>
    <font>
      <b/>
      <sz val="9"/>
      <name val="Times New Roman"/>
      <family val="1"/>
      <charset val="204"/>
    </font>
    <font>
      <b/>
      <sz val="14"/>
      <name val="Times New Roman"/>
      <family val="1"/>
      <charset val="204"/>
    </font>
    <font>
      <b/>
      <sz val="11"/>
      <name val="Times New Roman"/>
      <family val="1"/>
      <charset val="204"/>
    </font>
    <font>
      <sz val="11"/>
      <name val="Arial Cyr"/>
      <charset val="204"/>
    </font>
    <font>
      <sz val="11"/>
      <name val="Times New Roman"/>
      <family val="1"/>
      <charset val="204"/>
    </font>
    <font>
      <b/>
      <sz val="11"/>
      <color indexed="8"/>
      <name val="Times New Roman"/>
      <family val="1"/>
      <charset val="204"/>
    </font>
    <font>
      <sz val="11"/>
      <color indexed="8"/>
      <name val="Times New Roman"/>
      <family val="1"/>
      <charset val="204"/>
    </font>
    <font>
      <sz val="9"/>
      <name val="Arial Cyr"/>
      <family val="2"/>
      <charset val="204"/>
    </font>
    <font>
      <sz val="20"/>
      <name val="Arial Cyr"/>
      <family val="2"/>
      <charset val="204"/>
    </font>
    <font>
      <sz val="10"/>
      <color indexed="12"/>
      <name val="Arial"/>
      <family val="2"/>
      <charset val="204"/>
    </font>
    <font>
      <vertAlign val="subscript"/>
      <sz val="10"/>
      <name val="Arial"/>
      <family val="2"/>
      <charset val="204"/>
    </font>
    <font>
      <sz val="8"/>
      <name val="Arial Cyr"/>
      <family val="2"/>
      <charset val="204"/>
    </font>
    <font>
      <sz val="11"/>
      <name val="Arial Cyr"/>
      <family val="2"/>
      <charset val="204"/>
    </font>
    <font>
      <sz val="9"/>
      <name val="Times New Roman"/>
      <family val="1"/>
      <charset val="204"/>
    </font>
    <font>
      <sz val="10"/>
      <color indexed="8"/>
      <name val="Times New Roman"/>
      <family val="1"/>
      <charset val="204"/>
    </font>
    <font>
      <sz val="10"/>
      <name val="Arial"/>
      <family val="2"/>
      <charset val="204"/>
    </font>
    <font>
      <sz val="12"/>
      <color theme="1"/>
      <name val="Times New Roman"/>
      <family val="1"/>
      <charset val="204"/>
    </font>
    <font>
      <sz val="12"/>
      <color theme="1"/>
      <name val="Calibri"/>
      <family val="2"/>
      <charset val="204"/>
      <scheme val="minor"/>
    </font>
    <font>
      <b/>
      <sz val="10"/>
      <name val="Arial Cyr"/>
      <charset val="204"/>
    </font>
    <font>
      <sz val="10"/>
      <color theme="0" tint="-0.14999847407452621"/>
      <name val="Arial Cyr"/>
      <charset val="204"/>
    </font>
    <font>
      <b/>
      <sz val="10"/>
      <name val="Times New Roman"/>
      <family val="1"/>
      <charset val="204"/>
    </font>
    <font>
      <sz val="11.5"/>
      <name val="Times New Roman"/>
      <family val="1"/>
      <charset val="204"/>
    </font>
    <font>
      <sz val="11"/>
      <color theme="1"/>
      <name val="Times New Roman"/>
      <family val="1"/>
      <charset val="204"/>
    </font>
    <font>
      <sz val="10"/>
      <color theme="1"/>
      <name val="Calibri"/>
      <family val="2"/>
      <charset val="204"/>
      <scheme val="minor"/>
    </font>
    <font>
      <sz val="10"/>
      <name val="Arial"/>
      <family val="2"/>
    </font>
    <font>
      <b/>
      <sz val="10"/>
      <color indexed="56"/>
      <name val="Tahoma"/>
      <family val="2"/>
      <charset val="204"/>
    </font>
    <font>
      <i/>
      <sz val="10"/>
      <name val="Arial"/>
      <family val="2"/>
      <charset val="204"/>
    </font>
    <font>
      <u/>
      <sz val="11"/>
      <color theme="10"/>
      <name val="Calibri"/>
      <family val="2"/>
      <charset val="204"/>
    </font>
    <font>
      <b/>
      <sz val="9"/>
      <color theme="1"/>
      <name val="Times New Roman"/>
      <family val="1"/>
      <charset val="204"/>
    </font>
    <font>
      <vertAlign val="subscript"/>
      <sz val="11"/>
      <color theme="1"/>
      <name val="Calibri"/>
      <family val="2"/>
      <charset val="204"/>
      <scheme val="minor"/>
    </font>
    <font>
      <i/>
      <sz val="10"/>
      <name val="Arial Cyr"/>
      <charset val="204"/>
    </font>
    <font>
      <b/>
      <sz val="8"/>
      <color rgb="FFFF0000"/>
      <name val="Times New Roman"/>
      <family val="1"/>
      <charset val="204"/>
    </font>
    <font>
      <sz val="10"/>
      <color rgb="FFFF0000"/>
      <name val="Arial Cyr"/>
      <family val="2"/>
      <charset val="204"/>
    </font>
    <font>
      <b/>
      <sz val="8"/>
      <name val="Times New Roman"/>
      <family val="1"/>
      <charset val="204"/>
    </font>
    <font>
      <sz val="11"/>
      <color indexed="8"/>
      <name val="WST_Fren"/>
      <family val="5"/>
      <charset val="2"/>
    </font>
    <font>
      <sz val="14"/>
      <name val="Times New Roman"/>
      <family val="1"/>
      <charset val="204"/>
    </font>
    <font>
      <b/>
      <sz val="12"/>
      <name val="Arial Cyr"/>
      <charset val="204"/>
    </font>
    <font>
      <b/>
      <sz val="11"/>
      <color theme="1"/>
      <name val="Times New Roman"/>
      <family val="1"/>
      <charset val="204"/>
    </font>
    <font>
      <sz val="9"/>
      <name val="Arial Cyr"/>
      <charset val="204"/>
    </font>
    <font>
      <sz val="10"/>
      <name val="Arial"/>
      <family val="2"/>
      <charset val="204"/>
    </font>
    <font>
      <b/>
      <i/>
      <sz val="8"/>
      <name val="Times New Roman"/>
      <family val="1"/>
      <charset val="204"/>
    </font>
    <font>
      <b/>
      <sz val="18"/>
      <name val="Times New Roman"/>
      <family val="1"/>
      <charset val="204"/>
    </font>
    <font>
      <u/>
      <sz val="10"/>
      <color theme="10"/>
      <name val="Arial"/>
      <family val="2"/>
      <charset val="204"/>
    </font>
    <font>
      <u/>
      <sz val="9"/>
      <color indexed="12"/>
      <name val="Times New Roman"/>
      <family val="1"/>
      <charset val="204"/>
    </font>
    <font>
      <vertAlign val="subscript"/>
      <sz val="12"/>
      <name val="Times New Roman"/>
      <family val="1"/>
      <charset val="204"/>
    </font>
  </fonts>
  <fills count="13">
    <fill>
      <patternFill patternType="none"/>
    </fill>
    <fill>
      <patternFill patternType="gray125"/>
    </fill>
    <fill>
      <patternFill patternType="solid">
        <fgColor theme="8" tint="0.79998168889431442"/>
        <bgColor indexed="64"/>
      </patternFill>
    </fill>
    <fill>
      <patternFill patternType="solid">
        <fgColor indexed="41"/>
        <bgColor indexed="64"/>
      </patternFill>
    </fill>
    <fill>
      <patternFill patternType="solid">
        <fgColor theme="9" tint="0.79998168889431442"/>
        <bgColor indexed="64"/>
      </patternFill>
    </fill>
    <fill>
      <patternFill patternType="solid">
        <fgColor theme="0"/>
        <bgColor indexed="64"/>
      </patternFill>
    </fill>
    <fill>
      <patternFill patternType="solid">
        <fgColor theme="6" tint="0.79998168889431442"/>
        <bgColor indexed="64"/>
      </patternFill>
    </fill>
    <fill>
      <patternFill patternType="solid">
        <fgColor indexed="44"/>
        <bgColor indexed="64"/>
      </patternFill>
    </fill>
    <fill>
      <patternFill patternType="solid">
        <fgColor indexed="43"/>
        <bgColor indexed="64"/>
      </patternFill>
    </fill>
    <fill>
      <patternFill patternType="solid">
        <fgColor indexed="47"/>
        <bgColor indexed="64"/>
      </patternFill>
    </fill>
    <fill>
      <patternFill patternType="solid">
        <fgColor indexed="31"/>
        <bgColor indexed="64"/>
      </patternFill>
    </fill>
    <fill>
      <patternFill patternType="solid">
        <fgColor rgb="FFCCFFFF"/>
        <bgColor indexed="64"/>
      </patternFill>
    </fill>
    <fill>
      <patternFill patternType="solid">
        <fgColor theme="4" tint="0.79998168889431442"/>
        <bgColor indexed="64"/>
      </patternFill>
    </fill>
  </fills>
  <borders count="28">
    <border>
      <left/>
      <right/>
      <top/>
      <bottom/>
      <diagonal/>
    </border>
    <border>
      <left/>
      <right/>
      <top/>
      <bottom style="thin">
        <color indexed="64"/>
      </bottom>
      <diagonal/>
    </border>
    <border>
      <left/>
      <right/>
      <top style="thin">
        <color indexed="64"/>
      </top>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23"/>
      </left>
      <right style="thin">
        <color indexed="23"/>
      </right>
      <top style="thin">
        <color indexed="23"/>
      </top>
      <bottom style="dashed">
        <color indexed="23"/>
      </bottom>
      <diagonal/>
    </border>
    <border>
      <left style="thin">
        <color indexed="23"/>
      </left>
      <right style="thin">
        <color indexed="23"/>
      </right>
      <top style="dashed">
        <color indexed="23"/>
      </top>
      <bottom style="dashed">
        <color indexed="23"/>
      </bottom>
      <diagonal/>
    </border>
    <border>
      <left style="thin">
        <color indexed="23"/>
      </left>
      <right style="thin">
        <color indexed="23"/>
      </right>
      <top style="dashed">
        <color indexed="23"/>
      </top>
      <bottom style="thin">
        <color indexed="23"/>
      </bottom>
      <diagonal/>
    </border>
    <border>
      <left style="thin">
        <color indexed="64"/>
      </left>
      <right style="thin">
        <color indexed="64"/>
      </right>
      <top style="hair">
        <color indexed="64"/>
      </top>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top style="thin">
        <color indexed="64"/>
      </top>
      <bottom style="thin">
        <color indexed="64"/>
      </bottom>
      <diagonal/>
    </border>
  </borders>
  <cellStyleXfs count="12">
    <xf numFmtId="0" fontId="0" fillId="0" borderId="0"/>
    <xf numFmtId="0" fontId="1" fillId="0" borderId="0"/>
    <xf numFmtId="0" fontId="12" fillId="0" borderId="0"/>
    <xf numFmtId="0" fontId="17" fillId="0" borderId="0"/>
    <xf numFmtId="0" fontId="34" fillId="0" borderId="0"/>
    <xf numFmtId="0" fontId="17" fillId="0" borderId="0"/>
    <xf numFmtId="169" fontId="12" fillId="0" borderId="0" applyFont="0" applyFill="0" applyBorder="0" applyAlignment="0" applyProtection="0"/>
    <xf numFmtId="9" fontId="17" fillId="0" borderId="0" applyFont="0" applyFill="0" applyBorder="0" applyAlignment="0" applyProtection="0"/>
    <xf numFmtId="0" fontId="43" fillId="0" borderId="0">
      <alignment vertical="center"/>
    </xf>
    <xf numFmtId="0" fontId="46" fillId="0" borderId="0" applyNumberFormat="0" applyFill="0" applyBorder="0" applyAlignment="0" applyProtection="0">
      <alignment vertical="top"/>
      <protection locked="0"/>
    </xf>
    <xf numFmtId="0" fontId="58" fillId="0" borderId="0"/>
    <xf numFmtId="0" fontId="61" fillId="0" borderId="0" applyNumberFormat="0" applyFill="0" applyBorder="0" applyAlignment="0" applyProtection="0">
      <alignment vertical="top"/>
      <protection locked="0"/>
    </xf>
  </cellStyleXfs>
  <cellXfs count="581">
    <xf numFmtId="0" fontId="0" fillId="0" borderId="0" xfId="0"/>
    <xf numFmtId="0" fontId="1" fillId="0" borderId="0" xfId="1"/>
    <xf numFmtId="0" fontId="2" fillId="0" borderId="0" xfId="1" applyFont="1"/>
    <xf numFmtId="0" fontId="17" fillId="0" borderId="0" xfId="3"/>
    <xf numFmtId="0" fontId="22" fillId="0" borderId="0" xfId="3" applyFont="1"/>
    <xf numFmtId="0" fontId="22" fillId="0" borderId="0" xfId="3" applyFont="1" applyFill="1"/>
    <xf numFmtId="0" fontId="17" fillId="0" borderId="0" xfId="3" applyFill="1"/>
    <xf numFmtId="49" fontId="7" fillId="2" borderId="0" xfId="1" applyNumberFormat="1" applyFont="1" applyFill="1" applyBorder="1" applyAlignment="1" applyProtection="1">
      <alignment horizontal="center" vertical="center"/>
      <protection locked="0"/>
    </xf>
    <xf numFmtId="0" fontId="12" fillId="0" borderId="0" xfId="2" applyProtection="1"/>
    <xf numFmtId="0" fontId="12" fillId="0" borderId="0" xfId="2"/>
    <xf numFmtId="0" fontId="12" fillId="0" borderId="0" xfId="2" applyAlignment="1" applyProtection="1"/>
    <xf numFmtId="0" fontId="12" fillId="0" borderId="0" xfId="2" applyFont="1" applyAlignment="1" applyProtection="1"/>
    <xf numFmtId="0" fontId="12" fillId="0" borderId="0" xfId="2" applyAlignment="1"/>
    <xf numFmtId="0" fontId="1" fillId="0" borderId="0" xfId="1" applyProtection="1"/>
    <xf numFmtId="0" fontId="3" fillId="0" borderId="0" xfId="1" applyFont="1" applyProtection="1"/>
    <xf numFmtId="0" fontId="3" fillId="0" borderId="0" xfId="1" applyFont="1" applyAlignment="1" applyProtection="1">
      <alignment horizontal="right"/>
    </xf>
    <xf numFmtId="0" fontId="9" fillId="0" borderId="0" xfId="1" applyNumberFormat="1" applyFont="1" applyAlignment="1" applyProtection="1">
      <alignment horizontal="center" vertical="center"/>
    </xf>
    <xf numFmtId="164" fontId="1" fillId="0" borderId="0" xfId="1" applyNumberFormat="1" applyProtection="1"/>
    <xf numFmtId="0" fontId="1" fillId="0" borderId="0" xfId="1" applyBorder="1" applyProtection="1"/>
    <xf numFmtId="0" fontId="11" fillId="0" borderId="0" xfId="1" applyFont="1" applyBorder="1" applyAlignment="1" applyProtection="1">
      <alignment horizontal="center" vertical="center" wrapText="1"/>
    </xf>
    <xf numFmtId="0" fontId="1" fillId="0" borderId="0" xfId="1" applyFont="1" applyBorder="1" applyAlignment="1" applyProtection="1">
      <alignment horizontal="center" vertical="center"/>
    </xf>
    <xf numFmtId="0" fontId="7" fillId="0" borderId="0" xfId="1" applyFont="1" applyBorder="1" applyAlignment="1" applyProtection="1"/>
    <xf numFmtId="0" fontId="1" fillId="0" borderId="0" xfId="1" applyBorder="1" applyAlignment="1" applyProtection="1">
      <alignment vertical="top" wrapText="1"/>
    </xf>
    <xf numFmtId="0" fontId="2" fillId="0" borderId="0" xfId="1" applyFont="1" applyProtection="1"/>
    <xf numFmtId="49" fontId="10" fillId="0" borderId="0" xfId="2" applyNumberFormat="1" applyFont="1" applyBorder="1" applyAlignment="1" applyProtection="1">
      <alignment horizontal="center" vertical="top" wrapText="1"/>
    </xf>
    <xf numFmtId="49" fontId="14" fillId="0" borderId="0" xfId="1" applyNumberFormat="1" applyFont="1" applyProtection="1"/>
    <xf numFmtId="49" fontId="15" fillId="0" borderId="0" xfId="1" applyNumberFormat="1" applyFont="1" applyProtection="1"/>
    <xf numFmtId="49" fontId="14" fillId="0" borderId="0" xfId="1" applyNumberFormat="1" applyFont="1" applyBorder="1" applyAlignment="1" applyProtection="1"/>
    <xf numFmtId="49" fontId="14" fillId="0" borderId="0" xfId="1" applyNumberFormat="1" applyFont="1" applyAlignment="1" applyProtection="1">
      <alignment horizontal="center"/>
    </xf>
    <xf numFmtId="0" fontId="15" fillId="0" borderId="0" xfId="1" applyFont="1" applyBorder="1" applyAlignment="1" applyProtection="1"/>
    <xf numFmtId="0" fontId="14" fillId="0" borderId="0" xfId="1" applyFont="1" applyProtection="1"/>
    <xf numFmtId="49" fontId="10" fillId="0" borderId="0" xfId="1" applyNumberFormat="1" applyFont="1" applyAlignment="1" applyProtection="1">
      <alignment horizontal="center" vertical="top"/>
    </xf>
    <xf numFmtId="49" fontId="10" fillId="0" borderId="0" xfId="1" applyNumberFormat="1" applyFont="1" applyBorder="1" applyAlignment="1" applyProtection="1">
      <alignment horizontal="center" vertical="top"/>
    </xf>
    <xf numFmtId="49" fontId="6" fillId="0" borderId="0" xfId="1" applyNumberFormat="1" applyFont="1" applyBorder="1" applyAlignment="1" applyProtection="1">
      <alignment horizontal="left" vertical="top"/>
    </xf>
    <xf numFmtId="0" fontId="6" fillId="0" borderId="0" xfId="1" applyFont="1" applyBorder="1" applyAlignment="1" applyProtection="1">
      <alignment vertical="center"/>
    </xf>
    <xf numFmtId="0" fontId="6" fillId="0" borderId="0" xfId="1" applyFont="1" applyAlignment="1" applyProtection="1">
      <alignment horizontal="center" vertical="center"/>
    </xf>
    <xf numFmtId="0" fontId="6" fillId="0" borderId="0" xfId="1" applyFont="1" applyProtection="1"/>
    <xf numFmtId="0" fontId="7" fillId="0" borderId="0" xfId="1" applyFont="1" applyProtection="1"/>
    <xf numFmtId="0" fontId="12" fillId="0" borderId="0" xfId="2" applyAlignment="1">
      <alignment horizontal="left" vertical="center"/>
    </xf>
    <xf numFmtId="0" fontId="1" fillId="0" borderId="0" xfId="1" applyBorder="1"/>
    <xf numFmtId="0" fontId="12" fillId="0" borderId="0" xfId="2" applyAlignment="1" applyProtection="1">
      <alignment horizontal="left" vertical="center"/>
    </xf>
    <xf numFmtId="0" fontId="12" fillId="0" borderId="0" xfId="2" applyFont="1" applyAlignment="1" applyProtection="1">
      <alignment horizontal="left" vertical="center"/>
    </xf>
    <xf numFmtId="0" fontId="12" fillId="0" borderId="0" xfId="0" applyFont="1" applyAlignment="1" applyProtection="1">
      <alignment horizontal="left" vertical="center"/>
    </xf>
    <xf numFmtId="0" fontId="26" fillId="0" borderId="0" xfId="1" applyFont="1" applyFill="1" applyBorder="1" applyAlignment="1" applyProtection="1">
      <alignment horizontal="left" vertical="center" wrapText="1"/>
    </xf>
    <xf numFmtId="0" fontId="31" fillId="0" borderId="0" xfId="1" applyFont="1" applyBorder="1" applyAlignment="1" applyProtection="1">
      <alignment horizontal="left" vertical="center" wrapText="1"/>
    </xf>
    <xf numFmtId="0" fontId="1" fillId="0" borderId="0" xfId="1" applyFill="1" applyAlignment="1" applyProtection="1">
      <alignment vertical="top"/>
    </xf>
    <xf numFmtId="0" fontId="18" fillId="0" borderId="0" xfId="3" applyFont="1" applyAlignment="1" applyProtection="1">
      <alignment horizontal="center"/>
    </xf>
    <xf numFmtId="0" fontId="17" fillId="0" borderId="0" xfId="3" applyProtection="1"/>
    <xf numFmtId="0" fontId="19" fillId="0" borderId="3" xfId="3" applyFont="1" applyBorder="1" applyAlignment="1" applyProtection="1">
      <alignment vertical="top" wrapText="1"/>
    </xf>
    <xf numFmtId="0" fontId="17" fillId="0" borderId="3" xfId="3" applyBorder="1" applyProtection="1"/>
    <xf numFmtId="0" fontId="19" fillId="0" borderId="0" xfId="3" applyFont="1" applyBorder="1" applyAlignment="1" applyProtection="1">
      <alignment vertical="top" wrapText="1"/>
    </xf>
    <xf numFmtId="0" fontId="17" fillId="0" borderId="0" xfId="3" applyBorder="1" applyProtection="1"/>
    <xf numFmtId="0" fontId="23" fillId="0" borderId="0" xfId="3" applyFont="1" applyAlignment="1" applyProtection="1">
      <alignment horizontal="center" vertical="center"/>
    </xf>
    <xf numFmtId="0" fontId="22" fillId="0" borderId="0" xfId="3" applyFont="1" applyProtection="1"/>
    <xf numFmtId="0" fontId="23" fillId="0" borderId="0" xfId="3" applyFont="1" applyAlignment="1" applyProtection="1">
      <alignment horizontal="left" vertical="center"/>
    </xf>
    <xf numFmtId="0" fontId="22" fillId="0" borderId="0" xfId="3" applyFont="1" applyAlignment="1" applyProtection="1">
      <alignment horizontal="center" vertical="center"/>
    </xf>
    <xf numFmtId="0" fontId="22" fillId="0" borderId="0" xfId="3" applyFont="1" applyBorder="1" applyProtection="1"/>
    <xf numFmtId="0" fontId="22" fillId="0" borderId="0" xfId="3" applyFont="1" applyFill="1" applyProtection="1"/>
    <xf numFmtId="0" fontId="25" fillId="0" borderId="0" xfId="3" applyFont="1" applyAlignment="1" applyProtection="1">
      <alignment horizontal="right" vertical="top" wrapText="1"/>
    </xf>
    <xf numFmtId="0" fontId="25" fillId="0" borderId="0" xfId="3" applyFont="1" applyFill="1" applyAlignment="1" applyProtection="1">
      <alignment horizontal="left" vertical="top" wrapText="1"/>
    </xf>
    <xf numFmtId="0" fontId="21" fillId="0" borderId="0" xfId="3" applyFont="1" applyAlignment="1" applyProtection="1">
      <alignment horizontal="center" vertical="center" wrapText="1"/>
    </xf>
    <xf numFmtId="0" fontId="21" fillId="0" borderId="0" xfId="3" applyFont="1" applyFill="1" applyAlignment="1" applyProtection="1">
      <alignment horizontal="center" vertical="center" wrapText="1"/>
    </xf>
    <xf numFmtId="0" fontId="23" fillId="0" borderId="0" xfId="3" applyFont="1" applyFill="1" applyAlignment="1" applyProtection="1">
      <alignment horizontal="center" vertical="center"/>
    </xf>
    <xf numFmtId="0" fontId="22" fillId="0" borderId="0" xfId="3" applyFont="1" applyFill="1" applyAlignment="1" applyProtection="1">
      <alignment horizontal="center" vertical="center"/>
    </xf>
    <xf numFmtId="0" fontId="2" fillId="3" borderId="0" xfId="3" applyFont="1" applyFill="1" applyAlignment="1" applyProtection="1">
      <alignment horizontal="center" vertical="center"/>
    </xf>
    <xf numFmtId="0" fontId="24" fillId="0" borderId="0" xfId="3" applyFont="1" applyAlignment="1" applyProtection="1">
      <alignment horizontal="right"/>
    </xf>
    <xf numFmtId="49" fontId="25" fillId="0" borderId="0" xfId="3" applyNumberFormat="1" applyFont="1" applyBorder="1" applyAlignment="1" applyProtection="1">
      <alignment horizontal="left" vertical="top" wrapText="1"/>
    </xf>
    <xf numFmtId="0" fontId="22" fillId="0" borderId="0" xfId="3" applyFont="1" applyFill="1" applyAlignment="1" applyProtection="1">
      <alignment horizontal="left"/>
    </xf>
    <xf numFmtId="0" fontId="16" fillId="0" borderId="0" xfId="3" applyFont="1" applyFill="1" applyAlignment="1" applyProtection="1">
      <alignment horizontal="left" vertical="center"/>
    </xf>
    <xf numFmtId="0" fontId="17" fillId="0" borderId="0" xfId="3" applyFill="1" applyProtection="1"/>
    <xf numFmtId="0" fontId="11" fillId="0" borderId="0" xfId="3" applyFont="1" applyFill="1" applyBorder="1" applyAlignment="1" applyProtection="1">
      <alignment horizontal="center" vertical="center"/>
    </xf>
    <xf numFmtId="49" fontId="1" fillId="0" borderId="0" xfId="1" applyNumberFormat="1" applyFill="1" applyAlignment="1" applyProtection="1">
      <alignment vertical="top"/>
    </xf>
    <xf numFmtId="0" fontId="1" fillId="0" borderId="0" xfId="1" applyFill="1" applyAlignment="1" applyProtection="1"/>
    <xf numFmtId="0" fontId="1" fillId="0" borderId="0" xfId="1" applyFill="1" applyAlignment="1" applyProtection="1">
      <alignment horizontal="left"/>
    </xf>
    <xf numFmtId="49" fontId="13" fillId="0" borderId="0" xfId="1" applyNumberFormat="1" applyFont="1" applyAlignment="1" applyProtection="1">
      <alignment vertical="center"/>
    </xf>
    <xf numFmtId="0" fontId="17" fillId="0" borderId="0" xfId="5"/>
    <xf numFmtId="168" fontId="1" fillId="0" borderId="0" xfId="1" applyNumberFormat="1" applyBorder="1" applyProtection="1"/>
    <xf numFmtId="0" fontId="1" fillId="0" borderId="0" xfId="1" applyBorder="1" applyAlignment="1" applyProtection="1"/>
    <xf numFmtId="0" fontId="30" fillId="0" borderId="0" xfId="1" applyFont="1" applyBorder="1" applyAlignment="1" applyProtection="1">
      <alignment horizontal="left"/>
    </xf>
    <xf numFmtId="0" fontId="1" fillId="0" borderId="0" xfId="1" applyBorder="1" applyAlignment="1" applyProtection="1">
      <alignment horizontal="center" vertical="center" wrapText="1"/>
    </xf>
    <xf numFmtId="0" fontId="1" fillId="0" borderId="1" xfId="1" applyBorder="1" applyProtection="1"/>
    <xf numFmtId="0" fontId="1" fillId="0" borderId="1" xfId="1" applyFill="1" applyBorder="1" applyAlignment="1" applyProtection="1">
      <alignment vertical="top"/>
    </xf>
    <xf numFmtId="0" fontId="17" fillId="0" borderId="0" xfId="5" applyProtection="1"/>
    <xf numFmtId="0" fontId="7" fillId="0" borderId="0" xfId="5" applyFont="1" applyBorder="1" applyAlignment="1" applyProtection="1">
      <alignment vertical="center"/>
    </xf>
    <xf numFmtId="0" fontId="1" fillId="0" borderId="0" xfId="5" applyFont="1" applyAlignment="1" applyProtection="1">
      <alignment horizontal="left" vertical="center"/>
    </xf>
    <xf numFmtId="0" fontId="35" fillId="0" borderId="0" xfId="5" applyFont="1" applyBorder="1" applyAlignment="1" applyProtection="1">
      <alignment horizontal="left" vertical="center"/>
    </xf>
    <xf numFmtId="0" fontId="30" fillId="0" borderId="0" xfId="5" applyFont="1" applyProtection="1"/>
    <xf numFmtId="0" fontId="17" fillId="0" borderId="0" xfId="5" applyBorder="1" applyProtection="1"/>
    <xf numFmtId="0" fontId="26" fillId="0" borderId="0" xfId="1" applyFont="1" applyBorder="1" applyAlignment="1" applyProtection="1">
      <alignment vertical="top" wrapText="1"/>
    </xf>
    <xf numFmtId="22" fontId="38" fillId="0" borderId="0" xfId="3" applyNumberFormat="1" applyFont="1"/>
    <xf numFmtId="0" fontId="17" fillId="0" borderId="0" xfId="3" applyFill="1" applyBorder="1"/>
    <xf numFmtId="0" fontId="17" fillId="0" borderId="0" xfId="3" applyAlignment="1">
      <alignment vertical="center"/>
    </xf>
    <xf numFmtId="0" fontId="1" fillId="0" borderId="0" xfId="1" applyAlignment="1"/>
    <xf numFmtId="0" fontId="1" fillId="0" borderId="0" xfId="1" applyAlignment="1" applyProtection="1">
      <alignment horizontal="center" vertical="center"/>
    </xf>
    <xf numFmtId="166" fontId="1" fillId="0" borderId="0" xfId="1" applyNumberFormat="1" applyAlignment="1" applyProtection="1">
      <alignment horizontal="center" vertical="center"/>
    </xf>
    <xf numFmtId="0" fontId="1" fillId="0" borderId="0" xfId="1" applyFont="1" applyFill="1" applyBorder="1" applyAlignment="1" applyProtection="1">
      <alignment vertical="top" wrapText="1"/>
      <protection locked="0"/>
    </xf>
    <xf numFmtId="0" fontId="1" fillId="0" borderId="0" xfId="1" applyFill="1" applyBorder="1" applyAlignment="1"/>
    <xf numFmtId="0" fontId="23" fillId="0" borderId="0" xfId="1" applyFont="1" applyBorder="1" applyAlignment="1" applyProtection="1">
      <alignment horizontal="left" vertical="center"/>
    </xf>
    <xf numFmtId="0" fontId="6" fillId="0" borderId="0" xfId="1" applyNumberFormat="1" applyFont="1" applyAlignment="1" applyProtection="1">
      <alignment horizontal="left"/>
    </xf>
    <xf numFmtId="0" fontId="6" fillId="0" borderId="0" xfId="1" applyNumberFormat="1" applyFont="1" applyAlignment="1" applyProtection="1">
      <alignment horizontal="left" vertical="top"/>
    </xf>
    <xf numFmtId="0" fontId="31" fillId="0" borderId="0" xfId="1" applyNumberFormat="1" applyFont="1" applyBorder="1" applyAlignment="1" applyProtection="1">
      <alignment horizontal="left" vertical="center" wrapText="1"/>
    </xf>
    <xf numFmtId="0" fontId="6" fillId="0" borderId="0" xfId="1" applyFont="1" applyAlignment="1" applyProtection="1">
      <alignment horizontal="left"/>
    </xf>
    <xf numFmtId="0" fontId="1" fillId="0" borderId="0" xfId="1" applyNumberFormat="1" applyFont="1" applyFill="1" applyBorder="1" applyAlignment="1" applyProtection="1">
      <alignment horizontal="left" vertical="top" wrapText="1"/>
      <protection locked="0"/>
    </xf>
    <xf numFmtId="0" fontId="1" fillId="0" borderId="0" xfId="1" applyFill="1" applyProtection="1"/>
    <xf numFmtId="0" fontId="1" fillId="0" borderId="2" xfId="1" applyBorder="1" applyProtection="1"/>
    <xf numFmtId="0" fontId="26" fillId="0" borderId="2" xfId="1" applyFont="1" applyFill="1" applyBorder="1" applyAlignment="1" applyProtection="1">
      <alignment horizontal="left" vertical="center" wrapText="1"/>
    </xf>
    <xf numFmtId="0" fontId="1" fillId="0" borderId="0" xfId="1" applyNumberFormat="1" applyFont="1" applyFill="1" applyBorder="1" applyAlignment="1" applyProtection="1">
      <alignment horizontal="left" vertical="top" wrapText="1"/>
    </xf>
    <xf numFmtId="49" fontId="1" fillId="0" borderId="0" xfId="1" applyNumberFormat="1" applyProtection="1"/>
    <xf numFmtId="0" fontId="32" fillId="0" borderId="0" xfId="1" applyFont="1" applyFill="1" applyAlignment="1" applyProtection="1">
      <alignment horizontal="left" vertical="center"/>
    </xf>
    <xf numFmtId="49" fontId="27" fillId="0" borderId="0" xfId="1" applyNumberFormat="1" applyFont="1" applyFill="1" applyBorder="1" applyAlignment="1" applyProtection="1">
      <alignment horizontal="center" vertical="center"/>
    </xf>
    <xf numFmtId="0" fontId="1" fillId="2" borderId="0" xfId="1" applyFill="1" applyProtection="1">
      <protection locked="0"/>
    </xf>
    <xf numFmtId="49" fontId="6" fillId="0" borderId="0" xfId="1" applyNumberFormat="1" applyFont="1" applyAlignment="1" applyProtection="1">
      <alignment horizontal="left" vertical="center"/>
    </xf>
    <xf numFmtId="0" fontId="0" fillId="0" borderId="0" xfId="0" applyAlignment="1" applyProtection="1">
      <alignment horizontal="left" vertical="center"/>
    </xf>
    <xf numFmtId="0" fontId="0" fillId="0" borderId="11" xfId="0" applyBorder="1" applyAlignment="1">
      <alignment horizontal="left"/>
    </xf>
    <xf numFmtId="0" fontId="0" fillId="0" borderId="0" xfId="0" applyAlignment="1">
      <alignment horizontal="left"/>
    </xf>
    <xf numFmtId="49" fontId="42" fillId="0" borderId="0" xfId="0" applyNumberFormat="1" applyFont="1" applyAlignment="1" applyProtection="1">
      <alignment horizontal="left" vertical="center"/>
      <protection locked="0"/>
    </xf>
    <xf numFmtId="0" fontId="42" fillId="0" borderId="0" xfId="0" applyFont="1" applyAlignment="1" applyProtection="1">
      <alignment horizontal="left" vertical="center"/>
      <protection locked="0"/>
    </xf>
    <xf numFmtId="0" fontId="0" fillId="0" borderId="0" xfId="0" applyAlignment="1">
      <alignment horizontal="left" vertical="center"/>
    </xf>
    <xf numFmtId="49" fontId="1" fillId="0" borderId="0" xfId="1" applyNumberFormat="1" applyFill="1" applyAlignment="1" applyProtection="1">
      <alignment horizontal="center" vertical="top"/>
    </xf>
    <xf numFmtId="0" fontId="1" fillId="0" borderId="0" xfId="1" applyFill="1" applyAlignment="1" applyProtection="1">
      <alignment horizontal="center"/>
    </xf>
    <xf numFmtId="0" fontId="1" fillId="0" borderId="0" xfId="1" applyAlignment="1" applyProtection="1">
      <alignment horizontal="left" vertical="center"/>
    </xf>
    <xf numFmtId="0" fontId="6" fillId="0" borderId="0" xfId="1" applyFont="1" applyAlignment="1" applyProtection="1">
      <alignment horizontal="left" vertical="center"/>
    </xf>
    <xf numFmtId="0" fontId="6" fillId="0" borderId="0" xfId="1" applyFont="1" applyBorder="1" applyAlignment="1" applyProtection="1">
      <alignment horizontal="left" vertical="center"/>
    </xf>
    <xf numFmtId="0" fontId="23" fillId="0" borderId="1" xfId="1" applyFont="1" applyBorder="1" applyAlignment="1" applyProtection="1">
      <alignment horizontal="left" vertical="center"/>
    </xf>
    <xf numFmtId="0" fontId="1" fillId="2" borderId="0" xfId="1" applyFill="1" applyAlignment="1" applyProtection="1">
      <alignment horizontal="left" vertical="center"/>
      <protection locked="0"/>
    </xf>
    <xf numFmtId="0" fontId="1" fillId="0" borderId="0" xfId="1" applyFill="1" applyAlignment="1" applyProtection="1">
      <alignment horizontal="left" vertical="center"/>
    </xf>
    <xf numFmtId="0" fontId="1" fillId="0" borderId="0" xfId="1" applyBorder="1" applyAlignment="1" applyProtection="1">
      <alignment horizontal="left"/>
    </xf>
    <xf numFmtId="0" fontId="2" fillId="0" borderId="0" xfId="1" applyFont="1" applyAlignment="1" applyProtection="1">
      <alignment horizontal="center" vertical="center"/>
    </xf>
    <xf numFmtId="0" fontId="5" fillId="2" borderId="0" xfId="1" applyFont="1" applyFill="1" applyBorder="1" applyAlignment="1" applyProtection="1">
      <alignment horizontal="center" vertical="center"/>
      <protection locked="0"/>
    </xf>
    <xf numFmtId="0" fontId="24" fillId="0" borderId="0" xfId="3" applyFont="1" applyAlignment="1" applyProtection="1">
      <alignment horizontal="left" vertical="top" wrapText="1"/>
    </xf>
    <xf numFmtId="0" fontId="23" fillId="0" borderId="0" xfId="3" applyFont="1" applyFill="1" applyAlignment="1" applyProtection="1">
      <alignment horizontal="left" vertical="center"/>
    </xf>
    <xf numFmtId="0" fontId="21" fillId="0" borderId="0" xfId="3" applyFont="1" applyAlignment="1" applyProtection="1">
      <alignment horizontal="left" vertical="center"/>
    </xf>
    <xf numFmtId="0" fontId="21" fillId="0" borderId="0" xfId="3" applyFont="1" applyFill="1" applyAlignment="1" applyProtection="1">
      <alignment horizontal="left" vertical="center"/>
    </xf>
    <xf numFmtId="0" fontId="24" fillId="0" borderId="0" xfId="3" applyFont="1" applyAlignment="1" applyProtection="1">
      <alignment vertical="top" wrapText="1"/>
    </xf>
    <xf numFmtId="0" fontId="20" fillId="0" borderId="0" xfId="3" applyFont="1" applyAlignment="1" applyProtection="1">
      <alignment horizontal="right" vertical="center"/>
    </xf>
    <xf numFmtId="0" fontId="1" fillId="0" borderId="0" xfId="1" applyAlignment="1" applyProtection="1"/>
    <xf numFmtId="0" fontId="0" fillId="0" borderId="0" xfId="0" applyAlignment="1" applyProtection="1"/>
    <xf numFmtId="0" fontId="31" fillId="0" borderId="0" xfId="1" applyFont="1" applyAlignment="1" applyProtection="1">
      <alignment horizontal="left" vertical="center"/>
    </xf>
    <xf numFmtId="0" fontId="10" fillId="0" borderId="0" xfId="3" applyFont="1" applyAlignment="1">
      <alignment horizontal="center" vertical="center" wrapText="1"/>
    </xf>
    <xf numFmtId="0" fontId="12" fillId="0" borderId="0" xfId="2" applyAlignment="1" applyProtection="1">
      <alignment horizontal="left" vertical="center"/>
      <protection locked="0"/>
    </xf>
    <xf numFmtId="0" fontId="12" fillId="0" borderId="0" xfId="2" applyAlignment="1" applyProtection="1">
      <protection locked="0"/>
    </xf>
    <xf numFmtId="0" fontId="12" fillId="0" borderId="0" xfId="2" applyProtection="1">
      <protection locked="0"/>
    </xf>
    <xf numFmtId="0" fontId="12" fillId="0" borderId="0" xfId="2" applyFill="1" applyAlignment="1" applyProtection="1">
      <alignment horizontal="left" vertical="center"/>
      <protection locked="0"/>
    </xf>
    <xf numFmtId="0" fontId="32" fillId="0" borderId="0" xfId="1" applyFont="1" applyFill="1" applyAlignment="1" applyProtection="1">
      <alignment vertical="center"/>
    </xf>
    <xf numFmtId="0" fontId="1" fillId="2" borderId="8" xfId="1" applyFill="1" applyBorder="1" applyAlignment="1" applyProtection="1">
      <alignment horizontal="left" vertical="center"/>
      <protection locked="0"/>
    </xf>
    <xf numFmtId="0" fontId="1" fillId="2" borderId="12" xfId="1" applyFill="1" applyBorder="1" applyAlignment="1" applyProtection="1">
      <alignment horizontal="left" vertical="center"/>
      <protection locked="0"/>
    </xf>
    <xf numFmtId="0" fontId="7" fillId="0" borderId="0" xfId="5" applyFont="1" applyAlignment="1" applyProtection="1">
      <alignment horizontal="left" vertical="center"/>
    </xf>
    <xf numFmtId="0" fontId="16" fillId="0" borderId="1" xfId="1" applyNumberFormat="1" applyFont="1" applyFill="1" applyBorder="1" applyAlignment="1" applyProtection="1"/>
    <xf numFmtId="49" fontId="1" fillId="0" borderId="0" xfId="1" applyNumberFormat="1" applyFill="1" applyAlignment="1" applyProtection="1">
      <alignment horizontal="left" vertical="top"/>
    </xf>
    <xf numFmtId="0" fontId="11" fillId="0" borderId="0" xfId="3" applyFont="1" applyAlignment="1" applyProtection="1">
      <alignment horizontal="right" vertical="center"/>
    </xf>
    <xf numFmtId="0" fontId="11" fillId="0" borderId="0" xfId="3" applyFont="1" applyFill="1" applyAlignment="1" applyProtection="1">
      <alignment horizontal="left" vertical="center"/>
    </xf>
    <xf numFmtId="14" fontId="38" fillId="0" borderId="0" xfId="3" applyNumberFormat="1" applyFont="1" applyProtection="1"/>
    <xf numFmtId="0" fontId="11" fillId="0" borderId="0" xfId="3" applyNumberFormat="1" applyFont="1" applyFill="1" applyAlignment="1" applyProtection="1">
      <alignment horizontal="left" vertical="center"/>
    </xf>
    <xf numFmtId="0" fontId="39" fillId="0" borderId="0" xfId="3" applyFont="1" applyProtection="1"/>
    <xf numFmtId="0" fontId="7" fillId="0" borderId="0" xfId="3" applyFont="1" applyAlignment="1" applyProtection="1">
      <alignment horizontal="center" vertical="center"/>
    </xf>
    <xf numFmtId="49" fontId="7" fillId="0" borderId="0" xfId="3" applyNumberFormat="1" applyFont="1" applyFill="1" applyAlignment="1" applyProtection="1">
      <alignment horizontal="center" vertical="center"/>
    </xf>
    <xf numFmtId="0" fontId="20" fillId="0" borderId="0" xfId="3" applyFont="1" applyAlignment="1" applyProtection="1">
      <alignment horizontal="center" vertical="center"/>
    </xf>
    <xf numFmtId="0" fontId="7" fillId="0" borderId="0" xfId="3" applyFont="1" applyFill="1" applyAlignment="1" applyProtection="1">
      <alignment horizontal="center" vertical="center"/>
    </xf>
    <xf numFmtId="14" fontId="7" fillId="0" borderId="0" xfId="3" applyNumberFormat="1" applyFont="1" applyFill="1" applyAlignment="1" applyProtection="1">
      <alignment horizontal="center" vertical="center"/>
    </xf>
    <xf numFmtId="0" fontId="23" fillId="0" borderId="0" xfId="3" applyFont="1" applyFill="1" applyAlignment="1" applyProtection="1">
      <alignment horizontal="left" vertical="center" wrapText="1"/>
    </xf>
    <xf numFmtId="0" fontId="17" fillId="0" borderId="0" xfId="3" applyFill="1" applyBorder="1" applyProtection="1"/>
    <xf numFmtId="0" fontId="17" fillId="0" borderId="0" xfId="3" applyFill="1" applyBorder="1" applyAlignment="1" applyProtection="1"/>
    <xf numFmtId="0" fontId="22" fillId="0" borderId="0" xfId="3" applyFont="1" applyFill="1" applyBorder="1" applyProtection="1"/>
    <xf numFmtId="0" fontId="21" fillId="0" borderId="0" xfId="3" applyFont="1" applyFill="1" applyBorder="1" applyAlignment="1" applyProtection="1">
      <alignment horizontal="right" vertical="center"/>
    </xf>
    <xf numFmtId="14" fontId="23" fillId="0" borderId="0" xfId="3" applyNumberFormat="1" applyFont="1" applyFill="1" applyBorder="1" applyAlignment="1" applyProtection="1">
      <alignment horizontal="left" vertical="center"/>
    </xf>
    <xf numFmtId="0" fontId="17" fillId="0" borderId="0" xfId="3" applyAlignment="1" applyProtection="1"/>
    <xf numFmtId="14" fontId="23" fillId="0" borderId="0" xfId="3" applyNumberFormat="1" applyFont="1" applyFill="1" applyAlignment="1" applyProtection="1">
      <alignment horizontal="left" vertical="center"/>
    </xf>
    <xf numFmtId="0" fontId="17" fillId="0" borderId="0" xfId="3" applyAlignment="1" applyProtection="1">
      <alignment vertical="center"/>
    </xf>
    <xf numFmtId="0" fontId="43" fillId="0" borderId="0" xfId="8">
      <alignment vertical="center"/>
    </xf>
    <xf numFmtId="0" fontId="44" fillId="7" borderId="4" xfId="8" applyFont="1" applyFill="1" applyBorder="1" applyAlignment="1">
      <alignment horizontal="center" vertical="center"/>
    </xf>
    <xf numFmtId="0" fontId="43" fillId="8" borderId="4" xfId="8" applyFill="1" applyBorder="1" applyAlignment="1">
      <alignment horizontal="center" vertical="center"/>
    </xf>
    <xf numFmtId="0" fontId="43" fillId="8" borderId="13" xfId="8" applyFill="1" applyBorder="1" applyAlignment="1">
      <alignment horizontal="center" vertical="center"/>
    </xf>
    <xf numFmtId="0" fontId="43" fillId="8" borderId="14" xfId="8" applyFill="1" applyBorder="1" applyAlignment="1">
      <alignment horizontal="center" vertical="center"/>
    </xf>
    <xf numFmtId="0" fontId="43" fillId="9" borderId="15" xfId="8" applyFill="1" applyBorder="1" applyAlignment="1">
      <alignment horizontal="left" vertical="center" indent="1"/>
    </xf>
    <xf numFmtId="0" fontId="43" fillId="9" borderId="16" xfId="8" applyFill="1" applyBorder="1" applyAlignment="1">
      <alignment horizontal="left" vertical="center" indent="1"/>
    </xf>
    <xf numFmtId="0" fontId="43" fillId="9" borderId="17" xfId="8" applyFill="1" applyBorder="1" applyAlignment="1">
      <alignment horizontal="left" vertical="center" indent="1"/>
    </xf>
    <xf numFmtId="0" fontId="45" fillId="10" borderId="0" xfId="8" applyFont="1" applyFill="1" applyBorder="1">
      <alignment vertical="center"/>
    </xf>
    <xf numFmtId="0" fontId="43" fillId="0" borderId="0" xfId="8" applyAlignment="1">
      <alignment horizontal="center" vertical="center"/>
    </xf>
    <xf numFmtId="0" fontId="43" fillId="8" borderId="4" xfId="8" applyFill="1" applyBorder="1">
      <alignment vertical="center"/>
    </xf>
    <xf numFmtId="0" fontId="43" fillId="8" borderId="18" xfId="8" applyFill="1" applyBorder="1" applyAlignment="1">
      <alignment horizontal="center" vertical="center"/>
    </xf>
    <xf numFmtId="0" fontId="42" fillId="0" borderId="0" xfId="0" applyFont="1" applyAlignment="1" applyProtection="1">
      <alignment horizontal="left" vertical="center"/>
    </xf>
    <xf numFmtId="0" fontId="0" fillId="0" borderId="0" xfId="0" applyProtection="1"/>
    <xf numFmtId="0" fontId="0" fillId="0" borderId="0" xfId="0" applyProtection="1">
      <protection locked="0"/>
    </xf>
    <xf numFmtId="0" fontId="19" fillId="0" borderId="0" xfId="3" applyFont="1" applyAlignment="1" applyProtection="1">
      <alignment horizontal="left" vertical="top" wrapText="1"/>
      <protection locked="0"/>
    </xf>
    <xf numFmtId="0" fontId="19" fillId="0" borderId="0" xfId="3" applyFont="1" applyAlignment="1" applyProtection="1">
      <alignment horizontal="left" vertical="top" wrapText="1"/>
    </xf>
    <xf numFmtId="0" fontId="1" fillId="0" borderId="0" xfId="1" applyProtection="1">
      <protection locked="0"/>
    </xf>
    <xf numFmtId="0" fontId="49" fillId="0" borderId="0" xfId="1" applyFont="1" applyProtection="1"/>
    <xf numFmtId="0" fontId="51" fillId="0" borderId="0" xfId="1" applyFont="1" applyFill="1" applyProtection="1"/>
    <xf numFmtId="0" fontId="0" fillId="0" borderId="0" xfId="0" applyAlignment="1" applyProtection="1">
      <alignment horizontal="left" vertical="center"/>
    </xf>
    <xf numFmtId="0" fontId="12" fillId="0" borderId="0" xfId="2" applyFill="1" applyAlignment="1" applyProtection="1">
      <alignment horizontal="left" vertical="center"/>
    </xf>
    <xf numFmtId="0" fontId="7" fillId="0" borderId="0" xfId="5" applyFont="1" applyAlignment="1" applyProtection="1">
      <alignment vertical="center"/>
    </xf>
    <xf numFmtId="0" fontId="10" fillId="0" borderId="0" xfId="5" applyFont="1" applyBorder="1" applyAlignment="1" applyProtection="1">
      <alignment horizontal="center" vertical="center"/>
    </xf>
    <xf numFmtId="0" fontId="7" fillId="0" borderId="0" xfId="5" applyFont="1" applyBorder="1" applyAlignment="1" applyProtection="1">
      <alignment horizontal="left" vertical="top" wrapText="1"/>
    </xf>
    <xf numFmtId="0" fontId="1" fillId="0" borderId="0" xfId="1" applyBorder="1" applyAlignment="1" applyProtection="1">
      <alignment horizontal="center"/>
    </xf>
    <xf numFmtId="0" fontId="16" fillId="0" borderId="0" xfId="1" applyFont="1" applyBorder="1" applyAlignment="1" applyProtection="1">
      <alignment horizontal="center" vertical="center"/>
    </xf>
    <xf numFmtId="0" fontId="0" fillId="0" borderId="0" xfId="0" applyAlignment="1" applyProtection="1">
      <alignment wrapText="1"/>
    </xf>
    <xf numFmtId="0" fontId="7" fillId="0" borderId="0" xfId="5" applyFont="1" applyAlignment="1" applyProtection="1">
      <alignment vertical="top" wrapText="1"/>
    </xf>
    <xf numFmtId="0" fontId="7" fillId="0" borderId="0" xfId="5" applyFont="1" applyAlignment="1" applyProtection="1">
      <alignment vertical="center" wrapText="1"/>
    </xf>
    <xf numFmtId="0" fontId="17" fillId="0" borderId="0" xfId="5" applyNumberFormat="1" applyProtection="1"/>
    <xf numFmtId="0" fontId="22" fillId="0" borderId="0" xfId="5" applyFont="1" applyProtection="1"/>
    <xf numFmtId="0" fontId="23" fillId="0" borderId="0" xfId="5" applyFont="1" applyBorder="1" applyAlignment="1" applyProtection="1">
      <alignment vertical="center"/>
    </xf>
    <xf numFmtId="0" fontId="7" fillId="0" borderId="0" xfId="5" applyNumberFormat="1" applyFont="1" applyBorder="1" applyAlignment="1" applyProtection="1">
      <alignment vertical="center" wrapText="1"/>
    </xf>
    <xf numFmtId="0" fontId="6" fillId="0" borderId="0" xfId="5" applyFont="1" applyAlignment="1" applyProtection="1">
      <alignment vertical="center"/>
    </xf>
    <xf numFmtId="0" fontId="7" fillId="0" borderId="0" xfId="5" applyFont="1" applyBorder="1" applyAlignment="1" applyProtection="1">
      <alignment vertical="top" wrapText="1"/>
    </xf>
    <xf numFmtId="0" fontId="0" fillId="0" borderId="0" xfId="0" applyAlignment="1" applyProtection="1">
      <alignment vertical="top" wrapText="1"/>
    </xf>
    <xf numFmtId="49" fontId="6" fillId="0" borderId="0" xfId="1" applyNumberFormat="1" applyFont="1" applyAlignment="1" applyProtection="1">
      <alignment vertical="center" wrapText="1"/>
    </xf>
    <xf numFmtId="0" fontId="16" fillId="0" borderId="0" xfId="1" applyFont="1" applyBorder="1" applyAlignment="1" applyProtection="1">
      <alignment vertical="center"/>
    </xf>
    <xf numFmtId="0" fontId="10" fillId="0" borderId="0" xfId="5" applyFont="1" applyBorder="1" applyAlignment="1" applyProtection="1">
      <alignment vertical="center"/>
    </xf>
    <xf numFmtId="0" fontId="10" fillId="0" borderId="0" xfId="5" applyFont="1" applyAlignment="1" applyProtection="1">
      <alignment vertical="center"/>
    </xf>
    <xf numFmtId="0" fontId="16" fillId="0" borderId="0" xfId="5" applyFont="1" applyAlignment="1" applyProtection="1">
      <alignment vertical="center"/>
    </xf>
    <xf numFmtId="0" fontId="0" fillId="0" borderId="0" xfId="0" applyAlignment="1" applyProtection="1">
      <alignment horizontal="left" vertical="center"/>
    </xf>
    <xf numFmtId="0" fontId="21" fillId="0" borderId="0" xfId="3" applyFont="1" applyAlignment="1" applyProtection="1">
      <alignment horizontal="left" vertical="center"/>
    </xf>
    <xf numFmtId="0" fontId="21" fillId="0" borderId="0" xfId="3" applyFont="1" applyAlignment="1" applyProtection="1">
      <alignment horizontal="left" vertical="center"/>
    </xf>
    <xf numFmtId="0" fontId="0" fillId="0" borderId="0" xfId="0" applyAlignment="1" applyProtection="1">
      <alignment horizontal="left" vertical="center"/>
    </xf>
    <xf numFmtId="0" fontId="21" fillId="0" borderId="0" xfId="3" applyFont="1" applyAlignment="1" applyProtection="1">
      <alignment horizontal="left" vertical="center"/>
    </xf>
    <xf numFmtId="0" fontId="0" fillId="0" borderId="0" xfId="0" applyAlignment="1" applyProtection="1">
      <alignment horizontal="left" vertical="center"/>
    </xf>
    <xf numFmtId="0" fontId="1" fillId="2" borderId="0" xfId="1" applyFill="1" applyAlignment="1" applyProtection="1">
      <alignment vertical="center"/>
      <protection locked="0"/>
    </xf>
    <xf numFmtId="49" fontId="1" fillId="2" borderId="0" xfId="1" applyNumberFormat="1" applyFill="1" applyAlignment="1" applyProtection="1">
      <alignment vertical="center"/>
      <protection locked="0"/>
    </xf>
    <xf numFmtId="0" fontId="2" fillId="0" borderId="0" xfId="5" applyFont="1" applyBorder="1" applyAlignment="1" applyProtection="1">
      <alignment vertical="top" wrapText="1"/>
    </xf>
    <xf numFmtId="0" fontId="0" fillId="0" borderId="0" xfId="0" applyAlignment="1" applyProtection="1">
      <alignment horizontal="left" vertical="center"/>
    </xf>
    <xf numFmtId="0" fontId="7" fillId="0" borderId="0" xfId="5" applyFont="1" applyAlignment="1" applyProtection="1">
      <alignment vertical="center"/>
    </xf>
    <xf numFmtId="0" fontId="7" fillId="0" borderId="0" xfId="5" applyFont="1" applyBorder="1" applyAlignment="1" applyProtection="1">
      <alignment horizontal="left" vertical="top" wrapText="1"/>
    </xf>
    <xf numFmtId="0" fontId="1" fillId="0" borderId="0" xfId="1" applyBorder="1" applyAlignment="1" applyProtection="1">
      <alignment horizontal="center"/>
    </xf>
    <xf numFmtId="0" fontId="16" fillId="0" borderId="0" xfId="1" applyFont="1" applyBorder="1" applyAlignment="1" applyProtection="1">
      <alignment horizontal="center" vertical="center"/>
    </xf>
    <xf numFmtId="0" fontId="0" fillId="0" borderId="0" xfId="0" applyAlignment="1" applyProtection="1">
      <alignment wrapText="1"/>
    </xf>
    <xf numFmtId="0" fontId="10" fillId="0" borderId="0" xfId="5" applyFont="1" applyBorder="1" applyAlignment="1" applyProtection="1">
      <alignment horizontal="center" vertical="center"/>
    </xf>
    <xf numFmtId="0" fontId="2" fillId="0" borderId="0" xfId="1" applyFont="1" applyAlignment="1" applyProtection="1">
      <alignment horizontal="left"/>
    </xf>
    <xf numFmtId="172" fontId="7" fillId="0" borderId="0" xfId="5" applyNumberFormat="1" applyFont="1" applyBorder="1" applyAlignment="1" applyProtection="1">
      <alignment vertical="top" wrapText="1"/>
    </xf>
    <xf numFmtId="49" fontId="7" fillId="0" borderId="0" xfId="5" applyNumberFormat="1" applyFont="1" applyBorder="1" applyAlignment="1" applyProtection="1">
      <alignment vertical="top" wrapText="1"/>
    </xf>
    <xf numFmtId="172" fontId="7" fillId="0" borderId="0" xfId="5" applyNumberFormat="1" applyFont="1" applyBorder="1" applyAlignment="1" applyProtection="1">
      <alignment vertical="center"/>
    </xf>
    <xf numFmtId="0" fontId="0" fillId="0" borderId="0" xfId="0" applyAlignment="1" applyProtection="1">
      <alignment horizontal="left" vertical="center"/>
    </xf>
    <xf numFmtId="0" fontId="7" fillId="0" borderId="0" xfId="5" applyFont="1" applyBorder="1" applyAlignment="1" applyProtection="1">
      <alignment vertical="center" wrapText="1"/>
    </xf>
    <xf numFmtId="0" fontId="50" fillId="0" borderId="0" xfId="1" applyFont="1" applyFill="1" applyAlignment="1" applyProtection="1">
      <alignment vertical="top"/>
    </xf>
    <xf numFmtId="0" fontId="50" fillId="0" borderId="0" xfId="4" applyFont="1" applyFill="1" applyAlignment="1" applyProtection="1">
      <alignment vertical="top" wrapText="1"/>
    </xf>
    <xf numFmtId="0" fontId="50" fillId="0" borderId="0" xfId="4" applyFont="1" applyFill="1" applyBorder="1" applyAlignment="1" applyProtection="1">
      <alignment vertical="top" wrapText="1"/>
    </xf>
    <xf numFmtId="0" fontId="55" fillId="0" borderId="0" xfId="1" applyFont="1" applyBorder="1" applyAlignment="1" applyProtection="1">
      <alignment vertical="center" wrapText="1"/>
      <protection locked="0"/>
    </xf>
    <xf numFmtId="0" fontId="0" fillId="0" borderId="0" xfId="0" applyBorder="1" applyAlignment="1"/>
    <xf numFmtId="0" fontId="1" fillId="0" borderId="0" xfId="1" applyAlignment="1" applyProtection="1">
      <alignment horizontal="center"/>
    </xf>
    <xf numFmtId="0" fontId="0" fillId="0" borderId="0" xfId="0" applyAlignment="1" applyProtection="1">
      <alignment horizontal="left" vertical="center"/>
    </xf>
    <xf numFmtId="0" fontId="0" fillId="0" borderId="0" xfId="0" applyAlignment="1">
      <alignment horizontal="left"/>
    </xf>
    <xf numFmtId="0" fontId="0" fillId="0" borderId="0" xfId="0" applyAlignment="1" applyProtection="1">
      <alignment horizontal="left" vertical="center"/>
    </xf>
    <xf numFmtId="0" fontId="0" fillId="0" borderId="0" xfId="0" applyAlignment="1">
      <alignment horizontal="left"/>
    </xf>
    <xf numFmtId="0" fontId="0" fillId="0" borderId="0" xfId="0" applyAlignment="1">
      <alignment horizontal="left"/>
    </xf>
    <xf numFmtId="0" fontId="52" fillId="0" borderId="0" xfId="4" applyFont="1" applyFill="1" applyAlignment="1" applyProtection="1">
      <alignment horizontal="center" vertical="center"/>
    </xf>
    <xf numFmtId="0" fontId="50" fillId="0" borderId="0" xfId="4" applyFont="1" applyFill="1" applyAlignment="1" applyProtection="1">
      <alignment horizontal="right" vertical="center"/>
    </xf>
    <xf numFmtId="0" fontId="4" fillId="0" borderId="0" xfId="1" applyFont="1" applyBorder="1" applyAlignment="1" applyProtection="1">
      <alignment horizontal="center" vertical="center"/>
    </xf>
    <xf numFmtId="0" fontId="19" fillId="0" borderId="0" xfId="1" applyFont="1" applyAlignment="1" applyProtection="1">
      <alignment horizontal="left"/>
      <protection locked="0"/>
    </xf>
    <xf numFmtId="0" fontId="2" fillId="0" borderId="0" xfId="1" applyNumberFormat="1" applyFont="1" applyAlignment="1" applyProtection="1">
      <alignment horizontal="left"/>
    </xf>
    <xf numFmtId="0" fontId="3" fillId="0" borderId="0" xfId="1" applyFont="1"/>
    <xf numFmtId="0" fontId="6" fillId="0" borderId="0" xfId="1" applyFont="1" applyAlignment="1">
      <alignment horizontal="left" vertical="center"/>
    </xf>
    <xf numFmtId="0" fontId="6" fillId="0" borderId="0" xfId="1" applyFont="1"/>
    <xf numFmtId="0" fontId="7" fillId="0" borderId="0" xfId="1" applyFont="1"/>
    <xf numFmtId="49" fontId="15" fillId="0" borderId="0" xfId="1" applyNumberFormat="1" applyFont="1"/>
    <xf numFmtId="0" fontId="14" fillId="0" borderId="0" xfId="1" applyFont="1"/>
    <xf numFmtId="49" fontId="10" fillId="0" borderId="0" xfId="1" applyNumberFormat="1" applyFont="1" applyAlignment="1">
      <alignment horizontal="center" vertical="top"/>
    </xf>
    <xf numFmtId="49" fontId="10" fillId="0" borderId="0" xfId="1" applyNumberFormat="1" applyFont="1" applyBorder="1" applyAlignment="1">
      <alignment horizontal="center" vertical="top"/>
    </xf>
    <xf numFmtId="49" fontId="6" fillId="0" borderId="0" xfId="1" applyNumberFormat="1" applyFont="1" applyBorder="1" applyAlignment="1">
      <alignment horizontal="left" vertical="top"/>
    </xf>
    <xf numFmtId="49" fontId="14" fillId="0" borderId="0" xfId="1" applyNumberFormat="1" applyFont="1"/>
    <xf numFmtId="0" fontId="6" fillId="0" borderId="0" xfId="1" applyFont="1" applyBorder="1" applyAlignment="1">
      <alignment vertical="center"/>
    </xf>
    <xf numFmtId="0" fontId="6" fillId="0" borderId="0" xfId="1" applyFont="1" applyAlignment="1">
      <alignment horizontal="center" vertical="center"/>
    </xf>
    <xf numFmtId="0" fontId="7" fillId="0" borderId="0" xfId="5" applyFont="1" applyBorder="1" applyAlignment="1" applyProtection="1">
      <alignment vertical="center"/>
      <protection locked="0"/>
    </xf>
    <xf numFmtId="0" fontId="1" fillId="0" borderId="0" xfId="5" applyFont="1" applyAlignment="1">
      <alignment horizontal="left" vertical="center"/>
    </xf>
    <xf numFmtId="0" fontId="7" fillId="0" borderId="0" xfId="5" applyFont="1" applyBorder="1" applyAlignment="1" applyProtection="1">
      <alignment horizontal="left" vertical="center"/>
      <protection locked="0"/>
    </xf>
    <xf numFmtId="0" fontId="30" fillId="0" borderId="0" xfId="5" applyFont="1"/>
    <xf numFmtId="0" fontId="1" fillId="0" borderId="0" xfId="1" applyBorder="1" applyAlignment="1">
      <alignment horizontal="center"/>
    </xf>
    <xf numFmtId="0" fontId="10" fillId="0" borderId="0" xfId="5" applyFont="1" applyBorder="1" applyAlignment="1">
      <alignment horizontal="center" vertical="center"/>
    </xf>
    <xf numFmtId="0" fontId="10" fillId="0" borderId="0" xfId="5" applyFont="1" applyAlignment="1">
      <alignment horizontal="center" vertical="center"/>
    </xf>
    <xf numFmtId="0" fontId="17" fillId="0" borderId="0" xfId="5" applyBorder="1"/>
    <xf numFmtId="0" fontId="7" fillId="0" borderId="0" xfId="5" applyFont="1" applyBorder="1" applyAlignment="1" applyProtection="1">
      <alignment horizontal="left" vertical="top" wrapText="1"/>
      <protection locked="0"/>
    </xf>
    <xf numFmtId="49" fontId="1" fillId="0" borderId="0" xfId="1" applyNumberFormat="1" applyFill="1" applyAlignment="1" applyProtection="1">
      <alignment vertical="center"/>
      <protection locked="0"/>
    </xf>
    <xf numFmtId="0" fontId="1" fillId="0" borderId="0" xfId="1" applyFill="1" applyAlignment="1" applyProtection="1">
      <alignment vertical="center"/>
      <protection locked="0"/>
    </xf>
    <xf numFmtId="0" fontId="18" fillId="0" borderId="0" xfId="2" applyFont="1" applyAlignment="1">
      <alignment horizontal="center"/>
    </xf>
    <xf numFmtId="0" fontId="19" fillId="0" borderId="0" xfId="2" applyFont="1" applyAlignment="1">
      <alignment vertical="center"/>
    </xf>
    <xf numFmtId="0" fontId="19" fillId="0" borderId="0" xfId="1" applyFont="1"/>
    <xf numFmtId="0" fontId="19" fillId="0" borderId="0" xfId="2" applyFont="1" applyBorder="1" applyAlignment="1">
      <alignment vertical="center"/>
    </xf>
    <xf numFmtId="0" fontId="61" fillId="0" borderId="0" xfId="11" applyBorder="1" applyAlignment="1" applyProtection="1">
      <alignment horizontal="left" vertical="top" wrapText="1"/>
    </xf>
    <xf numFmtId="0" fontId="19" fillId="0" borderId="0" xfId="2" applyFont="1" applyBorder="1" applyAlignment="1">
      <alignment horizontal="left" vertical="top" wrapText="1"/>
    </xf>
    <xf numFmtId="0" fontId="4" fillId="0" borderId="0" xfId="2" applyFont="1" applyBorder="1" applyAlignment="1">
      <alignment vertical="center"/>
    </xf>
    <xf numFmtId="0" fontId="20" fillId="0" borderId="0" xfId="2" applyFont="1" applyBorder="1" applyAlignment="1">
      <alignment vertical="center"/>
    </xf>
    <xf numFmtId="0" fontId="4" fillId="0" borderId="0" xfId="1" applyFont="1" applyBorder="1" applyAlignment="1">
      <alignment horizontal="center" vertical="center"/>
    </xf>
    <xf numFmtId="0" fontId="7" fillId="0" borderId="0" xfId="5" applyFont="1" applyAlignment="1" applyProtection="1">
      <alignment vertical="center"/>
    </xf>
    <xf numFmtId="0" fontId="17" fillId="0" borderId="0" xfId="5" applyAlignment="1">
      <alignment horizontal="left"/>
    </xf>
    <xf numFmtId="0" fontId="0" fillId="0" borderId="0" xfId="0" applyAlignment="1">
      <alignment horizontal="left"/>
    </xf>
    <xf numFmtId="0" fontId="7" fillId="0" borderId="1" xfId="1" applyFont="1" applyBorder="1" applyAlignment="1" applyProtection="1">
      <alignment vertical="center"/>
    </xf>
    <xf numFmtId="0" fontId="5" fillId="2" borderId="0" xfId="1" applyFont="1" applyFill="1" applyBorder="1" applyAlignment="1" applyProtection="1">
      <alignment horizontal="center" vertical="center"/>
      <protection locked="0"/>
    </xf>
    <xf numFmtId="49" fontId="7" fillId="2" borderId="0" xfId="1" applyNumberFormat="1" applyFont="1" applyFill="1" applyBorder="1" applyAlignment="1" applyProtection="1">
      <alignment horizontal="center" vertical="center"/>
      <protection locked="0"/>
    </xf>
    <xf numFmtId="0" fontId="6" fillId="2" borderId="0" xfId="1" applyFont="1" applyFill="1" applyBorder="1" applyAlignment="1" applyProtection="1">
      <alignment vertical="center"/>
      <protection locked="0"/>
    </xf>
    <xf numFmtId="0" fontId="17" fillId="0" borderId="0" xfId="5"/>
    <xf numFmtId="0" fontId="17" fillId="0" borderId="0" xfId="5"/>
    <xf numFmtId="49" fontId="7" fillId="0" borderId="4" xfId="5" applyNumberFormat="1" applyFont="1" applyBorder="1" applyAlignment="1" applyProtection="1">
      <alignment horizontal="center" vertical="top" wrapText="1"/>
    </xf>
    <xf numFmtId="0" fontId="7" fillId="0" borderId="4" xfId="5" applyFont="1" applyBorder="1" applyAlignment="1" applyProtection="1">
      <alignment horizontal="center" vertical="top" wrapText="1"/>
    </xf>
    <xf numFmtId="172" fontId="7" fillId="0" borderId="4" xfId="5" applyNumberFormat="1" applyFont="1" applyBorder="1" applyAlignment="1" applyProtection="1">
      <alignment horizontal="center" vertical="top" wrapText="1"/>
    </xf>
    <xf numFmtId="0" fontId="2" fillId="0" borderId="4" xfId="5" applyFont="1" applyBorder="1" applyAlignment="1" applyProtection="1">
      <alignment horizontal="center" vertical="top" wrapText="1"/>
    </xf>
    <xf numFmtId="0" fontId="2" fillId="0" borderId="0" xfId="5" applyFont="1" applyBorder="1" applyAlignment="1" applyProtection="1">
      <alignment horizontal="center" vertical="center"/>
    </xf>
    <xf numFmtId="0" fontId="7" fillId="0" borderId="0" xfId="5" applyFont="1" applyBorder="1" applyAlignment="1" applyProtection="1">
      <alignment horizontal="center" vertical="center"/>
    </xf>
    <xf numFmtId="0" fontId="6" fillId="0" borderId="0" xfId="5" applyFont="1" applyBorder="1" applyAlignment="1" applyProtection="1">
      <alignment horizontal="left" vertical="top"/>
    </xf>
    <xf numFmtId="0" fontId="7" fillId="0" borderId="0" xfId="5" applyFont="1" applyAlignment="1" applyProtection="1">
      <alignment horizontal="left" vertical="top" wrapText="1"/>
    </xf>
    <xf numFmtId="0" fontId="7" fillId="0" borderId="0" xfId="5" applyFont="1" applyAlignment="1" applyProtection="1">
      <alignment horizontal="center" vertical="top" wrapText="1"/>
    </xf>
    <xf numFmtId="0" fontId="7" fillId="0" borderId="4" xfId="5" applyFont="1" applyBorder="1" applyAlignment="1" applyProtection="1">
      <alignment horizontal="center" vertical="center"/>
    </xf>
    <xf numFmtId="172" fontId="7" fillId="0" borderId="4" xfId="5" applyNumberFormat="1" applyFont="1" applyBorder="1" applyAlignment="1" applyProtection="1">
      <alignment horizontal="center" vertical="center"/>
    </xf>
    <xf numFmtId="49" fontId="7" fillId="0" borderId="4" xfId="5" applyNumberFormat="1" applyFont="1" applyBorder="1" applyAlignment="1" applyProtection="1">
      <alignment horizontal="center" vertical="center"/>
    </xf>
    <xf numFmtId="0" fontId="6" fillId="0" borderId="0" xfId="5" applyFont="1" applyAlignment="1" applyProtection="1">
      <alignment horizontal="left" vertical="center"/>
    </xf>
    <xf numFmtId="49" fontId="7" fillId="0" borderId="0" xfId="5" applyNumberFormat="1" applyFont="1" applyBorder="1" applyAlignment="1" applyProtection="1">
      <alignment horizontal="center" vertical="center"/>
    </xf>
    <xf numFmtId="0" fontId="44" fillId="7" borderId="4" xfId="8" applyFont="1" applyFill="1" applyBorder="1" applyAlignment="1">
      <alignment horizontal="center" vertical="center"/>
    </xf>
    <xf numFmtId="0" fontId="52" fillId="0" borderId="0" xfId="1" applyFont="1" applyAlignment="1">
      <alignment horizontal="left" vertical="center"/>
    </xf>
    <xf numFmtId="0" fontId="52" fillId="0" borderId="0" xfId="0" applyFont="1" applyAlignment="1">
      <alignment horizontal="left" vertical="center"/>
    </xf>
    <xf numFmtId="0" fontId="4" fillId="0" borderId="0" xfId="1" applyFont="1" applyBorder="1" applyAlignment="1" applyProtection="1">
      <alignment horizontal="center" vertical="center"/>
    </xf>
    <xf numFmtId="0" fontId="1" fillId="0" borderId="0" xfId="1" applyAlignment="1" applyProtection="1">
      <alignment horizontal="left"/>
    </xf>
    <xf numFmtId="0" fontId="27" fillId="2" borderId="0" xfId="1" applyNumberFormat="1" applyFont="1" applyFill="1" applyBorder="1" applyAlignment="1" applyProtection="1">
      <alignment horizontal="center" vertical="center"/>
      <protection locked="0"/>
    </xf>
    <xf numFmtId="0" fontId="1" fillId="0" borderId="0" xfId="1" applyBorder="1" applyAlignment="1" applyProtection="1">
      <alignment horizontal="left"/>
    </xf>
    <xf numFmtId="0" fontId="9" fillId="2" borderId="0" xfId="1" applyFont="1" applyFill="1" applyBorder="1" applyAlignment="1" applyProtection="1">
      <alignment horizontal="center" vertical="center"/>
      <protection locked="0"/>
    </xf>
    <xf numFmtId="0" fontId="6" fillId="0" borderId="0" xfId="1" applyFont="1" applyBorder="1" applyAlignment="1" applyProtection="1">
      <alignment horizontal="left" vertical="center"/>
    </xf>
    <xf numFmtId="0" fontId="7" fillId="0" borderId="1" xfId="1" applyNumberFormat="1" applyFont="1" applyBorder="1" applyAlignment="1" applyProtection="1">
      <alignment horizontal="left" vertical="center"/>
    </xf>
    <xf numFmtId="0" fontId="36" fillId="0" borderId="1" xfId="0" applyFont="1" applyBorder="1" applyAlignment="1" applyProtection="1">
      <alignment horizontal="left" vertical="center"/>
    </xf>
    <xf numFmtId="0" fontId="1" fillId="0" borderId="0" xfId="1" applyAlignment="1" applyProtection="1">
      <alignment horizontal="left" vertical="center"/>
    </xf>
    <xf numFmtId="0" fontId="57" fillId="2" borderId="0" xfId="1" applyFont="1" applyFill="1" applyAlignment="1" applyProtection="1">
      <alignment horizontal="left" vertical="center"/>
      <protection locked="0"/>
    </xf>
    <xf numFmtId="0" fontId="1" fillId="2" borderId="0" xfId="1" applyFill="1" applyAlignment="1" applyProtection="1">
      <alignment horizontal="left" vertical="center"/>
      <protection locked="0"/>
    </xf>
    <xf numFmtId="0" fontId="6" fillId="0" borderId="0" xfId="1" applyFont="1" applyAlignment="1" applyProtection="1">
      <alignment horizontal="right"/>
    </xf>
    <xf numFmtId="164" fontId="6" fillId="0" borderId="1" xfId="1" applyNumberFormat="1" applyFont="1" applyBorder="1" applyAlignment="1" applyProtection="1">
      <alignment horizontal="center" vertical="center"/>
    </xf>
    <xf numFmtId="0" fontId="6" fillId="0" borderId="0" xfId="1" applyFont="1" applyBorder="1" applyAlignment="1" applyProtection="1">
      <alignment horizontal="center" vertical="center"/>
    </xf>
    <xf numFmtId="49" fontId="7" fillId="2" borderId="1" xfId="1" applyNumberFormat="1" applyFont="1" applyFill="1" applyBorder="1" applyAlignment="1" applyProtection="1">
      <alignment horizontal="left" vertical="center"/>
      <protection locked="0"/>
    </xf>
    <xf numFmtId="49" fontId="7" fillId="2" borderId="1" xfId="1" applyNumberFormat="1" applyFont="1" applyFill="1" applyBorder="1" applyAlignment="1" applyProtection="1">
      <alignment horizontal="center" vertical="center"/>
      <protection locked="0"/>
    </xf>
    <xf numFmtId="0" fontId="10" fillId="0" borderId="2" xfId="1" applyFont="1" applyBorder="1" applyAlignment="1">
      <alignment horizontal="center" vertical="center"/>
    </xf>
    <xf numFmtId="0" fontId="56" fillId="0" borderId="20" xfId="0" applyFont="1" applyBorder="1" applyAlignment="1">
      <alignment horizontal="center" vertical="center" wrapText="1"/>
    </xf>
    <xf numFmtId="0" fontId="56" fillId="0" borderId="21" xfId="0" applyFont="1" applyBorder="1" applyAlignment="1">
      <alignment horizontal="center" vertical="center" wrapText="1"/>
    </xf>
    <xf numFmtId="0" fontId="56" fillId="0" borderId="22" xfId="0" applyFont="1" applyBorder="1" applyAlignment="1">
      <alignment horizontal="center" vertical="center" wrapText="1"/>
    </xf>
    <xf numFmtId="0" fontId="56" fillId="0" borderId="23" xfId="0" applyFont="1" applyBorder="1" applyAlignment="1">
      <alignment horizontal="center" vertical="center" wrapText="1"/>
    </xf>
    <xf numFmtId="0" fontId="56" fillId="0" borderId="0" xfId="0" applyFont="1" applyBorder="1" applyAlignment="1">
      <alignment horizontal="center" vertical="center" wrapText="1"/>
    </xf>
    <xf numFmtId="0" fontId="56" fillId="0" borderId="24" xfId="0" applyFont="1" applyBorder="1" applyAlignment="1">
      <alignment horizontal="center" vertical="center" wrapText="1"/>
    </xf>
    <xf numFmtId="0" fontId="56" fillId="0" borderId="25" xfId="0" applyFont="1" applyBorder="1" applyAlignment="1">
      <alignment horizontal="center" vertical="center" wrapText="1"/>
    </xf>
    <xf numFmtId="0" fontId="56" fillId="0" borderId="3" xfId="0" applyFont="1" applyBorder="1" applyAlignment="1">
      <alignment horizontal="center" vertical="center" wrapText="1"/>
    </xf>
    <xf numFmtId="0" fontId="56" fillId="0" borderId="26" xfId="0" applyFont="1" applyBorder="1" applyAlignment="1">
      <alignment horizontal="center" vertical="center" wrapText="1"/>
    </xf>
    <xf numFmtId="0" fontId="9" fillId="0" borderId="0" xfId="1" applyFont="1" applyAlignment="1" applyProtection="1">
      <alignment horizontal="center"/>
    </xf>
    <xf numFmtId="0" fontId="2" fillId="0" borderId="0" xfId="1" applyFont="1" applyAlignment="1" applyProtection="1">
      <alignment horizontal="center" vertical="center"/>
    </xf>
    <xf numFmtId="0" fontId="5" fillId="2" borderId="0" xfId="1" applyNumberFormat="1" applyFont="1" applyFill="1" applyAlignment="1" applyProtection="1">
      <alignment horizontal="center" vertical="center"/>
      <protection locked="0"/>
    </xf>
    <xf numFmtId="0" fontId="2" fillId="0" borderId="0" xfId="1" applyFont="1" applyBorder="1" applyAlignment="1" applyProtection="1">
      <alignment horizontal="center" vertical="center"/>
    </xf>
    <xf numFmtId="0" fontId="5" fillId="2" borderId="0" xfId="1" applyNumberFormat="1" applyFont="1" applyFill="1" applyBorder="1" applyAlignment="1" applyProtection="1">
      <alignment horizontal="center" vertical="center"/>
      <protection locked="0"/>
    </xf>
    <xf numFmtId="0" fontId="9" fillId="0" borderId="0" xfId="1" applyFont="1" applyBorder="1" applyAlignment="1" applyProtection="1">
      <alignment horizontal="center"/>
    </xf>
    <xf numFmtId="0" fontId="9" fillId="0" borderId="2" xfId="1" applyFont="1" applyBorder="1" applyAlignment="1" applyProtection="1">
      <alignment horizontal="center"/>
    </xf>
    <xf numFmtId="0" fontId="23" fillId="0" borderId="11" xfId="1" applyNumberFormat="1" applyFont="1" applyBorder="1" applyAlignment="1" applyProtection="1">
      <alignment horizontal="center" vertical="top"/>
    </xf>
    <xf numFmtId="0" fontId="6" fillId="0" borderId="0" xfId="1" applyFont="1" applyAlignment="1" applyProtection="1">
      <alignment horizontal="left" vertical="center"/>
    </xf>
    <xf numFmtId="0" fontId="7" fillId="0" borderId="1" xfId="1" applyFont="1" applyBorder="1" applyAlignment="1" applyProtection="1">
      <alignment horizontal="center" vertical="center"/>
    </xf>
    <xf numFmtId="0" fontId="1" fillId="0" borderId="0" xfId="1" applyAlignment="1" applyProtection="1">
      <alignment horizontal="center"/>
    </xf>
    <xf numFmtId="0" fontId="10" fillId="0" borderId="0" xfId="1" applyFont="1" applyBorder="1" applyAlignment="1">
      <alignment horizontal="center" vertical="center"/>
    </xf>
    <xf numFmtId="0" fontId="23" fillId="0" borderId="2" xfId="1" applyNumberFormat="1" applyFont="1" applyBorder="1" applyAlignment="1" applyProtection="1">
      <alignment horizontal="center" vertical="top"/>
    </xf>
    <xf numFmtId="0" fontId="10" fillId="0" borderId="0" xfId="1" applyFont="1" applyBorder="1" applyAlignment="1" applyProtection="1">
      <alignment horizontal="center" vertical="center"/>
    </xf>
    <xf numFmtId="0" fontId="10" fillId="0" borderId="2" xfId="1" applyFont="1" applyBorder="1" applyAlignment="1" applyProtection="1">
      <alignment horizontal="center" vertical="center"/>
    </xf>
    <xf numFmtId="0" fontId="7" fillId="0" borderId="1" xfId="1" applyNumberFormat="1" applyFont="1" applyBorder="1" applyAlignment="1" applyProtection="1">
      <alignment horizontal="center" vertical="top"/>
    </xf>
    <xf numFmtId="0" fontId="7" fillId="0" borderId="0" xfId="1" applyNumberFormat="1" applyFont="1" applyBorder="1" applyAlignment="1" applyProtection="1">
      <alignment horizontal="center" vertical="top"/>
    </xf>
    <xf numFmtId="0" fontId="6" fillId="0" borderId="0" xfId="1" applyFont="1" applyFill="1" applyBorder="1" applyAlignment="1" applyProtection="1">
      <alignment horizontal="left" vertical="center"/>
    </xf>
    <xf numFmtId="0" fontId="1" fillId="6" borderId="0" xfId="1" applyFill="1" applyBorder="1" applyAlignment="1" applyProtection="1">
      <alignment horizontal="left" vertical="top" wrapText="1"/>
    </xf>
    <xf numFmtId="0" fontId="1" fillId="0" borderId="0" xfId="1" applyBorder="1" applyAlignment="1" applyProtection="1">
      <alignment horizontal="left" wrapText="1"/>
    </xf>
    <xf numFmtId="0" fontId="1" fillId="6" borderId="0" xfId="1" applyFont="1" applyFill="1" applyBorder="1" applyAlignment="1" applyProtection="1">
      <alignment horizontal="left" vertical="top"/>
    </xf>
    <xf numFmtId="0" fontId="0" fillId="6" borderId="0" xfId="0" applyFill="1" applyBorder="1" applyAlignment="1" applyProtection="1"/>
    <xf numFmtId="0" fontId="8" fillId="0" borderId="0" xfId="1" applyFont="1" applyBorder="1" applyAlignment="1" applyProtection="1">
      <alignment horizontal="center" vertical="center" wrapText="1"/>
    </xf>
    <xf numFmtId="0" fontId="1" fillId="6" borderId="0" xfId="1" applyFont="1" applyFill="1" applyBorder="1" applyAlignment="1" applyProtection="1">
      <alignment horizontal="left" vertical="top" wrapText="1"/>
    </xf>
    <xf numFmtId="0" fontId="0" fillId="6" borderId="0" xfId="0" applyFill="1" applyBorder="1" applyAlignment="1" applyProtection="1">
      <alignment horizontal="left" vertical="top" wrapText="1"/>
    </xf>
    <xf numFmtId="0" fontId="5" fillId="2" borderId="0" xfId="1" applyFont="1" applyFill="1" applyBorder="1" applyAlignment="1" applyProtection="1">
      <alignment horizontal="center" vertical="center"/>
      <protection locked="0"/>
    </xf>
    <xf numFmtId="0" fontId="1" fillId="2" borderId="0" xfId="1" applyFill="1" applyAlignment="1" applyProtection="1">
      <alignment horizontal="left" vertical="top"/>
      <protection locked="0"/>
    </xf>
    <xf numFmtId="0" fontId="2" fillId="0" borderId="0" xfId="1" applyFont="1" applyAlignment="1" applyProtection="1">
      <alignment horizontal="center"/>
    </xf>
    <xf numFmtId="14" fontId="7" fillId="2" borderId="0" xfId="1" applyNumberFormat="1" applyFont="1" applyFill="1" applyBorder="1" applyAlignment="1" applyProtection="1">
      <alignment horizontal="center" vertical="center"/>
      <protection locked="0"/>
    </xf>
    <xf numFmtId="0" fontId="7" fillId="2" borderId="0" xfId="1" applyNumberFormat="1" applyFont="1" applyFill="1" applyBorder="1" applyAlignment="1" applyProtection="1">
      <alignment horizontal="center" vertical="center"/>
      <protection locked="0"/>
    </xf>
    <xf numFmtId="164" fontId="1" fillId="0" borderId="0" xfId="1" applyNumberFormat="1" applyAlignment="1" applyProtection="1"/>
    <xf numFmtId="0" fontId="0" fillId="0" borderId="0" xfId="0" applyAlignment="1" applyProtection="1"/>
    <xf numFmtId="0" fontId="7" fillId="2" borderId="0" xfId="1" applyNumberFormat="1" applyFont="1" applyFill="1" applyAlignment="1" applyProtection="1">
      <alignment horizontal="center"/>
      <protection locked="0"/>
    </xf>
    <xf numFmtId="14" fontId="9" fillId="2" borderId="0" xfId="1" applyNumberFormat="1" applyFont="1" applyFill="1" applyBorder="1" applyAlignment="1" applyProtection="1">
      <alignment horizontal="center" vertical="center"/>
      <protection locked="0"/>
    </xf>
    <xf numFmtId="0" fontId="1" fillId="0" borderId="0" xfId="1" applyFont="1" applyBorder="1" applyAlignment="1" applyProtection="1">
      <alignment horizontal="center" vertical="top" wrapText="1"/>
    </xf>
    <xf numFmtId="0" fontId="7" fillId="0" borderId="1" xfId="1" applyNumberFormat="1" applyFont="1" applyBorder="1" applyAlignment="1" applyProtection="1">
      <alignment horizontal="center" vertical="center"/>
    </xf>
    <xf numFmtId="49" fontId="6" fillId="2" borderId="0" xfId="1" applyNumberFormat="1" applyFont="1" applyFill="1" applyAlignment="1" applyProtection="1">
      <alignment horizontal="left" vertical="center"/>
      <protection locked="0"/>
    </xf>
    <xf numFmtId="0" fontId="1" fillId="0" borderId="0" xfId="1" applyFill="1" applyAlignment="1" applyProtection="1">
      <alignment horizontal="left" vertical="center"/>
    </xf>
    <xf numFmtId="49" fontId="1" fillId="2" borderId="0" xfId="1" applyNumberFormat="1" applyFill="1" applyAlignment="1" applyProtection="1">
      <alignment horizontal="left" vertical="center"/>
      <protection locked="0"/>
    </xf>
    <xf numFmtId="0" fontId="1" fillId="0" borderId="1" xfId="1" applyBorder="1" applyAlignment="1" applyProtection="1">
      <alignment horizontal="center"/>
    </xf>
    <xf numFmtId="0" fontId="16" fillId="2" borderId="1" xfId="1" applyFont="1" applyFill="1" applyBorder="1" applyAlignment="1" applyProtection="1">
      <alignment horizontal="center" vertical="center"/>
      <protection locked="0"/>
    </xf>
    <xf numFmtId="49" fontId="10" fillId="0" borderId="2" xfId="1" applyNumberFormat="1" applyFont="1" applyBorder="1" applyAlignment="1" applyProtection="1">
      <alignment horizontal="center" vertical="center"/>
    </xf>
    <xf numFmtId="0" fontId="32" fillId="2" borderId="0" xfId="1" applyFont="1" applyFill="1" applyAlignment="1" applyProtection="1">
      <alignment horizontal="left" vertical="center"/>
      <protection locked="0"/>
    </xf>
    <xf numFmtId="0" fontId="32" fillId="4" borderId="0" xfId="1" applyFont="1" applyFill="1" applyAlignment="1" applyProtection="1">
      <alignment horizontal="left" vertical="center"/>
      <protection locked="0"/>
    </xf>
    <xf numFmtId="0" fontId="32" fillId="2" borderId="0" xfId="1" applyFont="1" applyFill="1" applyBorder="1" applyAlignment="1" applyProtection="1">
      <alignment horizontal="left" vertical="center" wrapText="1"/>
      <protection locked="0"/>
    </xf>
    <xf numFmtId="0" fontId="6" fillId="0" borderId="0" xfId="4" applyFont="1" applyBorder="1" applyAlignment="1" applyProtection="1">
      <alignment vertical="center"/>
    </xf>
    <xf numFmtId="49" fontId="13" fillId="0" borderId="0" xfId="1" applyNumberFormat="1" applyFont="1" applyAlignment="1" applyProtection="1">
      <alignment horizontal="left" vertical="center"/>
    </xf>
    <xf numFmtId="0" fontId="2" fillId="0" borderId="0" xfId="1" applyNumberFormat="1" applyFont="1" applyAlignment="1" applyProtection="1">
      <alignment horizontal="left" vertical="center"/>
    </xf>
    <xf numFmtId="0" fontId="1" fillId="6" borderId="0" xfId="1" applyFill="1" applyBorder="1" applyAlignment="1" applyProtection="1">
      <alignment horizontal="center" vertical="center" wrapText="1"/>
    </xf>
    <xf numFmtId="0" fontId="6" fillId="2" borderId="0" xfId="1" applyFont="1" applyFill="1" applyBorder="1" applyAlignment="1" applyProtection="1">
      <alignment horizontal="center" vertical="center"/>
      <protection locked="0"/>
    </xf>
    <xf numFmtId="0" fontId="7" fillId="0" borderId="1" xfId="1" applyFont="1" applyFill="1" applyBorder="1" applyAlignment="1" applyProtection="1">
      <alignment horizontal="center" vertical="center"/>
    </xf>
    <xf numFmtId="49" fontId="1" fillId="2" borderId="0" xfId="1" applyNumberFormat="1" applyFill="1" applyAlignment="1" applyProtection="1">
      <alignment horizontal="center" vertical="center"/>
      <protection locked="0"/>
    </xf>
    <xf numFmtId="0" fontId="1" fillId="2" borderId="0" xfId="1" applyFill="1" applyBorder="1" applyAlignment="1" applyProtection="1">
      <alignment horizontal="left" vertical="center" wrapText="1"/>
      <protection locked="0"/>
    </xf>
    <xf numFmtId="0" fontId="1" fillId="2" borderId="1" xfId="1" applyFill="1" applyBorder="1" applyAlignment="1" applyProtection="1">
      <alignment horizontal="left" vertical="center" wrapText="1"/>
      <protection locked="0"/>
    </xf>
    <xf numFmtId="0" fontId="1" fillId="0" borderId="1" xfId="1" applyFill="1" applyBorder="1" applyAlignment="1" applyProtection="1">
      <alignment horizontal="left" vertical="top"/>
    </xf>
    <xf numFmtId="0" fontId="1" fillId="2" borderId="1" xfId="1" applyFill="1" applyBorder="1" applyAlignment="1" applyProtection="1">
      <alignment horizontal="left" vertical="center"/>
      <protection locked="0"/>
    </xf>
    <xf numFmtId="0" fontId="26" fillId="0" borderId="0" xfId="1" applyFont="1" applyBorder="1" applyAlignment="1" applyProtection="1">
      <alignment horizontal="left" vertical="center" wrapText="1"/>
    </xf>
    <xf numFmtId="0" fontId="30" fillId="0" borderId="0" xfId="1" applyFont="1" applyFill="1" applyBorder="1" applyAlignment="1" applyProtection="1">
      <alignment horizontal="left" vertical="center" wrapText="1"/>
    </xf>
    <xf numFmtId="0" fontId="32" fillId="2" borderId="1" xfId="1" applyFont="1" applyFill="1" applyBorder="1" applyAlignment="1" applyProtection="1">
      <alignment horizontal="left" vertical="center"/>
      <protection locked="0"/>
    </xf>
    <xf numFmtId="49" fontId="6" fillId="2" borderId="0" xfId="1" applyNumberFormat="1" applyFont="1" applyFill="1" applyBorder="1" applyAlignment="1" applyProtection="1">
      <alignment horizontal="left" vertical="center"/>
      <protection locked="0"/>
    </xf>
    <xf numFmtId="0" fontId="1" fillId="2" borderId="0" xfId="1" applyNumberFormat="1" applyFill="1" applyBorder="1" applyAlignment="1" applyProtection="1">
      <alignment horizontal="left" vertical="center" wrapText="1"/>
      <protection locked="0"/>
    </xf>
    <xf numFmtId="0" fontId="0" fillId="0" borderId="0" xfId="0" applyAlignment="1" applyProtection="1">
      <protection locked="0"/>
    </xf>
    <xf numFmtId="0" fontId="7" fillId="0" borderId="0" xfId="5" applyFont="1" applyAlignment="1" applyProtection="1">
      <alignment horizontal="left" vertical="center"/>
    </xf>
    <xf numFmtId="14" fontId="17" fillId="0" borderId="0" xfId="5" applyNumberFormat="1" applyAlignment="1">
      <alignment horizontal="center" vertical="center"/>
    </xf>
    <xf numFmtId="0" fontId="17" fillId="0" borderId="0" xfId="5" applyAlignment="1">
      <alignment horizontal="left" vertical="center"/>
    </xf>
    <xf numFmtId="0" fontId="6" fillId="0" borderId="0" xfId="5" applyFont="1" applyAlignment="1">
      <alignment horizontal="center" vertical="center"/>
    </xf>
    <xf numFmtId="0" fontId="1" fillId="0" borderId="0" xfId="1" applyBorder="1" applyAlignment="1">
      <alignment horizontal="center"/>
    </xf>
    <xf numFmtId="0" fontId="16" fillId="0" borderId="0" xfId="5" applyFont="1" applyBorder="1" applyAlignment="1">
      <alignment horizontal="center" vertical="center"/>
    </xf>
    <xf numFmtId="0" fontId="6" fillId="0" borderId="0" xfId="5" applyFont="1" applyAlignment="1">
      <alignment horizontal="left" vertical="center"/>
    </xf>
    <xf numFmtId="0" fontId="7" fillId="0" borderId="0" xfId="5" applyFont="1" applyAlignment="1">
      <alignment horizontal="left" vertical="center"/>
    </xf>
    <xf numFmtId="0" fontId="7" fillId="0" borderId="0" xfId="5" applyFont="1" applyBorder="1" applyAlignment="1" applyProtection="1">
      <alignment horizontal="right" vertical="center" wrapText="1"/>
    </xf>
    <xf numFmtId="0" fontId="17" fillId="0" borderId="0" xfId="5" applyAlignment="1">
      <alignment horizontal="center" vertical="center"/>
    </xf>
    <xf numFmtId="0" fontId="60" fillId="12" borderId="0" xfId="5" applyFont="1" applyFill="1" applyAlignment="1">
      <alignment horizontal="center" vertical="center"/>
    </xf>
    <xf numFmtId="0" fontId="17" fillId="0" borderId="0" xfId="5" applyAlignment="1">
      <alignment wrapText="1"/>
    </xf>
    <xf numFmtId="0" fontId="59" fillId="0" borderId="0" xfId="5" applyFont="1" applyBorder="1" applyAlignment="1">
      <alignment horizontal="center" vertical="center"/>
    </xf>
    <xf numFmtId="0" fontId="59" fillId="0" borderId="0" xfId="5" applyFont="1" applyAlignment="1">
      <alignment horizontal="center" vertical="center"/>
    </xf>
    <xf numFmtId="49" fontId="6" fillId="0" borderId="0" xfId="1" applyNumberFormat="1" applyFont="1" applyBorder="1" applyAlignment="1">
      <alignment horizontal="center"/>
    </xf>
    <xf numFmtId="0" fontId="16" fillId="0" borderId="0" xfId="1" applyFont="1" applyBorder="1" applyAlignment="1">
      <alignment horizontal="center" vertical="center"/>
    </xf>
    <xf numFmtId="0" fontId="16" fillId="0" borderId="1" xfId="1" applyFont="1" applyBorder="1" applyAlignment="1">
      <alignment horizontal="center" vertical="center"/>
    </xf>
    <xf numFmtId="0" fontId="59" fillId="0" borderId="2" xfId="5" applyFont="1" applyBorder="1" applyAlignment="1">
      <alignment horizontal="center" vertical="center"/>
    </xf>
    <xf numFmtId="0" fontId="17" fillId="0" borderId="0" xfId="5"/>
    <xf numFmtId="0" fontId="17" fillId="0" borderId="1" xfId="5" applyBorder="1"/>
    <xf numFmtId="0" fontId="6" fillId="0" borderId="0" xfId="5" applyFont="1" applyBorder="1" applyAlignment="1" applyProtection="1">
      <alignment horizontal="left" vertical="top"/>
      <protection locked="0"/>
    </xf>
    <xf numFmtId="0" fontId="16" fillId="0" borderId="0" xfId="5" applyFont="1" applyAlignment="1" applyProtection="1">
      <alignment vertical="center"/>
    </xf>
    <xf numFmtId="0" fontId="7" fillId="0" borderId="0" xfId="5" applyFont="1" applyBorder="1" applyAlignment="1" applyProtection="1">
      <alignment horizontal="left" vertical="center"/>
      <protection locked="0"/>
    </xf>
    <xf numFmtId="0" fontId="21" fillId="0" borderId="0" xfId="3" applyFont="1" applyAlignment="1" applyProtection="1">
      <alignment horizontal="right" vertical="center"/>
    </xf>
    <xf numFmtId="14" fontId="23" fillId="3" borderId="0" xfId="3" applyNumberFormat="1" applyFont="1" applyFill="1" applyAlignment="1" applyProtection="1">
      <alignment horizontal="left" vertical="center"/>
    </xf>
    <xf numFmtId="0" fontId="11" fillId="0" borderId="2" xfId="3" applyFont="1" applyFill="1" applyBorder="1" applyAlignment="1" applyProtection="1">
      <alignment horizontal="center" vertical="center"/>
    </xf>
    <xf numFmtId="0" fontId="10" fillId="0" borderId="0" xfId="3" applyFont="1" applyAlignment="1" applyProtection="1">
      <alignment horizontal="center" vertical="center" wrapText="1"/>
    </xf>
    <xf numFmtId="0" fontId="24" fillId="0" borderId="0" xfId="3" applyFont="1" applyAlignment="1" applyProtection="1">
      <alignment horizontal="left"/>
    </xf>
    <xf numFmtId="0" fontId="24" fillId="0" borderId="0" xfId="3" applyFont="1" applyAlignment="1" applyProtection="1">
      <alignment horizontal="left" wrapText="1"/>
    </xf>
    <xf numFmtId="0" fontId="25" fillId="3" borderId="0" xfId="3" applyFont="1" applyFill="1" applyBorder="1" applyAlignment="1" applyProtection="1">
      <alignment horizontal="left"/>
    </xf>
    <xf numFmtId="0" fontId="53" fillId="0" borderId="0" xfId="3" applyNumberFormat="1" applyFont="1" applyBorder="1" applyAlignment="1" applyProtection="1">
      <alignment horizontal="center"/>
    </xf>
    <xf numFmtId="14" fontId="25" fillId="3" borderId="0" xfId="3" applyNumberFormat="1" applyFont="1" applyFill="1" applyBorder="1" applyAlignment="1" applyProtection="1">
      <alignment horizontal="left"/>
    </xf>
    <xf numFmtId="0" fontId="24" fillId="0" borderId="0" xfId="3" applyFont="1" applyAlignment="1" applyProtection="1">
      <alignment horizontal="left" vertical="top" wrapText="1"/>
    </xf>
    <xf numFmtId="0" fontId="21" fillId="0" borderId="1" xfId="3" applyFont="1" applyFill="1" applyBorder="1" applyAlignment="1" applyProtection="1">
      <alignment horizontal="left" vertical="center"/>
    </xf>
    <xf numFmtId="0" fontId="24" fillId="3" borderId="0" xfId="3" applyFont="1" applyFill="1" applyBorder="1" applyAlignment="1" applyProtection="1">
      <alignment horizontal="left" vertical="top" wrapText="1"/>
    </xf>
    <xf numFmtId="0" fontId="37" fillId="0" borderId="0" xfId="3" applyFont="1" applyAlignment="1" applyProtection="1"/>
    <xf numFmtId="0" fontId="54" fillId="0" borderId="5" xfId="3" applyNumberFormat="1" applyFont="1" applyBorder="1" applyAlignment="1" applyProtection="1">
      <alignment horizontal="center" vertical="center" wrapText="1"/>
    </xf>
    <xf numFmtId="0" fontId="54" fillId="0" borderId="2" xfId="3" applyNumberFormat="1" applyFont="1" applyBorder="1" applyAlignment="1" applyProtection="1">
      <alignment horizontal="center" vertical="center" wrapText="1"/>
    </xf>
    <xf numFmtId="0" fontId="54" fillId="0" borderId="6" xfId="3" applyNumberFormat="1" applyFont="1" applyBorder="1" applyAlignment="1" applyProtection="1">
      <alignment horizontal="center" vertical="center" wrapText="1"/>
    </xf>
    <xf numFmtId="0" fontId="54" fillId="0" borderId="7" xfId="3" applyNumberFormat="1" applyFont="1" applyBorder="1" applyAlignment="1" applyProtection="1">
      <alignment horizontal="center" vertical="center" wrapText="1"/>
    </xf>
    <xf numFmtId="0" fontId="54" fillId="0" borderId="0" xfId="3" applyNumberFormat="1" applyFont="1" applyBorder="1" applyAlignment="1" applyProtection="1">
      <alignment horizontal="center" vertical="center" wrapText="1"/>
    </xf>
    <xf numFmtId="0" fontId="54" fillId="0" borderId="8" xfId="3" applyNumberFormat="1" applyFont="1" applyBorder="1" applyAlignment="1" applyProtection="1">
      <alignment horizontal="center" vertical="center" wrapText="1"/>
    </xf>
    <xf numFmtId="0" fontId="54" fillId="0" borderId="9" xfId="3" applyNumberFormat="1" applyFont="1" applyBorder="1" applyAlignment="1" applyProtection="1">
      <alignment horizontal="center" vertical="center" wrapText="1"/>
    </xf>
    <xf numFmtId="0" fontId="54" fillId="0" borderId="1" xfId="3" applyNumberFormat="1" applyFont="1" applyBorder="1" applyAlignment="1" applyProtection="1">
      <alignment horizontal="center" vertical="center" wrapText="1"/>
    </xf>
    <xf numFmtId="0" fontId="54" fillId="0" borderId="10" xfId="3" applyNumberFormat="1" applyFont="1" applyBorder="1" applyAlignment="1" applyProtection="1">
      <alignment horizontal="center" vertical="center" wrapText="1"/>
    </xf>
    <xf numFmtId="0" fontId="25" fillId="3" borderId="0" xfId="3" applyNumberFormat="1" applyFont="1" applyFill="1" applyBorder="1" applyAlignment="1" applyProtection="1">
      <alignment horizontal="left"/>
    </xf>
    <xf numFmtId="0" fontId="21" fillId="0" borderId="0" xfId="3" applyFont="1" applyAlignment="1" applyProtection="1">
      <alignment horizontal="right"/>
    </xf>
    <xf numFmtId="0" fontId="23" fillId="0" borderId="0" xfId="3" applyFont="1" applyFill="1" applyAlignment="1" applyProtection="1">
      <alignment horizontal="left" vertical="center"/>
    </xf>
    <xf numFmtId="49" fontId="23" fillId="3" borderId="4" xfId="3" applyNumberFormat="1" applyFont="1" applyFill="1" applyBorder="1" applyAlignment="1" applyProtection="1">
      <alignment horizontal="center" vertical="center" wrapText="1"/>
    </xf>
    <xf numFmtId="0" fontId="23" fillId="3" borderId="4" xfId="3" applyNumberFormat="1" applyFont="1" applyFill="1" applyBorder="1" applyAlignment="1" applyProtection="1">
      <alignment horizontal="center" vertical="center" wrapText="1"/>
    </xf>
    <xf numFmtId="0" fontId="21" fillId="0" borderId="0" xfId="3" applyFont="1" applyAlignment="1" applyProtection="1">
      <alignment horizontal="left" vertical="center"/>
    </xf>
    <xf numFmtId="0" fontId="23" fillId="3" borderId="0" xfId="3" applyFont="1" applyFill="1" applyAlignment="1" applyProtection="1">
      <alignment horizontal="left" vertical="top" wrapText="1"/>
    </xf>
    <xf numFmtId="0" fontId="21" fillId="0" borderId="0" xfId="3" applyFont="1" applyFill="1" applyAlignment="1" applyProtection="1">
      <alignment horizontal="left" vertical="center"/>
    </xf>
    <xf numFmtId="0" fontId="24" fillId="0" borderId="0" xfId="3" applyFont="1" applyAlignment="1" applyProtection="1">
      <alignment vertical="top" wrapText="1"/>
    </xf>
    <xf numFmtId="0" fontId="25" fillId="3" borderId="0" xfId="3" applyFont="1" applyFill="1" applyBorder="1" applyAlignment="1" applyProtection="1">
      <alignment horizontal="center"/>
    </xf>
    <xf numFmtId="0" fontId="25" fillId="0" borderId="0" xfId="3" applyFont="1" applyBorder="1" applyAlignment="1" applyProtection="1">
      <alignment horizontal="center"/>
    </xf>
    <xf numFmtId="0" fontId="33" fillId="3" borderId="0" xfId="3" applyNumberFormat="1" applyFont="1" applyFill="1" applyAlignment="1" applyProtection="1">
      <alignment horizontal="center" vertical="center" wrapText="1"/>
    </xf>
    <xf numFmtId="0" fontId="23" fillId="0" borderId="4" xfId="3" applyFont="1" applyBorder="1" applyAlignment="1" applyProtection="1">
      <alignment horizontal="center"/>
    </xf>
    <xf numFmtId="0" fontId="23" fillId="0" borderId="4" xfId="3" applyFont="1" applyBorder="1" applyAlignment="1" applyProtection="1">
      <alignment horizontal="center" wrapText="1"/>
    </xf>
    <xf numFmtId="0" fontId="23" fillId="3" borderId="0" xfId="3" applyFont="1" applyFill="1" applyAlignment="1" applyProtection="1">
      <alignment horizontal="left" vertical="center"/>
    </xf>
    <xf numFmtId="0" fontId="23" fillId="3" borderId="0" xfId="3" applyNumberFormat="1" applyFont="1" applyFill="1" applyAlignment="1" applyProtection="1">
      <alignment horizontal="left" vertical="top" wrapText="1"/>
    </xf>
    <xf numFmtId="0" fontId="0" fillId="0" borderId="0" xfId="0" applyAlignment="1" applyProtection="1">
      <alignment horizontal="left" vertical="top" wrapText="1"/>
    </xf>
    <xf numFmtId="0" fontId="23" fillId="11" borderId="0" xfId="3" applyFont="1" applyFill="1" applyAlignment="1" applyProtection="1">
      <alignment horizontal="left" vertical="center"/>
    </xf>
    <xf numFmtId="0" fontId="19" fillId="0" borderId="0" xfId="3" applyFont="1" applyAlignment="1" applyProtection="1">
      <alignment horizontal="left" vertical="top" wrapText="1"/>
    </xf>
    <xf numFmtId="0" fontId="11" fillId="0" borderId="0" xfId="3" applyFont="1" applyAlignment="1" applyProtection="1">
      <alignment horizontal="center"/>
    </xf>
    <xf numFmtId="0" fontId="2" fillId="0" borderId="0" xfId="3" applyFont="1" applyAlignment="1" applyProtection="1">
      <alignment horizontal="center" vertical="center"/>
    </xf>
    <xf numFmtId="0" fontId="19" fillId="0" borderId="0" xfId="3" applyFont="1" applyAlignment="1" applyProtection="1">
      <alignment vertical="center"/>
    </xf>
    <xf numFmtId="0" fontId="19" fillId="0" borderId="0" xfId="3" applyFont="1" applyAlignment="1" applyProtection="1"/>
    <xf numFmtId="49" fontId="23" fillId="3" borderId="0" xfId="3" applyNumberFormat="1" applyFont="1" applyFill="1" applyAlignment="1" applyProtection="1">
      <alignment horizontal="left" vertical="center"/>
    </xf>
    <xf numFmtId="0" fontId="23" fillId="3" borderId="0" xfId="3" applyNumberFormat="1" applyFont="1" applyFill="1" applyAlignment="1" applyProtection="1">
      <alignment horizontal="left" vertical="center"/>
    </xf>
    <xf numFmtId="0" fontId="47" fillId="0" borderId="0" xfId="9" applyFont="1" applyFill="1" applyBorder="1" applyAlignment="1" applyProtection="1">
      <alignment horizontal="left" vertical="top" wrapText="1"/>
    </xf>
    <xf numFmtId="0" fontId="47" fillId="0" borderId="0" xfId="3" applyFont="1" applyFill="1" applyBorder="1" applyAlignment="1" applyProtection="1">
      <alignment horizontal="left" vertical="top" wrapText="1"/>
    </xf>
    <xf numFmtId="0" fontId="19" fillId="0" borderId="0" xfId="3" applyFont="1" applyBorder="1" applyAlignment="1" applyProtection="1">
      <alignment horizontal="right" vertical="center"/>
    </xf>
    <xf numFmtId="0" fontId="20" fillId="0" borderId="0" xfId="3" applyFont="1" applyAlignment="1" applyProtection="1">
      <alignment horizontal="right" vertical="center"/>
    </xf>
    <xf numFmtId="49" fontId="16" fillId="3" borderId="0" xfId="3" applyNumberFormat="1" applyFont="1" applyFill="1" applyBorder="1" applyAlignment="1" applyProtection="1">
      <alignment horizontal="center" vertical="center"/>
    </xf>
    <xf numFmtId="0" fontId="16" fillId="3" borderId="0" xfId="3" applyFont="1" applyFill="1" applyBorder="1" applyAlignment="1" applyProtection="1">
      <alignment horizontal="center" vertical="center"/>
    </xf>
    <xf numFmtId="0" fontId="21" fillId="0" borderId="0" xfId="3" applyFont="1" applyAlignment="1" applyProtection="1">
      <alignment horizontal="center" vertical="center"/>
    </xf>
    <xf numFmtId="49" fontId="10" fillId="0" borderId="2" xfId="1" applyNumberFormat="1" applyFont="1" applyBorder="1" applyAlignment="1">
      <alignment horizontal="center" vertical="center"/>
    </xf>
    <xf numFmtId="0" fontId="6" fillId="0" borderId="0" xfId="1" applyFont="1" applyAlignment="1">
      <alignment horizontal="left" vertical="center"/>
    </xf>
    <xf numFmtId="164" fontId="6" fillId="0" borderId="1" xfId="1" applyNumberFormat="1" applyFont="1" applyBorder="1" applyAlignment="1">
      <alignment horizontal="center" vertical="center"/>
    </xf>
    <xf numFmtId="0" fontId="6" fillId="0" borderId="0" xfId="1" applyFont="1" applyBorder="1" applyAlignment="1">
      <alignment horizontal="center" vertical="center"/>
    </xf>
    <xf numFmtId="0" fontId="6" fillId="0" borderId="0" xfId="2" applyFont="1" applyBorder="1" applyAlignment="1">
      <alignment horizontal="left" vertical="center"/>
    </xf>
    <xf numFmtId="0" fontId="1" fillId="0" borderId="0" xfId="1" applyAlignment="1">
      <alignment horizontal="center"/>
    </xf>
    <xf numFmtId="0" fontId="6" fillId="0" borderId="0" xfId="1" applyFont="1" applyAlignment="1">
      <alignment horizontal="center" vertical="center"/>
    </xf>
    <xf numFmtId="49" fontId="6" fillId="0" borderId="0" xfId="1" applyNumberFormat="1" applyFont="1" applyBorder="1" applyAlignment="1">
      <alignment horizontal="left" vertical="center"/>
    </xf>
    <xf numFmtId="0" fontId="1" fillId="0" borderId="1" xfId="1" applyBorder="1" applyAlignment="1">
      <alignment horizontal="center"/>
    </xf>
    <xf numFmtId="0" fontId="1" fillId="0" borderId="1" xfId="1" applyBorder="1"/>
    <xf numFmtId="0" fontId="2" fillId="0" borderId="0" xfId="1" applyFont="1" applyAlignment="1">
      <alignment horizontal="center"/>
    </xf>
    <xf numFmtId="0" fontId="2" fillId="0" borderId="2" xfId="1" applyFont="1" applyBorder="1" applyAlignment="1">
      <alignment horizontal="center"/>
    </xf>
    <xf numFmtId="0" fontId="7" fillId="0" borderId="1" xfId="2" applyFont="1" applyBorder="1" applyAlignment="1">
      <alignment horizontal="center" vertical="center"/>
    </xf>
    <xf numFmtId="49" fontId="10" fillId="0" borderId="0" xfId="2" applyNumberFormat="1" applyFont="1" applyBorder="1" applyAlignment="1">
      <alignment horizontal="center" vertical="center" wrapText="1"/>
    </xf>
    <xf numFmtId="0" fontId="7" fillId="0" borderId="1" xfId="1" applyFont="1" applyBorder="1" applyAlignment="1" applyProtection="1">
      <alignment horizontal="center" vertical="top"/>
    </xf>
    <xf numFmtId="0" fontId="9" fillId="0" borderId="2" xfId="1" applyFont="1" applyBorder="1" applyAlignment="1">
      <alignment horizontal="center"/>
    </xf>
    <xf numFmtId="0" fontId="6" fillId="0" borderId="0" xfId="1" applyFont="1" applyBorder="1" applyAlignment="1">
      <alignment horizontal="left" vertical="center"/>
    </xf>
    <xf numFmtId="0" fontId="7" fillId="0" borderId="1" xfId="1" applyFont="1" applyBorder="1" applyAlignment="1" applyProtection="1">
      <alignment horizontal="left" vertical="center" wrapText="1"/>
    </xf>
    <xf numFmtId="0" fontId="9" fillId="0" borderId="0" xfId="1" applyFont="1" applyAlignment="1">
      <alignment horizontal="center"/>
    </xf>
    <xf numFmtId="0" fontId="23" fillId="0" borderId="1" xfId="1" applyFont="1" applyBorder="1" applyAlignment="1" applyProtection="1">
      <alignment horizontal="center" vertical="top"/>
    </xf>
    <xf numFmtId="0" fontId="7" fillId="0" borderId="1" xfId="1" applyFont="1" applyBorder="1" applyAlignment="1">
      <alignment horizontal="center" vertical="center"/>
    </xf>
    <xf numFmtId="0" fontId="23" fillId="0" borderId="1" xfId="1" applyNumberFormat="1" applyFont="1" applyBorder="1" applyAlignment="1" applyProtection="1">
      <alignment horizontal="center" vertical="center"/>
    </xf>
    <xf numFmtId="0" fontId="23" fillId="0" borderId="1" xfId="1" applyFont="1" applyBorder="1" applyAlignment="1" applyProtection="1">
      <alignment horizontal="left" vertical="center"/>
    </xf>
    <xf numFmtId="0" fontId="9" fillId="0" borderId="0" xfId="1" applyFont="1" applyBorder="1" applyAlignment="1">
      <alignment horizontal="center"/>
    </xf>
    <xf numFmtId="0" fontId="10" fillId="0" borderId="2" xfId="1" applyFont="1" applyBorder="1" applyAlignment="1">
      <alignment horizontal="center" vertical="center" wrapText="1"/>
    </xf>
    <xf numFmtId="49" fontId="7" fillId="0" borderId="1" xfId="1" applyNumberFormat="1" applyFont="1" applyBorder="1" applyAlignment="1" applyProtection="1">
      <alignment horizontal="center" vertical="center"/>
    </xf>
    <xf numFmtId="0" fontId="62" fillId="0" borderId="0" xfId="11" applyFont="1" applyBorder="1" applyAlignment="1" applyProtection="1">
      <alignment horizontal="left" vertical="top" wrapText="1"/>
    </xf>
    <xf numFmtId="0" fontId="19" fillId="0" borderId="0" xfId="2" applyFont="1" applyBorder="1" applyAlignment="1">
      <alignment horizontal="left" vertical="top" wrapText="1"/>
    </xf>
    <xf numFmtId="0" fontId="4" fillId="0" borderId="0" xfId="2" applyFont="1" applyBorder="1" applyAlignment="1">
      <alignment horizontal="center" vertical="center"/>
    </xf>
    <xf numFmtId="0" fontId="6" fillId="0" borderId="0" xfId="1" applyFont="1" applyBorder="1" applyAlignment="1">
      <alignment vertical="center"/>
    </xf>
    <xf numFmtId="0" fontId="11" fillId="0" borderId="0" xfId="2" applyFont="1" applyAlignment="1">
      <alignment horizontal="center" vertical="center"/>
    </xf>
    <xf numFmtId="0" fontId="2" fillId="0" borderId="0" xfId="2" applyFont="1" applyAlignment="1">
      <alignment horizontal="center" vertical="center"/>
    </xf>
    <xf numFmtId="0" fontId="19" fillId="0" borderId="0" xfId="2" applyFont="1" applyAlignment="1">
      <alignment horizontal="left" vertical="top" wrapText="1"/>
    </xf>
    <xf numFmtId="0" fontId="6" fillId="0" borderId="0" xfId="5" applyFont="1" applyAlignment="1" applyProtection="1">
      <alignment horizontal="center" vertical="center"/>
    </xf>
    <xf numFmtId="0" fontId="7" fillId="0" borderId="0" xfId="5" applyFont="1" applyAlignment="1" applyProtection="1">
      <alignment horizontal="center" vertical="center" wrapText="1"/>
    </xf>
    <xf numFmtId="171" fontId="7" fillId="0" borderId="4" xfId="5" applyNumberFormat="1" applyFont="1" applyBorder="1" applyAlignment="1" applyProtection="1">
      <alignment horizontal="center" vertical="top" wrapText="1"/>
    </xf>
    <xf numFmtId="0" fontId="7" fillId="0" borderId="27" xfId="5" applyFont="1" applyBorder="1" applyAlignment="1" applyProtection="1">
      <alignment horizontal="center" vertical="center"/>
    </xf>
    <xf numFmtId="0" fontId="7" fillId="0" borderId="11" xfId="5" applyFont="1" applyBorder="1" applyAlignment="1" applyProtection="1">
      <alignment horizontal="center" vertical="center"/>
    </xf>
    <xf numFmtId="0" fontId="7" fillId="0" borderId="19" xfId="5" applyFont="1" applyBorder="1" applyAlignment="1" applyProtection="1">
      <alignment horizontal="center" vertical="center"/>
    </xf>
    <xf numFmtId="49" fontId="7" fillId="0" borderId="27" xfId="5" applyNumberFormat="1" applyFont="1" applyBorder="1" applyAlignment="1" applyProtection="1">
      <alignment horizontal="center" vertical="center"/>
    </xf>
    <xf numFmtId="2" fontId="7" fillId="0" borderId="27" xfId="5" applyNumberFormat="1" applyFont="1" applyBorder="1" applyAlignment="1" applyProtection="1">
      <alignment horizontal="center" vertical="center"/>
    </xf>
    <xf numFmtId="2" fontId="7" fillId="0" borderId="11" xfId="5" applyNumberFormat="1" applyFont="1" applyBorder="1" applyAlignment="1" applyProtection="1">
      <alignment horizontal="center" vertical="center"/>
    </xf>
    <xf numFmtId="2" fontId="7" fillId="0" borderId="19" xfId="5" applyNumberFormat="1" applyFont="1" applyBorder="1" applyAlignment="1" applyProtection="1">
      <alignment horizontal="center" vertical="center"/>
    </xf>
    <xf numFmtId="0" fontId="1" fillId="2" borderId="0" xfId="1" applyFill="1" applyBorder="1" applyAlignment="1" applyProtection="1">
      <alignment horizontal="left" vertical="top" wrapText="1"/>
      <protection locked="0"/>
    </xf>
    <xf numFmtId="0" fontId="1" fillId="2" borderId="0" xfId="1" applyFill="1" applyAlignment="1" applyProtection="1">
      <alignment horizontal="left" vertical="top"/>
    </xf>
    <xf numFmtId="0" fontId="16" fillId="2" borderId="1" xfId="1" applyNumberFormat="1" applyFont="1" applyFill="1" applyBorder="1" applyAlignment="1" applyProtection="1">
      <alignment horizontal="right"/>
      <protection locked="0"/>
    </xf>
    <xf numFmtId="167" fontId="7" fillId="2" borderId="1" xfId="1" applyNumberFormat="1" applyFont="1" applyFill="1" applyBorder="1" applyAlignment="1" applyProtection="1">
      <alignment horizontal="center" vertical="center"/>
      <protection locked="0"/>
    </xf>
    <xf numFmtId="0" fontId="6" fillId="0" borderId="0" xfId="1" applyFont="1" applyBorder="1" applyAlignment="1" applyProtection="1">
      <alignment horizontal="right"/>
    </xf>
    <xf numFmtId="164" fontId="6" fillId="0" borderId="0" xfId="1" applyNumberFormat="1" applyFont="1" applyBorder="1" applyAlignment="1" applyProtection="1">
      <alignment horizontal="center" vertical="center"/>
    </xf>
    <xf numFmtId="0" fontId="7" fillId="0" borderId="0" xfId="1" applyNumberFormat="1" applyFont="1" applyFill="1" applyAlignment="1" applyProtection="1">
      <alignment horizontal="center"/>
    </xf>
    <xf numFmtId="0" fontId="6" fillId="5" borderId="0" xfId="1" applyFont="1" applyFill="1" applyBorder="1" applyAlignment="1" applyProtection="1">
      <alignment horizontal="left" vertical="center"/>
    </xf>
    <xf numFmtId="0" fontId="6" fillId="0" borderId="2" xfId="1" applyFont="1" applyBorder="1" applyAlignment="1" applyProtection="1">
      <alignment horizontal="left"/>
    </xf>
    <xf numFmtId="0" fontId="0" fillId="0" borderId="2" xfId="0" applyBorder="1" applyAlignment="1" applyProtection="1"/>
    <xf numFmtId="0" fontId="6" fillId="0" borderId="0" xfId="1" applyFont="1" applyBorder="1" applyAlignment="1" applyProtection="1">
      <alignment horizontal="left"/>
    </xf>
    <xf numFmtId="0" fontId="0" fillId="0" borderId="0" xfId="0" applyBorder="1" applyAlignment="1" applyProtection="1"/>
    <xf numFmtId="49" fontId="0" fillId="2" borderId="1" xfId="0" applyNumberFormat="1" applyFill="1" applyBorder="1" applyAlignment="1" applyProtection="1">
      <alignment horizontal="left" vertical="center"/>
      <protection locked="0"/>
    </xf>
    <xf numFmtId="0" fontId="7" fillId="0" borderId="1" xfId="1" applyFont="1" applyBorder="1" applyAlignment="1" applyProtection="1">
      <alignment horizontal="left"/>
    </xf>
    <xf numFmtId="0" fontId="10" fillId="0" borderId="0" xfId="1" applyFont="1" applyBorder="1" applyAlignment="1" applyProtection="1">
      <alignment horizontal="left" vertical="top"/>
    </xf>
    <xf numFmtId="0" fontId="0" fillId="0" borderId="0" xfId="0" applyBorder="1" applyAlignment="1" applyProtection="1">
      <alignment vertical="top"/>
    </xf>
    <xf numFmtId="165" fontId="7" fillId="0" borderId="1" xfId="1" applyNumberFormat="1" applyFont="1" applyBorder="1" applyAlignment="1" applyProtection="1">
      <alignment horizontal="left"/>
    </xf>
    <xf numFmtId="0" fontId="0" fillId="0" borderId="1" xfId="0" applyBorder="1" applyAlignment="1" applyProtection="1"/>
    <xf numFmtId="0" fontId="40" fillId="0" borderId="11" xfId="1" applyNumberFormat="1" applyFont="1" applyBorder="1" applyAlignment="1" applyProtection="1">
      <alignment horizontal="left"/>
    </xf>
    <xf numFmtId="0" fontId="0" fillId="0" borderId="11" xfId="0" applyBorder="1" applyAlignment="1" applyProtection="1"/>
    <xf numFmtId="0" fontId="2" fillId="0" borderId="0" xfId="1" applyFont="1" applyBorder="1" applyAlignment="1" applyProtection="1">
      <alignment horizontal="center"/>
    </xf>
    <xf numFmtId="0" fontId="1" fillId="0" borderId="0" xfId="1" applyAlignment="1" applyProtection="1"/>
    <xf numFmtId="14" fontId="37" fillId="2" borderId="0" xfId="1" applyNumberFormat="1" applyFont="1" applyFill="1" applyAlignment="1" applyProtection="1">
      <alignment horizontal="center" vertical="center"/>
      <protection locked="0"/>
    </xf>
    <xf numFmtId="0" fontId="37" fillId="2" borderId="0" xfId="1" applyFont="1" applyFill="1" applyAlignment="1" applyProtection="1">
      <alignment horizontal="center" vertical="center"/>
      <protection locked="0"/>
    </xf>
    <xf numFmtId="0" fontId="1" fillId="0" borderId="2" xfId="1" applyBorder="1" applyAlignment="1" applyProtection="1">
      <alignment horizontal="left"/>
    </xf>
    <xf numFmtId="0" fontId="0" fillId="6" borderId="0" xfId="0" applyFill="1" applyBorder="1" applyProtection="1"/>
    <xf numFmtId="0" fontId="31" fillId="0" borderId="0" xfId="1" applyFont="1" applyAlignment="1" applyProtection="1">
      <alignment horizontal="left" vertical="center"/>
    </xf>
    <xf numFmtId="0" fontId="6" fillId="0" borderId="0" xfId="1" applyFont="1" applyBorder="1" applyAlignment="1" applyProtection="1">
      <alignment horizontal="center"/>
    </xf>
    <xf numFmtId="0" fontId="7" fillId="0" borderId="11" xfId="1" applyNumberFormat="1" applyFont="1" applyBorder="1" applyAlignment="1" applyProtection="1">
      <alignment horizontal="center"/>
    </xf>
    <xf numFmtId="170" fontId="5" fillId="2" borderId="0" xfId="1" applyNumberFormat="1" applyFont="1" applyFill="1" applyAlignment="1" applyProtection="1">
      <alignment horizontal="center" vertical="center"/>
      <protection locked="0"/>
    </xf>
    <xf numFmtId="0" fontId="0" fillId="0" borderId="0" xfId="0" applyAlignment="1" applyProtection="1">
      <alignment horizontal="left" vertical="center"/>
    </xf>
    <xf numFmtId="170" fontId="41" fillId="0" borderId="11" xfId="0" applyNumberFormat="1" applyFont="1" applyBorder="1" applyAlignment="1" applyProtection="1">
      <alignment horizontal="left"/>
    </xf>
    <xf numFmtId="170" fontId="7" fillId="0" borderId="1" xfId="1" applyNumberFormat="1" applyFont="1" applyBorder="1" applyAlignment="1" applyProtection="1">
      <alignment horizontal="center" vertical="center"/>
    </xf>
    <xf numFmtId="170" fontId="0" fillId="0" borderId="1" xfId="0" applyNumberFormat="1" applyBorder="1" applyAlignment="1" applyProtection="1">
      <alignment vertical="center"/>
    </xf>
    <xf numFmtId="0" fontId="32" fillId="4" borderId="0" xfId="1" applyNumberFormat="1" applyFont="1" applyFill="1" applyAlignment="1" applyProtection="1">
      <alignment horizontal="left" vertical="center"/>
      <protection locked="0"/>
    </xf>
    <xf numFmtId="0" fontId="6" fillId="0" borderId="0" xfId="1" applyNumberFormat="1" applyFont="1" applyAlignment="1" applyProtection="1">
      <alignment horizontal="left" vertical="center"/>
    </xf>
    <xf numFmtId="0" fontId="6" fillId="0" borderId="0" xfId="2" applyNumberFormat="1" applyFont="1" applyBorder="1" applyAlignment="1" applyProtection="1">
      <alignment horizontal="left" vertical="center"/>
    </xf>
    <xf numFmtId="0" fontId="6" fillId="0" borderId="1" xfId="1" applyNumberFormat="1" applyFont="1" applyBorder="1" applyAlignment="1" applyProtection="1">
      <alignment horizontal="left"/>
    </xf>
    <xf numFmtId="0" fontId="30" fillId="0" borderId="2" xfId="1" applyFont="1" applyFill="1" applyBorder="1" applyAlignment="1" applyProtection="1">
      <alignment horizontal="left" vertical="center" wrapText="1"/>
    </xf>
    <xf numFmtId="0" fontId="0" fillId="0" borderId="1" xfId="0" applyBorder="1" applyAlignment="1" applyProtection="1">
      <alignment horizontal="left" vertical="center"/>
    </xf>
    <xf numFmtId="0" fontId="6" fillId="2" borderId="1" xfId="1" applyNumberFormat="1" applyFont="1" applyFill="1" applyBorder="1" applyAlignment="1" applyProtection="1">
      <alignment horizontal="left"/>
      <protection locked="0"/>
    </xf>
    <xf numFmtId="0" fontId="0" fillId="6" borderId="0" xfId="0" applyFill="1" applyAlignment="1" applyProtection="1"/>
    <xf numFmtId="0" fontId="32" fillId="2" borderId="0" xfId="1" applyNumberFormat="1" applyFont="1" applyFill="1" applyBorder="1" applyAlignment="1" applyProtection="1">
      <alignment horizontal="left" vertical="center" wrapText="1"/>
      <protection locked="0"/>
    </xf>
    <xf numFmtId="0" fontId="26" fillId="0" borderId="0" xfId="1" applyNumberFormat="1" applyFont="1" applyBorder="1" applyAlignment="1" applyProtection="1">
      <alignment horizontal="left" vertical="center" wrapText="1"/>
    </xf>
    <xf numFmtId="0" fontId="23" fillId="0" borderId="1" xfId="1" applyFont="1" applyBorder="1" applyAlignment="1" applyProtection="1">
      <alignment horizontal="center" vertical="center"/>
    </xf>
    <xf numFmtId="0" fontId="23" fillId="2" borderId="11" xfId="1" applyFont="1" applyFill="1" applyBorder="1" applyAlignment="1" applyProtection="1">
      <alignment horizontal="center"/>
    </xf>
    <xf numFmtId="0" fontId="10" fillId="0" borderId="0" xfId="1" applyFont="1" applyBorder="1" applyAlignment="1" applyProtection="1">
      <alignment horizontal="right" vertical="center"/>
    </xf>
    <xf numFmtId="0" fontId="19" fillId="0" borderId="0" xfId="3" applyFont="1" applyAlignment="1" applyProtection="1">
      <alignment horizontal="left" vertical="top" wrapText="1"/>
      <protection locked="0"/>
    </xf>
    <xf numFmtId="0" fontId="19" fillId="0" borderId="0" xfId="3" applyFont="1" applyAlignment="1" applyProtection="1">
      <alignment horizontal="left" vertical="center"/>
    </xf>
    <xf numFmtId="0" fontId="11" fillId="0" borderId="0" xfId="3" applyFont="1" applyAlignment="1" applyProtection="1">
      <alignment horizontal="right" vertical="center"/>
    </xf>
    <xf numFmtId="0" fontId="11" fillId="0" borderId="0" xfId="3" applyFont="1" applyFill="1" applyAlignment="1" applyProtection="1">
      <alignment horizontal="left" vertical="center"/>
    </xf>
    <xf numFmtId="14" fontId="11" fillId="0" borderId="0" xfId="3" applyNumberFormat="1" applyFont="1" applyFill="1" applyAlignment="1" applyProtection="1">
      <alignment horizontal="left" vertical="center"/>
    </xf>
    <xf numFmtId="0" fontId="39" fillId="0" borderId="3" xfId="3" applyFont="1" applyBorder="1" applyAlignment="1" applyProtection="1">
      <alignment horizontal="left"/>
    </xf>
    <xf numFmtId="0" fontId="20" fillId="0" borderId="0" xfId="3" applyFont="1" applyAlignment="1" applyProtection="1">
      <alignment horizontal="center" vertical="center"/>
      <protection locked="0"/>
    </xf>
    <xf numFmtId="0" fontId="47" fillId="0" borderId="0" xfId="9" applyFont="1" applyFill="1" applyBorder="1" applyAlignment="1" applyProtection="1">
      <alignment horizontal="left" vertical="top" wrapText="1"/>
      <protection locked="0"/>
    </xf>
    <xf numFmtId="0" fontId="47" fillId="0" borderId="0" xfId="3" applyFont="1" applyFill="1" applyBorder="1" applyAlignment="1" applyProtection="1">
      <alignment horizontal="left" vertical="top" wrapText="1"/>
      <protection locked="0"/>
    </xf>
    <xf numFmtId="0" fontId="39" fillId="0" borderId="0" xfId="3" applyFont="1" applyProtection="1"/>
    <xf numFmtId="0" fontId="19" fillId="0" borderId="0" xfId="3" applyFont="1" applyBorder="1" applyAlignment="1" applyProtection="1">
      <alignment horizontal="left" vertical="center"/>
    </xf>
    <xf numFmtId="0" fontId="39" fillId="0" borderId="0" xfId="3" applyFont="1" applyBorder="1" applyAlignment="1" applyProtection="1">
      <alignment horizontal="left"/>
    </xf>
    <xf numFmtId="0" fontId="2" fillId="2" borderId="0" xfId="3" applyFont="1" applyFill="1" applyAlignment="1" applyProtection="1">
      <alignment horizontal="left" vertical="top" wrapText="1"/>
    </xf>
    <xf numFmtId="49" fontId="2" fillId="2" borderId="0" xfId="3" applyNumberFormat="1" applyFont="1" applyFill="1" applyAlignment="1" applyProtection="1">
      <alignment horizontal="left" vertical="center"/>
    </xf>
    <xf numFmtId="0" fontId="2" fillId="2" borderId="0" xfId="3" applyFont="1" applyFill="1" applyAlignment="1" applyProtection="1">
      <alignment horizontal="left" vertical="center"/>
    </xf>
    <xf numFmtId="0" fontId="21" fillId="0" borderId="0" xfId="3" applyFont="1" applyAlignment="1" applyProtection="1">
      <alignment horizontal="left" vertical="center" wrapText="1"/>
    </xf>
    <xf numFmtId="49" fontId="2" fillId="2" borderId="4" xfId="3" applyNumberFormat="1" applyFont="1" applyFill="1" applyBorder="1" applyAlignment="1" applyProtection="1">
      <alignment horizontal="center" vertical="center" wrapText="1"/>
    </xf>
    <xf numFmtId="0" fontId="2" fillId="2" borderId="4" xfId="3" applyNumberFormat="1" applyFont="1" applyFill="1" applyBorder="1" applyAlignment="1" applyProtection="1">
      <alignment horizontal="center" vertical="center" wrapText="1"/>
    </xf>
    <xf numFmtId="0" fontId="24" fillId="2" borderId="1" xfId="3" applyFont="1" applyFill="1" applyBorder="1" applyAlignment="1" applyProtection="1">
      <alignment horizontal="center" vertical="center" wrapText="1"/>
    </xf>
    <xf numFmtId="14" fontId="23" fillId="0" borderId="0" xfId="3" applyNumberFormat="1" applyFont="1" applyAlignment="1" applyProtection="1">
      <alignment horizontal="left" vertical="center"/>
    </xf>
  </cellXfs>
  <cellStyles count="12">
    <cellStyle name="Гиперссылка" xfId="9" builtinId="8"/>
    <cellStyle name="Гиперссылка 2" xfId="11"/>
    <cellStyle name="Денежный 2" xfId="6"/>
    <cellStyle name="Обычный" xfId="0" builtinId="0"/>
    <cellStyle name="Обычный 2" xfId="2"/>
    <cellStyle name="Обычный 3" xfId="3"/>
    <cellStyle name="Обычный 4" xfId="4"/>
    <cellStyle name="Обычный 5" xfId="8"/>
    <cellStyle name="Обычный 6" xfId="10"/>
    <cellStyle name="Обычный_Xl0000007" xfId="5"/>
    <cellStyle name="Обычный_М1Р-100-01 №167 с протоколом" xfId="1"/>
    <cellStyle name="Процентный 2" xfId="7"/>
  </cellStyles>
  <dxfs count="3">
    <dxf>
      <border>
        <bottom style="thin">
          <color auto="1"/>
        </bottom>
        <vertical/>
        <horizontal/>
      </border>
    </dxf>
    <dxf>
      <border>
        <bottom style="thin">
          <color auto="1"/>
        </bottom>
        <vertical/>
        <horizontal/>
      </border>
    </dxf>
    <dxf>
      <border>
        <bottom style="thin">
          <color auto="1"/>
        </bottom>
        <vertical/>
        <horizontal/>
      </border>
    </dxf>
  </dxfs>
  <tableStyles count="0" defaultTableStyle="TableStyleMedium9" defaultPivotStyle="PivotStyleLight16"/>
  <colors>
    <mruColors>
      <color rgb="FFCC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4.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3.xml"/><Relationship Id="rId2" Type="http://schemas.openxmlformats.org/officeDocument/2006/relationships/worksheet" Target="worksheets/sheet2.xml"/><Relationship Id="rId16" Type="http://schemas.openxmlformats.org/officeDocument/2006/relationships/externalLink" Target="externalLinks/externalLink2.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oneCellAnchor>
    <xdr:from>
      <xdr:col>1</xdr:col>
      <xdr:colOff>1916906</xdr:colOff>
      <xdr:row>33</xdr:row>
      <xdr:rowOff>166688</xdr:rowOff>
    </xdr:from>
    <xdr:ext cx="184731" cy="264560"/>
    <xdr:sp macro="" textlink="">
      <xdr:nvSpPr>
        <xdr:cNvPr id="2" name="TextBox 1"/>
        <xdr:cNvSpPr txBox="1"/>
      </xdr:nvSpPr>
      <xdr:spPr>
        <a:xfrm>
          <a:off x="4655344" y="645318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ru-RU" sz="1100"/>
        </a:p>
      </xdr:txBody>
    </xdr:sp>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1056;&#1072;&#1073;&#1086;&#1090;&#1072;\&#1044;&#1083;&#1103;%20&#1062;&#1057;&#1052;\&#1057;&#1074;&#1080;&#1076;&#1077;&#1090;&#1077;&#1083;&#1100;&#1089;&#1090;&#1074;&#1086;%20&#1060;&#1048;.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MCS\Users\&#1050;&#1091;&#1083;&#1102;&#1096;&#1080;&#1085;&#1072;\Desktop\&#1057;%20&#1084;&#1072;&#1082;&#1088;&#1086;&#1089;&#1086;&#1084;%20&#1069;&#1090;&#1072;&#1083;&#1086;&#1085;%2005.2017\&#1062;&#1057;&#1052;%20&#1057;&#1074;&#1080;&#1076;&#1077;&#1090;&#1077;&#1083;&#1100;&#1089;&#1090;&#1074;&#1086;%20&#1069;17.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Documents%20and%20Settings\metr\&#1056;&#1072;&#1073;&#1086;&#1095;&#1080;&#1081;%20&#1089;&#1090;&#1086;&#1083;\&#1057;%20&#1084;&#1072;&#1082;&#1088;&#1086;&#1089;&#1086;&#1084;%2007.2017\&#1050;&#1086;&#1087;&#1080;&#1103;%20&#1057;&#1074;&#1080;&#1076;&#1077;&#1090;&#1077;&#1083;&#1100;&#1089;&#1090;&#1074;&#1086;+&#1052;%20&#1062;&#1057;&#1052;.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1052;&#1086;&#1080;%20&#1076;&#1086;&#1082;&#1091;&#1084;&#1077;&#1085;&#1090;&#1099;\&#1057;&#1074;&#1080;&#1076;&#1077;&#1090;&#1077;&#1083;&#1100;&#1089;&#1090;&#1074;&#1072;%20&#1088;&#1072;&#1079;&#1085;&#1099;&#1077;\&#1058;&#1069;&#1050;&#1054;&#1053;-19_2017.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Эталон"/>
      <sheetName val="СИ"/>
      <sheetName val="КСИ"/>
      <sheetName val="Списки"/>
      <sheetName val="Заказчики"/>
      <sheetName val="Свидетельство"/>
      <sheetName val="Оборотная св-ва"/>
      <sheetName val="Протокол поверки"/>
      <sheetName val="Протокол поверки 2"/>
      <sheetName val="Извещение"/>
      <sheetName val="Сертификат"/>
      <sheetName val="Оборотная сер-ка"/>
      <sheetName val="Протокол калибровки"/>
      <sheetName val="Протокол калибровки 2"/>
    </sheetNames>
    <sheetDataSet>
      <sheetData sheetId="0">
        <row r="1">
          <cell r="A1" t="str">
            <v>весы лабораторные электронные МЕ 5 № 17603242, d=0,0001 мг (св-во № 8342/15 от 22.06.2015 г.),</v>
          </cell>
        </row>
        <row r="2">
          <cell r="A2" t="str">
            <v>весы неавтоматического действия XS205DU № B149512703, d=0,01/0,1 мг (св-во № 67 от 14.01.2015 г.),</v>
          </cell>
        </row>
        <row r="3">
          <cell r="A3" t="str">
            <v>весы лабораторные электронные МЕ235S № 22506262, d=0,1 мг (св-во № 68 от 14.01.2015 г.),</v>
          </cell>
        </row>
        <row r="4">
          <cell r="A4" t="str">
            <v>весы лабораторные XP5003SDR № B202604445, d=1/10 мг (св-во № 69 от 14.01.2015 г.),</v>
          </cell>
        </row>
      </sheetData>
      <sheetData sheetId="1">
        <row r="1">
          <cell r="A1" t="str">
            <v>Колба Г/р СИ 25280-08 МиниМедПром Дятьково</v>
          </cell>
        </row>
        <row r="2">
          <cell r="A2" t="str">
            <v>Колба 2-го класса точности Г/р СИ 31475-11 Фармстекло Клин</v>
          </cell>
        </row>
        <row r="3">
          <cell r="A3" t="str">
            <v>Колба наливная 2-го класса точности Г/р СИ 22758-02 Стеклоприбор Червонозаводское</v>
          </cell>
        </row>
        <row r="4">
          <cell r="A4" t="str">
            <v>Колба мерная 2-го классов точности Г/р СИ 22761-02 Стеклоприбор Червонозаводское</v>
          </cell>
        </row>
        <row r="5">
          <cell r="A5" t="str">
            <v>Колба 1-го класса точности Г/р СИ 4783-02 Химлабприбор Клин</v>
          </cell>
        </row>
        <row r="6">
          <cell r="A6" t="str">
            <v>Колба 2-го класса точности Г/р СИ 4783-02 Химлабприбор Клин</v>
          </cell>
        </row>
        <row r="7">
          <cell r="A7" t="str">
            <v>Колба мерная с одной отметкой Г/р СИ 167-12 Дружная горка</v>
          </cell>
        </row>
        <row r="8">
          <cell r="A8" t="str">
            <v>Колба мерная класса A Г/р СИ 46584-11 DURAN Group Германия</v>
          </cell>
        </row>
        <row r="9">
          <cell r="A9" t="str">
            <v>Цилиндр 2-го класса точности Г/р СИ 4784-02 Химлабприбор Клин</v>
          </cell>
        </row>
        <row r="10">
          <cell r="A10" t="str">
            <v>Цилиндр Г/р СИ 24176-07 МиниМедПром Дятьково</v>
          </cell>
        </row>
        <row r="11">
          <cell r="A11" t="str">
            <v>Цилиндр мерный лабораторный стеклянные 1-го класса точности Г/р СИ 22760-09 Стеклоприбор Червонозаводское</v>
          </cell>
        </row>
        <row r="12">
          <cell r="A12" t="str">
            <v>Цилиндры мерные стеклянные класса точности А Г/р СИ 45088-10 Isolab Laborgerate Германия</v>
          </cell>
        </row>
        <row r="13">
          <cell r="A13" t="str">
            <v>Цилиндр Г/р СИ 31459-06 Цилиндр Германия</v>
          </cell>
        </row>
        <row r="14">
          <cell r="A14" t="str">
            <v>Цилиндр Г/р СИ 55938-13 МиниМедПром Дятьково</v>
          </cell>
        </row>
        <row r="15">
          <cell r="A15" t="str">
            <v>Цилиндр измерительный с носиком Г/р СИ 84-69 Дружная горка</v>
          </cell>
        </row>
        <row r="16">
          <cell r="A16" t="str">
            <v>Цилиндр измерительный Г/р СИ 85-12 Дружная горка</v>
          </cell>
        </row>
        <row r="17">
          <cell r="A17" t="str">
            <v>Пикнометр стеклянный Г/р СИ 16679-97 Химлабприбор Клин</v>
          </cell>
        </row>
        <row r="18">
          <cell r="A18" t="str">
            <v>Пикнометр стеклянный Г/р СИ 40214-08 МиниМедПром Дятьково</v>
          </cell>
        </row>
        <row r="19">
          <cell r="A19" t="str">
            <v>Мензурка Г/р СИ 91-69 Химлабприбор Клин</v>
          </cell>
        </row>
        <row r="20">
          <cell r="A20" t="str">
            <v>Пробирка Г/р СИ 24177-07 МиниМедПром Дятьково</v>
          </cell>
        </row>
        <row r="21">
          <cell r="A21" t="str">
            <v>Пробирка мерная лабораторная Г/р СИ 18886-99 Химлабприбор Клин</v>
          </cell>
        </row>
        <row r="22">
          <cell r="A22" t="str">
            <v>Колба измерительная к вискозиметру ВУ Г/р СИ 401-49 Дружная горка</v>
          </cell>
        </row>
        <row r="23">
          <cell r="A23" t="str">
            <v>Бюретка 2-го класса точности Г/р СИ 22757-02 Стеклоприбор Червонозаводское</v>
          </cell>
        </row>
        <row r="24">
          <cell r="A24" t="str">
            <v>Бюретка Г/р СИ 195-49 Стеклоприбор Червонозаводское</v>
          </cell>
        </row>
        <row r="25">
          <cell r="A25" t="str">
            <v>Бюретка 2-го класса точности Г/р СИ 7575-12 Химлабприбор Клин</v>
          </cell>
        </row>
        <row r="26">
          <cell r="A26" t="str">
            <v>Бюретка Г/р СИ 26769-08 МиниМедПром Дятьково</v>
          </cell>
        </row>
        <row r="27">
          <cell r="A27" t="str">
            <v>Жиромер стеклянный Г/р СИ 5399-96 СССР</v>
          </cell>
        </row>
        <row r="28">
          <cell r="A28" t="str">
            <v>Пипетка с одной отметкой Г/р СИ 26384-08 МиниМедПром Дятьково</v>
          </cell>
        </row>
        <row r="29">
          <cell r="A29" t="str">
            <v>Пипетка градуированная Г/р СИ 24175-07 МиниМедПром Дятьково</v>
          </cell>
        </row>
        <row r="30">
          <cell r="A30" t="str">
            <v>Пипетка градуированная 1-го класса точности Г/р СИ 44190-10 Стеклоприбор Червонозаводское</v>
          </cell>
        </row>
        <row r="31">
          <cell r="A31" t="str">
            <v>Пипетка градуированная 2-го класса точности Г/р СИ 44190-11 Стеклоприбор Червонозаводское</v>
          </cell>
        </row>
        <row r="32">
          <cell r="A32" t="str">
            <v>Пипетка градуированная 2-го класса точности Г/р СИ 24707-05 Стеклоприбор Червонозаводское</v>
          </cell>
        </row>
        <row r="33">
          <cell r="A33" t="str">
            <v>Пипетка 1-го класса точности Г/р СИ 7577-02 Химлабприбор Клин</v>
          </cell>
        </row>
        <row r="34">
          <cell r="A34" t="str">
            <v>Пипетка 2-го класса точности Г/р СИ 7577-02 Химлабприбор Клин</v>
          </cell>
        </row>
        <row r="35">
          <cell r="A35" t="str">
            <v>Пипетка с одной отметкой класса AS Г/р СИ 46721-11 DURAN Group Германия</v>
          </cell>
        </row>
        <row r="36">
          <cell r="A36" t="str">
            <v>Пипетка с одной отметкой класса B Г/р СИ 46721-12 DURAN Group Германия</v>
          </cell>
        </row>
        <row r="37">
          <cell r="A37" t="str">
            <v>Пипетка с одной отметкой 1-го класса точности Г/р СИ 24424-08 Стеклоприбор Червонозаводское</v>
          </cell>
        </row>
        <row r="38">
          <cell r="A38" t="str">
            <v>Пипетка с одной отметкой 2-го класса точности Г/р СИ 24424-09 Стеклоприбор Червонозаводское</v>
          </cell>
        </row>
        <row r="39">
          <cell r="A39" t="str">
            <v>Пипетка с одной отметкой 2-го класса точности Г/р СИ 22965-02 Фармстекло Клин</v>
          </cell>
        </row>
        <row r="40">
          <cell r="A40" t="str">
            <v>Пипетка без делений Г/р СИ 168-49 Завод медицинского стекла Полтава</v>
          </cell>
        </row>
        <row r="41">
          <cell r="A41" t="str">
            <v>Пипетка с одной отметкой Г/р СИ 26384-08 МиниМедПром Дятьково</v>
          </cell>
        </row>
        <row r="42">
          <cell r="A42" t="str">
            <v>Пипетка 2-го класса Г/р СИ 796-60 Завод стеклоизделий Киев</v>
          </cell>
        </row>
        <row r="43">
          <cell r="A43" t="str">
            <v>Пипетка Г/р СИ 78-47 Митос Киев</v>
          </cell>
        </row>
        <row r="44">
          <cell r="A44" t="str">
            <v xml:space="preserve"> Г/р СИ  </v>
          </cell>
        </row>
        <row r="45">
          <cell r="A45" t="str">
            <v xml:space="preserve"> Г/р СИ  </v>
          </cell>
        </row>
        <row r="46">
          <cell r="A46" t="str">
            <v xml:space="preserve"> Г/р СИ  </v>
          </cell>
        </row>
        <row r="47">
          <cell r="A47" t="str">
            <v xml:space="preserve"> Г/р СИ  </v>
          </cell>
        </row>
        <row r="48">
          <cell r="A48" t="str">
            <v xml:space="preserve"> Г/р СИ  </v>
          </cell>
        </row>
        <row r="49">
          <cell r="A49" t="str">
            <v xml:space="preserve"> Г/р СИ  </v>
          </cell>
        </row>
        <row r="50">
          <cell r="A50" t="str">
            <v xml:space="preserve"> Г/р СИ  </v>
          </cell>
        </row>
        <row r="51">
          <cell r="A51" t="str">
            <v xml:space="preserve"> Г/р СИ  </v>
          </cell>
        </row>
        <row r="52">
          <cell r="A52" t="str">
            <v xml:space="preserve"> Г/р СИ  </v>
          </cell>
        </row>
        <row r="53">
          <cell r="A53" t="str">
            <v xml:space="preserve"> Г/р СИ  </v>
          </cell>
        </row>
        <row r="54">
          <cell r="A54" t="str">
            <v xml:space="preserve"> Г/р СИ  </v>
          </cell>
        </row>
        <row r="55">
          <cell r="A55" t="str">
            <v xml:space="preserve"> Г/р СИ  </v>
          </cell>
        </row>
        <row r="56">
          <cell r="A56" t="str">
            <v xml:space="preserve"> Г/р СИ  </v>
          </cell>
        </row>
        <row r="57">
          <cell r="A57" t="str">
            <v xml:space="preserve"> Г/р СИ  </v>
          </cell>
        </row>
        <row r="58">
          <cell r="A58" t="str">
            <v xml:space="preserve"> Г/р СИ  </v>
          </cell>
        </row>
        <row r="59">
          <cell r="A59" t="str">
            <v xml:space="preserve"> Г/р СИ  </v>
          </cell>
        </row>
        <row r="60">
          <cell r="A60" t="str">
            <v xml:space="preserve"> Г/р СИ  </v>
          </cell>
        </row>
        <row r="61">
          <cell r="A61" t="str">
            <v xml:space="preserve"> Г/р СИ  </v>
          </cell>
        </row>
        <row r="62">
          <cell r="A62" t="str">
            <v xml:space="preserve"> Г/р СИ  </v>
          </cell>
        </row>
        <row r="63">
          <cell r="A63" t="str">
            <v xml:space="preserve"> Г/р СИ  </v>
          </cell>
        </row>
        <row r="64">
          <cell r="A64" t="str">
            <v xml:space="preserve"> Г/р СИ  </v>
          </cell>
        </row>
        <row r="65">
          <cell r="A65" t="str">
            <v xml:space="preserve"> Г/р СИ  </v>
          </cell>
        </row>
        <row r="66">
          <cell r="A66" t="str">
            <v xml:space="preserve"> Г/р СИ  </v>
          </cell>
        </row>
        <row r="67">
          <cell r="A67" t="str">
            <v xml:space="preserve"> Г/р СИ  </v>
          </cell>
        </row>
        <row r="68">
          <cell r="A68" t="str">
            <v xml:space="preserve"> Г/р СИ  </v>
          </cell>
        </row>
        <row r="69">
          <cell r="A69" t="str">
            <v xml:space="preserve"> Г/р СИ  </v>
          </cell>
        </row>
        <row r="70">
          <cell r="A70" t="str">
            <v xml:space="preserve"> Г/р СИ  </v>
          </cell>
        </row>
        <row r="71">
          <cell r="A71" t="str">
            <v xml:space="preserve"> Г/р СИ  </v>
          </cell>
        </row>
        <row r="72">
          <cell r="A72" t="str">
            <v xml:space="preserve"> Г/р СИ  </v>
          </cell>
        </row>
        <row r="73">
          <cell r="A73" t="str">
            <v xml:space="preserve"> Г/р СИ  </v>
          </cell>
        </row>
        <row r="74">
          <cell r="A74" t="str">
            <v xml:space="preserve"> Г/р СИ  </v>
          </cell>
        </row>
        <row r="75">
          <cell r="A75" t="str">
            <v xml:space="preserve"> Г/р СИ  </v>
          </cell>
        </row>
        <row r="76">
          <cell r="A76" t="str">
            <v xml:space="preserve"> Г/р СИ  </v>
          </cell>
        </row>
        <row r="77">
          <cell r="A77" t="str">
            <v xml:space="preserve"> Г/р СИ  </v>
          </cell>
        </row>
        <row r="78">
          <cell r="A78" t="str">
            <v xml:space="preserve"> Г/р СИ  </v>
          </cell>
        </row>
        <row r="79">
          <cell r="A79" t="str">
            <v xml:space="preserve"> Г/р СИ  </v>
          </cell>
        </row>
        <row r="80">
          <cell r="A80" t="str">
            <v xml:space="preserve"> Г/р СИ  </v>
          </cell>
        </row>
        <row r="81">
          <cell r="A81" t="str">
            <v xml:space="preserve"> Г/р СИ  </v>
          </cell>
        </row>
        <row r="82">
          <cell r="A82" t="str">
            <v xml:space="preserve"> Г/р СИ  </v>
          </cell>
        </row>
        <row r="83">
          <cell r="A83" t="str">
            <v xml:space="preserve"> Г/р СИ  </v>
          </cell>
        </row>
        <row r="84">
          <cell r="A84" t="str">
            <v xml:space="preserve"> Г/р СИ  </v>
          </cell>
        </row>
        <row r="85">
          <cell r="A85" t="str">
            <v xml:space="preserve"> Г/р СИ  </v>
          </cell>
        </row>
        <row r="86">
          <cell r="A86" t="str">
            <v xml:space="preserve"> Г/р СИ  </v>
          </cell>
        </row>
        <row r="87">
          <cell r="A87" t="str">
            <v xml:space="preserve"> Г/р СИ  </v>
          </cell>
        </row>
        <row r="88">
          <cell r="A88" t="str">
            <v xml:space="preserve"> Г/р СИ  </v>
          </cell>
        </row>
        <row r="89">
          <cell r="A89" t="str">
            <v xml:space="preserve"> Г/р СИ  </v>
          </cell>
        </row>
        <row r="90">
          <cell r="A90" t="str">
            <v xml:space="preserve"> Г/р СИ  </v>
          </cell>
        </row>
        <row r="91">
          <cell r="A91" t="str">
            <v xml:space="preserve"> Г/р СИ  </v>
          </cell>
        </row>
        <row r="92">
          <cell r="A92" t="str">
            <v xml:space="preserve"> Г/р СИ  </v>
          </cell>
        </row>
        <row r="93">
          <cell r="A93" t="str">
            <v xml:space="preserve"> Г/р СИ  </v>
          </cell>
        </row>
        <row r="94">
          <cell r="A94" t="str">
            <v xml:space="preserve"> Г/р СИ  </v>
          </cell>
        </row>
        <row r="95">
          <cell r="A95" t="str">
            <v xml:space="preserve"> Г/р СИ  </v>
          </cell>
        </row>
        <row r="96">
          <cell r="A96" t="str">
            <v xml:space="preserve"> Г/р СИ  </v>
          </cell>
        </row>
        <row r="97">
          <cell r="A97" t="str">
            <v xml:space="preserve"> Г/р СИ  </v>
          </cell>
        </row>
        <row r="98">
          <cell r="A98" t="str">
            <v xml:space="preserve"> Г/р СИ  </v>
          </cell>
        </row>
        <row r="99">
          <cell r="A99" t="str">
            <v xml:space="preserve"> Г/р СИ  </v>
          </cell>
        </row>
        <row r="100">
          <cell r="A100" t="str">
            <v xml:space="preserve"> Г/р СИ  </v>
          </cell>
        </row>
      </sheetData>
      <sheetData sheetId="2">
        <row r="1">
          <cell r="A1" t="str">
            <v>Колба</v>
          </cell>
        </row>
        <row r="2">
          <cell r="A2" t="str">
            <v>Цилиндр</v>
          </cell>
        </row>
        <row r="3">
          <cell r="A3" t="str">
            <v>Пикнометр</v>
          </cell>
        </row>
        <row r="4">
          <cell r="A4" t="str">
            <v>Мензурка</v>
          </cell>
        </row>
        <row r="5">
          <cell r="A5" t="str">
            <v>Пробирка</v>
          </cell>
        </row>
        <row r="6">
          <cell r="A6" t="str">
            <v>Бюретка</v>
          </cell>
        </row>
        <row r="7">
          <cell r="A7" t="str">
            <v>Жиромер</v>
          </cell>
        </row>
        <row r="8">
          <cell r="A8" t="str">
            <v>Пипетка</v>
          </cell>
        </row>
      </sheetData>
      <sheetData sheetId="3">
        <row r="1">
          <cell r="A1" t="str">
            <v>Средство измерений</v>
          </cell>
        </row>
        <row r="2">
          <cell r="A2" t="str">
            <v>Эталон</v>
          </cell>
        </row>
        <row r="4">
          <cell r="A4" t="str">
            <v>1 классу точности</v>
          </cell>
        </row>
        <row r="5">
          <cell r="A5" t="str">
            <v>2 классу точности</v>
          </cell>
        </row>
        <row r="6">
          <cell r="A6" t="str">
            <v>А классу точности</v>
          </cell>
        </row>
        <row r="7">
          <cell r="A7" t="str">
            <v>В классу точности</v>
          </cell>
        </row>
        <row r="8">
          <cell r="A8" t="str">
            <v>AS классу точности</v>
          </cell>
        </row>
        <row r="9">
          <cell r="A9" t="str">
            <v>U классу точности</v>
          </cell>
        </row>
        <row r="10">
          <cell r="A10" t="str">
            <v>образцовым средствам измерений 1-го разряда</v>
          </cell>
        </row>
        <row r="11">
          <cell r="A11" t="str">
            <v>образцовым средствам измерений 2-го разряда</v>
          </cell>
        </row>
        <row r="16">
          <cell r="A16" t="str">
            <v>да</v>
          </cell>
        </row>
        <row r="17">
          <cell r="A17" t="str">
            <v>нет</v>
          </cell>
        </row>
        <row r="18">
          <cell r="A18" t="str">
            <v>годен</v>
          </cell>
        </row>
        <row r="19">
          <cell r="A19" t="str">
            <v>не годен</v>
          </cell>
        </row>
        <row r="21">
          <cell r="A21" t="str">
            <v>Зам. директора по метрологии</v>
          </cell>
        </row>
        <row r="22">
          <cell r="A22" t="str">
            <v>Начальник ОПМСИ</v>
          </cell>
        </row>
        <row r="23">
          <cell r="A23" t="str">
            <v>Поверитель</v>
          </cell>
        </row>
        <row r="25">
          <cell r="A25" t="str">
            <v>Е.В. Кулюшина</v>
          </cell>
        </row>
        <row r="26">
          <cell r="A26" t="str">
            <v>О.Ю. Матанцева</v>
          </cell>
        </row>
        <row r="27">
          <cell r="A27" t="str">
            <v>Ф.И. Гареева</v>
          </cell>
        </row>
        <row r="28">
          <cell r="A28" t="str">
            <v>Л.Г. Арефкина</v>
          </cell>
        </row>
        <row r="30">
          <cell r="A30" t="str">
            <v>С вытек-м</v>
          </cell>
        </row>
        <row r="31">
          <cell r="A31" t="str">
            <v>Без вытек-я</v>
          </cell>
        </row>
        <row r="33">
          <cell r="A33">
            <v>1</v>
          </cell>
        </row>
        <row r="34">
          <cell r="A34">
            <v>2</v>
          </cell>
        </row>
        <row r="35">
          <cell r="A35">
            <v>3</v>
          </cell>
        </row>
        <row r="36">
          <cell r="A36">
            <v>4</v>
          </cell>
        </row>
        <row r="37">
          <cell r="A37">
            <v>5</v>
          </cell>
        </row>
        <row r="38">
          <cell r="A38">
            <v>6</v>
          </cell>
        </row>
        <row r="39">
          <cell r="A39">
            <v>7</v>
          </cell>
        </row>
        <row r="40">
          <cell r="A40">
            <v>8</v>
          </cell>
        </row>
        <row r="41">
          <cell r="A41">
            <v>9</v>
          </cell>
        </row>
        <row r="42">
          <cell r="A42">
            <v>10</v>
          </cell>
        </row>
        <row r="43">
          <cell r="A43">
            <v>18</v>
          </cell>
        </row>
        <row r="44">
          <cell r="A44">
            <v>19</v>
          </cell>
        </row>
        <row r="45">
          <cell r="A45">
            <v>20</v>
          </cell>
        </row>
        <row r="46">
          <cell r="A46">
            <v>21</v>
          </cell>
        </row>
        <row r="47">
          <cell r="A47">
            <v>22</v>
          </cell>
        </row>
        <row r="48">
          <cell r="A48">
            <v>23</v>
          </cell>
        </row>
        <row r="49">
          <cell r="A49">
            <v>24</v>
          </cell>
        </row>
        <row r="50">
          <cell r="A50">
            <v>25</v>
          </cell>
        </row>
        <row r="51">
          <cell r="A51">
            <v>50</v>
          </cell>
        </row>
        <row r="52">
          <cell r="A52">
            <v>100</v>
          </cell>
        </row>
        <row r="53">
          <cell r="A53">
            <v>150</v>
          </cell>
        </row>
        <row r="54">
          <cell r="A54">
            <v>200</v>
          </cell>
        </row>
        <row r="55">
          <cell r="A55">
            <v>250</v>
          </cell>
        </row>
        <row r="56">
          <cell r="A56">
            <v>500</v>
          </cell>
        </row>
        <row r="57">
          <cell r="A57">
            <v>1000</v>
          </cell>
        </row>
        <row r="58">
          <cell r="A58">
            <v>2000</v>
          </cell>
        </row>
        <row r="64">
          <cell r="A64">
            <v>1</v>
          </cell>
        </row>
        <row r="65">
          <cell r="A65">
            <v>2</v>
          </cell>
        </row>
        <row r="66">
          <cell r="A66">
            <v>3</v>
          </cell>
        </row>
        <row r="67">
          <cell r="A67">
            <v>4</v>
          </cell>
        </row>
        <row r="68">
          <cell r="A68">
            <v>5</v>
          </cell>
        </row>
        <row r="69">
          <cell r="A69">
            <v>6</v>
          </cell>
        </row>
        <row r="70">
          <cell r="A70">
            <v>7</v>
          </cell>
        </row>
        <row r="71">
          <cell r="A71">
            <v>8</v>
          </cell>
        </row>
        <row r="72">
          <cell r="A72">
            <v>9</v>
          </cell>
        </row>
        <row r="73">
          <cell r="A73">
            <v>10</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Обр. сертиф. (2)"/>
      <sheetName val="DDLSettings"/>
      <sheetName val="Эталон"/>
      <sheetName val="СИ"/>
      <sheetName val="КСИ"/>
      <sheetName val="Списки"/>
      <sheetName val="Заказчики"/>
      <sheetName val="Свидетельство"/>
      <sheetName val="Оборотная"/>
      <sheetName val="Протокол поверки"/>
      <sheetName val="Извещение"/>
      <sheetName val="Сертификат"/>
      <sheetName val="Протокол калибровки"/>
      <sheetName val="Обр. сертиф."/>
      <sheetName val="Лист1"/>
      <sheetName val="Граммометр"/>
      <sheetName val="по Шору"/>
      <sheetName val="Лист3"/>
      <sheetName val="Лист4"/>
      <sheetName val="по Шору ТВР-А"/>
    </sheetNames>
    <sheetDataSet>
      <sheetData sheetId="0" refreshError="1"/>
      <sheetData sheetId="1" refreshError="1"/>
      <sheetData sheetId="2" refreshError="1"/>
      <sheetData sheetId="3" refreshError="1"/>
      <sheetData sheetId="4" refreshError="1"/>
      <sheetData sheetId="5">
        <row r="35">
          <cell r="A35" t="str">
            <v>М1</v>
          </cell>
        </row>
        <row r="36">
          <cell r="A36" t="str">
            <v>F1</v>
          </cell>
        </row>
        <row r="37">
          <cell r="A37" t="str">
            <v>F2</v>
          </cell>
        </row>
        <row r="38">
          <cell r="A38" t="str">
            <v>E2</v>
          </cell>
        </row>
        <row r="39">
          <cell r="A39">
            <v>1</v>
          </cell>
        </row>
        <row r="40">
          <cell r="A40">
            <v>2</v>
          </cell>
        </row>
        <row r="41">
          <cell r="A41">
            <v>5</v>
          </cell>
        </row>
        <row r="42">
          <cell r="A42">
            <v>10</v>
          </cell>
        </row>
        <row r="43">
          <cell r="A43">
            <v>20</v>
          </cell>
        </row>
        <row r="44">
          <cell r="A44">
            <v>100</v>
          </cell>
        </row>
        <row r="45">
          <cell r="A45">
            <v>200</v>
          </cell>
        </row>
        <row r="46">
          <cell r="A46">
            <v>500</v>
          </cell>
        </row>
        <row r="47">
          <cell r="A47">
            <v>500</v>
          </cell>
        </row>
        <row r="48">
          <cell r="A48" t="str">
            <v>10 мг - 500 г</v>
          </cell>
        </row>
        <row r="49">
          <cell r="A49">
            <v>2000</v>
          </cell>
        </row>
        <row r="50">
          <cell r="A50" t="str">
            <v>(1-500мг)</v>
          </cell>
        </row>
        <row r="51">
          <cell r="A51" t="str">
            <v>(1 мг-5г)</v>
          </cell>
        </row>
        <row r="52">
          <cell r="A52" t="str">
            <v>(1 мг-10г)</v>
          </cell>
        </row>
        <row r="53">
          <cell r="A53" t="str">
            <v>(1мг-500г)</v>
          </cell>
        </row>
        <row r="54">
          <cell r="A54" t="str">
            <v>(1мг-1кг)</v>
          </cell>
        </row>
        <row r="55">
          <cell r="A55" t="str">
            <v>(5-100мг)</v>
          </cell>
        </row>
        <row r="56">
          <cell r="A56" t="str">
            <v>(10-500мг)</v>
          </cell>
        </row>
        <row r="57">
          <cell r="A57" t="str">
            <v>(5мг-10г)</v>
          </cell>
        </row>
        <row r="58">
          <cell r="A58" t="str">
            <v>(10мг-50г)</v>
          </cell>
        </row>
        <row r="59">
          <cell r="A59" t="str">
            <v>(10мг-100г)</v>
          </cell>
        </row>
        <row r="60">
          <cell r="A60" t="str">
            <v>(100-300мг)</v>
          </cell>
        </row>
        <row r="61">
          <cell r="A61" t="str">
            <v>(1-100г)</v>
          </cell>
        </row>
        <row r="62">
          <cell r="A62" t="str">
            <v>(1-500г)</v>
          </cell>
        </row>
        <row r="63">
          <cell r="A63" t="str">
            <v>(50г-5кг)</v>
          </cell>
        </row>
        <row r="64">
          <cell r="A64" t="str">
            <v>(100г-1кг)</v>
          </cell>
        </row>
        <row r="65">
          <cell r="A65" t="str">
            <v>(100г-5кг)</v>
          </cell>
        </row>
        <row r="66">
          <cell r="A66" t="str">
            <v>(200г-5кг)</v>
          </cell>
        </row>
        <row r="67">
          <cell r="A67" t="str">
            <v>(500г-2кг)</v>
          </cell>
        </row>
        <row r="68">
          <cell r="A68" t="str">
            <v>(500г-20кг)</v>
          </cell>
        </row>
        <row r="69">
          <cell r="A69" t="str">
            <v>(1-2кг)</v>
          </cell>
        </row>
        <row r="70">
          <cell r="A70" t="str">
            <v>(1-5кг)</v>
          </cell>
        </row>
        <row r="71">
          <cell r="A71" t="str">
            <v>(1-10кг)</v>
          </cell>
        </row>
        <row r="72">
          <cell r="A72" t="str">
            <v>(10-20кг)</v>
          </cell>
        </row>
        <row r="73">
          <cell r="A73" t="str">
            <v>(20 кг)</v>
          </cell>
        </row>
        <row r="74">
          <cell r="A74">
            <v>3</v>
          </cell>
        </row>
        <row r="75">
          <cell r="A75">
            <v>1.5</v>
          </cell>
        </row>
        <row r="76">
          <cell r="A76" t="str">
            <v>()</v>
          </cell>
        </row>
        <row r="77">
          <cell r="A77" t="str">
            <v>()</v>
          </cell>
        </row>
        <row r="78">
          <cell r="A78" t="str">
            <v>()</v>
          </cell>
        </row>
        <row r="79">
          <cell r="A79" t="str">
            <v>()</v>
          </cell>
        </row>
        <row r="80">
          <cell r="A80" t="str">
            <v>()</v>
          </cell>
        </row>
      </sheetData>
      <sheetData sheetId="6" refreshError="1"/>
      <sheetData sheetId="7">
        <row r="18">
          <cell r="BF18" t="str">
            <v xml:space="preserve"> 73/1679/2017</v>
          </cell>
        </row>
      </sheetData>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Обр. сертиф. (2)"/>
      <sheetName val="DDLSettings"/>
      <sheetName val="Эталон"/>
      <sheetName val="СИ"/>
      <sheetName val="КСИ"/>
      <sheetName val="Списки"/>
      <sheetName val="Заказчики"/>
      <sheetName val="Свидетельство"/>
      <sheetName val="Оборотная"/>
      <sheetName val="Протокол поверки"/>
      <sheetName val="Извещение"/>
      <sheetName val="Сертификат"/>
      <sheetName val="Протокол калибровки"/>
      <sheetName val="Обр. сертиф."/>
      <sheetName val="Лист1"/>
      <sheetName val="Лист2"/>
      <sheetName val="Лист3"/>
      <sheetName val="Лист4"/>
    </sheetNames>
    <sheetDataSet>
      <sheetData sheetId="0"/>
      <sheetData sheetId="1"/>
      <sheetData sheetId="2"/>
      <sheetData sheetId="3"/>
      <sheetData sheetId="4"/>
      <sheetData sheetId="5"/>
      <sheetData sheetId="6"/>
      <sheetData sheetId="7">
        <row r="16">
          <cell r="B16" t="str">
            <v>Средство измерений</v>
          </cell>
        </row>
      </sheetData>
      <sheetData sheetId="8"/>
      <sheetData sheetId="9"/>
      <sheetData sheetId="10"/>
      <sheetData sheetId="11"/>
      <sheetData sheetId="12"/>
      <sheetData sheetId="13"/>
      <sheetData sheetId="14"/>
      <sheetData sheetId="15"/>
      <sheetData sheetId="16"/>
      <sheetData sheetId="17"/>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Лицевая"/>
      <sheetName val="Оборотная"/>
    </sheetNames>
    <sheetDataSet>
      <sheetData sheetId="0">
        <row r="23">
          <cell r="BI23" t="str">
            <v/>
          </cell>
        </row>
        <row r="32">
          <cell r="BI32" t="str">
            <v>подпись</v>
          </cell>
        </row>
        <row r="33">
          <cell r="BI33" t="str">
            <v>Поверитель</v>
          </cell>
        </row>
        <row r="34">
          <cell r="BI34" t="str">
            <v/>
          </cell>
        </row>
        <row r="35">
          <cell r="BI35" t="str">
            <v>инициалы, фамилия</v>
          </cell>
        </row>
      </sheetData>
      <sheetData sheetId="1"/>
    </sheetDataSet>
  </externalBook>
</externalLink>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www.chelcsm.ru/" TargetMode="External"/></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www.chelcsm.ru/"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14.bin"/><Relationship Id="rId1" Type="http://schemas.openxmlformats.org/officeDocument/2006/relationships/hyperlink" Target="http://www.chelcsm.ru/"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D182"/>
  <sheetViews>
    <sheetView topLeftCell="A4" workbookViewId="0">
      <selection activeCell="AU48" sqref="AU48"/>
    </sheetView>
  </sheetViews>
  <sheetFormatPr defaultColWidth="1.7109375" defaultRowHeight="12.75"/>
  <cols>
    <col min="1" max="1" width="6" style="75" customWidth="1"/>
    <col min="2" max="38" width="2.42578125" style="75" customWidth="1"/>
    <col min="39" max="39" width="0.5703125" style="75" customWidth="1"/>
    <col min="40" max="40" width="2.42578125" style="75" customWidth="1"/>
    <col min="41" max="41" width="3.5703125" style="75" customWidth="1"/>
    <col min="42" max="256" width="1.7109375" style="75"/>
    <col min="257" max="296" width="2.42578125" style="75" customWidth="1"/>
    <col min="297" max="297" width="2" style="75" bestFit="1" customWidth="1"/>
    <col min="298" max="512" width="1.7109375" style="75"/>
    <col min="513" max="552" width="2.42578125" style="75" customWidth="1"/>
    <col min="553" max="553" width="2" style="75" bestFit="1" customWidth="1"/>
    <col min="554" max="768" width="1.7109375" style="75"/>
    <col min="769" max="808" width="2.42578125" style="75" customWidth="1"/>
    <col min="809" max="809" width="2" style="75" bestFit="1" customWidth="1"/>
    <col min="810" max="1024" width="1.7109375" style="75"/>
    <col min="1025" max="1064" width="2.42578125" style="75" customWidth="1"/>
    <col min="1065" max="1065" width="2" style="75" bestFit="1" customWidth="1"/>
    <col min="1066" max="1280" width="1.7109375" style="75"/>
    <col min="1281" max="1320" width="2.42578125" style="75" customWidth="1"/>
    <col min="1321" max="1321" width="2" style="75" bestFit="1" customWidth="1"/>
    <col min="1322" max="1536" width="1.7109375" style="75"/>
    <col min="1537" max="1576" width="2.42578125" style="75" customWidth="1"/>
    <col min="1577" max="1577" width="2" style="75" bestFit="1" customWidth="1"/>
    <col min="1578" max="1792" width="1.7109375" style="75"/>
    <col min="1793" max="1832" width="2.42578125" style="75" customWidth="1"/>
    <col min="1833" max="1833" width="2" style="75" bestFit="1" customWidth="1"/>
    <col min="1834" max="2048" width="1.7109375" style="75"/>
    <col min="2049" max="2088" width="2.42578125" style="75" customWidth="1"/>
    <col min="2089" max="2089" width="2" style="75" bestFit="1" customWidth="1"/>
    <col min="2090" max="2304" width="1.7109375" style="75"/>
    <col min="2305" max="2344" width="2.42578125" style="75" customWidth="1"/>
    <col min="2345" max="2345" width="2" style="75" bestFit="1" customWidth="1"/>
    <col min="2346" max="2560" width="1.7109375" style="75"/>
    <col min="2561" max="2600" width="2.42578125" style="75" customWidth="1"/>
    <col min="2601" max="2601" width="2" style="75" bestFit="1" customWidth="1"/>
    <col min="2602" max="2816" width="1.7109375" style="75"/>
    <col min="2817" max="2856" width="2.42578125" style="75" customWidth="1"/>
    <col min="2857" max="2857" width="2" style="75" bestFit="1" customWidth="1"/>
    <col min="2858" max="3072" width="1.7109375" style="75"/>
    <col min="3073" max="3112" width="2.42578125" style="75" customWidth="1"/>
    <col min="3113" max="3113" width="2" style="75" bestFit="1" customWidth="1"/>
    <col min="3114" max="3328" width="1.7109375" style="75"/>
    <col min="3329" max="3368" width="2.42578125" style="75" customWidth="1"/>
    <col min="3369" max="3369" width="2" style="75" bestFit="1" customWidth="1"/>
    <col min="3370" max="3584" width="1.7109375" style="75"/>
    <col min="3585" max="3624" width="2.42578125" style="75" customWidth="1"/>
    <col min="3625" max="3625" width="2" style="75" bestFit="1" customWidth="1"/>
    <col min="3626" max="3840" width="1.7109375" style="75"/>
    <col min="3841" max="3880" width="2.42578125" style="75" customWidth="1"/>
    <col min="3881" max="3881" width="2" style="75" bestFit="1" customWidth="1"/>
    <col min="3882" max="4096" width="1.7109375" style="75"/>
    <col min="4097" max="4136" width="2.42578125" style="75" customWidth="1"/>
    <col min="4137" max="4137" width="2" style="75" bestFit="1" customWidth="1"/>
    <col min="4138" max="4352" width="1.7109375" style="75"/>
    <col min="4353" max="4392" width="2.42578125" style="75" customWidth="1"/>
    <col min="4393" max="4393" width="2" style="75" bestFit="1" customWidth="1"/>
    <col min="4394" max="4608" width="1.7109375" style="75"/>
    <col min="4609" max="4648" width="2.42578125" style="75" customWidth="1"/>
    <col min="4649" max="4649" width="2" style="75" bestFit="1" customWidth="1"/>
    <col min="4650" max="4864" width="1.7109375" style="75"/>
    <col min="4865" max="4904" width="2.42578125" style="75" customWidth="1"/>
    <col min="4905" max="4905" width="2" style="75" bestFit="1" customWidth="1"/>
    <col min="4906" max="5120" width="1.7109375" style="75"/>
    <col min="5121" max="5160" width="2.42578125" style="75" customWidth="1"/>
    <col min="5161" max="5161" width="2" style="75" bestFit="1" customWidth="1"/>
    <col min="5162" max="5376" width="1.7109375" style="75"/>
    <col min="5377" max="5416" width="2.42578125" style="75" customWidth="1"/>
    <col min="5417" max="5417" width="2" style="75" bestFit="1" customWidth="1"/>
    <col min="5418" max="5632" width="1.7109375" style="75"/>
    <col min="5633" max="5672" width="2.42578125" style="75" customWidth="1"/>
    <col min="5673" max="5673" width="2" style="75" bestFit="1" customWidth="1"/>
    <col min="5674" max="5888" width="1.7109375" style="75"/>
    <col min="5889" max="5928" width="2.42578125" style="75" customWidth="1"/>
    <col min="5929" max="5929" width="2" style="75" bestFit="1" customWidth="1"/>
    <col min="5930" max="6144" width="1.7109375" style="75"/>
    <col min="6145" max="6184" width="2.42578125" style="75" customWidth="1"/>
    <col min="6185" max="6185" width="2" style="75" bestFit="1" customWidth="1"/>
    <col min="6186" max="6400" width="1.7109375" style="75"/>
    <col min="6401" max="6440" width="2.42578125" style="75" customWidth="1"/>
    <col min="6441" max="6441" width="2" style="75" bestFit="1" customWidth="1"/>
    <col min="6442" max="6656" width="1.7109375" style="75"/>
    <col min="6657" max="6696" width="2.42578125" style="75" customWidth="1"/>
    <col min="6697" max="6697" width="2" style="75" bestFit="1" customWidth="1"/>
    <col min="6698" max="6912" width="1.7109375" style="75"/>
    <col min="6913" max="6952" width="2.42578125" style="75" customWidth="1"/>
    <col min="6953" max="6953" width="2" style="75" bestFit="1" customWidth="1"/>
    <col min="6954" max="7168" width="1.7109375" style="75"/>
    <col min="7169" max="7208" width="2.42578125" style="75" customWidth="1"/>
    <col min="7209" max="7209" width="2" style="75" bestFit="1" customWidth="1"/>
    <col min="7210" max="7424" width="1.7109375" style="75"/>
    <col min="7425" max="7464" width="2.42578125" style="75" customWidth="1"/>
    <col min="7465" max="7465" width="2" style="75" bestFit="1" customWidth="1"/>
    <col min="7466" max="7680" width="1.7109375" style="75"/>
    <col min="7681" max="7720" width="2.42578125" style="75" customWidth="1"/>
    <col min="7721" max="7721" width="2" style="75" bestFit="1" customWidth="1"/>
    <col min="7722" max="7936" width="1.7109375" style="75"/>
    <col min="7937" max="7976" width="2.42578125" style="75" customWidth="1"/>
    <col min="7977" max="7977" width="2" style="75" bestFit="1" customWidth="1"/>
    <col min="7978" max="8192" width="1.7109375" style="75"/>
    <col min="8193" max="8232" width="2.42578125" style="75" customWidth="1"/>
    <col min="8233" max="8233" width="2" style="75" bestFit="1" customWidth="1"/>
    <col min="8234" max="8448" width="1.7109375" style="75"/>
    <col min="8449" max="8488" width="2.42578125" style="75" customWidth="1"/>
    <col min="8489" max="8489" width="2" style="75" bestFit="1" customWidth="1"/>
    <col min="8490" max="8704" width="1.7109375" style="75"/>
    <col min="8705" max="8744" width="2.42578125" style="75" customWidth="1"/>
    <col min="8745" max="8745" width="2" style="75" bestFit="1" customWidth="1"/>
    <col min="8746" max="8960" width="1.7109375" style="75"/>
    <col min="8961" max="9000" width="2.42578125" style="75" customWidth="1"/>
    <col min="9001" max="9001" width="2" style="75" bestFit="1" customWidth="1"/>
    <col min="9002" max="9216" width="1.7109375" style="75"/>
    <col min="9217" max="9256" width="2.42578125" style="75" customWidth="1"/>
    <col min="9257" max="9257" width="2" style="75" bestFit="1" customWidth="1"/>
    <col min="9258" max="9472" width="1.7109375" style="75"/>
    <col min="9473" max="9512" width="2.42578125" style="75" customWidth="1"/>
    <col min="9513" max="9513" width="2" style="75" bestFit="1" customWidth="1"/>
    <col min="9514" max="9728" width="1.7109375" style="75"/>
    <col min="9729" max="9768" width="2.42578125" style="75" customWidth="1"/>
    <col min="9769" max="9769" width="2" style="75" bestFit="1" customWidth="1"/>
    <col min="9770" max="9984" width="1.7109375" style="75"/>
    <col min="9985" max="10024" width="2.42578125" style="75" customWidth="1"/>
    <col min="10025" max="10025" width="2" style="75" bestFit="1" customWidth="1"/>
    <col min="10026" max="10240" width="1.7109375" style="75"/>
    <col min="10241" max="10280" width="2.42578125" style="75" customWidth="1"/>
    <col min="10281" max="10281" width="2" style="75" bestFit="1" customWidth="1"/>
    <col min="10282" max="10496" width="1.7109375" style="75"/>
    <col min="10497" max="10536" width="2.42578125" style="75" customWidth="1"/>
    <col min="10537" max="10537" width="2" style="75" bestFit="1" customWidth="1"/>
    <col min="10538" max="10752" width="1.7109375" style="75"/>
    <col min="10753" max="10792" width="2.42578125" style="75" customWidth="1"/>
    <col min="10793" max="10793" width="2" style="75" bestFit="1" customWidth="1"/>
    <col min="10794" max="11008" width="1.7109375" style="75"/>
    <col min="11009" max="11048" width="2.42578125" style="75" customWidth="1"/>
    <col min="11049" max="11049" width="2" style="75" bestFit="1" customWidth="1"/>
    <col min="11050" max="11264" width="1.7109375" style="75"/>
    <col min="11265" max="11304" width="2.42578125" style="75" customWidth="1"/>
    <col min="11305" max="11305" width="2" style="75" bestFit="1" customWidth="1"/>
    <col min="11306" max="11520" width="1.7109375" style="75"/>
    <col min="11521" max="11560" width="2.42578125" style="75" customWidth="1"/>
    <col min="11561" max="11561" width="2" style="75" bestFit="1" customWidth="1"/>
    <col min="11562" max="11776" width="1.7109375" style="75"/>
    <col min="11777" max="11816" width="2.42578125" style="75" customWidth="1"/>
    <col min="11817" max="11817" width="2" style="75" bestFit="1" customWidth="1"/>
    <col min="11818" max="12032" width="1.7109375" style="75"/>
    <col min="12033" max="12072" width="2.42578125" style="75" customWidth="1"/>
    <col min="12073" max="12073" width="2" style="75" bestFit="1" customWidth="1"/>
    <col min="12074" max="12288" width="1.7109375" style="75"/>
    <col min="12289" max="12328" width="2.42578125" style="75" customWidth="1"/>
    <col min="12329" max="12329" width="2" style="75" bestFit="1" customWidth="1"/>
    <col min="12330" max="12544" width="1.7109375" style="75"/>
    <col min="12545" max="12584" width="2.42578125" style="75" customWidth="1"/>
    <col min="12585" max="12585" width="2" style="75" bestFit="1" customWidth="1"/>
    <col min="12586" max="12800" width="1.7109375" style="75"/>
    <col min="12801" max="12840" width="2.42578125" style="75" customWidth="1"/>
    <col min="12841" max="12841" width="2" style="75" bestFit="1" customWidth="1"/>
    <col min="12842" max="13056" width="1.7109375" style="75"/>
    <col min="13057" max="13096" width="2.42578125" style="75" customWidth="1"/>
    <col min="13097" max="13097" width="2" style="75" bestFit="1" customWidth="1"/>
    <col min="13098" max="13312" width="1.7109375" style="75"/>
    <col min="13313" max="13352" width="2.42578125" style="75" customWidth="1"/>
    <col min="13353" max="13353" width="2" style="75" bestFit="1" customWidth="1"/>
    <col min="13354" max="13568" width="1.7109375" style="75"/>
    <col min="13569" max="13608" width="2.42578125" style="75" customWidth="1"/>
    <col min="13609" max="13609" width="2" style="75" bestFit="1" customWidth="1"/>
    <col min="13610" max="13824" width="1.7109375" style="75"/>
    <col min="13825" max="13864" width="2.42578125" style="75" customWidth="1"/>
    <col min="13865" max="13865" width="2" style="75" bestFit="1" customWidth="1"/>
    <col min="13866" max="14080" width="1.7109375" style="75"/>
    <col min="14081" max="14120" width="2.42578125" style="75" customWidth="1"/>
    <col min="14121" max="14121" width="2" style="75" bestFit="1" customWidth="1"/>
    <col min="14122" max="14336" width="1.7109375" style="75"/>
    <col min="14337" max="14376" width="2.42578125" style="75" customWidth="1"/>
    <col min="14377" max="14377" width="2" style="75" bestFit="1" customWidth="1"/>
    <col min="14378" max="14592" width="1.7109375" style="75"/>
    <col min="14593" max="14632" width="2.42578125" style="75" customWidth="1"/>
    <col min="14633" max="14633" width="2" style="75" bestFit="1" customWidth="1"/>
    <col min="14634" max="14848" width="1.7109375" style="75"/>
    <col min="14849" max="14888" width="2.42578125" style="75" customWidth="1"/>
    <col min="14889" max="14889" width="2" style="75" bestFit="1" customWidth="1"/>
    <col min="14890" max="15104" width="1.7109375" style="75"/>
    <col min="15105" max="15144" width="2.42578125" style="75" customWidth="1"/>
    <col min="15145" max="15145" width="2" style="75" bestFit="1" customWidth="1"/>
    <col min="15146" max="15360" width="1.7109375" style="75"/>
    <col min="15361" max="15400" width="2.42578125" style="75" customWidth="1"/>
    <col min="15401" max="15401" width="2" style="75" bestFit="1" customWidth="1"/>
    <col min="15402" max="15616" width="1.7109375" style="75"/>
    <col min="15617" max="15656" width="2.42578125" style="75" customWidth="1"/>
    <col min="15657" max="15657" width="2" style="75" bestFit="1" customWidth="1"/>
    <col min="15658" max="15872" width="1.7109375" style="75"/>
    <col min="15873" max="15912" width="2.42578125" style="75" customWidth="1"/>
    <col min="15913" max="15913" width="2" style="75" bestFit="1" customWidth="1"/>
    <col min="15914" max="16128" width="1.7109375" style="75"/>
    <col min="16129" max="16168" width="2.42578125" style="75" customWidth="1"/>
    <col min="16169" max="16169" width="2" style="75" bestFit="1" customWidth="1"/>
    <col min="16170" max="16384" width="1.7109375" style="75"/>
  </cols>
  <sheetData>
    <row r="1" spans="1:56" ht="15.75">
      <c r="A1" s="199"/>
      <c r="B1" s="200"/>
      <c r="C1" s="200"/>
      <c r="D1" s="200"/>
      <c r="E1" s="83"/>
      <c r="F1" s="83"/>
      <c r="G1" s="83"/>
      <c r="H1" s="83"/>
      <c r="I1" s="83"/>
      <c r="J1" s="83"/>
      <c r="K1" s="83"/>
      <c r="L1" s="83"/>
      <c r="M1" s="83"/>
      <c r="N1" s="83"/>
      <c r="O1" s="83"/>
      <c r="P1" s="83"/>
      <c r="Q1" s="83"/>
      <c r="R1" s="83"/>
      <c r="S1" s="83"/>
      <c r="T1" s="83"/>
      <c r="U1" s="83"/>
      <c r="V1" s="83"/>
      <c r="W1" s="83"/>
      <c r="X1" s="83"/>
      <c r="Y1" s="83"/>
      <c r="Z1" s="83"/>
      <c r="AA1" s="83"/>
      <c r="AB1" s="83"/>
      <c r="AC1" s="83"/>
      <c r="AD1" s="83"/>
      <c r="AE1" s="83"/>
      <c r="AF1" s="82"/>
      <c r="AG1" s="82"/>
      <c r="AH1" s="82"/>
      <c r="AI1" s="82"/>
      <c r="AJ1" s="82"/>
      <c r="AK1" s="82"/>
      <c r="AL1" s="82"/>
      <c r="AM1" s="82"/>
      <c r="AN1" s="82"/>
      <c r="AO1" s="82"/>
      <c r="AP1" s="82"/>
      <c r="AQ1" s="82"/>
      <c r="AR1" s="82"/>
      <c r="AS1" s="82"/>
      <c r="AT1" s="82"/>
      <c r="AU1" s="82"/>
      <c r="AV1" s="82"/>
      <c r="AW1" s="82"/>
      <c r="AX1" s="82"/>
      <c r="AY1" s="82"/>
      <c r="AZ1" s="82"/>
      <c r="BA1" s="82"/>
      <c r="BB1" s="82"/>
      <c r="BC1" s="82"/>
      <c r="BD1" s="82"/>
    </row>
    <row r="2" spans="1:56" ht="15.75">
      <c r="A2" s="82"/>
      <c r="B2" s="83"/>
      <c r="C2" s="83"/>
      <c r="D2" s="83"/>
      <c r="E2" s="83"/>
      <c r="F2" s="83"/>
      <c r="G2" s="83"/>
      <c r="H2" s="83"/>
      <c r="I2" s="83"/>
      <c r="J2" s="83"/>
      <c r="K2" s="83"/>
      <c r="L2" s="83"/>
      <c r="M2" s="83"/>
      <c r="N2" s="83"/>
      <c r="O2" s="83"/>
      <c r="P2" s="83"/>
      <c r="Q2" s="83"/>
      <c r="R2" s="83"/>
      <c r="S2" s="83"/>
      <c r="T2" s="83"/>
      <c r="U2" s="293"/>
      <c r="V2" s="293"/>
      <c r="W2" s="293"/>
      <c r="X2" s="293"/>
      <c r="Y2" s="293"/>
      <c r="Z2" s="293"/>
      <c r="AA2" s="293"/>
      <c r="AB2" s="293"/>
      <c r="AC2" s="293"/>
      <c r="AD2" s="293"/>
      <c r="AE2" s="293"/>
      <c r="AF2" s="293"/>
      <c r="AG2" s="293"/>
      <c r="AH2" s="293"/>
      <c r="AI2" s="293"/>
      <c r="AJ2" s="293"/>
      <c r="AK2" s="293"/>
      <c r="AL2" s="293"/>
      <c r="AM2" s="293"/>
      <c r="AN2" s="82"/>
      <c r="AO2" s="82"/>
      <c r="AP2" s="82"/>
      <c r="AQ2" s="82"/>
      <c r="AR2" s="82"/>
      <c r="AS2" s="82"/>
      <c r="AT2" s="82"/>
      <c r="AU2" s="82"/>
      <c r="AV2" s="82"/>
      <c r="AW2" s="82"/>
      <c r="AX2" s="82"/>
      <c r="AY2" s="82"/>
      <c r="AZ2" s="82"/>
      <c r="BA2" s="82"/>
      <c r="BB2" s="82"/>
      <c r="BC2" s="82"/>
      <c r="BD2" s="82"/>
    </row>
    <row r="3" spans="1:56">
      <c r="A3" s="82"/>
      <c r="B3" s="84"/>
      <c r="C3" s="84"/>
      <c r="D3" s="84"/>
      <c r="E3" s="84"/>
      <c r="F3" s="84"/>
      <c r="G3" s="84"/>
      <c r="H3" s="84"/>
      <c r="I3" s="84"/>
      <c r="J3" s="82"/>
      <c r="K3" s="82"/>
      <c r="L3" s="82"/>
      <c r="M3" s="82"/>
      <c r="N3" s="82"/>
      <c r="O3" s="82"/>
      <c r="P3" s="82"/>
      <c r="Q3" s="82"/>
      <c r="R3" s="82"/>
      <c r="S3" s="82"/>
      <c r="T3" s="82"/>
      <c r="U3" s="82"/>
      <c r="V3" s="82"/>
      <c r="W3" s="82"/>
      <c r="X3" s="82"/>
      <c r="Y3" s="82"/>
      <c r="Z3" s="82"/>
      <c r="AA3" s="82"/>
      <c r="AB3" s="82"/>
      <c r="AC3" s="82"/>
      <c r="AD3" s="82"/>
      <c r="AE3" s="82"/>
      <c r="AF3" s="82"/>
      <c r="AG3" s="82"/>
      <c r="AH3" s="82"/>
      <c r="AI3" s="82"/>
      <c r="AJ3" s="82"/>
      <c r="AK3" s="82"/>
      <c r="AL3" s="82"/>
      <c r="AM3" s="82"/>
      <c r="AN3" s="82"/>
      <c r="AO3" s="82"/>
      <c r="AP3" s="82"/>
      <c r="AQ3" s="82"/>
      <c r="AR3" s="82"/>
      <c r="AS3" s="82"/>
      <c r="AT3" s="82"/>
      <c r="AU3" s="82"/>
      <c r="AV3" s="82"/>
      <c r="AW3" s="82"/>
      <c r="AX3" s="82"/>
      <c r="AY3" s="82"/>
      <c r="AZ3" s="82"/>
      <c r="BA3" s="82"/>
      <c r="BB3" s="82"/>
      <c r="BC3" s="82"/>
      <c r="BD3" s="82"/>
    </row>
    <row r="4" spans="1:56" ht="2.4500000000000002" customHeight="1">
      <c r="A4" s="82"/>
      <c r="B4" s="294"/>
      <c r="C4" s="294"/>
      <c r="D4" s="294"/>
      <c r="E4" s="294"/>
      <c r="F4" s="294"/>
      <c r="G4" s="294"/>
      <c r="H4" s="294"/>
      <c r="I4" s="294"/>
      <c r="J4" s="294"/>
      <c r="K4" s="294"/>
      <c r="L4" s="294"/>
      <c r="M4" s="294"/>
      <c r="N4" s="294"/>
      <c r="O4" s="294"/>
      <c r="P4" s="294"/>
      <c r="Q4" s="294"/>
      <c r="R4" s="294"/>
      <c r="S4" s="294"/>
      <c r="T4" s="294"/>
      <c r="U4" s="294"/>
      <c r="V4" s="294"/>
      <c r="W4" s="294"/>
      <c r="X4" s="294"/>
      <c r="Y4" s="294"/>
      <c r="Z4" s="294"/>
      <c r="AA4" s="294"/>
      <c r="AB4" s="294"/>
      <c r="AC4" s="294"/>
      <c r="AD4" s="294"/>
      <c r="AE4" s="294"/>
      <c r="AF4" s="294"/>
      <c r="AG4" s="294"/>
      <c r="AH4" s="294"/>
      <c r="AI4" s="294"/>
      <c r="AJ4" s="294"/>
      <c r="AK4" s="294"/>
      <c r="AL4" s="294"/>
      <c r="AM4" s="294"/>
      <c r="AN4" s="82"/>
      <c r="AO4" s="82"/>
      <c r="AP4" s="82"/>
      <c r="AQ4" s="82"/>
      <c r="AR4" s="82"/>
      <c r="AS4" s="82"/>
      <c r="AT4" s="82"/>
      <c r="AU4" s="82"/>
      <c r="AV4" s="82"/>
      <c r="AW4" s="82"/>
      <c r="AX4" s="82"/>
      <c r="AY4" s="82"/>
      <c r="AZ4" s="82"/>
      <c r="BA4" s="82"/>
      <c r="BB4" s="82"/>
      <c r="BC4" s="82"/>
      <c r="BD4" s="82"/>
    </row>
    <row r="5" spans="1:56" ht="2.4500000000000002" customHeight="1">
      <c r="A5" s="82"/>
      <c r="B5" s="294"/>
      <c r="C5" s="294"/>
      <c r="D5" s="294"/>
      <c r="E5" s="294"/>
      <c r="F5" s="294"/>
      <c r="G5" s="294"/>
      <c r="H5" s="294"/>
      <c r="I5" s="294"/>
      <c r="J5" s="294"/>
      <c r="K5" s="294"/>
      <c r="L5" s="294"/>
      <c r="M5" s="294"/>
      <c r="N5" s="294"/>
      <c r="O5" s="294"/>
      <c r="P5" s="294"/>
      <c r="Q5" s="294"/>
      <c r="R5" s="294"/>
      <c r="S5" s="294"/>
      <c r="T5" s="294"/>
      <c r="U5" s="294"/>
      <c r="V5" s="294"/>
      <c r="W5" s="294"/>
      <c r="X5" s="294"/>
      <c r="Y5" s="294"/>
      <c r="Z5" s="294"/>
      <c r="AA5" s="294"/>
      <c r="AB5" s="294"/>
      <c r="AC5" s="294"/>
      <c r="AD5" s="294"/>
      <c r="AE5" s="294"/>
      <c r="AF5" s="294"/>
      <c r="AG5" s="294"/>
      <c r="AH5" s="294"/>
      <c r="AI5" s="294"/>
      <c r="AJ5" s="294"/>
      <c r="AK5" s="294"/>
      <c r="AL5" s="294"/>
      <c r="AM5" s="294"/>
      <c r="AN5" s="82"/>
      <c r="AO5" s="82"/>
      <c r="AP5" s="82"/>
      <c r="AQ5" s="82"/>
      <c r="AR5" s="82"/>
      <c r="AS5" s="82"/>
      <c r="AT5" s="82"/>
      <c r="AU5" s="82"/>
      <c r="AV5" s="82"/>
      <c r="AW5" s="82"/>
      <c r="AX5" s="82"/>
      <c r="AY5" s="82"/>
      <c r="AZ5" s="82"/>
      <c r="BA5" s="82"/>
      <c r="BB5" s="82"/>
      <c r="BC5" s="82"/>
      <c r="BD5" s="82"/>
    </row>
    <row r="6" spans="1:56" ht="2.4500000000000002" customHeight="1">
      <c r="A6" s="82"/>
      <c r="B6" s="294"/>
      <c r="C6" s="294"/>
      <c r="D6" s="294"/>
      <c r="E6" s="294"/>
      <c r="F6" s="294"/>
      <c r="G6" s="294"/>
      <c r="H6" s="294"/>
      <c r="I6" s="294"/>
      <c r="J6" s="294"/>
      <c r="K6" s="294"/>
      <c r="L6" s="294"/>
      <c r="M6" s="294"/>
      <c r="N6" s="294"/>
      <c r="O6" s="294"/>
      <c r="P6" s="294"/>
      <c r="Q6" s="294"/>
      <c r="R6" s="294"/>
      <c r="S6" s="294"/>
      <c r="T6" s="294"/>
      <c r="U6" s="294"/>
      <c r="V6" s="294"/>
      <c r="W6" s="294"/>
      <c r="X6" s="294"/>
      <c r="Y6" s="294"/>
      <c r="Z6" s="294"/>
      <c r="AA6" s="294"/>
      <c r="AB6" s="294"/>
      <c r="AC6" s="294"/>
      <c r="AD6" s="294"/>
      <c r="AE6" s="294"/>
      <c r="AF6" s="294"/>
      <c r="AG6" s="294"/>
      <c r="AH6" s="294"/>
      <c r="AI6" s="294"/>
      <c r="AJ6" s="294"/>
      <c r="AK6" s="294"/>
      <c r="AL6" s="294"/>
      <c r="AM6" s="294"/>
      <c r="AN6" s="82"/>
      <c r="AO6" s="82"/>
      <c r="AP6" s="82"/>
      <c r="AQ6" s="82"/>
      <c r="AR6" s="82"/>
      <c r="AS6" s="82"/>
      <c r="AT6" s="82"/>
      <c r="AU6" s="82"/>
      <c r="AV6" s="82"/>
      <c r="AW6" s="82"/>
      <c r="AX6" s="82"/>
      <c r="AY6" s="82"/>
      <c r="AZ6" s="82"/>
      <c r="BA6" s="82"/>
      <c r="BB6" s="82"/>
      <c r="BC6" s="82"/>
      <c r="BD6" s="82"/>
    </row>
    <row r="7" spans="1:56" ht="2.4500000000000002" customHeight="1">
      <c r="A7" s="82"/>
      <c r="B7" s="294"/>
      <c r="C7" s="294"/>
      <c r="D7" s="294"/>
      <c r="E7" s="294"/>
      <c r="F7" s="294"/>
      <c r="G7" s="294"/>
      <c r="H7" s="294"/>
      <c r="I7" s="294"/>
      <c r="J7" s="294"/>
      <c r="K7" s="294"/>
      <c r="L7" s="294"/>
      <c r="M7" s="294"/>
      <c r="N7" s="294"/>
      <c r="O7" s="294"/>
      <c r="P7" s="294"/>
      <c r="Q7" s="294"/>
      <c r="R7" s="294"/>
      <c r="S7" s="294"/>
      <c r="T7" s="294"/>
      <c r="U7" s="294"/>
      <c r="V7" s="294"/>
      <c r="W7" s="294"/>
      <c r="X7" s="294"/>
      <c r="Y7" s="294"/>
      <c r="Z7" s="294"/>
      <c r="AA7" s="294"/>
      <c r="AB7" s="294"/>
      <c r="AC7" s="294"/>
      <c r="AD7" s="294"/>
      <c r="AE7" s="294"/>
      <c r="AF7" s="294"/>
      <c r="AG7" s="294"/>
      <c r="AH7" s="294"/>
      <c r="AI7" s="294"/>
      <c r="AJ7" s="294"/>
      <c r="AK7" s="294"/>
      <c r="AL7" s="294"/>
      <c r="AM7" s="294"/>
      <c r="AN7" s="82"/>
      <c r="AO7" s="82"/>
      <c r="AP7" s="82"/>
      <c r="AQ7" s="82"/>
      <c r="AR7" s="82"/>
      <c r="AS7" s="82"/>
      <c r="AT7" s="82"/>
      <c r="AU7" s="82"/>
      <c r="AV7" s="82"/>
      <c r="AW7" s="82"/>
      <c r="AX7" s="82"/>
      <c r="AY7" s="82"/>
      <c r="AZ7" s="82"/>
      <c r="BA7" s="82"/>
      <c r="BB7" s="82"/>
      <c r="BC7" s="82"/>
      <c r="BD7" s="82"/>
    </row>
    <row r="8" spans="1:56">
      <c r="A8" s="82"/>
      <c r="B8" s="82"/>
      <c r="C8" s="82"/>
      <c r="D8" s="82"/>
      <c r="E8" s="82"/>
      <c r="F8" s="82"/>
      <c r="G8" s="82"/>
      <c r="H8" s="82"/>
      <c r="I8" s="82"/>
      <c r="J8" s="82"/>
      <c r="K8" s="82"/>
      <c r="L8" s="82"/>
      <c r="M8" s="82"/>
      <c r="N8" s="82"/>
      <c r="O8" s="82"/>
      <c r="P8" s="82"/>
      <c r="Q8" s="82"/>
      <c r="R8" s="82"/>
      <c r="S8" s="82"/>
      <c r="T8" s="82"/>
      <c r="U8" s="82"/>
      <c r="V8" s="82"/>
      <c r="W8" s="82"/>
      <c r="X8" s="82"/>
      <c r="Y8" s="82"/>
      <c r="Z8" s="82"/>
      <c r="AA8" s="82"/>
      <c r="AB8" s="82"/>
      <c r="AC8" s="82"/>
      <c r="AD8" s="82"/>
      <c r="AE8" s="82"/>
      <c r="AF8" s="82"/>
      <c r="AG8" s="82"/>
      <c r="AH8" s="82"/>
      <c r="AI8" s="82"/>
      <c r="AJ8" s="82"/>
      <c r="AK8" s="82"/>
      <c r="AL8" s="82"/>
      <c r="AM8" s="82"/>
      <c r="AN8" s="82"/>
      <c r="AO8" s="82"/>
      <c r="AP8" s="82"/>
      <c r="AQ8" s="82"/>
      <c r="AR8" s="82"/>
      <c r="AS8" s="82"/>
      <c r="AT8" s="82"/>
      <c r="AU8" s="82"/>
      <c r="AV8" s="82"/>
      <c r="AW8" s="82"/>
      <c r="AX8" s="82"/>
      <c r="AY8" s="82"/>
      <c r="AZ8" s="82"/>
      <c r="BA8" s="82"/>
      <c r="BB8" s="82"/>
      <c r="BC8" s="82"/>
      <c r="BD8" s="82"/>
    </row>
    <row r="9" spans="1:56">
      <c r="A9" s="82"/>
      <c r="B9" s="295" t="s">
        <v>92</v>
      </c>
      <c r="C9" s="295"/>
      <c r="D9" s="295"/>
      <c r="E9" s="295"/>
      <c r="F9" s="295"/>
      <c r="G9" s="295"/>
      <c r="H9" s="295"/>
      <c r="I9" s="295"/>
      <c r="J9" s="295"/>
      <c r="K9" s="295"/>
      <c r="L9" s="295"/>
      <c r="M9" s="295"/>
      <c r="N9" s="295"/>
      <c r="O9" s="295"/>
      <c r="P9" s="295"/>
      <c r="Q9" s="295"/>
      <c r="R9" s="295"/>
      <c r="S9" s="295"/>
      <c r="T9" s="295"/>
      <c r="U9" s="295"/>
      <c r="V9" s="295"/>
      <c r="W9" s="295"/>
      <c r="X9" s="295"/>
      <c r="Y9" s="295"/>
      <c r="Z9" s="295"/>
      <c r="AA9" s="295"/>
      <c r="AB9" s="295"/>
      <c r="AC9" s="295"/>
      <c r="AD9" s="295"/>
      <c r="AE9" s="295"/>
      <c r="AF9" s="295"/>
      <c r="AG9" s="295"/>
      <c r="AH9" s="295"/>
      <c r="AI9" s="295"/>
      <c r="AJ9" s="295"/>
      <c r="AK9" s="295"/>
      <c r="AL9" s="295"/>
      <c r="AM9" s="295"/>
      <c r="AN9" s="82"/>
      <c r="AO9" s="82"/>
      <c r="AP9" s="82"/>
      <c r="AQ9" s="82"/>
      <c r="AR9" s="82"/>
      <c r="AS9" s="82"/>
      <c r="AT9" s="82"/>
      <c r="AU9" s="82"/>
      <c r="AV9" s="82"/>
      <c r="AW9" s="82"/>
      <c r="AX9" s="82"/>
      <c r="AY9" s="82"/>
      <c r="AZ9" s="82"/>
      <c r="BA9" s="82"/>
      <c r="BB9" s="82"/>
      <c r="BC9" s="82"/>
      <c r="BD9" s="82"/>
    </row>
    <row r="10" spans="1:56" ht="3" customHeight="1">
      <c r="A10" s="82"/>
      <c r="B10" s="295"/>
      <c r="C10" s="295"/>
      <c r="D10" s="295"/>
      <c r="E10" s="295"/>
      <c r="F10" s="295"/>
      <c r="G10" s="295"/>
      <c r="H10" s="295"/>
      <c r="I10" s="295"/>
      <c r="J10" s="295"/>
      <c r="K10" s="295"/>
      <c r="L10" s="295"/>
      <c r="M10" s="295"/>
      <c r="N10" s="295"/>
      <c r="O10" s="295"/>
      <c r="P10" s="295"/>
      <c r="Q10" s="295"/>
      <c r="R10" s="295"/>
      <c r="S10" s="295"/>
      <c r="T10" s="295"/>
      <c r="U10" s="295"/>
      <c r="V10" s="295"/>
      <c r="W10" s="295"/>
      <c r="X10" s="295"/>
      <c r="Y10" s="295"/>
      <c r="Z10" s="295"/>
      <c r="AA10" s="295"/>
      <c r="AB10" s="295"/>
      <c r="AC10" s="295"/>
      <c r="AD10" s="295"/>
      <c r="AE10" s="295"/>
      <c r="AF10" s="295"/>
      <c r="AG10" s="295"/>
      <c r="AH10" s="295"/>
      <c r="AI10" s="295"/>
      <c r="AJ10" s="295"/>
      <c r="AK10" s="295"/>
      <c r="AL10" s="295"/>
      <c r="AM10" s="295"/>
      <c r="AN10" s="82"/>
      <c r="AO10" s="82"/>
      <c r="AP10" s="82"/>
      <c r="AQ10" s="82"/>
      <c r="AR10" s="82"/>
      <c r="AS10" s="82"/>
      <c r="AT10" s="82"/>
      <c r="AU10" s="82"/>
      <c r="AV10" s="82"/>
      <c r="AW10" s="82"/>
      <c r="AX10" s="82"/>
      <c r="AY10" s="82"/>
      <c r="AZ10" s="82"/>
      <c r="BA10" s="82"/>
      <c r="BB10" s="82"/>
      <c r="BC10" s="82"/>
      <c r="BD10" s="82"/>
    </row>
    <row r="11" spans="1:56" ht="3" customHeight="1">
      <c r="A11" s="82"/>
      <c r="B11" s="295"/>
      <c r="C11" s="295"/>
      <c r="D11" s="295"/>
      <c r="E11" s="295"/>
      <c r="F11" s="295"/>
      <c r="G11" s="295"/>
      <c r="H11" s="295"/>
      <c r="I11" s="295"/>
      <c r="J11" s="295"/>
      <c r="K11" s="295"/>
      <c r="L11" s="295"/>
      <c r="M11" s="295"/>
      <c r="N11" s="295"/>
      <c r="O11" s="295"/>
      <c r="P11" s="295"/>
      <c r="Q11" s="295"/>
      <c r="R11" s="295"/>
      <c r="S11" s="295"/>
      <c r="T11" s="295"/>
      <c r="U11" s="295"/>
      <c r="V11" s="295"/>
      <c r="W11" s="295"/>
      <c r="X11" s="295"/>
      <c r="Y11" s="295"/>
      <c r="Z11" s="295"/>
      <c r="AA11" s="295"/>
      <c r="AB11" s="295"/>
      <c r="AC11" s="295"/>
      <c r="AD11" s="295"/>
      <c r="AE11" s="295"/>
      <c r="AF11" s="295"/>
      <c r="AG11" s="295"/>
      <c r="AH11" s="295"/>
      <c r="AI11" s="295"/>
      <c r="AJ11" s="295"/>
      <c r="AK11" s="295"/>
      <c r="AL11" s="295"/>
      <c r="AM11" s="295"/>
      <c r="AN11" s="82"/>
      <c r="AO11" s="82"/>
      <c r="AP11" s="82"/>
      <c r="AQ11" s="82"/>
      <c r="AR11" s="82"/>
      <c r="AS11" s="82"/>
      <c r="AT11" s="82"/>
      <c r="AU11" s="82"/>
      <c r="AV11" s="82"/>
      <c r="AW11" s="82"/>
      <c r="AX11" s="82"/>
      <c r="AY11" s="82"/>
      <c r="AZ11" s="82"/>
      <c r="BA11" s="82"/>
      <c r="BB11" s="82"/>
      <c r="BC11" s="82"/>
      <c r="BD11" s="82"/>
    </row>
    <row r="12" spans="1:56" ht="3" customHeight="1">
      <c r="A12" s="82"/>
      <c r="B12" s="295"/>
      <c r="C12" s="295"/>
      <c r="D12" s="295"/>
      <c r="E12" s="295"/>
      <c r="F12" s="295"/>
      <c r="G12" s="295"/>
      <c r="H12" s="295"/>
      <c r="I12" s="295"/>
      <c r="J12" s="295"/>
      <c r="K12" s="295"/>
      <c r="L12" s="295"/>
      <c r="M12" s="295"/>
      <c r="N12" s="295"/>
      <c r="O12" s="295"/>
      <c r="P12" s="295"/>
      <c r="Q12" s="295"/>
      <c r="R12" s="295"/>
      <c r="S12" s="295"/>
      <c r="T12" s="295"/>
      <c r="U12" s="295"/>
      <c r="V12" s="295"/>
      <c r="W12" s="295"/>
      <c r="X12" s="295"/>
      <c r="Y12" s="295"/>
      <c r="Z12" s="295"/>
      <c r="AA12" s="295"/>
      <c r="AB12" s="295"/>
      <c r="AC12" s="295"/>
      <c r="AD12" s="295"/>
      <c r="AE12" s="295"/>
      <c r="AF12" s="295"/>
      <c r="AG12" s="295"/>
      <c r="AH12" s="295"/>
      <c r="AI12" s="295"/>
      <c r="AJ12" s="295"/>
      <c r="AK12" s="295"/>
      <c r="AL12" s="295"/>
      <c r="AM12" s="295"/>
      <c r="AN12" s="82"/>
      <c r="AO12" s="82"/>
      <c r="AP12" s="82"/>
      <c r="AQ12" s="82"/>
      <c r="AR12" s="82"/>
      <c r="AS12" s="82"/>
      <c r="AT12" s="82"/>
      <c r="AU12" s="82"/>
      <c r="AV12" s="82"/>
      <c r="AW12" s="82"/>
      <c r="AX12" s="82"/>
      <c r="AY12" s="82"/>
      <c r="AZ12" s="82"/>
      <c r="BA12" s="82"/>
      <c r="BB12" s="82"/>
      <c r="BC12" s="82"/>
      <c r="BD12" s="82"/>
    </row>
    <row r="13" spans="1:56" ht="12.75" customHeight="1">
      <c r="A13" s="82"/>
      <c r="B13" s="296" t="str">
        <f>'Протокол калибровки'!A48</f>
        <v>компаратор массы СС30002 № 18310405, СКО 5 мг  компаратор массы СС5001 № 19210450, СКО 1 мг   гиря CП10 кг II (КТ F1) № 90725160/1 (3.1.ZГА.0160.2013) 2 разряд,  гиря СП 5 кг II  (КТ F1) № 90725161/1 (3.1.ZГА.0160.2013) 2 разряд,        термогигрометр ТГЦ-МГ4  №514, барометр-анероид метеорологическийБАММ-1 № 698.</v>
      </c>
      <c r="C13" s="296"/>
      <c r="D13" s="296"/>
      <c r="E13" s="296"/>
      <c r="F13" s="296"/>
      <c r="G13" s="296"/>
      <c r="H13" s="296"/>
      <c r="I13" s="296"/>
      <c r="J13" s="296"/>
      <c r="K13" s="296"/>
      <c r="L13" s="296"/>
      <c r="M13" s="296"/>
      <c r="N13" s="296"/>
      <c r="O13" s="296"/>
      <c r="P13" s="296"/>
      <c r="Q13" s="296"/>
      <c r="R13" s="296"/>
      <c r="S13" s="296"/>
      <c r="T13" s="296"/>
      <c r="U13" s="296"/>
      <c r="V13" s="296"/>
      <c r="W13" s="296"/>
      <c r="X13" s="296"/>
      <c r="Y13" s="296"/>
      <c r="Z13" s="296"/>
      <c r="AA13" s="296"/>
      <c r="AB13" s="296"/>
      <c r="AC13" s="296"/>
      <c r="AD13" s="296"/>
      <c r="AE13" s="296"/>
      <c r="AF13" s="296"/>
      <c r="AG13" s="296"/>
      <c r="AH13" s="296"/>
      <c r="AI13" s="296"/>
      <c r="AJ13" s="296"/>
      <c r="AK13" s="296"/>
      <c r="AL13" s="296"/>
      <c r="AM13" s="296"/>
      <c r="AN13" s="82"/>
      <c r="AO13" s="82"/>
      <c r="AP13" s="82"/>
      <c r="AQ13" s="82"/>
      <c r="AR13" s="82"/>
      <c r="AS13" s="82"/>
      <c r="AT13" s="82"/>
      <c r="AU13" s="82"/>
      <c r="AV13" s="82"/>
      <c r="AW13" s="82"/>
      <c r="AX13" s="82"/>
      <c r="AY13" s="82"/>
      <c r="AZ13" s="82"/>
      <c r="BA13" s="82"/>
      <c r="BB13" s="82"/>
      <c r="BC13" s="82"/>
      <c r="BD13" s="82"/>
    </row>
    <row r="14" spans="1:56" ht="12.75" customHeight="1">
      <c r="A14" s="82"/>
      <c r="B14" s="296"/>
      <c r="C14" s="296"/>
      <c r="D14" s="296"/>
      <c r="E14" s="296"/>
      <c r="F14" s="296"/>
      <c r="G14" s="296"/>
      <c r="H14" s="296"/>
      <c r="I14" s="296"/>
      <c r="J14" s="296"/>
      <c r="K14" s="296"/>
      <c r="L14" s="296"/>
      <c r="M14" s="296"/>
      <c r="N14" s="296"/>
      <c r="O14" s="296"/>
      <c r="P14" s="296"/>
      <c r="Q14" s="296"/>
      <c r="R14" s="296"/>
      <c r="S14" s="296"/>
      <c r="T14" s="296"/>
      <c r="U14" s="296"/>
      <c r="V14" s="296"/>
      <c r="W14" s="296"/>
      <c r="X14" s="296"/>
      <c r="Y14" s="296"/>
      <c r="Z14" s="296"/>
      <c r="AA14" s="296"/>
      <c r="AB14" s="296"/>
      <c r="AC14" s="296"/>
      <c r="AD14" s="296"/>
      <c r="AE14" s="296"/>
      <c r="AF14" s="296"/>
      <c r="AG14" s="296"/>
      <c r="AH14" s="296"/>
      <c r="AI14" s="296"/>
      <c r="AJ14" s="296"/>
      <c r="AK14" s="296"/>
      <c r="AL14" s="296"/>
      <c r="AM14" s="296"/>
      <c r="AN14" s="82"/>
      <c r="AO14" s="82"/>
      <c r="AP14" s="82"/>
      <c r="AQ14" s="82"/>
      <c r="AR14" s="82"/>
      <c r="AS14" s="82"/>
      <c r="AT14" s="82"/>
      <c r="AU14" s="82"/>
      <c r="AV14" s="82"/>
      <c r="AW14" s="82"/>
      <c r="AX14" s="82"/>
      <c r="AY14" s="82"/>
      <c r="AZ14" s="82"/>
      <c r="BA14" s="82"/>
      <c r="BB14" s="82"/>
      <c r="BC14" s="82"/>
      <c r="BD14" s="82"/>
    </row>
    <row r="15" spans="1:56" ht="12.75" customHeight="1">
      <c r="A15" s="82"/>
      <c r="B15" s="296"/>
      <c r="C15" s="296"/>
      <c r="D15" s="296"/>
      <c r="E15" s="296"/>
      <c r="F15" s="296"/>
      <c r="G15" s="296"/>
      <c r="H15" s="296"/>
      <c r="I15" s="296"/>
      <c r="J15" s="296"/>
      <c r="K15" s="296"/>
      <c r="L15" s="296"/>
      <c r="M15" s="296"/>
      <c r="N15" s="296"/>
      <c r="O15" s="296"/>
      <c r="P15" s="296"/>
      <c r="Q15" s="296"/>
      <c r="R15" s="296"/>
      <c r="S15" s="296"/>
      <c r="T15" s="296"/>
      <c r="U15" s="296"/>
      <c r="V15" s="296"/>
      <c r="W15" s="296"/>
      <c r="X15" s="296"/>
      <c r="Y15" s="296"/>
      <c r="Z15" s="296"/>
      <c r="AA15" s="296"/>
      <c r="AB15" s="296"/>
      <c r="AC15" s="296"/>
      <c r="AD15" s="296"/>
      <c r="AE15" s="296"/>
      <c r="AF15" s="296"/>
      <c r="AG15" s="296"/>
      <c r="AH15" s="296"/>
      <c r="AI15" s="296"/>
      <c r="AJ15" s="296"/>
      <c r="AK15" s="296"/>
      <c r="AL15" s="296"/>
      <c r="AM15" s="296"/>
      <c r="AN15" s="82"/>
      <c r="AO15" s="82"/>
      <c r="AP15" s="82"/>
      <c r="AQ15" s="82"/>
      <c r="AR15" s="82"/>
      <c r="AS15" s="82"/>
      <c r="AT15" s="82"/>
      <c r="AU15" s="82"/>
      <c r="AV15" s="82"/>
      <c r="AW15" s="82"/>
      <c r="AX15" s="82"/>
      <c r="AY15" s="82"/>
      <c r="AZ15" s="82"/>
      <c r="BA15" s="82"/>
      <c r="BB15" s="82"/>
      <c r="BC15" s="82"/>
      <c r="BD15" s="82"/>
    </row>
    <row r="16" spans="1:56" ht="12.75" customHeight="1">
      <c r="A16" s="82"/>
      <c r="B16" s="296"/>
      <c r="C16" s="296"/>
      <c r="D16" s="296"/>
      <c r="E16" s="296"/>
      <c r="F16" s="296"/>
      <c r="G16" s="296"/>
      <c r="H16" s="296"/>
      <c r="I16" s="296"/>
      <c r="J16" s="296"/>
      <c r="K16" s="296"/>
      <c r="L16" s="296"/>
      <c r="M16" s="296"/>
      <c r="N16" s="296"/>
      <c r="O16" s="296"/>
      <c r="P16" s="296"/>
      <c r="Q16" s="296"/>
      <c r="R16" s="296"/>
      <c r="S16" s="296"/>
      <c r="T16" s="296"/>
      <c r="U16" s="296"/>
      <c r="V16" s="296"/>
      <c r="W16" s="296"/>
      <c r="X16" s="296"/>
      <c r="Y16" s="296"/>
      <c r="Z16" s="296"/>
      <c r="AA16" s="296"/>
      <c r="AB16" s="296"/>
      <c r="AC16" s="296"/>
      <c r="AD16" s="296"/>
      <c r="AE16" s="296"/>
      <c r="AF16" s="296"/>
      <c r="AG16" s="296"/>
      <c r="AH16" s="296"/>
      <c r="AI16" s="296"/>
      <c r="AJ16" s="296"/>
      <c r="AK16" s="296"/>
      <c r="AL16" s="296"/>
      <c r="AM16" s="296"/>
      <c r="AN16" s="82"/>
      <c r="AO16" s="82"/>
      <c r="AP16" s="82"/>
      <c r="AQ16" s="82"/>
      <c r="AR16" s="82"/>
      <c r="AS16" s="82"/>
      <c r="AT16" s="82"/>
      <c r="AU16" s="82"/>
      <c r="AV16" s="82"/>
      <c r="AW16" s="82"/>
      <c r="AX16" s="82"/>
      <c r="AY16" s="82"/>
      <c r="AZ16" s="82"/>
      <c r="BA16" s="82"/>
      <c r="BB16" s="82"/>
      <c r="BC16" s="82"/>
      <c r="BD16" s="82"/>
    </row>
    <row r="17" spans="1:56" ht="12.75" customHeight="1">
      <c r="A17" s="82"/>
      <c r="B17" s="296"/>
      <c r="C17" s="296"/>
      <c r="D17" s="296"/>
      <c r="E17" s="296"/>
      <c r="F17" s="296"/>
      <c r="G17" s="296"/>
      <c r="H17" s="296"/>
      <c r="I17" s="296"/>
      <c r="J17" s="296"/>
      <c r="K17" s="296"/>
      <c r="L17" s="296"/>
      <c r="M17" s="296"/>
      <c r="N17" s="296"/>
      <c r="O17" s="296"/>
      <c r="P17" s="296"/>
      <c r="Q17" s="296"/>
      <c r="R17" s="296"/>
      <c r="S17" s="296"/>
      <c r="T17" s="296"/>
      <c r="U17" s="296"/>
      <c r="V17" s="296"/>
      <c r="W17" s="296"/>
      <c r="X17" s="296"/>
      <c r="Y17" s="296"/>
      <c r="Z17" s="296"/>
      <c r="AA17" s="296"/>
      <c r="AB17" s="296"/>
      <c r="AC17" s="296"/>
      <c r="AD17" s="296"/>
      <c r="AE17" s="296"/>
      <c r="AF17" s="296"/>
      <c r="AG17" s="296"/>
      <c r="AH17" s="296"/>
      <c r="AI17" s="296"/>
      <c r="AJ17" s="296"/>
      <c r="AK17" s="296"/>
      <c r="AL17" s="296"/>
      <c r="AM17" s="296"/>
      <c r="AN17" s="82"/>
      <c r="AO17" s="82"/>
      <c r="AP17" s="82"/>
      <c r="AQ17" s="82"/>
      <c r="AR17" s="82"/>
      <c r="AS17" s="82"/>
      <c r="AT17" s="82"/>
      <c r="AU17" s="82"/>
      <c r="AV17" s="82"/>
      <c r="AW17" s="82"/>
      <c r="AX17" s="82"/>
      <c r="AY17" s="82"/>
      <c r="AZ17" s="82"/>
      <c r="BA17" s="82"/>
      <c r="BB17" s="82"/>
      <c r="BC17" s="82"/>
      <c r="BD17" s="82"/>
    </row>
    <row r="18" spans="1:56" ht="12.75" customHeight="1">
      <c r="A18" s="82"/>
      <c r="B18" s="296"/>
      <c r="C18" s="296"/>
      <c r="D18" s="296"/>
      <c r="E18" s="296"/>
      <c r="F18" s="296"/>
      <c r="G18" s="296"/>
      <c r="H18" s="296"/>
      <c r="I18" s="296"/>
      <c r="J18" s="296"/>
      <c r="K18" s="296"/>
      <c r="L18" s="296"/>
      <c r="M18" s="296"/>
      <c r="N18" s="296"/>
      <c r="O18" s="296"/>
      <c r="P18" s="296"/>
      <c r="Q18" s="296"/>
      <c r="R18" s="296"/>
      <c r="S18" s="296"/>
      <c r="T18" s="296"/>
      <c r="U18" s="296"/>
      <c r="V18" s="296"/>
      <c r="W18" s="296"/>
      <c r="X18" s="296"/>
      <c r="Y18" s="296"/>
      <c r="Z18" s="296"/>
      <c r="AA18" s="296"/>
      <c r="AB18" s="296"/>
      <c r="AC18" s="296"/>
      <c r="AD18" s="296"/>
      <c r="AE18" s="296"/>
      <c r="AF18" s="296"/>
      <c r="AG18" s="296"/>
      <c r="AH18" s="296"/>
      <c r="AI18" s="296"/>
      <c r="AJ18" s="296"/>
      <c r="AK18" s="296"/>
      <c r="AL18" s="296"/>
      <c r="AM18" s="296"/>
      <c r="AN18" s="82"/>
      <c r="AO18" s="82"/>
      <c r="AP18" s="82"/>
      <c r="AQ18" s="82"/>
      <c r="AR18" s="82"/>
      <c r="AS18" s="82"/>
      <c r="AT18" s="82"/>
      <c r="AU18" s="82"/>
      <c r="AV18" s="82"/>
      <c r="AW18" s="82"/>
      <c r="AX18" s="82"/>
      <c r="AY18" s="82"/>
      <c r="AZ18" s="82"/>
      <c r="BA18" s="82"/>
      <c r="BB18" s="82"/>
      <c r="BC18" s="82"/>
      <c r="BD18" s="82"/>
    </row>
    <row r="19" spans="1:56" ht="34.5" customHeight="1">
      <c r="A19" s="82"/>
      <c r="B19" s="296"/>
      <c r="C19" s="296"/>
      <c r="D19" s="296"/>
      <c r="E19" s="296"/>
      <c r="F19" s="296"/>
      <c r="G19" s="296"/>
      <c r="H19" s="296"/>
      <c r="I19" s="296"/>
      <c r="J19" s="296"/>
      <c r="K19" s="296"/>
      <c r="L19" s="296"/>
      <c r="M19" s="296"/>
      <c r="N19" s="296"/>
      <c r="O19" s="296"/>
      <c r="P19" s="296"/>
      <c r="Q19" s="296"/>
      <c r="R19" s="296"/>
      <c r="S19" s="296"/>
      <c r="T19" s="296"/>
      <c r="U19" s="296"/>
      <c r="V19" s="296"/>
      <c r="W19" s="296"/>
      <c r="X19" s="296"/>
      <c r="Y19" s="296"/>
      <c r="Z19" s="296"/>
      <c r="AA19" s="296"/>
      <c r="AB19" s="296"/>
      <c r="AC19" s="296"/>
      <c r="AD19" s="296"/>
      <c r="AE19" s="296"/>
      <c r="AF19" s="296"/>
      <c r="AG19" s="296"/>
      <c r="AH19" s="296"/>
      <c r="AI19" s="296"/>
      <c r="AJ19" s="296"/>
      <c r="AK19" s="296"/>
      <c r="AL19" s="296"/>
      <c r="AM19" s="296"/>
      <c r="AN19" s="82"/>
      <c r="AO19" s="82"/>
      <c r="AP19" s="82"/>
      <c r="AQ19" s="82"/>
      <c r="AR19" s="82"/>
      <c r="AS19" s="82"/>
      <c r="AT19" s="82"/>
      <c r="AU19" s="82"/>
      <c r="AV19" s="82"/>
      <c r="AW19" s="82"/>
      <c r="AX19" s="82"/>
      <c r="AY19" s="82"/>
      <c r="AZ19" s="82"/>
      <c r="BA19" s="82"/>
      <c r="BB19" s="82"/>
      <c r="BC19" s="82"/>
      <c r="BD19" s="82"/>
    </row>
    <row r="20" spans="1:56" ht="35.25" customHeight="1">
      <c r="A20" s="82"/>
      <c r="B20" s="196"/>
      <c r="C20" s="196"/>
      <c r="D20" s="196"/>
      <c r="E20" s="196"/>
      <c r="F20" s="196"/>
      <c r="G20" s="196"/>
      <c r="H20" s="196"/>
      <c r="I20" s="297" t="s">
        <v>243</v>
      </c>
      <c r="J20" s="297"/>
      <c r="K20" s="297"/>
      <c r="L20" s="297"/>
      <c r="M20" s="297"/>
      <c r="N20" s="297"/>
      <c r="O20" s="297"/>
      <c r="P20" s="297"/>
      <c r="Q20" s="297"/>
      <c r="R20" s="297"/>
      <c r="S20" s="297"/>
      <c r="T20" s="297"/>
      <c r="U20" s="297"/>
      <c r="V20" s="297"/>
      <c r="W20" s="297"/>
      <c r="X20" s="297"/>
      <c r="Y20" s="297"/>
      <c r="Z20" s="297"/>
      <c r="AA20" s="297"/>
      <c r="AB20" s="297"/>
      <c r="AC20" s="297"/>
      <c r="AD20" s="196"/>
      <c r="AE20" s="196"/>
      <c r="AF20" s="196"/>
      <c r="AG20" s="196"/>
      <c r="AH20" s="196"/>
      <c r="AI20" s="196"/>
      <c r="AJ20" s="196"/>
      <c r="AK20" s="196"/>
      <c r="AL20" s="196"/>
      <c r="AM20" s="196"/>
      <c r="AN20" s="82"/>
      <c r="AO20" s="82"/>
      <c r="AP20" s="82"/>
      <c r="AQ20" s="82"/>
      <c r="AR20" s="82"/>
      <c r="AS20" s="82"/>
      <c r="AT20" s="82"/>
      <c r="AU20" s="82"/>
      <c r="AV20" s="82"/>
      <c r="AW20" s="82"/>
      <c r="AX20" s="82"/>
      <c r="AY20" s="82"/>
      <c r="AZ20" s="82"/>
      <c r="BA20" s="82"/>
      <c r="BB20" s="82"/>
      <c r="BC20" s="82"/>
      <c r="BD20" s="82"/>
    </row>
    <row r="21" spans="1:56" ht="12.75" customHeight="1">
      <c r="A21" s="82"/>
      <c r="B21" s="196"/>
      <c r="C21" s="196"/>
      <c r="D21" s="196"/>
      <c r="E21" s="196"/>
      <c r="F21" s="196"/>
      <c r="G21" s="196"/>
      <c r="H21" s="196"/>
      <c r="I21" s="196"/>
      <c r="J21" s="196"/>
      <c r="K21" s="196"/>
      <c r="L21" s="196"/>
      <c r="M21" s="196"/>
      <c r="N21" s="196"/>
      <c r="O21" s="196"/>
      <c r="P21" s="196"/>
      <c r="Q21" s="196"/>
      <c r="R21" s="196"/>
      <c r="S21" s="196"/>
      <c r="T21" s="196"/>
      <c r="U21" s="196"/>
      <c r="V21" s="196"/>
      <c r="W21" s="196"/>
      <c r="X21" s="196"/>
      <c r="Y21" s="196"/>
      <c r="Z21" s="196"/>
      <c r="AA21" s="196"/>
      <c r="AB21" s="196"/>
      <c r="AC21" s="196"/>
      <c r="AD21" s="196"/>
      <c r="AE21" s="196"/>
      <c r="AF21" s="196"/>
      <c r="AG21" s="196"/>
      <c r="AH21" s="196"/>
      <c r="AI21" s="196"/>
      <c r="AJ21" s="196"/>
      <c r="AK21" s="196"/>
      <c r="AL21" s="196"/>
      <c r="AM21" s="196"/>
      <c r="AN21" s="82"/>
      <c r="AO21" s="82"/>
      <c r="AP21" s="82"/>
      <c r="AQ21" s="82"/>
      <c r="AR21" s="82"/>
      <c r="AS21" s="82"/>
      <c r="AT21" s="82"/>
      <c r="AU21" s="82"/>
      <c r="AV21" s="82"/>
      <c r="AW21" s="82"/>
      <c r="AX21" s="82"/>
      <c r="AY21" s="82"/>
      <c r="AZ21" s="82"/>
      <c r="BA21" s="82"/>
      <c r="BB21" s="82"/>
      <c r="BC21" s="82"/>
      <c r="BD21" s="82"/>
    </row>
    <row r="22" spans="1:56" ht="3" customHeight="1">
      <c r="A22" s="82"/>
      <c r="B22" s="196"/>
      <c r="C22" s="196"/>
      <c r="D22" s="196"/>
      <c r="E22" s="196"/>
      <c r="F22" s="196"/>
      <c r="G22" s="196"/>
      <c r="H22" s="196"/>
      <c r="I22" s="196"/>
      <c r="J22" s="196"/>
      <c r="K22" s="196"/>
      <c r="L22" s="196"/>
      <c r="M22" s="196"/>
      <c r="N22" s="196"/>
      <c r="O22" s="196"/>
      <c r="P22" s="196"/>
      <c r="Q22" s="196"/>
      <c r="R22" s="196"/>
      <c r="S22" s="196"/>
      <c r="T22" s="196"/>
      <c r="U22" s="196"/>
      <c r="V22" s="196"/>
      <c r="W22" s="196"/>
      <c r="X22" s="196"/>
      <c r="Y22" s="196"/>
      <c r="Z22" s="196"/>
      <c r="AA22" s="196"/>
      <c r="AB22" s="196"/>
      <c r="AC22" s="196"/>
      <c r="AD22" s="196"/>
      <c r="AE22" s="196"/>
      <c r="AF22" s="196"/>
      <c r="AG22" s="196"/>
      <c r="AH22" s="196"/>
      <c r="AI22" s="196"/>
      <c r="AJ22" s="196"/>
      <c r="AK22" s="196"/>
      <c r="AL22" s="196"/>
      <c r="AM22" s="196"/>
      <c r="AN22" s="82"/>
      <c r="AO22" s="82"/>
      <c r="AP22" s="82"/>
      <c r="AQ22" s="82"/>
      <c r="AR22" s="82"/>
      <c r="AS22" s="82"/>
      <c r="AT22" s="82"/>
      <c r="AU22" s="82"/>
      <c r="AV22" s="82"/>
      <c r="AW22" s="82"/>
      <c r="AX22" s="82"/>
      <c r="AY22" s="82"/>
      <c r="AZ22" s="82"/>
      <c r="BA22" s="82"/>
      <c r="BB22" s="82"/>
      <c r="BC22" s="82"/>
      <c r="BD22" s="82"/>
    </row>
    <row r="23" spans="1:56" ht="6" customHeight="1">
      <c r="A23" s="82"/>
      <c r="B23" s="292" t="s">
        <v>320</v>
      </c>
      <c r="C23" s="292"/>
      <c r="D23" s="292"/>
      <c r="E23" s="292"/>
      <c r="F23" s="292"/>
      <c r="G23" s="292"/>
      <c r="H23" s="292"/>
      <c r="I23" s="292"/>
      <c r="J23" s="292"/>
      <c r="K23" s="292"/>
      <c r="L23" s="292" t="s">
        <v>304</v>
      </c>
      <c r="M23" s="292"/>
      <c r="N23" s="292"/>
      <c r="O23" s="292"/>
      <c r="P23" s="292"/>
      <c r="Q23" s="292"/>
      <c r="R23" s="292"/>
      <c r="S23" s="292"/>
      <c r="T23" s="292"/>
      <c r="U23" s="292"/>
      <c r="V23" s="292" t="s">
        <v>315</v>
      </c>
      <c r="W23" s="292"/>
      <c r="X23" s="292"/>
      <c r="Y23" s="292"/>
      <c r="Z23" s="292"/>
      <c r="AA23" s="292"/>
      <c r="AB23" s="292"/>
      <c r="AC23" s="292"/>
      <c r="AD23" s="292"/>
      <c r="AE23" s="292"/>
      <c r="AF23" s="292"/>
      <c r="AG23" s="292"/>
      <c r="AH23" s="218"/>
      <c r="AI23" s="218"/>
      <c r="AJ23" s="218"/>
      <c r="AK23" s="218"/>
      <c r="AL23" s="218"/>
      <c r="AM23" s="218"/>
      <c r="AN23" s="82"/>
      <c r="AO23" s="82"/>
      <c r="AP23" s="82"/>
      <c r="AQ23" s="82"/>
      <c r="AR23" s="82"/>
      <c r="AS23" s="82"/>
      <c r="AT23" s="82"/>
      <c r="AU23" s="82"/>
      <c r="AV23" s="82"/>
      <c r="AW23" s="82"/>
      <c r="AX23" s="82"/>
      <c r="AY23" s="82"/>
      <c r="AZ23" s="82"/>
      <c r="BA23" s="82"/>
      <c r="BB23" s="82"/>
      <c r="BC23" s="82"/>
      <c r="BD23" s="82"/>
    </row>
    <row r="24" spans="1:56" ht="2.25" customHeight="1">
      <c r="A24" s="82"/>
      <c r="B24" s="292"/>
      <c r="C24" s="292"/>
      <c r="D24" s="292"/>
      <c r="E24" s="292"/>
      <c r="F24" s="292"/>
      <c r="G24" s="292"/>
      <c r="H24" s="292"/>
      <c r="I24" s="292"/>
      <c r="J24" s="292"/>
      <c r="K24" s="292"/>
      <c r="L24" s="292"/>
      <c r="M24" s="292"/>
      <c r="N24" s="292"/>
      <c r="O24" s="292"/>
      <c r="P24" s="292"/>
      <c r="Q24" s="292"/>
      <c r="R24" s="292"/>
      <c r="S24" s="292"/>
      <c r="T24" s="292"/>
      <c r="U24" s="292"/>
      <c r="V24" s="292"/>
      <c r="W24" s="292"/>
      <c r="X24" s="292"/>
      <c r="Y24" s="292"/>
      <c r="Z24" s="292"/>
      <c r="AA24" s="292"/>
      <c r="AB24" s="292"/>
      <c r="AC24" s="292"/>
      <c r="AD24" s="292"/>
      <c r="AE24" s="292"/>
      <c r="AF24" s="292"/>
      <c r="AG24" s="292"/>
      <c r="AH24" s="218"/>
      <c r="AI24" s="218"/>
      <c r="AJ24" s="218"/>
      <c r="AK24" s="218"/>
      <c r="AL24" s="218"/>
      <c r="AM24" s="218"/>
      <c r="AN24" s="82"/>
      <c r="AO24" s="82"/>
      <c r="AP24" s="82"/>
      <c r="AQ24" s="82"/>
      <c r="AR24" s="82"/>
      <c r="AS24" s="82"/>
      <c r="AT24" s="82"/>
      <c r="AU24" s="82"/>
      <c r="AV24" s="82"/>
      <c r="AW24" s="82"/>
      <c r="AX24" s="82"/>
      <c r="AY24" s="82"/>
      <c r="AZ24" s="82"/>
      <c r="BA24" s="82"/>
      <c r="BB24" s="82"/>
      <c r="BC24" s="82"/>
      <c r="BD24" s="82"/>
    </row>
    <row r="25" spans="1:56" ht="3" customHeight="1">
      <c r="A25" s="82"/>
      <c r="B25" s="292"/>
      <c r="C25" s="292"/>
      <c r="D25" s="292"/>
      <c r="E25" s="292"/>
      <c r="F25" s="292"/>
      <c r="G25" s="292"/>
      <c r="H25" s="292"/>
      <c r="I25" s="292"/>
      <c r="J25" s="292"/>
      <c r="K25" s="292"/>
      <c r="L25" s="292"/>
      <c r="M25" s="292"/>
      <c r="N25" s="292"/>
      <c r="O25" s="292"/>
      <c r="P25" s="292"/>
      <c r="Q25" s="292"/>
      <c r="R25" s="292"/>
      <c r="S25" s="292"/>
      <c r="T25" s="292"/>
      <c r="U25" s="292"/>
      <c r="V25" s="292"/>
      <c r="W25" s="292"/>
      <c r="X25" s="292"/>
      <c r="Y25" s="292"/>
      <c r="Z25" s="292"/>
      <c r="AA25" s="292"/>
      <c r="AB25" s="292"/>
      <c r="AC25" s="292"/>
      <c r="AD25" s="292"/>
      <c r="AE25" s="292"/>
      <c r="AF25" s="292"/>
      <c r="AG25" s="292"/>
      <c r="AH25" s="218"/>
      <c r="AI25" s="218"/>
      <c r="AJ25" s="218"/>
      <c r="AK25" s="218"/>
      <c r="AL25" s="218"/>
      <c r="AM25" s="218"/>
      <c r="AN25" s="82"/>
      <c r="AO25" s="82"/>
      <c r="AP25" s="82"/>
      <c r="AQ25" s="82"/>
      <c r="AR25" s="82"/>
      <c r="AS25" s="82"/>
      <c r="AT25" s="82"/>
      <c r="AU25" s="82"/>
      <c r="AV25" s="82"/>
      <c r="AW25" s="82"/>
      <c r="AX25" s="82"/>
      <c r="AY25" s="82"/>
      <c r="AZ25" s="82"/>
      <c r="BA25" s="82"/>
      <c r="BB25" s="82"/>
      <c r="BC25" s="82"/>
      <c r="BD25" s="82"/>
    </row>
    <row r="26" spans="1:56" ht="3" customHeight="1">
      <c r="A26" s="82"/>
      <c r="B26" s="292"/>
      <c r="C26" s="292"/>
      <c r="D26" s="292"/>
      <c r="E26" s="292"/>
      <c r="F26" s="292"/>
      <c r="G26" s="292"/>
      <c r="H26" s="292"/>
      <c r="I26" s="292"/>
      <c r="J26" s="292"/>
      <c r="K26" s="292"/>
      <c r="L26" s="292"/>
      <c r="M26" s="292"/>
      <c r="N26" s="292"/>
      <c r="O26" s="292"/>
      <c r="P26" s="292"/>
      <c r="Q26" s="292"/>
      <c r="R26" s="292"/>
      <c r="S26" s="292"/>
      <c r="T26" s="292"/>
      <c r="U26" s="292"/>
      <c r="V26" s="292"/>
      <c r="W26" s="292"/>
      <c r="X26" s="292"/>
      <c r="Y26" s="292"/>
      <c r="Z26" s="292"/>
      <c r="AA26" s="292"/>
      <c r="AB26" s="292"/>
      <c r="AC26" s="292"/>
      <c r="AD26" s="292"/>
      <c r="AE26" s="292"/>
      <c r="AF26" s="292"/>
      <c r="AG26" s="292"/>
      <c r="AH26" s="218"/>
      <c r="AI26" s="218"/>
      <c r="AJ26" s="218"/>
      <c r="AK26" s="218"/>
      <c r="AL26" s="218"/>
      <c r="AM26" s="218"/>
      <c r="AN26" s="82"/>
      <c r="AO26" s="82"/>
      <c r="AP26" s="82"/>
      <c r="AQ26" s="82"/>
      <c r="AR26" s="82"/>
      <c r="AS26" s="82"/>
      <c r="AT26" s="82"/>
      <c r="AU26" s="82"/>
      <c r="AV26" s="82"/>
      <c r="AW26" s="82"/>
      <c r="AX26" s="82"/>
      <c r="AY26" s="82"/>
      <c r="AZ26" s="82"/>
      <c r="BA26" s="82"/>
      <c r="BB26" s="82"/>
      <c r="BC26" s="82"/>
      <c r="BD26" s="82"/>
    </row>
    <row r="27" spans="1:56" ht="3" customHeight="1">
      <c r="A27" s="82"/>
      <c r="B27" s="292"/>
      <c r="C27" s="292"/>
      <c r="D27" s="292"/>
      <c r="E27" s="292"/>
      <c r="F27" s="292"/>
      <c r="G27" s="292"/>
      <c r="H27" s="292"/>
      <c r="I27" s="292"/>
      <c r="J27" s="292"/>
      <c r="K27" s="292"/>
      <c r="L27" s="292"/>
      <c r="M27" s="292"/>
      <c r="N27" s="292"/>
      <c r="O27" s="292"/>
      <c r="P27" s="292"/>
      <c r="Q27" s="292"/>
      <c r="R27" s="292"/>
      <c r="S27" s="292"/>
      <c r="T27" s="292"/>
      <c r="U27" s="292"/>
      <c r="V27" s="292"/>
      <c r="W27" s="292"/>
      <c r="X27" s="292"/>
      <c r="Y27" s="292"/>
      <c r="Z27" s="292"/>
      <c r="AA27" s="292"/>
      <c r="AB27" s="292"/>
      <c r="AC27" s="292"/>
      <c r="AD27" s="292"/>
      <c r="AE27" s="292"/>
      <c r="AF27" s="292"/>
      <c r="AG27" s="292"/>
      <c r="AH27" s="218"/>
      <c r="AI27" s="218"/>
      <c r="AJ27" s="218"/>
      <c r="AK27" s="218"/>
      <c r="AL27" s="218"/>
      <c r="AM27" s="218"/>
      <c r="AN27" s="82"/>
      <c r="AO27" s="82"/>
      <c r="AP27" s="82"/>
      <c r="AQ27" s="82"/>
      <c r="AR27" s="82"/>
      <c r="AS27" s="82"/>
      <c r="AT27" s="82"/>
      <c r="AU27" s="82"/>
      <c r="AV27" s="82"/>
      <c r="AW27" s="82"/>
      <c r="AX27" s="82"/>
      <c r="AY27" s="82"/>
      <c r="AZ27" s="82"/>
      <c r="BA27" s="82"/>
      <c r="BB27" s="82"/>
      <c r="BC27" s="82"/>
      <c r="BD27" s="82"/>
    </row>
    <row r="28" spans="1:56" ht="6" customHeight="1">
      <c r="A28" s="82"/>
      <c r="B28" s="292"/>
      <c r="C28" s="292"/>
      <c r="D28" s="292"/>
      <c r="E28" s="292"/>
      <c r="F28" s="292"/>
      <c r="G28" s="292"/>
      <c r="H28" s="292"/>
      <c r="I28" s="292"/>
      <c r="J28" s="292"/>
      <c r="K28" s="292"/>
      <c r="L28" s="292"/>
      <c r="M28" s="292"/>
      <c r="N28" s="292"/>
      <c r="O28" s="292"/>
      <c r="P28" s="292"/>
      <c r="Q28" s="292"/>
      <c r="R28" s="292"/>
      <c r="S28" s="292"/>
      <c r="T28" s="292"/>
      <c r="U28" s="292"/>
      <c r="V28" s="292"/>
      <c r="W28" s="292"/>
      <c r="X28" s="292"/>
      <c r="Y28" s="292"/>
      <c r="Z28" s="292"/>
      <c r="AA28" s="292"/>
      <c r="AB28" s="292"/>
      <c r="AC28" s="292"/>
      <c r="AD28" s="292"/>
      <c r="AE28" s="292"/>
      <c r="AF28" s="292"/>
      <c r="AG28" s="292"/>
      <c r="AH28" s="218"/>
      <c r="AI28" s="218"/>
      <c r="AJ28" s="218"/>
      <c r="AK28" s="218"/>
      <c r="AL28" s="218"/>
      <c r="AM28" s="218"/>
      <c r="AN28" s="82"/>
      <c r="AO28" s="82"/>
      <c r="AP28" s="82"/>
      <c r="AQ28" s="82"/>
      <c r="AR28" s="82"/>
      <c r="AS28" s="82"/>
      <c r="AT28" s="82"/>
      <c r="AU28" s="82"/>
      <c r="AV28" s="82"/>
      <c r="AW28" s="82"/>
      <c r="AX28" s="82"/>
      <c r="AY28" s="82"/>
      <c r="AZ28" s="82"/>
      <c r="BA28" s="82"/>
      <c r="BB28" s="82"/>
      <c r="BC28" s="82"/>
      <c r="BD28" s="82"/>
    </row>
    <row r="29" spans="1:56" ht="3" customHeight="1">
      <c r="A29" s="82"/>
      <c r="B29" s="292"/>
      <c r="C29" s="292"/>
      <c r="D29" s="292"/>
      <c r="E29" s="292"/>
      <c r="F29" s="292"/>
      <c r="G29" s="292"/>
      <c r="H29" s="292"/>
      <c r="I29" s="292"/>
      <c r="J29" s="292"/>
      <c r="K29" s="292"/>
      <c r="L29" s="292"/>
      <c r="M29" s="292"/>
      <c r="N29" s="292"/>
      <c r="O29" s="292"/>
      <c r="P29" s="292"/>
      <c r="Q29" s="292"/>
      <c r="R29" s="292"/>
      <c r="S29" s="292"/>
      <c r="T29" s="292"/>
      <c r="U29" s="292"/>
      <c r="V29" s="292"/>
      <c r="W29" s="292"/>
      <c r="X29" s="292"/>
      <c r="Y29" s="292"/>
      <c r="Z29" s="292"/>
      <c r="AA29" s="292"/>
      <c r="AB29" s="292"/>
      <c r="AC29" s="292"/>
      <c r="AD29" s="292"/>
      <c r="AE29" s="292"/>
      <c r="AF29" s="292"/>
      <c r="AG29" s="292"/>
      <c r="AH29" s="218"/>
      <c r="AI29" s="218"/>
      <c r="AJ29" s="218"/>
      <c r="AK29" s="218"/>
      <c r="AL29" s="218"/>
      <c r="AM29" s="218"/>
      <c r="AN29" s="82"/>
      <c r="AO29" s="82"/>
      <c r="AP29" s="82"/>
      <c r="AQ29" s="82"/>
      <c r="AR29" s="82"/>
      <c r="AS29" s="82"/>
      <c r="AT29" s="82"/>
      <c r="AU29" s="82"/>
      <c r="AV29" s="82"/>
      <c r="AW29" s="82"/>
      <c r="AX29" s="82"/>
      <c r="AY29" s="82"/>
      <c r="AZ29" s="82"/>
      <c r="BA29" s="82"/>
      <c r="BB29" s="82"/>
      <c r="BC29" s="82"/>
      <c r="BD29" s="82"/>
    </row>
    <row r="30" spans="1:56" ht="3" customHeight="1">
      <c r="A30" s="82"/>
      <c r="B30" s="292"/>
      <c r="C30" s="292"/>
      <c r="D30" s="292"/>
      <c r="E30" s="292"/>
      <c r="F30" s="292"/>
      <c r="G30" s="292"/>
      <c r="H30" s="292"/>
      <c r="I30" s="292"/>
      <c r="J30" s="292"/>
      <c r="K30" s="292"/>
      <c r="L30" s="292"/>
      <c r="M30" s="292"/>
      <c r="N30" s="292"/>
      <c r="O30" s="292"/>
      <c r="P30" s="292"/>
      <c r="Q30" s="292"/>
      <c r="R30" s="292"/>
      <c r="S30" s="292"/>
      <c r="T30" s="292"/>
      <c r="U30" s="292"/>
      <c r="V30" s="292"/>
      <c r="W30" s="292"/>
      <c r="X30" s="292"/>
      <c r="Y30" s="292"/>
      <c r="Z30" s="292"/>
      <c r="AA30" s="292"/>
      <c r="AB30" s="292"/>
      <c r="AC30" s="292"/>
      <c r="AD30" s="292"/>
      <c r="AE30" s="292"/>
      <c r="AF30" s="292"/>
      <c r="AG30" s="292"/>
      <c r="AH30" s="218"/>
      <c r="AI30" s="218"/>
      <c r="AJ30" s="218"/>
      <c r="AK30" s="218"/>
      <c r="AL30" s="218"/>
      <c r="AM30" s="218"/>
      <c r="AN30" s="82"/>
      <c r="AO30" s="82"/>
      <c r="AP30" s="82"/>
      <c r="AQ30" s="82"/>
      <c r="AR30" s="82"/>
      <c r="AS30" s="82"/>
      <c r="AT30" s="82"/>
      <c r="AU30" s="82"/>
      <c r="AV30" s="82"/>
      <c r="AW30" s="82"/>
      <c r="AX30" s="82"/>
      <c r="AY30" s="82"/>
      <c r="AZ30" s="82"/>
      <c r="BA30" s="82"/>
      <c r="BB30" s="82"/>
      <c r="BC30" s="82"/>
      <c r="BD30" s="82"/>
    </row>
    <row r="31" spans="1:56" ht="3" customHeight="1">
      <c r="A31" s="82"/>
      <c r="B31" s="292"/>
      <c r="C31" s="292"/>
      <c r="D31" s="292"/>
      <c r="E31" s="292"/>
      <c r="F31" s="292"/>
      <c r="G31" s="292"/>
      <c r="H31" s="292"/>
      <c r="I31" s="292"/>
      <c r="J31" s="292"/>
      <c r="K31" s="292"/>
      <c r="L31" s="292"/>
      <c r="M31" s="292"/>
      <c r="N31" s="292"/>
      <c r="O31" s="292"/>
      <c r="P31" s="292"/>
      <c r="Q31" s="292"/>
      <c r="R31" s="292"/>
      <c r="S31" s="292"/>
      <c r="T31" s="292"/>
      <c r="U31" s="292"/>
      <c r="V31" s="292"/>
      <c r="W31" s="292"/>
      <c r="X31" s="292"/>
      <c r="Y31" s="292"/>
      <c r="Z31" s="292"/>
      <c r="AA31" s="292"/>
      <c r="AB31" s="292"/>
      <c r="AC31" s="292"/>
      <c r="AD31" s="292"/>
      <c r="AE31" s="292"/>
      <c r="AF31" s="292"/>
      <c r="AG31" s="292"/>
      <c r="AH31" s="218"/>
      <c r="AI31" s="218"/>
      <c r="AJ31" s="218"/>
      <c r="AK31" s="218"/>
      <c r="AL31" s="218"/>
      <c r="AM31" s="218"/>
      <c r="AN31" s="82"/>
      <c r="AO31" s="82"/>
      <c r="AP31" s="82"/>
      <c r="AQ31" s="82"/>
      <c r="AR31" s="82"/>
      <c r="AS31" s="82"/>
      <c r="AT31" s="82"/>
      <c r="AU31" s="82"/>
      <c r="AV31" s="82"/>
      <c r="AW31" s="82"/>
      <c r="AX31" s="82"/>
      <c r="AY31" s="82"/>
      <c r="AZ31" s="82"/>
      <c r="BA31" s="82"/>
      <c r="BB31" s="82"/>
      <c r="BC31" s="82"/>
      <c r="BD31" s="82"/>
    </row>
    <row r="32" spans="1:56" ht="3" customHeight="1">
      <c r="A32" s="82"/>
      <c r="B32" s="292"/>
      <c r="C32" s="292"/>
      <c r="D32" s="292"/>
      <c r="E32" s="292"/>
      <c r="F32" s="292"/>
      <c r="G32" s="292"/>
      <c r="H32" s="292"/>
      <c r="I32" s="292"/>
      <c r="J32" s="292"/>
      <c r="K32" s="292"/>
      <c r="L32" s="292"/>
      <c r="M32" s="292"/>
      <c r="N32" s="292"/>
      <c r="O32" s="292"/>
      <c r="P32" s="292"/>
      <c r="Q32" s="292"/>
      <c r="R32" s="292"/>
      <c r="S32" s="292"/>
      <c r="T32" s="292"/>
      <c r="U32" s="292"/>
      <c r="V32" s="292"/>
      <c r="W32" s="292"/>
      <c r="X32" s="292"/>
      <c r="Y32" s="292"/>
      <c r="Z32" s="292"/>
      <c r="AA32" s="292"/>
      <c r="AB32" s="292"/>
      <c r="AC32" s="292"/>
      <c r="AD32" s="292"/>
      <c r="AE32" s="292"/>
      <c r="AF32" s="292"/>
      <c r="AG32" s="292"/>
      <c r="AH32" s="218"/>
      <c r="AI32" s="218"/>
      <c r="AJ32" s="218"/>
      <c r="AK32" s="218"/>
      <c r="AL32" s="218"/>
      <c r="AM32" s="218"/>
      <c r="AN32" s="82"/>
      <c r="AO32" s="82"/>
      <c r="AP32" s="82"/>
      <c r="AQ32" s="82"/>
      <c r="AR32" s="82"/>
      <c r="AS32" s="82"/>
      <c r="AT32" s="82"/>
      <c r="AU32" s="82"/>
      <c r="AV32" s="82"/>
      <c r="AW32" s="82"/>
      <c r="AX32" s="82"/>
      <c r="AY32" s="82"/>
      <c r="AZ32" s="82"/>
      <c r="BA32" s="82"/>
      <c r="BB32" s="82"/>
      <c r="BC32" s="82"/>
      <c r="BD32" s="82"/>
    </row>
    <row r="33" spans="1:56" ht="19.5" customHeight="1">
      <c r="A33" s="82"/>
      <c r="B33" s="292"/>
      <c r="C33" s="292"/>
      <c r="D33" s="292"/>
      <c r="E33" s="292"/>
      <c r="F33" s="292"/>
      <c r="G33" s="292"/>
      <c r="H33" s="292"/>
      <c r="I33" s="292"/>
      <c r="J33" s="292"/>
      <c r="K33" s="292"/>
      <c r="L33" s="292"/>
      <c r="M33" s="292"/>
      <c r="N33" s="292"/>
      <c r="O33" s="292"/>
      <c r="P33" s="292"/>
      <c r="Q33" s="292"/>
      <c r="R33" s="292"/>
      <c r="S33" s="292"/>
      <c r="T33" s="292"/>
      <c r="U33" s="292"/>
      <c r="V33" s="292"/>
      <c r="W33" s="292"/>
      <c r="X33" s="292"/>
      <c r="Y33" s="292"/>
      <c r="Z33" s="292"/>
      <c r="AA33" s="292"/>
      <c r="AB33" s="292"/>
      <c r="AC33" s="292"/>
      <c r="AD33" s="292"/>
      <c r="AE33" s="292"/>
      <c r="AF33" s="292"/>
      <c r="AG33" s="292"/>
      <c r="AH33" s="218"/>
      <c r="AI33" s="218"/>
      <c r="AJ33" s="218"/>
      <c r="AK33" s="218"/>
      <c r="AL33" s="218"/>
      <c r="AM33" s="218"/>
      <c r="AN33" s="82"/>
      <c r="AO33" s="82"/>
      <c r="AP33" s="82"/>
      <c r="AQ33" s="82"/>
      <c r="AR33" s="82"/>
      <c r="AS33" s="82"/>
      <c r="AT33" s="82"/>
      <c r="AU33" s="82"/>
      <c r="AV33" s="82"/>
      <c r="AW33" s="82"/>
      <c r="AX33" s="82"/>
      <c r="AY33" s="82"/>
      <c r="AZ33" s="82"/>
      <c r="BA33" s="82"/>
      <c r="BB33" s="82"/>
      <c r="BC33" s="82"/>
      <c r="BD33" s="82"/>
    </row>
    <row r="34" spans="1:56" ht="3" customHeight="1">
      <c r="A34" s="82"/>
      <c r="B34" s="292"/>
      <c r="C34" s="292"/>
      <c r="D34" s="292"/>
      <c r="E34" s="292"/>
      <c r="F34" s="292"/>
      <c r="G34" s="292"/>
      <c r="H34" s="292"/>
      <c r="I34" s="292"/>
      <c r="J34" s="292"/>
      <c r="K34" s="292"/>
      <c r="L34" s="292"/>
      <c r="M34" s="292"/>
      <c r="N34" s="292"/>
      <c r="O34" s="292"/>
      <c r="P34" s="292"/>
      <c r="Q34" s="292"/>
      <c r="R34" s="292"/>
      <c r="S34" s="292"/>
      <c r="T34" s="292"/>
      <c r="U34" s="292"/>
      <c r="V34" s="292"/>
      <c r="W34" s="292"/>
      <c r="X34" s="292"/>
      <c r="Y34" s="292"/>
      <c r="Z34" s="292"/>
      <c r="AA34" s="292"/>
      <c r="AB34" s="292"/>
      <c r="AC34" s="292"/>
      <c r="AD34" s="292"/>
      <c r="AE34" s="292"/>
      <c r="AF34" s="292"/>
      <c r="AG34" s="292"/>
      <c r="AH34" s="218"/>
      <c r="AI34" s="218"/>
      <c r="AJ34" s="218"/>
      <c r="AK34" s="218"/>
      <c r="AL34" s="218"/>
      <c r="AM34" s="218"/>
      <c r="AN34" s="82"/>
      <c r="AO34" s="82"/>
      <c r="AP34" s="82"/>
      <c r="AQ34" s="82"/>
      <c r="AR34" s="82"/>
      <c r="AS34" s="82"/>
      <c r="AT34" s="82"/>
      <c r="AU34" s="82"/>
      <c r="AV34" s="82"/>
      <c r="AW34" s="82"/>
      <c r="AX34" s="82"/>
      <c r="AY34" s="82"/>
      <c r="AZ34" s="82"/>
      <c r="BA34" s="82"/>
      <c r="BB34" s="82"/>
      <c r="BC34" s="82"/>
      <c r="BD34" s="82"/>
    </row>
    <row r="35" spans="1:56" ht="3" customHeight="1">
      <c r="A35" s="82"/>
      <c r="B35" s="290" t="s">
        <v>321</v>
      </c>
      <c r="C35" s="290"/>
      <c r="D35" s="290"/>
      <c r="E35" s="290"/>
      <c r="F35" s="290"/>
      <c r="G35" s="290"/>
      <c r="H35" s="290"/>
      <c r="I35" s="290"/>
      <c r="J35" s="290"/>
      <c r="K35" s="290"/>
      <c r="L35" s="291">
        <v>20.000399999999999</v>
      </c>
      <c r="M35" s="291"/>
      <c r="N35" s="291"/>
      <c r="O35" s="291"/>
      <c r="P35" s="291"/>
      <c r="Q35" s="291"/>
      <c r="R35" s="291"/>
      <c r="S35" s="291"/>
      <c r="T35" s="291"/>
      <c r="U35" s="291"/>
      <c r="V35" s="289" t="s">
        <v>331</v>
      </c>
      <c r="W35" s="289"/>
      <c r="X35" s="289"/>
      <c r="Y35" s="289"/>
      <c r="Z35" s="289"/>
      <c r="AA35" s="289"/>
      <c r="AB35" s="289"/>
      <c r="AC35" s="289"/>
      <c r="AD35" s="289"/>
      <c r="AE35" s="289"/>
      <c r="AF35" s="289"/>
      <c r="AG35" s="289"/>
      <c r="AH35" s="203"/>
      <c r="AI35" s="203"/>
      <c r="AJ35" s="203"/>
      <c r="AK35" s="203"/>
      <c r="AL35" s="203"/>
      <c r="AM35" s="203"/>
      <c r="AN35" s="82"/>
      <c r="AO35" s="82"/>
      <c r="AP35" s="82"/>
      <c r="AQ35" s="82"/>
      <c r="AR35" s="82"/>
      <c r="AS35" s="82"/>
      <c r="AT35" s="82"/>
      <c r="AU35" s="82"/>
      <c r="AV35" s="82"/>
      <c r="AW35" s="82"/>
      <c r="AX35" s="82"/>
      <c r="AY35" s="82"/>
      <c r="AZ35" s="82"/>
      <c r="BA35" s="82"/>
      <c r="BB35" s="82"/>
      <c r="BC35" s="82"/>
      <c r="BD35" s="82"/>
    </row>
    <row r="36" spans="1:56" ht="3" customHeight="1">
      <c r="A36" s="82"/>
      <c r="B36" s="290"/>
      <c r="C36" s="290"/>
      <c r="D36" s="290"/>
      <c r="E36" s="290"/>
      <c r="F36" s="290"/>
      <c r="G36" s="290"/>
      <c r="H36" s="290"/>
      <c r="I36" s="290"/>
      <c r="J36" s="290"/>
      <c r="K36" s="290"/>
      <c r="L36" s="291"/>
      <c r="M36" s="291"/>
      <c r="N36" s="291"/>
      <c r="O36" s="291"/>
      <c r="P36" s="291"/>
      <c r="Q36" s="291"/>
      <c r="R36" s="291"/>
      <c r="S36" s="291"/>
      <c r="T36" s="291"/>
      <c r="U36" s="291"/>
      <c r="V36" s="289"/>
      <c r="W36" s="289"/>
      <c r="X36" s="289"/>
      <c r="Y36" s="289"/>
      <c r="Z36" s="289"/>
      <c r="AA36" s="289"/>
      <c r="AB36" s="289"/>
      <c r="AC36" s="289"/>
      <c r="AD36" s="289"/>
      <c r="AE36" s="289"/>
      <c r="AF36" s="289"/>
      <c r="AG36" s="289"/>
      <c r="AH36" s="203"/>
      <c r="AI36" s="203"/>
      <c r="AJ36" s="203"/>
      <c r="AK36" s="203"/>
      <c r="AL36" s="203"/>
      <c r="AM36" s="203"/>
      <c r="AN36" s="82"/>
      <c r="AO36" s="82"/>
      <c r="AP36" s="82"/>
      <c r="AQ36" s="82"/>
      <c r="AR36" s="82"/>
      <c r="AS36" s="82"/>
      <c r="AT36" s="82"/>
      <c r="AU36" s="82"/>
      <c r="AV36" s="82"/>
      <c r="AW36" s="82"/>
      <c r="AX36" s="82"/>
      <c r="AY36" s="82"/>
      <c r="AZ36" s="82"/>
      <c r="BA36" s="82"/>
      <c r="BB36" s="82"/>
      <c r="BC36" s="82"/>
      <c r="BD36" s="82"/>
    </row>
    <row r="37" spans="1:56" ht="3" customHeight="1">
      <c r="A37" s="82"/>
      <c r="B37" s="290"/>
      <c r="C37" s="290"/>
      <c r="D37" s="290"/>
      <c r="E37" s="290"/>
      <c r="F37" s="290"/>
      <c r="G37" s="290"/>
      <c r="H37" s="290"/>
      <c r="I37" s="290"/>
      <c r="J37" s="290"/>
      <c r="K37" s="290"/>
      <c r="L37" s="291"/>
      <c r="M37" s="291"/>
      <c r="N37" s="291"/>
      <c r="O37" s="291"/>
      <c r="P37" s="291"/>
      <c r="Q37" s="291"/>
      <c r="R37" s="291"/>
      <c r="S37" s="291"/>
      <c r="T37" s="291"/>
      <c r="U37" s="291"/>
      <c r="V37" s="289"/>
      <c r="W37" s="289"/>
      <c r="X37" s="289"/>
      <c r="Y37" s="289"/>
      <c r="Z37" s="289"/>
      <c r="AA37" s="289"/>
      <c r="AB37" s="289"/>
      <c r="AC37" s="289"/>
      <c r="AD37" s="289"/>
      <c r="AE37" s="289"/>
      <c r="AF37" s="289"/>
      <c r="AG37" s="289"/>
      <c r="AH37" s="203"/>
      <c r="AI37" s="203"/>
      <c r="AJ37" s="203"/>
      <c r="AK37" s="203"/>
      <c r="AL37" s="203"/>
      <c r="AM37" s="203"/>
      <c r="AN37" s="82"/>
      <c r="AO37" s="82"/>
      <c r="AP37" s="82"/>
      <c r="AQ37" s="82"/>
      <c r="AR37" s="82"/>
      <c r="AS37" s="82"/>
      <c r="AT37" s="82"/>
      <c r="AU37" s="82"/>
      <c r="AV37" s="82"/>
      <c r="AW37" s="82"/>
      <c r="AX37" s="82"/>
      <c r="AY37" s="82"/>
      <c r="AZ37" s="82"/>
      <c r="BA37" s="82"/>
      <c r="BB37" s="82"/>
      <c r="BC37" s="82"/>
      <c r="BD37" s="82"/>
    </row>
    <row r="38" spans="1:56" ht="3" customHeight="1">
      <c r="A38" s="82"/>
      <c r="B38" s="290"/>
      <c r="C38" s="290"/>
      <c r="D38" s="290"/>
      <c r="E38" s="290"/>
      <c r="F38" s="290"/>
      <c r="G38" s="290"/>
      <c r="H38" s="290"/>
      <c r="I38" s="290"/>
      <c r="J38" s="290"/>
      <c r="K38" s="290"/>
      <c r="L38" s="291"/>
      <c r="M38" s="291"/>
      <c r="N38" s="291"/>
      <c r="O38" s="291"/>
      <c r="P38" s="291"/>
      <c r="Q38" s="291"/>
      <c r="R38" s="291"/>
      <c r="S38" s="291"/>
      <c r="T38" s="291"/>
      <c r="U38" s="291"/>
      <c r="V38" s="289"/>
      <c r="W38" s="289"/>
      <c r="X38" s="289"/>
      <c r="Y38" s="289"/>
      <c r="Z38" s="289"/>
      <c r="AA38" s="289"/>
      <c r="AB38" s="289"/>
      <c r="AC38" s="289"/>
      <c r="AD38" s="289"/>
      <c r="AE38" s="289"/>
      <c r="AF38" s="289"/>
      <c r="AG38" s="289"/>
      <c r="AH38" s="203"/>
      <c r="AI38" s="203"/>
      <c r="AJ38" s="203"/>
      <c r="AK38" s="203"/>
      <c r="AL38" s="203"/>
      <c r="AM38" s="203"/>
      <c r="AN38" s="82"/>
      <c r="AO38" s="82"/>
      <c r="AP38" s="82"/>
      <c r="AQ38" s="82"/>
      <c r="AR38" s="82"/>
      <c r="AS38" s="82"/>
      <c r="AT38" s="82"/>
      <c r="AU38" s="82"/>
      <c r="AV38" s="82"/>
      <c r="AW38" s="82"/>
      <c r="AX38" s="82"/>
      <c r="AY38" s="82"/>
      <c r="AZ38" s="82"/>
      <c r="BA38" s="82"/>
      <c r="BB38" s="82"/>
      <c r="BC38" s="82"/>
      <c r="BD38" s="82"/>
    </row>
    <row r="39" spans="1:56" ht="3" customHeight="1">
      <c r="A39" s="82"/>
      <c r="B39" s="290"/>
      <c r="C39" s="290"/>
      <c r="D39" s="290"/>
      <c r="E39" s="290"/>
      <c r="F39" s="290"/>
      <c r="G39" s="290"/>
      <c r="H39" s="290"/>
      <c r="I39" s="290"/>
      <c r="J39" s="290"/>
      <c r="K39" s="290"/>
      <c r="L39" s="291"/>
      <c r="M39" s="291"/>
      <c r="N39" s="291"/>
      <c r="O39" s="291"/>
      <c r="P39" s="291"/>
      <c r="Q39" s="291"/>
      <c r="R39" s="291"/>
      <c r="S39" s="291"/>
      <c r="T39" s="291"/>
      <c r="U39" s="291"/>
      <c r="V39" s="289"/>
      <c r="W39" s="289"/>
      <c r="X39" s="289"/>
      <c r="Y39" s="289"/>
      <c r="Z39" s="289"/>
      <c r="AA39" s="289"/>
      <c r="AB39" s="289"/>
      <c r="AC39" s="289"/>
      <c r="AD39" s="289"/>
      <c r="AE39" s="289"/>
      <c r="AF39" s="289"/>
      <c r="AG39" s="289"/>
      <c r="AH39" s="203"/>
      <c r="AI39" s="203"/>
      <c r="AJ39" s="203"/>
      <c r="AK39" s="203"/>
      <c r="AL39" s="203"/>
      <c r="AM39" s="203"/>
      <c r="AN39" s="82"/>
      <c r="AO39" s="82"/>
      <c r="AP39" s="82"/>
      <c r="AQ39" s="82"/>
      <c r="AR39" s="82"/>
      <c r="AS39" s="82"/>
      <c r="AT39" s="82"/>
      <c r="AU39" s="82"/>
      <c r="AV39" s="82"/>
      <c r="AW39" s="82"/>
      <c r="AX39" s="82"/>
      <c r="AY39" s="82"/>
      <c r="AZ39" s="82"/>
      <c r="BA39" s="82"/>
      <c r="BB39" s="82"/>
      <c r="BC39" s="82"/>
      <c r="BD39" s="82"/>
    </row>
    <row r="40" spans="1:56" ht="12.75" customHeight="1">
      <c r="A40" s="82"/>
      <c r="B40" s="298" t="s">
        <v>322</v>
      </c>
      <c r="C40" s="298"/>
      <c r="D40" s="298"/>
      <c r="E40" s="298"/>
      <c r="F40" s="298"/>
      <c r="G40" s="298"/>
      <c r="H40" s="298"/>
      <c r="I40" s="298"/>
      <c r="J40" s="298"/>
      <c r="K40" s="298"/>
      <c r="L40" s="299">
        <v>20.0001</v>
      </c>
      <c r="M40" s="299"/>
      <c r="N40" s="299"/>
      <c r="O40" s="299"/>
      <c r="P40" s="299"/>
      <c r="Q40" s="299"/>
      <c r="R40" s="299"/>
      <c r="S40" s="299"/>
      <c r="T40" s="299"/>
      <c r="U40" s="299"/>
      <c r="V40" s="300" t="s">
        <v>332</v>
      </c>
      <c r="W40" s="300"/>
      <c r="X40" s="300"/>
      <c r="Y40" s="300"/>
      <c r="Z40" s="300"/>
      <c r="AA40" s="300"/>
      <c r="AB40" s="300"/>
      <c r="AC40" s="300"/>
      <c r="AD40" s="300"/>
      <c r="AE40" s="300"/>
      <c r="AF40" s="300"/>
      <c r="AG40" s="300"/>
      <c r="AH40" s="83"/>
      <c r="AI40" s="83"/>
      <c r="AJ40" s="83"/>
      <c r="AK40" s="83"/>
      <c r="AL40" s="83"/>
      <c r="AM40" s="83"/>
      <c r="AN40" s="82"/>
      <c r="AO40" s="82"/>
      <c r="AP40" s="82"/>
      <c r="AQ40" s="82"/>
      <c r="AR40" s="82"/>
      <c r="AS40" s="82"/>
      <c r="AT40" s="82"/>
      <c r="AU40" s="82"/>
      <c r="AV40" s="82"/>
      <c r="AW40" s="82"/>
      <c r="AX40" s="82"/>
      <c r="AY40" s="82"/>
      <c r="AZ40" s="82"/>
      <c r="BA40" s="82"/>
      <c r="BB40" s="82"/>
      <c r="BC40" s="82"/>
      <c r="BD40" s="82"/>
    </row>
    <row r="41" spans="1:56" ht="12.75" customHeight="1">
      <c r="A41" s="82"/>
      <c r="B41" s="290" t="s">
        <v>323</v>
      </c>
      <c r="C41" s="290"/>
      <c r="D41" s="290"/>
      <c r="E41" s="290"/>
      <c r="F41" s="290"/>
      <c r="G41" s="290"/>
      <c r="H41" s="290"/>
      <c r="I41" s="290"/>
      <c r="J41" s="290"/>
      <c r="K41" s="290"/>
      <c r="L41" s="291">
        <v>20.000399999999999</v>
      </c>
      <c r="M41" s="291"/>
      <c r="N41" s="291"/>
      <c r="O41" s="291"/>
      <c r="P41" s="291"/>
      <c r="Q41" s="291"/>
      <c r="R41" s="291"/>
      <c r="S41" s="291"/>
      <c r="T41" s="291"/>
      <c r="U41" s="291"/>
      <c r="V41" s="289" t="s">
        <v>316</v>
      </c>
      <c r="W41" s="289"/>
      <c r="X41" s="289"/>
      <c r="Y41" s="289"/>
      <c r="Z41" s="289"/>
      <c r="AA41" s="289"/>
      <c r="AB41" s="289"/>
      <c r="AC41" s="289"/>
      <c r="AD41" s="289"/>
      <c r="AE41" s="289"/>
      <c r="AF41" s="289"/>
      <c r="AG41" s="289"/>
      <c r="AH41" s="83"/>
      <c r="AI41" s="83"/>
      <c r="AJ41" s="83"/>
      <c r="AK41" s="83"/>
      <c r="AL41" s="83"/>
      <c r="AM41" s="83"/>
      <c r="AN41" s="82"/>
      <c r="AO41" s="82"/>
      <c r="AP41" s="82"/>
      <c r="AQ41" s="82"/>
      <c r="AR41" s="82"/>
      <c r="AS41" s="82"/>
      <c r="AT41" s="82"/>
      <c r="AU41" s="82"/>
      <c r="AV41" s="82"/>
      <c r="AW41" s="82"/>
      <c r="AX41" s="82"/>
      <c r="AY41" s="82"/>
      <c r="AZ41" s="82"/>
      <c r="BA41" s="82"/>
      <c r="BB41" s="82"/>
      <c r="BC41" s="82"/>
      <c r="BD41" s="82"/>
    </row>
    <row r="42" spans="1:56" ht="12.75" customHeight="1">
      <c r="A42" s="82"/>
      <c r="B42" s="290" t="s">
        <v>324</v>
      </c>
      <c r="C42" s="290"/>
      <c r="D42" s="290"/>
      <c r="E42" s="290"/>
      <c r="F42" s="290"/>
      <c r="G42" s="290"/>
      <c r="H42" s="290"/>
      <c r="I42" s="290"/>
      <c r="J42" s="290"/>
      <c r="K42" s="290"/>
      <c r="L42" s="291">
        <v>20.000399999999999</v>
      </c>
      <c r="M42" s="291"/>
      <c r="N42" s="291"/>
      <c r="O42" s="291"/>
      <c r="P42" s="291"/>
      <c r="Q42" s="291"/>
      <c r="R42" s="291"/>
      <c r="S42" s="291"/>
      <c r="T42" s="291"/>
      <c r="U42" s="291"/>
      <c r="V42" s="289" t="s">
        <v>331</v>
      </c>
      <c r="W42" s="289"/>
      <c r="X42" s="289"/>
      <c r="Y42" s="289"/>
      <c r="Z42" s="289"/>
      <c r="AA42" s="289"/>
      <c r="AB42" s="289"/>
      <c r="AC42" s="289"/>
      <c r="AD42" s="289"/>
      <c r="AE42" s="289"/>
      <c r="AF42" s="289"/>
      <c r="AG42" s="289"/>
      <c r="AH42" s="83"/>
      <c r="AI42" s="83"/>
      <c r="AJ42" s="83"/>
      <c r="AK42" s="83"/>
      <c r="AL42" s="83"/>
      <c r="AM42" s="83"/>
      <c r="AN42" s="82"/>
      <c r="AO42" s="82"/>
      <c r="AP42" s="82"/>
      <c r="AQ42" s="82"/>
      <c r="AR42" s="82"/>
      <c r="AS42" s="82"/>
      <c r="AT42" s="82"/>
      <c r="AU42" s="82"/>
      <c r="AV42" s="82"/>
      <c r="AW42" s="82"/>
      <c r="AX42" s="82"/>
      <c r="AY42" s="82"/>
      <c r="AZ42" s="82"/>
      <c r="BA42" s="82"/>
      <c r="BB42" s="82"/>
      <c r="BC42" s="82"/>
      <c r="BD42" s="82"/>
    </row>
    <row r="43" spans="1:56" ht="12.75" customHeight="1">
      <c r="A43" s="82"/>
      <c r="B43" s="290" t="s">
        <v>325</v>
      </c>
      <c r="C43" s="290"/>
      <c r="D43" s="290"/>
      <c r="E43" s="290"/>
      <c r="F43" s="290"/>
      <c r="G43" s="290"/>
      <c r="H43" s="290"/>
      <c r="I43" s="290"/>
      <c r="J43" s="290"/>
      <c r="K43" s="290"/>
      <c r="L43" s="291">
        <v>20.000399999999999</v>
      </c>
      <c r="M43" s="291"/>
      <c r="N43" s="291"/>
      <c r="O43" s="291"/>
      <c r="P43" s="291"/>
      <c r="Q43" s="291"/>
      <c r="R43" s="291"/>
      <c r="S43" s="291"/>
      <c r="T43" s="291"/>
      <c r="U43" s="291"/>
      <c r="V43" s="289" t="s">
        <v>331</v>
      </c>
      <c r="W43" s="289"/>
      <c r="X43" s="289"/>
      <c r="Y43" s="289"/>
      <c r="Z43" s="289"/>
      <c r="AA43" s="289"/>
      <c r="AB43" s="289"/>
      <c r="AC43" s="289"/>
      <c r="AD43" s="289"/>
      <c r="AE43" s="289"/>
      <c r="AF43" s="289"/>
      <c r="AG43" s="289"/>
      <c r="AH43" s="220"/>
      <c r="AI43" s="220"/>
      <c r="AJ43" s="220"/>
      <c r="AK43" s="220"/>
      <c r="AL43" s="220"/>
      <c r="AM43" s="220"/>
      <c r="AN43" s="82"/>
      <c r="AO43" s="82"/>
      <c r="AP43" s="82"/>
      <c r="AQ43" s="82"/>
      <c r="AR43" s="82"/>
      <c r="AS43" s="82"/>
      <c r="AT43" s="82"/>
      <c r="AU43" s="82"/>
      <c r="AV43" s="82"/>
      <c r="AW43" s="82"/>
      <c r="AX43" s="82"/>
      <c r="AY43" s="82"/>
      <c r="AZ43" s="82"/>
      <c r="BA43" s="82"/>
      <c r="BB43" s="82"/>
      <c r="BC43" s="82"/>
      <c r="BD43" s="82"/>
    </row>
    <row r="44" spans="1:56" ht="12.75" customHeight="1">
      <c r="A44" s="197"/>
      <c r="B44" s="290" t="s">
        <v>326</v>
      </c>
      <c r="C44" s="290"/>
      <c r="D44" s="290"/>
      <c r="E44" s="290"/>
      <c r="F44" s="290"/>
      <c r="G44" s="290"/>
      <c r="H44" s="290"/>
      <c r="I44" s="290"/>
      <c r="J44" s="290"/>
      <c r="K44" s="290"/>
      <c r="L44" s="291">
        <v>20.000399999999999</v>
      </c>
      <c r="M44" s="291"/>
      <c r="N44" s="291"/>
      <c r="O44" s="291"/>
      <c r="P44" s="291"/>
      <c r="Q44" s="291"/>
      <c r="R44" s="291"/>
      <c r="S44" s="291"/>
      <c r="T44" s="291"/>
      <c r="U44" s="291"/>
      <c r="V44" s="289" t="s">
        <v>331</v>
      </c>
      <c r="W44" s="289"/>
      <c r="X44" s="289"/>
      <c r="Y44" s="289"/>
      <c r="Z44" s="289"/>
      <c r="AA44" s="289"/>
      <c r="AB44" s="289"/>
      <c r="AC44" s="289"/>
      <c r="AD44" s="289"/>
      <c r="AE44" s="289"/>
      <c r="AF44" s="289"/>
      <c r="AG44" s="289"/>
      <c r="AH44" s="197"/>
      <c r="AI44" s="197"/>
      <c r="AJ44" s="197"/>
      <c r="AK44" s="197"/>
      <c r="AL44" s="197"/>
      <c r="AM44" s="197"/>
      <c r="AN44" s="82"/>
      <c r="AO44" s="82"/>
      <c r="AP44" s="82"/>
      <c r="AQ44" s="82"/>
      <c r="AR44" s="82"/>
      <c r="AS44" s="82"/>
      <c r="AT44" s="82"/>
      <c r="AU44" s="82"/>
      <c r="AV44" s="82"/>
      <c r="AW44" s="82"/>
      <c r="AX44" s="82"/>
      <c r="AY44" s="82"/>
      <c r="AZ44" s="82"/>
      <c r="BA44" s="82"/>
      <c r="BB44" s="82"/>
      <c r="BC44" s="82"/>
      <c r="BD44" s="82"/>
    </row>
    <row r="45" spans="1:56" ht="12.75" customHeight="1">
      <c r="A45" s="197"/>
      <c r="B45" s="290" t="s">
        <v>327</v>
      </c>
      <c r="C45" s="290"/>
      <c r="D45" s="290"/>
      <c r="E45" s="290"/>
      <c r="F45" s="290"/>
      <c r="G45" s="290"/>
      <c r="H45" s="290"/>
      <c r="I45" s="290"/>
      <c r="J45" s="290"/>
      <c r="K45" s="290"/>
      <c r="L45" s="291">
        <v>20.000399999999999</v>
      </c>
      <c r="M45" s="291"/>
      <c r="N45" s="291"/>
      <c r="O45" s="291"/>
      <c r="P45" s="291"/>
      <c r="Q45" s="291"/>
      <c r="R45" s="291"/>
      <c r="S45" s="291"/>
      <c r="T45" s="291"/>
      <c r="U45" s="291"/>
      <c r="V45" s="289" t="s">
        <v>331</v>
      </c>
      <c r="W45" s="289"/>
      <c r="X45" s="289"/>
      <c r="Y45" s="289"/>
      <c r="Z45" s="289"/>
      <c r="AA45" s="289"/>
      <c r="AB45" s="289"/>
      <c r="AC45" s="289"/>
      <c r="AD45" s="289"/>
      <c r="AE45" s="289"/>
      <c r="AF45" s="289"/>
      <c r="AG45" s="289"/>
      <c r="AH45" s="197"/>
      <c r="AI45" s="197"/>
      <c r="AJ45" s="197"/>
      <c r="AK45" s="197"/>
      <c r="AL45" s="197"/>
      <c r="AM45" s="197"/>
      <c r="AN45" s="82"/>
      <c r="AO45" s="82"/>
      <c r="AP45" s="82"/>
      <c r="AQ45" s="82"/>
      <c r="AR45" s="82"/>
      <c r="AS45" s="82"/>
      <c r="AT45" s="82"/>
      <c r="AU45" s="82"/>
      <c r="AV45" s="82"/>
      <c r="AW45" s="82"/>
      <c r="AX45" s="82"/>
      <c r="AY45" s="82"/>
      <c r="AZ45" s="82"/>
      <c r="BA45" s="198"/>
      <c r="BB45" s="82"/>
      <c r="BC45" s="82"/>
      <c r="BD45" s="82"/>
    </row>
    <row r="46" spans="1:56" ht="12.75" customHeight="1">
      <c r="A46" s="197"/>
      <c r="B46" s="298" t="s">
        <v>328</v>
      </c>
      <c r="C46" s="298"/>
      <c r="D46" s="298"/>
      <c r="E46" s="298"/>
      <c r="F46" s="298"/>
      <c r="G46" s="298"/>
      <c r="H46" s="298"/>
      <c r="I46" s="298"/>
      <c r="J46" s="298"/>
      <c r="K46" s="298"/>
      <c r="L46" s="299">
        <v>20.038399999999999</v>
      </c>
      <c r="M46" s="299"/>
      <c r="N46" s="299"/>
      <c r="O46" s="299"/>
      <c r="P46" s="299"/>
      <c r="Q46" s="299"/>
      <c r="R46" s="299"/>
      <c r="S46" s="299"/>
      <c r="T46" s="299"/>
      <c r="U46" s="299"/>
      <c r="V46" s="300" t="s">
        <v>317</v>
      </c>
      <c r="W46" s="300"/>
      <c r="X46" s="300"/>
      <c r="Y46" s="300"/>
      <c r="Z46" s="300"/>
      <c r="AA46" s="300"/>
      <c r="AB46" s="300"/>
      <c r="AC46" s="300"/>
      <c r="AD46" s="300"/>
      <c r="AE46" s="300"/>
      <c r="AF46" s="300"/>
      <c r="AG46" s="300"/>
      <c r="AH46" s="197"/>
      <c r="AI46" s="197"/>
      <c r="AJ46" s="197"/>
      <c r="AK46" s="197"/>
      <c r="AL46" s="197"/>
      <c r="AM46" s="197"/>
      <c r="AN46" s="82"/>
      <c r="AO46" s="82"/>
      <c r="AP46" s="82"/>
      <c r="AQ46" s="82"/>
      <c r="AR46" s="82"/>
      <c r="AS46" s="82"/>
      <c r="AT46" s="82"/>
      <c r="AU46" s="82"/>
      <c r="AV46" s="82"/>
      <c r="AW46" s="82"/>
      <c r="AX46" s="82"/>
      <c r="AY46" s="82"/>
      <c r="AZ46" s="82"/>
      <c r="BA46" s="82"/>
      <c r="BB46" s="82"/>
      <c r="BC46" s="82"/>
      <c r="BD46" s="82"/>
    </row>
    <row r="47" spans="1:56" ht="12.75" customHeight="1">
      <c r="A47" s="197"/>
      <c r="B47" s="290" t="s">
        <v>329</v>
      </c>
      <c r="C47" s="290"/>
      <c r="D47" s="290"/>
      <c r="E47" s="290"/>
      <c r="F47" s="290"/>
      <c r="G47" s="290"/>
      <c r="H47" s="290"/>
      <c r="I47" s="290"/>
      <c r="J47" s="290"/>
      <c r="K47" s="290"/>
      <c r="L47" s="291">
        <v>20.000399999999999</v>
      </c>
      <c r="M47" s="291"/>
      <c r="N47" s="291"/>
      <c r="O47" s="291"/>
      <c r="P47" s="291"/>
      <c r="Q47" s="291"/>
      <c r="R47" s="291"/>
      <c r="S47" s="291"/>
      <c r="T47" s="291"/>
      <c r="U47" s="291"/>
      <c r="V47" s="289" t="s">
        <v>316</v>
      </c>
      <c r="W47" s="289"/>
      <c r="X47" s="289"/>
      <c r="Y47" s="289"/>
      <c r="Z47" s="289"/>
      <c r="AA47" s="289"/>
      <c r="AB47" s="289"/>
      <c r="AC47" s="289"/>
      <c r="AD47" s="289"/>
      <c r="AE47" s="289"/>
      <c r="AF47" s="289"/>
      <c r="AG47" s="289"/>
      <c r="AH47" s="197"/>
      <c r="AI47" s="197"/>
      <c r="AJ47" s="197"/>
      <c r="AK47" s="197"/>
      <c r="AL47" s="197"/>
      <c r="AM47" s="197"/>
      <c r="AN47" s="82"/>
      <c r="AO47" s="82"/>
      <c r="AP47" s="82"/>
      <c r="AQ47" s="82"/>
      <c r="AR47" s="82"/>
      <c r="AS47" s="82"/>
      <c r="AT47" s="82"/>
      <c r="AU47" s="82"/>
      <c r="AV47" s="82"/>
      <c r="AW47" s="82"/>
      <c r="AX47" s="82"/>
      <c r="AY47" s="82"/>
      <c r="AZ47" s="82"/>
      <c r="BA47" s="82"/>
      <c r="BB47" s="82"/>
      <c r="BC47" s="82"/>
      <c r="BD47" s="82"/>
    </row>
    <row r="48" spans="1:56" ht="12.75" customHeight="1">
      <c r="A48" s="197"/>
      <c r="B48" s="290" t="s">
        <v>330</v>
      </c>
      <c r="C48" s="290"/>
      <c r="D48" s="290"/>
      <c r="E48" s="290"/>
      <c r="F48" s="290"/>
      <c r="G48" s="290"/>
      <c r="H48" s="290"/>
      <c r="I48" s="290"/>
      <c r="J48" s="290"/>
      <c r="K48" s="290"/>
      <c r="L48" s="291">
        <v>20.000399999999999</v>
      </c>
      <c r="M48" s="291"/>
      <c r="N48" s="291"/>
      <c r="O48" s="291"/>
      <c r="P48" s="291"/>
      <c r="Q48" s="291"/>
      <c r="R48" s="291"/>
      <c r="S48" s="291"/>
      <c r="T48" s="291"/>
      <c r="U48" s="291"/>
      <c r="V48" s="289" t="s">
        <v>331</v>
      </c>
      <c r="W48" s="289"/>
      <c r="X48" s="289"/>
      <c r="Y48" s="289"/>
      <c r="Z48" s="289"/>
      <c r="AA48" s="289"/>
      <c r="AB48" s="289"/>
      <c r="AC48" s="289"/>
      <c r="AD48" s="289"/>
      <c r="AE48" s="289"/>
      <c r="AF48" s="289"/>
      <c r="AG48" s="289"/>
      <c r="AH48" s="197"/>
      <c r="AI48" s="197"/>
      <c r="AJ48" s="197"/>
      <c r="AK48" s="197"/>
      <c r="AL48" s="197"/>
      <c r="AM48" s="197"/>
      <c r="AN48" s="82"/>
      <c r="AO48" s="82"/>
      <c r="AP48" s="82"/>
      <c r="AQ48" s="82"/>
      <c r="AR48" s="82"/>
      <c r="AS48" s="82"/>
      <c r="AT48" s="82"/>
      <c r="AU48" s="82"/>
      <c r="AV48" s="82"/>
      <c r="AW48" s="82"/>
      <c r="AX48" s="82"/>
      <c r="AY48" s="82"/>
      <c r="AZ48" s="82"/>
      <c r="BA48" s="82"/>
      <c r="BB48" s="82"/>
      <c r="BC48" s="82"/>
      <c r="BD48" s="82"/>
    </row>
    <row r="49" spans="1:56" ht="11.25" customHeight="1">
      <c r="A49" s="197"/>
      <c r="B49" s="203"/>
      <c r="C49" s="203"/>
      <c r="D49" s="203"/>
      <c r="E49" s="203"/>
      <c r="F49" s="203"/>
      <c r="G49" s="203"/>
      <c r="H49" s="203"/>
      <c r="I49" s="203"/>
      <c r="J49" s="203"/>
      <c r="K49" s="203"/>
      <c r="L49" s="227"/>
      <c r="M49" s="227"/>
      <c r="N49" s="227"/>
      <c r="O49" s="227"/>
      <c r="P49" s="227"/>
      <c r="Q49" s="227"/>
      <c r="R49" s="227"/>
      <c r="S49" s="227"/>
      <c r="T49" s="227"/>
      <c r="U49" s="227"/>
      <c r="V49" s="228"/>
      <c r="W49" s="228"/>
      <c r="X49" s="228"/>
      <c r="Y49" s="228"/>
      <c r="Z49" s="228"/>
      <c r="AA49" s="228"/>
      <c r="AB49" s="228"/>
      <c r="AC49" s="228"/>
      <c r="AD49" s="228"/>
      <c r="AE49" s="228"/>
      <c r="AF49" s="228"/>
      <c r="AG49" s="228"/>
      <c r="AH49" s="197"/>
      <c r="AI49" s="197"/>
      <c r="AJ49" s="197"/>
      <c r="AK49" s="197"/>
      <c r="AL49" s="197"/>
      <c r="AM49" s="197"/>
      <c r="AN49" s="82"/>
      <c r="AO49" s="82"/>
      <c r="AP49" s="82"/>
      <c r="AQ49" s="82"/>
      <c r="AR49" s="82"/>
      <c r="AS49" s="82"/>
      <c r="AT49" s="82"/>
      <c r="AU49" s="82"/>
      <c r="AV49" s="82"/>
      <c r="AW49" s="82"/>
      <c r="AX49" s="82"/>
      <c r="AY49" s="82"/>
      <c r="AZ49" s="82"/>
      <c r="BA49" s="82"/>
      <c r="BB49" s="82"/>
      <c r="BC49" s="82"/>
      <c r="BD49" s="82"/>
    </row>
    <row r="50" spans="1:56" ht="6" hidden="1" customHeight="1">
      <c r="A50" s="197"/>
      <c r="B50" s="203"/>
      <c r="C50" s="203"/>
      <c r="D50" s="203"/>
      <c r="E50" s="203"/>
      <c r="F50" s="203"/>
      <c r="G50" s="203"/>
      <c r="H50" s="203"/>
      <c r="I50" s="203"/>
      <c r="J50" s="203"/>
      <c r="K50" s="203"/>
      <c r="L50" s="227"/>
      <c r="M50" s="227"/>
      <c r="N50" s="227"/>
      <c r="O50" s="227"/>
      <c r="P50" s="227"/>
      <c r="Q50" s="227"/>
      <c r="R50" s="227"/>
      <c r="S50" s="227"/>
      <c r="T50" s="227"/>
      <c r="U50" s="227"/>
      <c r="V50" s="228"/>
      <c r="W50" s="228"/>
      <c r="X50" s="228"/>
      <c r="Y50" s="228"/>
      <c r="Z50" s="228"/>
      <c r="AA50" s="228"/>
      <c r="AB50" s="228"/>
      <c r="AC50" s="228"/>
      <c r="AD50" s="228"/>
      <c r="AE50" s="228"/>
      <c r="AF50" s="228"/>
      <c r="AG50" s="228"/>
      <c r="AH50" s="197"/>
      <c r="AI50" s="197"/>
      <c r="AJ50" s="197"/>
      <c r="AK50" s="197"/>
      <c r="AL50" s="197"/>
      <c r="AM50" s="197"/>
      <c r="AN50" s="82"/>
      <c r="AO50" s="82"/>
      <c r="AP50" s="82"/>
      <c r="AQ50" s="82"/>
      <c r="AR50" s="82"/>
      <c r="AS50" s="82"/>
      <c r="AT50" s="82"/>
      <c r="AU50" s="82"/>
      <c r="AV50" s="82"/>
      <c r="AW50" s="82"/>
      <c r="AX50" s="82"/>
      <c r="AY50" s="82"/>
      <c r="AZ50" s="82"/>
      <c r="BA50" s="82"/>
      <c r="BB50" s="82"/>
      <c r="BC50" s="82"/>
      <c r="BD50" s="82"/>
    </row>
    <row r="51" spans="1:56" ht="12.75" hidden="1" customHeight="1">
      <c r="A51" s="197"/>
      <c r="B51" s="203"/>
      <c r="C51" s="203"/>
      <c r="D51" s="203"/>
      <c r="E51" s="203"/>
      <c r="F51" s="203"/>
      <c r="G51" s="203"/>
      <c r="H51" s="203"/>
      <c r="I51" s="203"/>
      <c r="J51" s="203"/>
      <c r="K51" s="203"/>
      <c r="L51" s="227"/>
      <c r="M51" s="227"/>
      <c r="N51" s="227"/>
      <c r="O51" s="227"/>
      <c r="P51" s="227"/>
      <c r="Q51" s="227"/>
      <c r="R51" s="227"/>
      <c r="S51" s="227"/>
      <c r="T51" s="227"/>
      <c r="U51" s="227"/>
      <c r="V51" s="228"/>
      <c r="W51" s="228"/>
      <c r="X51" s="228"/>
      <c r="Y51" s="228"/>
      <c r="Z51" s="228"/>
      <c r="AA51" s="228"/>
      <c r="AB51" s="228"/>
      <c r="AC51" s="228"/>
      <c r="AD51" s="228"/>
      <c r="AE51" s="228"/>
      <c r="AF51" s="228"/>
      <c r="AG51" s="228"/>
      <c r="AH51" s="197"/>
      <c r="AI51" s="197"/>
      <c r="AJ51" s="197"/>
      <c r="AK51" s="197"/>
      <c r="AL51" s="197"/>
      <c r="AM51" s="197"/>
      <c r="AN51" s="82"/>
      <c r="AO51" s="82"/>
      <c r="AP51" s="82"/>
      <c r="AQ51" s="82"/>
      <c r="AR51" s="82"/>
      <c r="AS51" s="82"/>
      <c r="AT51" s="82"/>
      <c r="AU51" s="82"/>
      <c r="AV51" s="82"/>
      <c r="AW51" s="82"/>
      <c r="AX51" s="82"/>
      <c r="AY51" s="82"/>
      <c r="AZ51" s="82"/>
      <c r="BA51" s="82"/>
      <c r="BB51" s="82"/>
      <c r="BC51" s="82"/>
      <c r="BD51" s="82"/>
    </row>
    <row r="52" spans="1:56" ht="12.75" customHeight="1">
      <c r="A52" s="197"/>
      <c r="B52" s="83"/>
      <c r="C52" s="83"/>
      <c r="D52" s="83"/>
      <c r="E52" s="83"/>
      <c r="F52" s="83"/>
      <c r="G52" s="83"/>
      <c r="H52" s="83"/>
      <c r="I52" s="83"/>
      <c r="J52" s="83"/>
      <c r="K52" s="83"/>
      <c r="L52" s="229"/>
      <c r="M52" s="229"/>
      <c r="N52" s="229"/>
      <c r="O52" s="229"/>
      <c r="P52" s="229"/>
      <c r="Q52" s="229"/>
      <c r="R52" s="229"/>
      <c r="S52" s="229"/>
      <c r="T52" s="229"/>
      <c r="U52" s="229"/>
      <c r="V52" s="302"/>
      <c r="W52" s="302"/>
      <c r="X52" s="302"/>
      <c r="Y52" s="302"/>
      <c r="Z52" s="302"/>
      <c r="AA52" s="302"/>
      <c r="AB52" s="302"/>
      <c r="AC52" s="302"/>
      <c r="AD52" s="302"/>
      <c r="AE52" s="302"/>
      <c r="AF52" s="302"/>
      <c r="AG52" s="302"/>
      <c r="AH52" s="197"/>
      <c r="AI52" s="197"/>
      <c r="AJ52" s="197"/>
      <c r="AK52" s="197"/>
      <c r="AL52" s="197"/>
      <c r="AM52" s="197"/>
      <c r="AN52" s="82"/>
      <c r="AO52" s="82"/>
      <c r="AP52" s="82"/>
      <c r="AQ52" s="82"/>
      <c r="AR52" s="82"/>
      <c r="AS52" s="82"/>
      <c r="AT52" s="82"/>
      <c r="AU52" s="82"/>
      <c r="AV52" s="82"/>
      <c r="AW52" s="82"/>
      <c r="AX52" s="82"/>
      <c r="AY52" s="82"/>
      <c r="AZ52" s="82"/>
      <c r="BA52" s="82"/>
      <c r="BB52" s="82"/>
      <c r="BC52" s="82"/>
      <c r="BD52" s="82"/>
    </row>
    <row r="53" spans="1:56" ht="12.75" customHeight="1">
      <c r="A53" s="197"/>
      <c r="B53" s="197"/>
      <c r="C53" s="197"/>
      <c r="D53" s="197"/>
      <c r="E53" s="197"/>
      <c r="F53" s="197"/>
      <c r="G53" s="197"/>
      <c r="H53" s="197"/>
      <c r="I53" s="197"/>
      <c r="J53" s="197"/>
      <c r="K53" s="197"/>
      <c r="L53" s="197"/>
      <c r="M53" s="197"/>
      <c r="N53" s="197"/>
      <c r="O53" s="197"/>
      <c r="P53" s="197"/>
      <c r="Q53" s="197"/>
      <c r="R53" s="197"/>
      <c r="S53" s="197"/>
      <c r="T53" s="197"/>
      <c r="U53" s="197"/>
      <c r="V53" s="197"/>
      <c r="W53" s="197"/>
      <c r="X53" s="197"/>
      <c r="Y53" s="197"/>
      <c r="Z53" s="197"/>
      <c r="AA53" s="197"/>
      <c r="AB53" s="197"/>
      <c r="AC53" s="197"/>
      <c r="AD53" s="197"/>
      <c r="AE53" s="197"/>
      <c r="AF53" s="197"/>
      <c r="AG53" s="197"/>
      <c r="AH53" s="197"/>
      <c r="AI53" s="197"/>
      <c r="AJ53" s="197"/>
      <c r="AK53" s="197"/>
      <c r="AL53" s="197"/>
      <c r="AM53" s="197"/>
      <c r="AN53" s="82"/>
      <c r="AO53" s="82"/>
      <c r="AP53" s="82"/>
      <c r="AQ53" s="82"/>
      <c r="AR53" s="82"/>
      <c r="AS53" s="82"/>
      <c r="AT53" s="82"/>
      <c r="AU53" s="82"/>
      <c r="AV53" s="82"/>
      <c r="AW53" s="82"/>
      <c r="AX53" s="82"/>
      <c r="AY53" s="82"/>
      <c r="AZ53" s="82"/>
      <c r="BA53" s="82"/>
      <c r="BB53" s="82"/>
      <c r="BC53" s="82"/>
      <c r="BD53" s="82"/>
    </row>
    <row r="54" spans="1:56" ht="12.75" customHeight="1">
      <c r="A54" s="197"/>
      <c r="B54" s="197"/>
      <c r="C54" s="197"/>
      <c r="D54" s="197"/>
      <c r="E54" s="197"/>
      <c r="F54" s="197"/>
      <c r="G54" s="197"/>
      <c r="H54" s="197"/>
      <c r="I54" s="197"/>
      <c r="J54" s="197"/>
      <c r="K54" s="197"/>
      <c r="L54" s="197"/>
      <c r="M54" s="197"/>
      <c r="N54" s="197"/>
      <c r="O54" s="197"/>
      <c r="P54" s="197"/>
      <c r="Q54" s="197"/>
      <c r="R54" s="197"/>
      <c r="S54" s="197"/>
      <c r="T54" s="197"/>
      <c r="U54" s="197"/>
      <c r="V54" s="197"/>
      <c r="W54" s="197"/>
      <c r="X54" s="197"/>
      <c r="Y54" s="197"/>
      <c r="Z54" s="197"/>
      <c r="AA54" s="197"/>
      <c r="AB54" s="197"/>
      <c r="AC54" s="197"/>
      <c r="AD54" s="197"/>
      <c r="AE54" s="197"/>
      <c r="AF54" s="197"/>
      <c r="AG54" s="197"/>
      <c r="AH54" s="197"/>
      <c r="AI54" s="197"/>
      <c r="AJ54" s="197"/>
      <c r="AK54" s="197"/>
      <c r="AL54" s="197"/>
      <c r="AM54" s="197"/>
      <c r="AN54" s="82"/>
      <c r="AO54" s="82"/>
      <c r="AP54" s="82"/>
      <c r="AQ54" s="82"/>
      <c r="AR54" s="82"/>
      <c r="AS54" s="82"/>
      <c r="AT54" s="82"/>
      <c r="AU54" s="82"/>
      <c r="AV54" s="82"/>
      <c r="AW54" s="82"/>
      <c r="AX54" s="82"/>
      <c r="AY54" s="82"/>
      <c r="AZ54" s="82"/>
      <c r="BA54" s="82"/>
      <c r="BB54" s="82"/>
      <c r="BC54" s="82"/>
      <c r="BD54" s="82"/>
    </row>
    <row r="55" spans="1:56" ht="12.75" customHeight="1">
      <c r="A55" s="197"/>
      <c r="B55" s="197"/>
      <c r="C55" s="197"/>
      <c r="D55" s="197"/>
      <c r="E55" s="197"/>
      <c r="F55" s="197"/>
      <c r="G55" s="197"/>
      <c r="H55" s="197"/>
      <c r="I55" s="197"/>
      <c r="J55" s="197"/>
      <c r="K55" s="197"/>
      <c r="L55" s="197"/>
      <c r="M55" s="197"/>
      <c r="N55" s="197"/>
      <c r="O55" s="197"/>
      <c r="P55" s="197"/>
      <c r="Q55" s="197"/>
      <c r="R55" s="197"/>
      <c r="S55" s="197"/>
      <c r="T55" s="197"/>
      <c r="U55" s="197"/>
      <c r="V55" s="197"/>
      <c r="W55" s="197"/>
      <c r="X55" s="197"/>
      <c r="Y55" s="197"/>
      <c r="Z55" s="197"/>
      <c r="AA55" s="197"/>
      <c r="AB55" s="197"/>
      <c r="AC55" s="197"/>
      <c r="AD55" s="197"/>
      <c r="AE55" s="197"/>
      <c r="AF55" s="197"/>
      <c r="AG55" s="197"/>
      <c r="AH55" s="197"/>
      <c r="AI55" s="197"/>
      <c r="AJ55" s="197"/>
      <c r="AK55" s="197"/>
      <c r="AL55" s="197"/>
      <c r="AM55" s="197"/>
      <c r="AN55" s="82"/>
      <c r="AO55" s="82"/>
      <c r="AP55" s="82"/>
      <c r="AQ55" s="82"/>
      <c r="AR55" s="82"/>
      <c r="AS55" s="82"/>
      <c r="AT55" s="82"/>
      <c r="AU55" s="82"/>
      <c r="AV55" s="82"/>
      <c r="AW55" s="82"/>
      <c r="AX55" s="82"/>
      <c r="AY55" s="82"/>
      <c r="AZ55" s="82"/>
      <c r="BA55" s="82"/>
      <c r="BB55" s="82"/>
      <c r="BC55" s="82"/>
      <c r="BD55" s="82"/>
    </row>
    <row r="56" spans="1:56">
      <c r="A56" s="82"/>
      <c r="B56" s="301" t="s">
        <v>318</v>
      </c>
      <c r="C56" s="301"/>
      <c r="D56" s="301"/>
      <c r="E56" s="301"/>
      <c r="F56" s="301"/>
      <c r="G56" s="301"/>
      <c r="H56" s="301"/>
      <c r="I56" s="301"/>
      <c r="J56" s="301"/>
      <c r="K56" s="301"/>
      <c r="L56" s="301"/>
      <c r="M56" s="301"/>
      <c r="N56" s="301"/>
      <c r="O56" s="301"/>
      <c r="P56" s="301"/>
      <c r="Q56" s="301"/>
      <c r="R56" s="301"/>
      <c r="S56" s="301"/>
      <c r="T56" s="301"/>
      <c r="U56" s="301"/>
      <c r="V56" s="301"/>
      <c r="W56" s="301"/>
      <c r="X56" s="301"/>
      <c r="Y56" s="301"/>
      <c r="Z56" s="301"/>
      <c r="AA56" s="301"/>
      <c r="AB56" s="301"/>
      <c r="AC56" s="301"/>
      <c r="AD56" s="301"/>
      <c r="AE56" s="301"/>
      <c r="AF56" s="301"/>
      <c r="AG56" s="301"/>
      <c r="AH56" s="301"/>
      <c r="AI56" s="301"/>
      <c r="AJ56" s="301"/>
      <c r="AK56" s="301"/>
      <c r="AL56" s="301"/>
      <c r="AM56" s="301"/>
      <c r="AN56" s="82"/>
      <c r="AO56" s="82"/>
      <c r="AP56" s="82"/>
      <c r="AQ56" s="82"/>
      <c r="AR56" s="82"/>
      <c r="AS56" s="82"/>
      <c r="AT56" s="82"/>
      <c r="AU56" s="82"/>
      <c r="AV56" s="82"/>
      <c r="AW56" s="82"/>
      <c r="AX56" s="82"/>
      <c r="AY56" s="82"/>
      <c r="AZ56" s="82"/>
      <c r="BA56" s="82"/>
      <c r="BB56" s="82"/>
      <c r="BC56" s="82"/>
      <c r="BD56" s="82"/>
    </row>
    <row r="57" spans="1:56">
      <c r="A57" s="82"/>
      <c r="B57" s="301"/>
      <c r="C57" s="301"/>
      <c r="D57" s="301"/>
      <c r="E57" s="301"/>
      <c r="F57" s="301"/>
      <c r="G57" s="301"/>
      <c r="H57" s="301"/>
      <c r="I57" s="301"/>
      <c r="J57" s="301"/>
      <c r="K57" s="301"/>
      <c r="L57" s="301"/>
      <c r="M57" s="301"/>
      <c r="N57" s="301"/>
      <c r="O57" s="301"/>
      <c r="P57" s="301"/>
      <c r="Q57" s="301"/>
      <c r="R57" s="301"/>
      <c r="S57" s="301"/>
      <c r="T57" s="301"/>
      <c r="U57" s="301"/>
      <c r="V57" s="301"/>
      <c r="W57" s="301"/>
      <c r="X57" s="301"/>
      <c r="Y57" s="301"/>
      <c r="Z57" s="301"/>
      <c r="AA57" s="301"/>
      <c r="AB57" s="301"/>
      <c r="AC57" s="301"/>
      <c r="AD57" s="301"/>
      <c r="AE57" s="301"/>
      <c r="AF57" s="301"/>
      <c r="AG57" s="301"/>
      <c r="AH57" s="301"/>
      <c r="AI57" s="301"/>
      <c r="AJ57" s="301"/>
      <c r="AK57" s="301"/>
      <c r="AL57" s="301"/>
      <c r="AM57" s="301"/>
      <c r="AN57" s="82"/>
      <c r="AO57" s="82"/>
      <c r="AP57" s="82"/>
      <c r="AQ57" s="82"/>
      <c r="AR57" s="82"/>
      <c r="AS57" s="82"/>
      <c r="AT57" s="82"/>
      <c r="AU57" s="82"/>
      <c r="AV57" s="82"/>
      <c r="AW57" s="82"/>
      <c r="AX57" s="82"/>
      <c r="AY57" s="82"/>
      <c r="AZ57" s="82"/>
      <c r="BA57" s="82"/>
      <c r="BB57" s="82"/>
      <c r="BC57" s="82"/>
      <c r="BD57" s="82"/>
    </row>
    <row r="58" spans="1:56">
      <c r="A58" s="82"/>
      <c r="B58" s="301"/>
      <c r="C58" s="301"/>
      <c r="D58" s="301"/>
      <c r="E58" s="301"/>
      <c r="F58" s="301"/>
      <c r="G58" s="301"/>
      <c r="H58" s="301"/>
      <c r="I58" s="301"/>
      <c r="J58" s="301"/>
      <c r="K58" s="301"/>
      <c r="L58" s="301"/>
      <c r="M58" s="301"/>
      <c r="N58" s="301"/>
      <c r="O58" s="301"/>
      <c r="P58" s="301"/>
      <c r="Q58" s="301"/>
      <c r="R58" s="301"/>
      <c r="S58" s="301"/>
      <c r="T58" s="301"/>
      <c r="U58" s="301"/>
      <c r="V58" s="301"/>
      <c r="W58" s="301"/>
      <c r="X58" s="301"/>
      <c r="Y58" s="301"/>
      <c r="Z58" s="301"/>
      <c r="AA58" s="301"/>
      <c r="AB58" s="301"/>
      <c r="AC58" s="301"/>
      <c r="AD58" s="301"/>
      <c r="AE58" s="301"/>
      <c r="AF58" s="301"/>
      <c r="AG58" s="301"/>
      <c r="AH58" s="301"/>
      <c r="AI58" s="301"/>
      <c r="AJ58" s="301"/>
      <c r="AK58" s="301"/>
      <c r="AL58" s="301"/>
      <c r="AM58" s="301"/>
      <c r="AN58" s="82"/>
      <c r="AO58" s="82"/>
      <c r="AP58" s="82"/>
      <c r="AQ58" s="82"/>
      <c r="AR58" s="82"/>
      <c r="AS58" s="82"/>
      <c r="AT58" s="82"/>
      <c r="AU58" s="82"/>
      <c r="AV58" s="82"/>
      <c r="AW58" s="82"/>
      <c r="AX58" s="82"/>
      <c r="AY58" s="82"/>
      <c r="AZ58" s="82"/>
      <c r="BA58" s="82"/>
      <c r="BB58" s="82"/>
      <c r="BC58" s="82"/>
      <c r="BD58" s="82"/>
    </row>
    <row r="59" spans="1:56">
      <c r="A59" s="82"/>
      <c r="B59" s="301"/>
      <c r="C59" s="301"/>
      <c r="D59" s="301"/>
      <c r="E59" s="301"/>
      <c r="F59" s="301"/>
      <c r="G59" s="301"/>
      <c r="H59" s="301"/>
      <c r="I59" s="301"/>
      <c r="J59" s="301"/>
      <c r="K59" s="301"/>
      <c r="L59" s="301"/>
      <c r="M59" s="301"/>
      <c r="N59" s="301"/>
      <c r="O59" s="301"/>
      <c r="P59" s="301"/>
      <c r="Q59" s="301"/>
      <c r="R59" s="301"/>
      <c r="S59" s="301"/>
      <c r="T59" s="301"/>
      <c r="U59" s="301"/>
      <c r="V59" s="301"/>
      <c r="W59" s="301"/>
      <c r="X59" s="301"/>
      <c r="Y59" s="301"/>
      <c r="Z59" s="301"/>
      <c r="AA59" s="301"/>
      <c r="AB59" s="301"/>
      <c r="AC59" s="301"/>
      <c r="AD59" s="301"/>
      <c r="AE59" s="301"/>
      <c r="AF59" s="301"/>
      <c r="AG59" s="301"/>
      <c r="AH59" s="301"/>
      <c r="AI59" s="301"/>
      <c r="AJ59" s="301"/>
      <c r="AK59" s="301"/>
      <c r="AL59" s="301"/>
      <c r="AM59" s="301"/>
      <c r="AN59" s="82"/>
      <c r="AO59" s="82"/>
      <c r="AP59" s="82"/>
      <c r="AQ59" s="82"/>
      <c r="AR59" s="82"/>
      <c r="AS59" s="82"/>
      <c r="AT59" s="82"/>
      <c r="AU59" s="82"/>
      <c r="AV59" s="82"/>
      <c r="AW59" s="82"/>
      <c r="AX59" s="82"/>
      <c r="AY59" s="82"/>
      <c r="AZ59" s="82"/>
      <c r="BA59" s="82"/>
      <c r="BB59" s="82"/>
      <c r="BC59" s="82"/>
      <c r="BD59" s="82"/>
    </row>
    <row r="60" spans="1:56">
      <c r="A60" s="82"/>
      <c r="B60" s="82"/>
      <c r="C60" s="82"/>
      <c r="D60" s="82"/>
      <c r="E60" s="82"/>
      <c r="F60" s="82"/>
      <c r="G60" s="82"/>
      <c r="H60" s="82"/>
      <c r="I60" s="82"/>
      <c r="J60" s="82"/>
      <c r="K60" s="82"/>
      <c r="L60" s="82"/>
      <c r="M60" s="82"/>
      <c r="N60" s="82"/>
      <c r="O60" s="82"/>
      <c r="P60" s="82"/>
      <c r="Q60" s="82"/>
      <c r="R60" s="82"/>
      <c r="S60" s="82"/>
      <c r="T60" s="82"/>
      <c r="U60" s="82"/>
      <c r="V60" s="82"/>
      <c r="W60" s="82"/>
      <c r="X60" s="82"/>
      <c r="Y60" s="82"/>
      <c r="Z60" s="82"/>
      <c r="AA60" s="82"/>
      <c r="AB60" s="82"/>
      <c r="AC60" s="82"/>
      <c r="AD60" s="82"/>
      <c r="AE60" s="82"/>
      <c r="AF60" s="82"/>
      <c r="AG60" s="82"/>
      <c r="AH60" s="82"/>
      <c r="AI60" s="82"/>
      <c r="AJ60" s="82"/>
      <c r="AK60" s="82"/>
      <c r="AL60" s="82"/>
      <c r="AM60" s="82"/>
      <c r="AN60" s="82"/>
      <c r="AO60" s="82"/>
      <c r="AP60" s="82"/>
      <c r="AQ60" s="82"/>
      <c r="AR60" s="82"/>
      <c r="AS60" s="82"/>
      <c r="AT60" s="82"/>
      <c r="AU60" s="82"/>
      <c r="AV60" s="82"/>
      <c r="AW60" s="82"/>
      <c r="AX60" s="82"/>
      <c r="AY60" s="82"/>
      <c r="AZ60" s="82"/>
      <c r="BA60" s="82"/>
      <c r="BB60" s="82"/>
      <c r="BC60" s="82"/>
      <c r="BD60" s="82"/>
    </row>
    <row r="61" spans="1:56">
      <c r="A61" s="82"/>
      <c r="B61" s="82"/>
      <c r="C61" s="82"/>
      <c r="D61" s="82"/>
      <c r="E61" s="82"/>
      <c r="F61" s="82"/>
      <c r="G61" s="82"/>
      <c r="H61" s="82"/>
      <c r="I61" s="82"/>
      <c r="J61" s="82"/>
      <c r="K61" s="82"/>
      <c r="L61" s="82"/>
      <c r="M61" s="82"/>
      <c r="N61" s="82"/>
      <c r="O61" s="82"/>
      <c r="P61" s="82"/>
      <c r="Q61" s="82"/>
      <c r="R61" s="82"/>
      <c r="S61" s="82"/>
      <c r="T61" s="82"/>
      <c r="U61" s="82"/>
      <c r="V61" s="82"/>
      <c r="W61" s="82"/>
      <c r="X61" s="82"/>
      <c r="Y61" s="82"/>
      <c r="Z61" s="82"/>
      <c r="AA61" s="82"/>
      <c r="AB61" s="82"/>
      <c r="AC61" s="82"/>
      <c r="AD61" s="82"/>
      <c r="AE61" s="82"/>
      <c r="AF61" s="82"/>
      <c r="AG61" s="82"/>
      <c r="AH61" s="82"/>
      <c r="AI61" s="82"/>
      <c r="AJ61" s="82"/>
      <c r="AK61" s="82"/>
      <c r="AL61" s="82"/>
      <c r="AM61" s="82"/>
      <c r="AN61" s="82"/>
      <c r="AO61" s="82"/>
      <c r="AP61" s="82"/>
      <c r="AQ61" s="82"/>
      <c r="AR61" s="82"/>
      <c r="AS61" s="82"/>
      <c r="AT61" s="82"/>
      <c r="AU61" s="82"/>
      <c r="AV61" s="82"/>
      <c r="AW61" s="82"/>
      <c r="AX61" s="82"/>
      <c r="AY61" s="82"/>
      <c r="AZ61" s="82"/>
      <c r="BA61" s="82"/>
      <c r="BB61" s="82"/>
      <c r="BC61" s="82"/>
      <c r="BD61" s="82"/>
    </row>
    <row r="62" spans="1:56">
      <c r="A62" s="82"/>
      <c r="B62" s="82"/>
      <c r="C62" s="82"/>
      <c r="D62" s="82"/>
      <c r="E62" s="82"/>
      <c r="F62" s="82"/>
      <c r="G62" s="82"/>
      <c r="H62" s="82"/>
      <c r="I62" s="82"/>
      <c r="J62" s="82"/>
      <c r="K62" s="82"/>
      <c r="L62" s="82"/>
      <c r="M62" s="82"/>
      <c r="N62" s="82"/>
      <c r="O62" s="82"/>
      <c r="P62" s="82"/>
      <c r="Q62" s="82"/>
      <c r="R62" s="82"/>
      <c r="S62" s="82"/>
      <c r="T62" s="82"/>
      <c r="U62" s="82"/>
      <c r="V62" s="82"/>
      <c r="W62" s="82"/>
      <c r="X62" s="82"/>
      <c r="Y62" s="82"/>
      <c r="Z62" s="82"/>
      <c r="AA62" s="82"/>
      <c r="AB62" s="82"/>
      <c r="AC62" s="82"/>
      <c r="AD62" s="82"/>
      <c r="AE62" s="82"/>
      <c r="AF62" s="82"/>
      <c r="AG62" s="82"/>
      <c r="AH62" s="82"/>
      <c r="AI62" s="82"/>
      <c r="AJ62" s="82"/>
      <c r="AK62" s="82"/>
      <c r="AL62" s="82"/>
      <c r="AM62" s="82"/>
      <c r="AN62" s="82"/>
      <c r="AO62" s="82"/>
      <c r="AP62" s="82"/>
      <c r="AQ62" s="82"/>
      <c r="AR62" s="82"/>
      <c r="AS62" s="82"/>
      <c r="AT62" s="82"/>
      <c r="AU62" s="82"/>
      <c r="AV62" s="82"/>
      <c r="AW62" s="82"/>
      <c r="AX62" s="82"/>
      <c r="AY62" s="82"/>
      <c r="AZ62" s="82"/>
      <c r="BA62" s="82"/>
      <c r="BB62" s="82"/>
      <c r="BC62" s="82"/>
      <c r="BD62" s="82"/>
    </row>
    <row r="63" spans="1:56">
      <c r="A63" s="82"/>
      <c r="B63" s="82"/>
      <c r="C63" s="82"/>
      <c r="D63" s="82"/>
      <c r="E63" s="82"/>
      <c r="F63" s="82"/>
      <c r="G63" s="82"/>
      <c r="H63" s="82"/>
      <c r="I63" s="82"/>
      <c r="J63" s="82"/>
      <c r="K63" s="82"/>
      <c r="L63" s="82"/>
      <c r="M63" s="82"/>
      <c r="N63" s="82"/>
      <c r="O63" s="82"/>
      <c r="P63" s="82"/>
      <c r="Q63" s="82"/>
      <c r="R63" s="82"/>
      <c r="S63" s="82"/>
      <c r="T63" s="82"/>
      <c r="U63" s="82"/>
      <c r="V63" s="82"/>
      <c r="W63" s="82"/>
      <c r="X63" s="82"/>
      <c r="Y63" s="82"/>
      <c r="Z63" s="82"/>
      <c r="AA63" s="82"/>
      <c r="AB63" s="82"/>
      <c r="AC63" s="82"/>
      <c r="AD63" s="82"/>
      <c r="AE63" s="82"/>
      <c r="AF63" s="82"/>
      <c r="AG63" s="82"/>
      <c r="AH63" s="82"/>
      <c r="AI63" s="82"/>
      <c r="AJ63" s="82"/>
      <c r="AK63" s="82"/>
      <c r="AL63" s="82"/>
      <c r="AM63" s="82"/>
      <c r="AN63" s="82"/>
      <c r="AO63" s="82"/>
      <c r="AP63" s="82"/>
      <c r="AQ63" s="82"/>
      <c r="AR63" s="82"/>
      <c r="AS63" s="82"/>
      <c r="AT63" s="82"/>
      <c r="AU63" s="82"/>
      <c r="AV63" s="82"/>
      <c r="AW63" s="82"/>
      <c r="AX63" s="82"/>
      <c r="AY63" s="82"/>
      <c r="AZ63" s="82"/>
      <c r="BA63" s="82"/>
      <c r="BB63" s="82"/>
      <c r="BC63" s="82"/>
      <c r="BD63" s="82"/>
    </row>
    <row r="64" spans="1:56">
      <c r="A64" s="82"/>
      <c r="B64" s="82"/>
      <c r="C64" s="82"/>
      <c r="D64" s="82"/>
      <c r="E64" s="82"/>
      <c r="F64" s="82"/>
      <c r="G64" s="82"/>
      <c r="H64" s="82"/>
      <c r="I64" s="82"/>
      <c r="J64" s="82"/>
      <c r="K64" s="82"/>
      <c r="L64" s="82"/>
      <c r="M64" s="82"/>
      <c r="N64" s="82"/>
      <c r="O64" s="82"/>
      <c r="P64" s="82"/>
      <c r="Q64" s="82"/>
      <c r="R64" s="82"/>
      <c r="S64" s="82"/>
      <c r="T64" s="82"/>
      <c r="U64" s="82"/>
      <c r="V64" s="82"/>
      <c r="W64" s="82"/>
      <c r="X64" s="82"/>
      <c r="Y64" s="82"/>
      <c r="Z64" s="82"/>
      <c r="AA64" s="82"/>
      <c r="AB64" s="82"/>
      <c r="AC64" s="82"/>
      <c r="AD64" s="82"/>
      <c r="AE64" s="82"/>
      <c r="AF64" s="82"/>
      <c r="AG64" s="82"/>
      <c r="AH64" s="82"/>
      <c r="AI64" s="82"/>
      <c r="AJ64" s="82"/>
      <c r="AK64" s="82"/>
      <c r="AL64" s="82"/>
      <c r="AM64" s="82"/>
      <c r="AN64" s="82"/>
      <c r="AO64" s="82"/>
      <c r="AP64" s="82"/>
      <c r="AQ64" s="82"/>
      <c r="AR64" s="82"/>
      <c r="AS64" s="82"/>
      <c r="AT64" s="82"/>
      <c r="AU64" s="82"/>
      <c r="AV64" s="82"/>
      <c r="AW64" s="82"/>
      <c r="AX64" s="82"/>
      <c r="AY64" s="82"/>
      <c r="AZ64" s="82"/>
      <c r="BA64" s="82"/>
      <c r="BB64" s="82"/>
      <c r="BC64" s="82"/>
      <c r="BD64" s="82"/>
    </row>
    <row r="65" spans="1:56">
      <c r="A65" s="82"/>
      <c r="B65" s="82"/>
      <c r="C65" s="82"/>
      <c r="D65" s="82"/>
      <c r="E65" s="82"/>
      <c r="F65" s="82"/>
      <c r="G65" s="82"/>
      <c r="H65" s="82"/>
      <c r="I65" s="82"/>
      <c r="J65" s="82"/>
      <c r="K65" s="82"/>
      <c r="L65" s="82"/>
      <c r="M65" s="82"/>
      <c r="N65" s="82"/>
      <c r="O65" s="82"/>
      <c r="P65" s="82"/>
      <c r="Q65" s="82"/>
      <c r="R65" s="82"/>
      <c r="S65" s="82"/>
      <c r="T65" s="82"/>
      <c r="U65" s="82"/>
      <c r="V65" s="82"/>
      <c r="W65" s="82"/>
      <c r="X65" s="82"/>
      <c r="Y65" s="82"/>
      <c r="Z65" s="82"/>
      <c r="AA65" s="82"/>
      <c r="AB65" s="82"/>
      <c r="AC65" s="82"/>
      <c r="AD65" s="82"/>
      <c r="AE65" s="82"/>
      <c r="AF65" s="82"/>
      <c r="AG65" s="82"/>
      <c r="AH65" s="82"/>
      <c r="AI65" s="82"/>
      <c r="AJ65" s="82"/>
      <c r="AK65" s="82"/>
      <c r="AL65" s="82"/>
      <c r="AM65" s="82"/>
      <c r="AN65" s="82"/>
      <c r="AO65" s="82"/>
      <c r="AP65" s="82"/>
      <c r="AQ65" s="82"/>
      <c r="AR65" s="82"/>
      <c r="AS65" s="82"/>
      <c r="AT65" s="82"/>
      <c r="AU65" s="82"/>
      <c r="AV65" s="82"/>
      <c r="AW65" s="82"/>
      <c r="AX65" s="82"/>
      <c r="AY65" s="82"/>
      <c r="AZ65" s="82"/>
      <c r="BA65" s="82"/>
      <c r="BB65" s="82"/>
      <c r="BC65" s="82"/>
      <c r="BD65" s="82"/>
    </row>
    <row r="66" spans="1:56">
      <c r="A66" s="82"/>
      <c r="B66" s="82"/>
      <c r="C66" s="82"/>
      <c r="D66" s="82"/>
      <c r="E66" s="82"/>
      <c r="F66" s="82"/>
      <c r="G66" s="82"/>
      <c r="H66" s="82"/>
      <c r="I66" s="82"/>
      <c r="J66" s="82"/>
      <c r="K66" s="82"/>
      <c r="L66" s="82"/>
      <c r="M66" s="82"/>
      <c r="N66" s="82"/>
      <c r="O66" s="82"/>
      <c r="P66" s="82"/>
      <c r="Q66" s="82"/>
      <c r="R66" s="82"/>
      <c r="S66" s="82"/>
      <c r="T66" s="82"/>
      <c r="U66" s="82"/>
      <c r="V66" s="82"/>
      <c r="W66" s="82"/>
      <c r="X66" s="82"/>
      <c r="Y66" s="82"/>
      <c r="Z66" s="82"/>
      <c r="AA66" s="82"/>
      <c r="AB66" s="82"/>
      <c r="AC66" s="82"/>
      <c r="AD66" s="82"/>
      <c r="AE66" s="82"/>
      <c r="AF66" s="82"/>
      <c r="AG66" s="82"/>
      <c r="AH66" s="82"/>
      <c r="AI66" s="82"/>
      <c r="AJ66" s="82"/>
      <c r="AK66" s="82"/>
      <c r="AL66" s="82"/>
      <c r="AM66" s="82"/>
      <c r="AN66" s="82"/>
      <c r="AO66" s="82"/>
      <c r="AP66" s="82"/>
      <c r="AQ66" s="82"/>
      <c r="AR66" s="82"/>
      <c r="AS66" s="82"/>
      <c r="AT66" s="82"/>
      <c r="AU66" s="82"/>
      <c r="AV66" s="82"/>
      <c r="AW66" s="82"/>
      <c r="AX66" s="82"/>
      <c r="AY66" s="82"/>
      <c r="AZ66" s="82"/>
      <c r="BA66" s="82"/>
      <c r="BB66" s="82"/>
      <c r="BC66" s="82"/>
      <c r="BD66" s="82"/>
    </row>
    <row r="67" spans="1:56">
      <c r="A67" s="82"/>
      <c r="B67" s="82"/>
      <c r="C67" s="82"/>
      <c r="D67" s="82"/>
      <c r="E67" s="82"/>
      <c r="F67" s="82"/>
      <c r="G67" s="82"/>
      <c r="H67" s="82"/>
      <c r="I67" s="82"/>
      <c r="J67" s="82"/>
      <c r="K67" s="82"/>
      <c r="L67" s="82"/>
      <c r="M67" s="82"/>
      <c r="N67" s="82"/>
      <c r="O67" s="82"/>
      <c r="P67" s="82"/>
      <c r="Q67" s="82"/>
      <c r="R67" s="82"/>
      <c r="S67" s="82"/>
      <c r="T67" s="82"/>
      <c r="U67" s="82"/>
      <c r="V67" s="82"/>
      <c r="W67" s="82"/>
      <c r="X67" s="82"/>
      <c r="Y67" s="82"/>
      <c r="Z67" s="82"/>
      <c r="AA67" s="82"/>
      <c r="AB67" s="82"/>
      <c r="AC67" s="82"/>
      <c r="AD67" s="82"/>
      <c r="AE67" s="82"/>
      <c r="AF67" s="82"/>
      <c r="AG67" s="82"/>
      <c r="AH67" s="82"/>
      <c r="AI67" s="82"/>
      <c r="AJ67" s="82"/>
      <c r="AK67" s="82"/>
      <c r="AL67" s="82"/>
      <c r="AM67" s="82"/>
      <c r="AN67" s="82"/>
      <c r="AO67" s="82"/>
      <c r="AP67" s="82"/>
      <c r="AQ67" s="82"/>
      <c r="AR67" s="82"/>
      <c r="AS67" s="82"/>
      <c r="AT67" s="82"/>
      <c r="AU67" s="82"/>
      <c r="AV67" s="82"/>
      <c r="AW67" s="82"/>
      <c r="AX67" s="82"/>
      <c r="AY67" s="82"/>
      <c r="AZ67" s="82"/>
      <c r="BA67" s="82"/>
      <c r="BB67" s="82"/>
      <c r="BC67" s="82"/>
      <c r="BD67" s="82"/>
    </row>
    <row r="68" spans="1:56">
      <c r="A68" s="82"/>
      <c r="B68" s="82"/>
      <c r="C68" s="82"/>
      <c r="D68" s="82"/>
      <c r="E68" s="82"/>
      <c r="F68" s="82"/>
      <c r="G68" s="82"/>
      <c r="H68" s="82"/>
      <c r="I68" s="82"/>
      <c r="J68" s="82"/>
      <c r="K68" s="82"/>
      <c r="L68" s="82"/>
      <c r="M68" s="82"/>
      <c r="N68" s="82"/>
      <c r="O68" s="82"/>
      <c r="P68" s="82"/>
      <c r="Q68" s="82"/>
      <c r="R68" s="82"/>
      <c r="S68" s="82"/>
      <c r="T68" s="82"/>
      <c r="U68" s="82"/>
      <c r="V68" s="82"/>
      <c r="W68" s="82"/>
      <c r="X68" s="82"/>
      <c r="Y68" s="82"/>
      <c r="Z68" s="82"/>
      <c r="AA68" s="82"/>
      <c r="AB68" s="82"/>
      <c r="AC68" s="82"/>
      <c r="AD68" s="82"/>
      <c r="AE68" s="82"/>
      <c r="AF68" s="82"/>
      <c r="AG68" s="82"/>
      <c r="AH68" s="82"/>
      <c r="AI68" s="82"/>
      <c r="AJ68" s="82"/>
      <c r="AK68" s="82"/>
      <c r="AL68" s="82"/>
      <c r="AM68" s="82"/>
      <c r="AN68" s="82"/>
      <c r="AO68" s="82"/>
      <c r="AP68" s="82"/>
      <c r="AQ68" s="82"/>
      <c r="AR68" s="82"/>
      <c r="AS68" s="82"/>
      <c r="AT68" s="82"/>
      <c r="AU68" s="82"/>
      <c r="AV68" s="82"/>
      <c r="AW68" s="82"/>
      <c r="AX68" s="82"/>
      <c r="AY68" s="82"/>
      <c r="AZ68" s="82"/>
      <c r="BA68" s="82"/>
      <c r="BB68" s="82"/>
      <c r="BC68" s="82"/>
      <c r="BD68" s="82"/>
    </row>
    <row r="69" spans="1:56">
      <c r="A69" s="82"/>
      <c r="B69" s="82"/>
      <c r="C69" s="82"/>
      <c r="D69" s="82"/>
      <c r="E69" s="82"/>
      <c r="F69" s="82"/>
      <c r="G69" s="82"/>
      <c r="H69" s="82"/>
      <c r="I69" s="82"/>
      <c r="J69" s="82"/>
      <c r="K69" s="82"/>
      <c r="L69" s="82"/>
      <c r="M69" s="82"/>
      <c r="N69" s="82"/>
      <c r="O69" s="82"/>
      <c r="P69" s="82"/>
      <c r="Q69" s="82"/>
      <c r="R69" s="82"/>
      <c r="S69" s="82"/>
      <c r="T69" s="82"/>
      <c r="U69" s="82"/>
      <c r="V69" s="82"/>
      <c r="W69" s="82"/>
      <c r="X69" s="82"/>
      <c r="Y69" s="82"/>
      <c r="Z69" s="82"/>
      <c r="AA69" s="82"/>
      <c r="AB69" s="82"/>
      <c r="AC69" s="82"/>
      <c r="AD69" s="82"/>
      <c r="AE69" s="82"/>
      <c r="AF69" s="82"/>
      <c r="AG69" s="82"/>
      <c r="AH69" s="82"/>
      <c r="AI69" s="82"/>
      <c r="AJ69" s="82"/>
      <c r="AK69" s="82"/>
      <c r="AL69" s="82"/>
      <c r="AM69" s="82"/>
      <c r="AN69" s="82"/>
      <c r="AO69" s="82"/>
      <c r="AP69" s="82"/>
      <c r="AQ69" s="82"/>
      <c r="AR69" s="82"/>
      <c r="AS69" s="82"/>
      <c r="AT69" s="82"/>
      <c r="AU69" s="82"/>
      <c r="AV69" s="82"/>
      <c r="AW69" s="82"/>
      <c r="AX69" s="82"/>
      <c r="AY69" s="82"/>
      <c r="AZ69" s="82"/>
      <c r="BA69" s="82"/>
      <c r="BB69" s="82"/>
      <c r="BC69" s="82"/>
      <c r="BD69" s="82"/>
    </row>
    <row r="70" spans="1:56">
      <c r="A70" s="82"/>
      <c r="B70" s="82"/>
      <c r="C70" s="82"/>
      <c r="D70" s="82"/>
      <c r="E70" s="82"/>
      <c r="F70" s="82"/>
      <c r="G70" s="82"/>
      <c r="H70" s="82"/>
      <c r="I70" s="82"/>
      <c r="J70" s="82"/>
      <c r="K70" s="82"/>
      <c r="L70" s="82"/>
      <c r="M70" s="82"/>
      <c r="N70" s="82"/>
      <c r="O70" s="82"/>
      <c r="P70" s="82"/>
      <c r="Q70" s="82"/>
      <c r="R70" s="82"/>
      <c r="S70" s="82"/>
      <c r="T70" s="82"/>
      <c r="U70" s="82"/>
      <c r="V70" s="82"/>
      <c r="W70" s="82"/>
      <c r="X70" s="82"/>
      <c r="Y70" s="82"/>
      <c r="Z70" s="82"/>
      <c r="AA70" s="82"/>
      <c r="AB70" s="82"/>
      <c r="AC70" s="82"/>
      <c r="AD70" s="82"/>
      <c r="AE70" s="82"/>
      <c r="AF70" s="82"/>
      <c r="AG70" s="82"/>
      <c r="AH70" s="82"/>
      <c r="AI70" s="82"/>
      <c r="AJ70" s="82"/>
      <c r="AK70" s="82"/>
      <c r="AL70" s="82"/>
      <c r="AM70" s="82"/>
      <c r="AN70" s="82"/>
      <c r="AO70" s="82"/>
      <c r="AP70" s="82"/>
      <c r="AQ70" s="82"/>
      <c r="AR70" s="82"/>
      <c r="AS70" s="82"/>
      <c r="AT70" s="82"/>
      <c r="AU70" s="82"/>
      <c r="AV70" s="82"/>
      <c r="AW70" s="82"/>
      <c r="AX70" s="82"/>
      <c r="AY70" s="82"/>
      <c r="AZ70" s="82"/>
      <c r="BA70" s="82"/>
      <c r="BB70" s="82"/>
      <c r="BC70" s="82"/>
      <c r="BD70" s="82"/>
    </row>
    <row r="71" spans="1:56">
      <c r="A71" s="82"/>
      <c r="B71" s="82"/>
      <c r="C71" s="82"/>
      <c r="D71" s="82"/>
      <c r="E71" s="82"/>
      <c r="F71" s="82"/>
      <c r="G71" s="82"/>
      <c r="H71" s="82"/>
      <c r="I71" s="82"/>
      <c r="J71" s="82"/>
      <c r="K71" s="82"/>
      <c r="L71" s="82"/>
      <c r="M71" s="82"/>
      <c r="N71" s="82"/>
      <c r="O71" s="82"/>
      <c r="P71" s="82"/>
      <c r="Q71" s="82"/>
      <c r="R71" s="82"/>
      <c r="S71" s="82"/>
      <c r="T71" s="82"/>
      <c r="U71" s="82"/>
      <c r="V71" s="82"/>
      <c r="W71" s="82"/>
      <c r="X71" s="82"/>
      <c r="Y71" s="82"/>
      <c r="Z71" s="82"/>
      <c r="AA71" s="82"/>
      <c r="AB71" s="82"/>
      <c r="AC71" s="82"/>
      <c r="AD71" s="82"/>
      <c r="AE71" s="82"/>
      <c r="AF71" s="82"/>
      <c r="AG71" s="82"/>
      <c r="AH71" s="82"/>
      <c r="AI71" s="82"/>
      <c r="AJ71" s="82"/>
      <c r="AK71" s="82"/>
      <c r="AL71" s="82"/>
      <c r="AM71" s="82"/>
      <c r="AN71" s="82"/>
      <c r="AO71" s="82"/>
      <c r="AP71" s="82"/>
      <c r="AQ71" s="82"/>
      <c r="AR71" s="82"/>
      <c r="AS71" s="82"/>
      <c r="AT71" s="82"/>
      <c r="AU71" s="82"/>
      <c r="AV71" s="82"/>
      <c r="AW71" s="82"/>
      <c r="AX71" s="82"/>
      <c r="AY71" s="82"/>
      <c r="AZ71" s="82"/>
      <c r="BA71" s="82"/>
      <c r="BB71" s="82"/>
      <c r="BC71" s="82"/>
      <c r="BD71" s="82"/>
    </row>
    <row r="72" spans="1:56">
      <c r="A72" s="82"/>
      <c r="B72" s="82"/>
      <c r="C72" s="82"/>
      <c r="D72" s="82"/>
      <c r="E72" s="82"/>
      <c r="F72" s="82"/>
      <c r="G72" s="82"/>
      <c r="H72" s="82"/>
      <c r="I72" s="82"/>
      <c r="J72" s="82"/>
      <c r="K72" s="82"/>
      <c r="L72" s="82"/>
      <c r="M72" s="82"/>
      <c r="N72" s="82"/>
      <c r="O72" s="82"/>
      <c r="P72" s="82"/>
      <c r="Q72" s="82"/>
      <c r="R72" s="82"/>
      <c r="S72" s="82"/>
      <c r="T72" s="82"/>
      <c r="U72" s="82"/>
      <c r="V72" s="82"/>
      <c r="W72" s="82"/>
      <c r="X72" s="82"/>
      <c r="Y72" s="82"/>
      <c r="Z72" s="82"/>
      <c r="AA72" s="82"/>
      <c r="AB72" s="82"/>
      <c r="AC72" s="82"/>
      <c r="AD72" s="82"/>
      <c r="AE72" s="82"/>
      <c r="AF72" s="82"/>
      <c r="AG72" s="82"/>
      <c r="AH72" s="82"/>
      <c r="AI72" s="82"/>
      <c r="AJ72" s="82"/>
      <c r="AK72" s="82"/>
      <c r="AL72" s="82"/>
      <c r="AM72" s="82"/>
      <c r="AN72" s="82"/>
      <c r="AO72" s="82"/>
      <c r="AP72" s="82"/>
      <c r="AQ72" s="82"/>
      <c r="AR72" s="82"/>
      <c r="AS72" s="82"/>
      <c r="AT72" s="82"/>
      <c r="AU72" s="82"/>
      <c r="AV72" s="82"/>
      <c r="AW72" s="82"/>
      <c r="AX72" s="82"/>
      <c r="AY72" s="82"/>
      <c r="AZ72" s="82"/>
      <c r="BA72" s="82"/>
      <c r="BB72" s="82"/>
      <c r="BC72" s="82"/>
      <c r="BD72" s="82"/>
    </row>
    <row r="73" spans="1:56">
      <c r="A73" s="82"/>
      <c r="B73" s="82"/>
      <c r="C73" s="82"/>
      <c r="D73" s="82"/>
      <c r="E73" s="82"/>
      <c r="F73" s="82"/>
      <c r="G73" s="82"/>
      <c r="H73" s="82"/>
      <c r="I73" s="82"/>
      <c r="J73" s="82"/>
      <c r="K73" s="82"/>
      <c r="L73" s="82"/>
      <c r="M73" s="82"/>
      <c r="N73" s="82"/>
      <c r="O73" s="82"/>
      <c r="P73" s="82"/>
      <c r="Q73" s="82"/>
      <c r="R73" s="82"/>
      <c r="S73" s="82"/>
      <c r="T73" s="82"/>
      <c r="U73" s="82"/>
      <c r="V73" s="82"/>
      <c r="W73" s="82"/>
      <c r="X73" s="82"/>
      <c r="Y73" s="82"/>
      <c r="Z73" s="82"/>
      <c r="AA73" s="82"/>
      <c r="AB73" s="82"/>
      <c r="AC73" s="82"/>
      <c r="AD73" s="82"/>
      <c r="AE73" s="82"/>
      <c r="AF73" s="82"/>
      <c r="AG73" s="82"/>
      <c r="AH73" s="82"/>
      <c r="AI73" s="82"/>
      <c r="AJ73" s="82"/>
      <c r="AK73" s="82"/>
      <c r="AL73" s="82"/>
      <c r="AM73" s="82"/>
      <c r="AN73" s="82"/>
      <c r="AO73" s="82"/>
      <c r="AP73" s="82"/>
      <c r="AQ73" s="82"/>
      <c r="AR73" s="82"/>
      <c r="AS73" s="82"/>
      <c r="AT73" s="82"/>
      <c r="AU73" s="82"/>
      <c r="AV73" s="82"/>
      <c r="AW73" s="82"/>
      <c r="AX73" s="82"/>
      <c r="AY73" s="82"/>
      <c r="AZ73" s="82"/>
      <c r="BA73" s="82"/>
      <c r="BB73" s="82"/>
      <c r="BC73" s="82"/>
      <c r="BD73" s="82"/>
    </row>
    <row r="74" spans="1:56">
      <c r="A74" s="82"/>
      <c r="B74" s="82"/>
      <c r="C74" s="82"/>
      <c r="D74" s="82"/>
      <c r="E74" s="82"/>
      <c r="F74" s="82"/>
      <c r="G74" s="82"/>
      <c r="H74" s="82"/>
      <c r="I74" s="82"/>
      <c r="J74" s="82"/>
      <c r="K74" s="82"/>
      <c r="L74" s="82"/>
      <c r="M74" s="82"/>
      <c r="N74" s="82"/>
      <c r="O74" s="82"/>
      <c r="P74" s="82"/>
      <c r="Q74" s="82"/>
      <c r="R74" s="82"/>
      <c r="S74" s="82"/>
      <c r="T74" s="82"/>
      <c r="U74" s="82"/>
      <c r="V74" s="82"/>
      <c r="W74" s="82"/>
      <c r="X74" s="82"/>
      <c r="Y74" s="82"/>
      <c r="Z74" s="82"/>
      <c r="AA74" s="82"/>
      <c r="AB74" s="82"/>
      <c r="AC74" s="82"/>
      <c r="AD74" s="82"/>
      <c r="AE74" s="82"/>
      <c r="AF74" s="82"/>
      <c r="AG74" s="82"/>
      <c r="AH74" s="82"/>
      <c r="AI74" s="82"/>
      <c r="AJ74" s="82"/>
      <c r="AK74" s="82"/>
      <c r="AL74" s="82"/>
      <c r="AM74" s="82"/>
      <c r="AN74" s="82"/>
      <c r="AO74" s="82"/>
      <c r="AP74" s="82"/>
      <c r="AQ74" s="82"/>
      <c r="AR74" s="82"/>
      <c r="AS74" s="82"/>
      <c r="AT74" s="82"/>
      <c r="AU74" s="82"/>
      <c r="AV74" s="82"/>
      <c r="AW74" s="82"/>
      <c r="AX74" s="82"/>
      <c r="AY74" s="82"/>
      <c r="AZ74" s="82"/>
      <c r="BA74" s="82"/>
      <c r="BB74" s="82"/>
      <c r="BC74" s="82"/>
      <c r="BD74" s="82"/>
    </row>
    <row r="75" spans="1:56">
      <c r="A75" s="82"/>
      <c r="B75" s="82"/>
      <c r="C75" s="82"/>
      <c r="D75" s="82"/>
      <c r="E75" s="82"/>
      <c r="F75" s="82"/>
      <c r="G75" s="82"/>
      <c r="H75" s="82"/>
      <c r="I75" s="82"/>
      <c r="J75" s="82"/>
      <c r="K75" s="82"/>
      <c r="L75" s="82"/>
      <c r="M75" s="82"/>
      <c r="N75" s="82"/>
      <c r="O75" s="82"/>
      <c r="P75" s="82"/>
      <c r="Q75" s="82"/>
      <c r="R75" s="82"/>
      <c r="S75" s="82"/>
      <c r="T75" s="82"/>
      <c r="U75" s="82"/>
      <c r="V75" s="82"/>
      <c r="W75" s="82"/>
      <c r="X75" s="82"/>
      <c r="Y75" s="82"/>
      <c r="Z75" s="82"/>
      <c r="AA75" s="82"/>
      <c r="AB75" s="82"/>
      <c r="AC75" s="82"/>
      <c r="AD75" s="82"/>
      <c r="AE75" s="82"/>
      <c r="AF75" s="82"/>
      <c r="AG75" s="82"/>
      <c r="AH75" s="82"/>
      <c r="AI75" s="82"/>
      <c r="AJ75" s="82"/>
      <c r="AK75" s="82"/>
      <c r="AL75" s="82"/>
      <c r="AM75" s="82"/>
      <c r="AN75" s="82"/>
      <c r="AO75" s="82"/>
      <c r="AP75" s="82"/>
      <c r="AQ75" s="82"/>
      <c r="AR75" s="82"/>
      <c r="AS75" s="82"/>
      <c r="AT75" s="82"/>
      <c r="AU75" s="82"/>
      <c r="AV75" s="82"/>
      <c r="AW75" s="82"/>
      <c r="AX75" s="82"/>
      <c r="AY75" s="82"/>
      <c r="AZ75" s="82"/>
      <c r="BA75" s="82"/>
      <c r="BB75" s="82"/>
      <c r="BC75" s="82"/>
      <c r="BD75" s="82"/>
    </row>
    <row r="76" spans="1:56" ht="15.75">
      <c r="A76" s="82"/>
      <c r="B76" s="220"/>
      <c r="C76" s="220"/>
      <c r="D76" s="220"/>
      <c r="E76" s="220"/>
      <c r="F76" s="220"/>
      <c r="G76" s="220"/>
      <c r="H76" s="220"/>
      <c r="I76" s="220"/>
      <c r="J76" s="220"/>
      <c r="K76" s="220"/>
      <c r="L76" s="220"/>
      <c r="M76" s="220"/>
      <c r="N76" s="220"/>
      <c r="O76" s="220"/>
      <c r="P76" s="220"/>
      <c r="Q76" s="220"/>
      <c r="R76" s="220"/>
      <c r="S76" s="220"/>
      <c r="T76" s="220"/>
      <c r="U76" s="220"/>
      <c r="V76" s="220"/>
      <c r="W76" s="220"/>
      <c r="X76" s="220"/>
      <c r="Y76" s="220"/>
      <c r="Z76" s="220"/>
      <c r="AA76" s="220"/>
      <c r="AB76" s="220"/>
      <c r="AC76" s="220"/>
      <c r="AD76" s="220"/>
      <c r="AE76" s="220"/>
      <c r="AF76" s="220"/>
      <c r="AG76" s="220"/>
      <c r="AH76" s="220"/>
      <c r="AI76" s="220"/>
      <c r="AJ76" s="220"/>
      <c r="AK76" s="220"/>
      <c r="AL76" s="220"/>
      <c r="AM76" s="220"/>
      <c r="AN76" s="82"/>
      <c r="AO76" s="82"/>
      <c r="AP76" s="82"/>
      <c r="AQ76" s="82"/>
      <c r="AR76" s="82"/>
      <c r="AS76" s="82"/>
      <c r="AT76" s="82"/>
      <c r="AU76" s="82"/>
      <c r="AV76" s="82"/>
      <c r="AW76" s="82"/>
      <c r="AX76" s="82"/>
      <c r="AY76" s="82"/>
      <c r="AZ76" s="82"/>
      <c r="BA76" s="82"/>
      <c r="BB76" s="82"/>
      <c r="BC76" s="82"/>
      <c r="BD76" s="82"/>
    </row>
    <row r="77" spans="1:56" ht="15.75">
      <c r="A77" s="82"/>
      <c r="B77" s="220"/>
      <c r="C77" s="220"/>
      <c r="D77" s="220"/>
      <c r="E77" s="220"/>
      <c r="F77" s="220"/>
      <c r="G77" s="220"/>
      <c r="H77" s="220"/>
      <c r="I77" s="220"/>
      <c r="J77" s="220"/>
      <c r="K77" s="220"/>
      <c r="L77" s="220"/>
      <c r="M77" s="220"/>
      <c r="N77" s="220"/>
      <c r="O77" s="220"/>
      <c r="P77" s="220"/>
      <c r="Q77" s="220"/>
      <c r="R77" s="220"/>
      <c r="S77" s="220"/>
      <c r="T77" s="220"/>
      <c r="U77" s="220"/>
      <c r="V77" s="220"/>
      <c r="W77" s="220"/>
      <c r="X77" s="220"/>
      <c r="Y77" s="220"/>
      <c r="Z77" s="220"/>
      <c r="AA77" s="220"/>
      <c r="AB77" s="220"/>
      <c r="AC77" s="220"/>
      <c r="AD77" s="220"/>
      <c r="AE77" s="220"/>
      <c r="AF77" s="220"/>
      <c r="AG77" s="220"/>
      <c r="AH77" s="220"/>
      <c r="AI77" s="220"/>
      <c r="AJ77" s="220"/>
      <c r="AK77" s="220"/>
      <c r="AL77" s="220"/>
      <c r="AM77" s="220"/>
      <c r="AN77" s="82"/>
      <c r="AO77" s="82"/>
      <c r="AP77" s="82"/>
      <c r="AQ77" s="82"/>
      <c r="AR77" s="82"/>
      <c r="AS77" s="82"/>
      <c r="AT77" s="82"/>
      <c r="AU77" s="82"/>
      <c r="AV77" s="82"/>
      <c r="AW77" s="82"/>
      <c r="AX77" s="82"/>
      <c r="AY77" s="82"/>
      <c r="AZ77" s="82"/>
      <c r="BA77" s="82"/>
      <c r="BB77" s="82"/>
      <c r="BC77" s="82"/>
      <c r="BD77" s="82"/>
    </row>
    <row r="78" spans="1:56" ht="15.75">
      <c r="A78" s="82"/>
      <c r="B78" s="220"/>
      <c r="C78" s="220"/>
      <c r="D78" s="220"/>
      <c r="E78" s="220"/>
      <c r="F78" s="220"/>
      <c r="G78" s="220"/>
      <c r="H78" s="220"/>
      <c r="I78" s="220"/>
      <c r="J78" s="220"/>
      <c r="K78" s="220"/>
      <c r="L78" s="220"/>
      <c r="M78" s="220"/>
      <c r="N78" s="220"/>
      <c r="O78" s="220"/>
      <c r="P78" s="220"/>
      <c r="Q78" s="220"/>
      <c r="R78" s="220"/>
      <c r="S78" s="220"/>
      <c r="T78" s="220"/>
      <c r="U78" s="220"/>
      <c r="V78" s="220"/>
      <c r="W78" s="220"/>
      <c r="X78" s="220"/>
      <c r="Y78" s="220"/>
      <c r="Z78" s="220"/>
      <c r="AA78" s="220"/>
      <c r="AB78" s="220"/>
      <c r="AC78" s="220"/>
      <c r="AD78" s="220"/>
      <c r="AE78" s="220"/>
      <c r="AF78" s="220"/>
      <c r="AG78" s="220"/>
      <c r="AH78" s="220"/>
      <c r="AI78" s="220"/>
      <c r="AJ78" s="220"/>
      <c r="AK78" s="220"/>
      <c r="AL78" s="220"/>
      <c r="AM78" s="220"/>
      <c r="AN78" s="82"/>
      <c r="AO78" s="82"/>
      <c r="AP78" s="82"/>
      <c r="AQ78" s="82"/>
      <c r="AR78" s="82"/>
      <c r="AS78" s="82"/>
      <c r="AT78" s="82"/>
      <c r="AU78" s="82"/>
      <c r="AV78" s="82"/>
      <c r="AW78" s="82"/>
      <c r="AX78" s="82"/>
      <c r="AY78" s="82"/>
      <c r="AZ78" s="82"/>
      <c r="BA78" s="82"/>
      <c r="BB78" s="82"/>
      <c r="BC78" s="82"/>
      <c r="BD78" s="82"/>
    </row>
    <row r="79" spans="1:56" ht="15.75">
      <c r="A79" s="82"/>
      <c r="B79" s="220"/>
      <c r="C79" s="220"/>
      <c r="D79" s="220"/>
      <c r="E79" s="220"/>
      <c r="F79" s="220"/>
      <c r="G79" s="220"/>
      <c r="H79" s="220"/>
      <c r="I79" s="220"/>
      <c r="J79" s="220"/>
      <c r="K79" s="220"/>
      <c r="L79" s="220"/>
      <c r="M79" s="220"/>
      <c r="N79" s="220"/>
      <c r="O79" s="220"/>
      <c r="P79" s="220"/>
      <c r="Q79" s="220"/>
      <c r="R79" s="220"/>
      <c r="S79" s="220"/>
      <c r="T79" s="220"/>
      <c r="U79" s="220"/>
      <c r="V79" s="220"/>
      <c r="W79" s="220"/>
      <c r="X79" s="220"/>
      <c r="Y79" s="220"/>
      <c r="Z79" s="220"/>
      <c r="AA79" s="220"/>
      <c r="AB79" s="220"/>
      <c r="AC79" s="220"/>
      <c r="AD79" s="220"/>
      <c r="AE79" s="220"/>
      <c r="AF79" s="220"/>
      <c r="AG79" s="220"/>
      <c r="AH79" s="220"/>
      <c r="AI79" s="220"/>
      <c r="AJ79" s="220"/>
      <c r="AK79" s="220"/>
      <c r="AL79" s="220"/>
      <c r="AM79" s="220"/>
      <c r="AN79" s="82"/>
      <c r="AO79" s="82"/>
      <c r="AP79" s="82"/>
      <c r="AQ79" s="82"/>
      <c r="AR79" s="82"/>
      <c r="AS79" s="82"/>
      <c r="AT79" s="82"/>
      <c r="AU79" s="82"/>
      <c r="AV79" s="82"/>
      <c r="AW79" s="82"/>
      <c r="AX79" s="82"/>
      <c r="AY79" s="82"/>
      <c r="AZ79" s="82"/>
      <c r="BA79" s="82"/>
      <c r="BB79" s="82"/>
      <c r="BC79" s="82"/>
      <c r="BD79" s="82"/>
    </row>
    <row r="80" spans="1:56" ht="15.75">
      <c r="A80" s="82"/>
      <c r="B80" s="85"/>
      <c r="C80" s="85"/>
      <c r="D80" s="85"/>
      <c r="E80" s="85"/>
      <c r="F80" s="85"/>
      <c r="G80" s="85"/>
      <c r="H80" s="85"/>
      <c r="I80" s="85"/>
      <c r="J80" s="85"/>
      <c r="K80" s="85"/>
      <c r="L80" s="85"/>
      <c r="M80" s="85"/>
      <c r="N80" s="85"/>
      <c r="O80" s="85"/>
      <c r="P80" s="85"/>
      <c r="Q80" s="85"/>
      <c r="R80" s="85"/>
      <c r="S80" s="85"/>
      <c r="T80" s="85"/>
      <c r="U80" s="85"/>
      <c r="V80" s="85"/>
      <c r="W80" s="85"/>
      <c r="X80" s="85"/>
      <c r="Y80" s="85"/>
      <c r="Z80" s="85"/>
      <c r="AA80" s="85"/>
      <c r="AB80" s="85"/>
      <c r="AC80" s="85"/>
      <c r="AD80" s="85"/>
      <c r="AE80" s="85"/>
      <c r="AF80" s="85"/>
      <c r="AG80" s="85"/>
      <c r="AH80" s="85"/>
      <c r="AI80" s="85"/>
      <c r="AJ80" s="85"/>
      <c r="AK80" s="85"/>
      <c r="AL80" s="85"/>
      <c r="AM80" s="85"/>
      <c r="AN80" s="82"/>
      <c r="AO80" s="82"/>
      <c r="AP80" s="82"/>
      <c r="AQ80" s="82"/>
      <c r="AR80" s="82"/>
      <c r="AS80" s="82"/>
      <c r="AT80" s="82"/>
      <c r="AU80" s="82"/>
      <c r="AV80" s="82"/>
      <c r="AW80" s="82"/>
      <c r="AX80" s="82"/>
      <c r="AY80" s="82"/>
      <c r="AZ80" s="82"/>
      <c r="BA80" s="82"/>
      <c r="BB80" s="82"/>
      <c r="BC80" s="82"/>
      <c r="BD80" s="82"/>
    </row>
    <row r="81" spans="1:56" ht="15.75">
      <c r="A81" s="82"/>
      <c r="B81" s="85"/>
      <c r="C81" s="85"/>
      <c r="D81" s="85"/>
      <c r="E81" s="85"/>
      <c r="F81" s="85"/>
      <c r="G81" s="85"/>
      <c r="H81" s="85"/>
      <c r="I81" s="85"/>
      <c r="J81" s="85"/>
      <c r="K81" s="85"/>
      <c r="L81" s="85"/>
      <c r="M81" s="85"/>
      <c r="N81" s="85"/>
      <c r="O81" s="85"/>
      <c r="P81" s="85"/>
      <c r="Q81" s="85"/>
      <c r="R81" s="85"/>
      <c r="S81" s="85"/>
      <c r="T81" s="85"/>
      <c r="U81" s="85"/>
      <c r="V81" s="85"/>
      <c r="W81" s="85"/>
      <c r="X81" s="85"/>
      <c r="Y81" s="85"/>
      <c r="Z81" s="85"/>
      <c r="AA81" s="85"/>
      <c r="AB81" s="85"/>
      <c r="AC81" s="85"/>
      <c r="AD81" s="85"/>
      <c r="AE81" s="85"/>
      <c r="AF81" s="85"/>
      <c r="AG81" s="85"/>
      <c r="AH81" s="85"/>
      <c r="AI81" s="85"/>
      <c r="AJ81" s="85"/>
      <c r="AK81" s="85"/>
      <c r="AL81" s="85"/>
      <c r="AM81" s="85"/>
      <c r="AN81" s="82"/>
      <c r="AO81" s="82"/>
      <c r="AP81" s="82"/>
      <c r="AQ81" s="82"/>
      <c r="AR81" s="82"/>
      <c r="AS81" s="82"/>
      <c r="AT81" s="82"/>
      <c r="AU81" s="82"/>
      <c r="AV81" s="82"/>
      <c r="AW81" s="82"/>
      <c r="AX81" s="82"/>
      <c r="AY81" s="82"/>
      <c r="AZ81" s="82"/>
      <c r="BA81" s="82"/>
      <c r="BB81" s="82"/>
      <c r="BC81" s="82"/>
      <c r="BD81" s="82"/>
    </row>
    <row r="82" spans="1:56" ht="15.75">
      <c r="A82" s="82"/>
      <c r="B82" s="85"/>
      <c r="C82" s="85"/>
      <c r="D82" s="85"/>
      <c r="E82" s="85"/>
      <c r="F82" s="85"/>
      <c r="G82" s="85"/>
      <c r="H82" s="85"/>
      <c r="I82" s="85"/>
      <c r="J82" s="85"/>
      <c r="K82" s="85"/>
      <c r="L82" s="85"/>
      <c r="M82" s="85"/>
      <c r="N82" s="85"/>
      <c r="O82" s="85"/>
      <c r="P82" s="85"/>
      <c r="Q82" s="85"/>
      <c r="R82" s="85"/>
      <c r="S82" s="85"/>
      <c r="T82" s="85"/>
      <c r="U82" s="85"/>
      <c r="V82" s="85"/>
      <c r="W82" s="85"/>
      <c r="X82" s="85"/>
      <c r="Y82" s="85"/>
      <c r="Z82" s="85"/>
      <c r="AA82" s="85"/>
      <c r="AB82" s="85"/>
      <c r="AC82" s="85"/>
      <c r="AD82" s="85"/>
      <c r="AE82" s="85"/>
      <c r="AF82" s="85"/>
      <c r="AG82" s="85"/>
      <c r="AH82" s="85"/>
      <c r="AI82" s="85"/>
      <c r="AJ82" s="85"/>
      <c r="AK82" s="85"/>
      <c r="AL82" s="85"/>
      <c r="AM82" s="85"/>
      <c r="AN82" s="82"/>
      <c r="AO82" s="82"/>
      <c r="AP82" s="82"/>
      <c r="AQ82" s="82"/>
      <c r="AR82" s="82"/>
      <c r="AS82" s="82"/>
      <c r="AT82" s="82"/>
      <c r="AU82" s="82"/>
      <c r="AV82" s="82"/>
      <c r="AW82" s="82"/>
      <c r="AX82" s="82"/>
      <c r="AY82" s="82"/>
      <c r="AZ82" s="82"/>
      <c r="BA82" s="82"/>
      <c r="BB82" s="82"/>
      <c r="BC82" s="82"/>
      <c r="BD82" s="82"/>
    </row>
    <row r="83" spans="1:56">
      <c r="A83" s="82"/>
      <c r="B83" s="82"/>
      <c r="C83" s="82"/>
      <c r="D83" s="82"/>
      <c r="E83" s="82"/>
      <c r="F83" s="82"/>
      <c r="G83" s="82"/>
      <c r="H83" s="82"/>
      <c r="I83" s="82"/>
      <c r="J83" s="82"/>
      <c r="K83" s="82"/>
      <c r="L83" s="82"/>
      <c r="M83" s="82"/>
      <c r="N83" s="82"/>
      <c r="O83" s="82"/>
      <c r="P83" s="82"/>
      <c r="Q83" s="86"/>
      <c r="R83" s="82"/>
      <c r="S83" s="82"/>
      <c r="T83" s="82"/>
      <c r="U83" s="82"/>
      <c r="V83" s="82"/>
      <c r="W83" s="82"/>
      <c r="X83" s="82"/>
      <c r="Y83" s="82"/>
      <c r="Z83" s="82"/>
      <c r="AA83" s="82"/>
      <c r="AB83" s="82"/>
      <c r="AC83" s="82"/>
      <c r="AD83" s="82"/>
      <c r="AE83" s="82"/>
      <c r="AF83" s="82"/>
      <c r="AG83" s="82"/>
      <c r="AH83" s="82"/>
      <c r="AI83" s="82"/>
      <c r="AJ83" s="82"/>
      <c r="AK83" s="82"/>
      <c r="AL83" s="82"/>
      <c r="AM83" s="82"/>
      <c r="AN83" s="82"/>
      <c r="AO83" s="82"/>
      <c r="AP83" s="82"/>
      <c r="AQ83" s="82"/>
      <c r="AR83" s="82"/>
      <c r="AS83" s="82"/>
      <c r="AT83" s="82"/>
      <c r="AU83" s="82"/>
      <c r="AV83" s="82"/>
      <c r="AW83" s="82"/>
      <c r="AX83" s="82"/>
      <c r="AY83" s="82"/>
      <c r="AZ83" s="82"/>
      <c r="BA83" s="82"/>
      <c r="BB83" s="82"/>
      <c r="BC83" s="82"/>
      <c r="BD83" s="82"/>
    </row>
    <row r="84" spans="1:56">
      <c r="A84" s="82"/>
      <c r="B84" s="82"/>
      <c r="C84" s="82"/>
      <c r="D84" s="82"/>
      <c r="E84" s="82"/>
      <c r="F84" s="82"/>
      <c r="G84" s="82"/>
      <c r="H84" s="82"/>
      <c r="I84" s="82"/>
      <c r="J84" s="82"/>
      <c r="K84" s="82"/>
      <c r="L84" s="82"/>
      <c r="M84" s="82"/>
      <c r="N84" s="82"/>
      <c r="O84" s="82"/>
      <c r="P84" s="82"/>
      <c r="Q84" s="86"/>
      <c r="R84" s="82"/>
      <c r="S84" s="82"/>
      <c r="T84" s="82"/>
      <c r="U84" s="82"/>
      <c r="V84" s="82"/>
      <c r="W84" s="82"/>
      <c r="X84" s="82"/>
      <c r="Y84" s="82"/>
      <c r="Z84" s="82"/>
      <c r="AA84" s="82"/>
      <c r="AB84" s="82"/>
      <c r="AC84" s="82"/>
      <c r="AD84" s="82"/>
      <c r="AE84" s="82"/>
      <c r="AF84" s="82"/>
      <c r="AG84" s="82"/>
      <c r="AH84" s="82"/>
      <c r="AI84" s="82"/>
      <c r="AJ84" s="82"/>
      <c r="AK84" s="82"/>
      <c r="AL84" s="82"/>
      <c r="AM84" s="82"/>
      <c r="AN84" s="82"/>
      <c r="AO84" s="82"/>
      <c r="AP84" s="82"/>
      <c r="AQ84" s="82"/>
      <c r="AR84" s="82"/>
      <c r="AS84" s="82"/>
      <c r="AT84" s="82"/>
      <c r="AU84" s="82"/>
      <c r="AV84" s="82"/>
      <c r="AW84" s="82"/>
      <c r="AX84" s="82"/>
      <c r="AY84" s="82"/>
      <c r="AZ84" s="82"/>
      <c r="BA84" s="82"/>
      <c r="BB84" s="82"/>
      <c r="BC84" s="82"/>
      <c r="BD84" s="82"/>
    </row>
    <row r="85" spans="1:56">
      <c r="A85" s="82"/>
      <c r="B85" s="82"/>
      <c r="C85" s="82"/>
      <c r="D85" s="82"/>
      <c r="E85" s="82"/>
      <c r="F85" s="82"/>
      <c r="G85" s="82"/>
      <c r="H85" s="82"/>
      <c r="I85" s="82"/>
      <c r="J85" s="82"/>
      <c r="K85" s="82"/>
      <c r="L85" s="82"/>
      <c r="M85" s="82"/>
      <c r="N85" s="82"/>
      <c r="O85" s="82"/>
      <c r="P85" s="82"/>
      <c r="Q85" s="86"/>
      <c r="R85" s="82"/>
      <c r="S85" s="82"/>
      <c r="T85" s="82"/>
      <c r="U85" s="82"/>
      <c r="V85" s="82"/>
      <c r="W85" s="82"/>
      <c r="X85" s="82"/>
      <c r="Y85" s="82"/>
      <c r="Z85" s="82"/>
      <c r="AA85" s="82"/>
      <c r="AB85" s="82"/>
      <c r="AC85" s="82"/>
      <c r="AD85" s="82"/>
      <c r="AE85" s="82"/>
      <c r="AF85" s="82"/>
      <c r="AG85" s="82"/>
      <c r="AH85" s="82"/>
      <c r="AI85" s="82"/>
      <c r="AJ85" s="82"/>
      <c r="AK85" s="82"/>
      <c r="AL85" s="82"/>
      <c r="AM85" s="82"/>
      <c r="AN85" s="82"/>
      <c r="AO85" s="82"/>
      <c r="AP85" s="82"/>
      <c r="AQ85" s="82"/>
      <c r="AR85" s="82"/>
      <c r="AS85" s="82"/>
      <c r="AT85" s="82"/>
      <c r="AU85" s="82"/>
      <c r="AV85" s="82"/>
      <c r="AW85" s="82"/>
      <c r="AX85" s="82"/>
      <c r="AY85" s="82"/>
      <c r="AZ85" s="82"/>
      <c r="BA85" s="82"/>
      <c r="BB85" s="82"/>
      <c r="BC85" s="82"/>
      <c r="BD85" s="82"/>
    </row>
    <row r="86" spans="1:56">
      <c r="A86" s="82"/>
      <c r="B86" s="82"/>
      <c r="C86" s="82"/>
      <c r="D86" s="82"/>
      <c r="E86" s="82"/>
      <c r="F86" s="82"/>
      <c r="G86" s="82"/>
      <c r="H86" s="82"/>
      <c r="I86" s="82"/>
      <c r="J86" s="82"/>
      <c r="K86" s="82"/>
      <c r="L86" s="82"/>
      <c r="M86" s="82"/>
      <c r="N86" s="82"/>
      <c r="O86" s="82"/>
      <c r="P86" s="82"/>
      <c r="Q86" s="86"/>
      <c r="R86" s="82"/>
      <c r="S86" s="82"/>
      <c r="T86" s="82"/>
      <c r="U86" s="82"/>
      <c r="V86" s="82"/>
      <c r="W86" s="82"/>
      <c r="X86" s="82"/>
      <c r="Y86" s="82"/>
      <c r="Z86" s="82"/>
      <c r="AA86" s="82"/>
      <c r="AB86" s="82"/>
      <c r="AC86" s="82"/>
      <c r="AD86" s="82"/>
      <c r="AE86" s="82"/>
      <c r="AF86" s="82"/>
      <c r="AG86" s="82"/>
      <c r="AH86" s="82"/>
      <c r="AI86" s="82"/>
      <c r="AJ86" s="82"/>
      <c r="AK86" s="82"/>
      <c r="AL86" s="82"/>
      <c r="AM86" s="82"/>
      <c r="AN86" s="82"/>
      <c r="AO86" s="82"/>
      <c r="AP86" s="82"/>
      <c r="AQ86" s="82"/>
      <c r="AR86" s="82"/>
      <c r="AS86" s="82"/>
      <c r="AT86" s="82"/>
      <c r="AU86" s="82"/>
      <c r="AV86" s="82"/>
      <c r="AW86" s="82"/>
      <c r="AX86" s="82"/>
      <c r="AY86" s="82"/>
      <c r="AZ86" s="82"/>
      <c r="BA86" s="82"/>
      <c r="BB86" s="82"/>
      <c r="BC86" s="82"/>
      <c r="BD86" s="82"/>
    </row>
    <row r="87" spans="1:56">
      <c r="A87" s="82"/>
      <c r="B87" s="82"/>
      <c r="C87" s="82"/>
      <c r="D87" s="82"/>
      <c r="E87" s="82"/>
      <c r="F87" s="82"/>
      <c r="G87" s="82"/>
      <c r="H87" s="82"/>
      <c r="I87" s="82"/>
      <c r="J87" s="82"/>
      <c r="K87" s="82"/>
      <c r="L87" s="82"/>
      <c r="M87" s="82"/>
      <c r="N87" s="82"/>
      <c r="O87" s="82"/>
      <c r="P87" s="82"/>
      <c r="Q87" s="86"/>
      <c r="R87" s="82"/>
      <c r="S87" s="82"/>
      <c r="T87" s="82"/>
      <c r="U87" s="82"/>
      <c r="V87" s="82"/>
      <c r="W87" s="82"/>
      <c r="X87" s="82"/>
      <c r="Y87" s="82"/>
      <c r="Z87" s="82"/>
      <c r="AA87" s="82"/>
      <c r="AB87" s="82"/>
      <c r="AC87" s="82"/>
      <c r="AD87" s="82"/>
      <c r="AE87" s="82"/>
      <c r="AF87" s="82"/>
      <c r="AG87" s="82"/>
      <c r="AH87" s="82"/>
      <c r="AI87" s="82"/>
      <c r="AJ87" s="82"/>
      <c r="AK87" s="82"/>
      <c r="AL87" s="82"/>
      <c r="AM87" s="82"/>
      <c r="AN87" s="82"/>
      <c r="AO87" s="82"/>
      <c r="AP87" s="82"/>
      <c r="AQ87" s="82"/>
      <c r="AR87" s="82"/>
      <c r="AS87" s="82"/>
      <c r="AT87" s="82"/>
      <c r="AU87" s="82"/>
      <c r="AV87" s="82"/>
      <c r="AW87" s="82"/>
      <c r="AX87" s="82"/>
      <c r="AY87" s="82"/>
      <c r="AZ87" s="82"/>
      <c r="BA87" s="82"/>
      <c r="BB87" s="82"/>
      <c r="BC87" s="82"/>
      <c r="BD87" s="82"/>
    </row>
    <row r="88" spans="1:56">
      <c r="A88" s="82"/>
      <c r="B88" s="82"/>
      <c r="C88" s="82"/>
      <c r="D88" s="82"/>
      <c r="E88" s="82"/>
      <c r="F88" s="82"/>
      <c r="G88" s="82"/>
      <c r="H88" s="82"/>
      <c r="I88" s="82"/>
      <c r="J88" s="82"/>
      <c r="K88" s="82"/>
      <c r="L88" s="82"/>
      <c r="M88" s="82"/>
      <c r="N88" s="82"/>
      <c r="O88" s="82"/>
      <c r="P88" s="82"/>
      <c r="Q88" s="86"/>
      <c r="R88" s="82"/>
      <c r="S88" s="82"/>
      <c r="T88" s="82"/>
      <c r="U88" s="82"/>
      <c r="V88" s="82"/>
      <c r="W88" s="82"/>
      <c r="X88" s="82"/>
      <c r="Y88" s="82"/>
      <c r="Z88" s="82"/>
      <c r="AA88" s="82"/>
      <c r="AB88" s="82"/>
      <c r="AC88" s="82"/>
      <c r="AD88" s="82"/>
      <c r="AE88" s="82"/>
      <c r="AF88" s="82"/>
      <c r="AG88" s="82"/>
      <c r="AH88" s="82"/>
      <c r="AI88" s="82"/>
      <c r="AJ88" s="82"/>
      <c r="AK88" s="82"/>
      <c r="AL88" s="82"/>
      <c r="AM88" s="82"/>
      <c r="AN88" s="82"/>
      <c r="AO88" s="82"/>
      <c r="AP88" s="82"/>
      <c r="AQ88" s="82"/>
      <c r="AR88" s="82"/>
      <c r="AS88" s="82"/>
      <c r="AT88" s="82"/>
      <c r="AU88" s="82"/>
      <c r="AV88" s="82"/>
      <c r="AW88" s="82"/>
      <c r="AX88" s="82"/>
      <c r="AY88" s="82"/>
      <c r="AZ88" s="82"/>
      <c r="BA88" s="82"/>
      <c r="BB88" s="82"/>
      <c r="BC88" s="82"/>
      <c r="BD88" s="82"/>
    </row>
    <row r="89" spans="1:56">
      <c r="A89" s="82"/>
      <c r="B89" s="82"/>
      <c r="C89" s="82"/>
      <c r="D89" s="82"/>
      <c r="E89" s="82"/>
      <c r="F89" s="82"/>
      <c r="G89" s="82"/>
      <c r="H89" s="82"/>
      <c r="I89" s="82"/>
      <c r="J89" s="82"/>
      <c r="K89" s="82"/>
      <c r="L89" s="82"/>
      <c r="M89" s="82"/>
      <c r="N89" s="82"/>
      <c r="O89" s="82"/>
      <c r="P89" s="82"/>
      <c r="Q89" s="86"/>
      <c r="R89" s="82"/>
      <c r="S89" s="82"/>
      <c r="T89" s="82"/>
      <c r="U89" s="82"/>
      <c r="V89" s="82"/>
      <c r="W89" s="82"/>
      <c r="X89" s="82"/>
      <c r="Y89" s="82"/>
      <c r="Z89" s="82"/>
      <c r="AA89" s="82"/>
      <c r="AB89" s="82"/>
      <c r="AC89" s="82"/>
      <c r="AD89" s="82"/>
      <c r="AE89" s="82"/>
      <c r="AF89" s="82"/>
      <c r="AG89" s="82"/>
      <c r="AH89" s="82"/>
      <c r="AI89" s="82"/>
      <c r="AJ89" s="82"/>
      <c r="AK89" s="82"/>
      <c r="AL89" s="82"/>
      <c r="AM89" s="82"/>
      <c r="AN89" s="82"/>
      <c r="AO89" s="82"/>
      <c r="AP89" s="82"/>
      <c r="AQ89" s="82"/>
      <c r="AR89" s="82"/>
      <c r="AS89" s="82"/>
      <c r="AT89" s="82"/>
      <c r="AU89" s="82"/>
      <c r="AV89" s="82"/>
      <c r="AW89" s="82"/>
      <c r="AX89" s="82"/>
      <c r="AY89" s="82"/>
      <c r="AZ89" s="82"/>
      <c r="BA89" s="82"/>
      <c r="BB89" s="82"/>
      <c r="BC89" s="82"/>
      <c r="BD89" s="82"/>
    </row>
    <row r="90" spans="1:56">
      <c r="A90" s="82"/>
      <c r="B90" s="82"/>
      <c r="C90" s="82"/>
      <c r="D90" s="82"/>
      <c r="E90" s="82"/>
      <c r="F90" s="82"/>
      <c r="G90" s="82"/>
      <c r="H90" s="82"/>
      <c r="I90" s="82"/>
      <c r="J90" s="82"/>
      <c r="K90" s="82"/>
      <c r="L90" s="82"/>
      <c r="M90" s="82"/>
      <c r="N90" s="82"/>
      <c r="O90" s="82"/>
      <c r="P90" s="82"/>
      <c r="Q90" s="82"/>
      <c r="R90" s="82"/>
      <c r="S90" s="82"/>
      <c r="T90" s="82"/>
      <c r="U90" s="82"/>
      <c r="V90" s="82"/>
      <c r="W90" s="82"/>
      <c r="X90" s="82"/>
      <c r="Y90" s="82"/>
      <c r="Z90" s="82"/>
      <c r="AA90" s="82"/>
      <c r="AB90" s="82"/>
      <c r="AC90" s="82"/>
      <c r="AD90" s="82"/>
      <c r="AE90" s="82"/>
      <c r="AF90" s="82"/>
      <c r="AG90" s="82"/>
      <c r="AH90" s="82"/>
      <c r="AI90" s="82"/>
      <c r="AJ90" s="82"/>
      <c r="AK90" s="82"/>
      <c r="AL90" s="82"/>
      <c r="AM90" s="82"/>
      <c r="AN90" s="82"/>
      <c r="AO90" s="82"/>
      <c r="AP90" s="82"/>
      <c r="AQ90" s="82"/>
      <c r="AR90" s="82"/>
      <c r="AS90" s="82"/>
      <c r="AT90" s="82"/>
      <c r="AU90" s="82"/>
      <c r="AV90" s="82"/>
      <c r="AW90" s="82"/>
      <c r="AX90" s="82"/>
      <c r="AY90" s="82"/>
      <c r="AZ90" s="82"/>
      <c r="BA90" s="82"/>
      <c r="BB90" s="82"/>
      <c r="BC90" s="82"/>
      <c r="BD90" s="82"/>
    </row>
    <row r="91" spans="1:56">
      <c r="A91" s="82"/>
      <c r="B91" s="82"/>
      <c r="C91" s="82"/>
      <c r="D91" s="82"/>
      <c r="E91" s="82"/>
      <c r="F91" s="82"/>
      <c r="G91" s="82"/>
      <c r="H91" s="82"/>
      <c r="I91" s="82"/>
      <c r="J91" s="82"/>
      <c r="K91" s="82"/>
      <c r="L91" s="82"/>
      <c r="M91" s="82"/>
      <c r="N91" s="82"/>
      <c r="O91" s="82"/>
      <c r="P91" s="82"/>
      <c r="Q91" s="82"/>
      <c r="R91" s="82"/>
      <c r="S91" s="82"/>
      <c r="T91" s="82"/>
      <c r="U91" s="82"/>
      <c r="V91" s="82"/>
      <c r="W91" s="82"/>
      <c r="X91" s="82"/>
      <c r="Y91" s="82"/>
      <c r="Z91" s="82"/>
      <c r="AA91" s="82"/>
      <c r="AB91" s="82"/>
      <c r="AC91" s="82"/>
      <c r="AD91" s="82"/>
      <c r="AE91" s="82"/>
      <c r="AF91" s="82"/>
      <c r="AG91" s="82"/>
      <c r="AH91" s="82"/>
      <c r="AI91" s="82"/>
      <c r="AJ91" s="82"/>
      <c r="AK91" s="82"/>
      <c r="AL91" s="82"/>
      <c r="AM91" s="82"/>
      <c r="AN91" s="82"/>
      <c r="AO91" s="82"/>
      <c r="AP91" s="82"/>
      <c r="AQ91" s="82"/>
      <c r="AR91" s="82"/>
      <c r="AS91" s="82"/>
      <c r="AT91" s="82"/>
      <c r="AU91" s="82"/>
      <c r="AV91" s="82"/>
      <c r="AW91" s="82"/>
      <c r="AX91" s="82"/>
      <c r="AY91" s="82"/>
      <c r="AZ91" s="82"/>
      <c r="BA91" s="82"/>
      <c r="BB91" s="82"/>
      <c r="BC91" s="82"/>
      <c r="BD91" s="82"/>
    </row>
    <row r="92" spans="1:56">
      <c r="A92" s="82"/>
      <c r="B92" s="82"/>
      <c r="C92" s="82"/>
      <c r="D92" s="82"/>
      <c r="E92" s="82"/>
      <c r="F92" s="82"/>
      <c r="G92" s="82"/>
      <c r="H92" s="82"/>
      <c r="I92" s="82"/>
      <c r="J92" s="82"/>
      <c r="K92" s="82"/>
      <c r="L92" s="82"/>
      <c r="M92" s="82"/>
      <c r="N92" s="82"/>
      <c r="O92" s="82"/>
      <c r="P92" s="82"/>
      <c r="Q92" s="82"/>
      <c r="R92" s="82"/>
      <c r="S92" s="82"/>
      <c r="T92" s="82"/>
      <c r="U92" s="82"/>
      <c r="V92" s="82"/>
      <c r="W92" s="82"/>
      <c r="X92" s="82"/>
      <c r="Y92" s="82"/>
      <c r="Z92" s="82"/>
      <c r="AA92" s="82"/>
      <c r="AB92" s="82"/>
      <c r="AC92" s="82"/>
      <c r="AD92" s="82"/>
      <c r="AE92" s="82"/>
      <c r="AF92" s="82"/>
      <c r="AG92" s="82"/>
      <c r="AH92" s="82"/>
      <c r="AI92" s="82"/>
      <c r="AJ92" s="82"/>
      <c r="AK92" s="82"/>
      <c r="AL92" s="82"/>
      <c r="AM92" s="82"/>
      <c r="AN92" s="82"/>
      <c r="AO92" s="82"/>
      <c r="AP92" s="82"/>
      <c r="AQ92" s="82"/>
      <c r="AR92" s="82"/>
      <c r="AS92" s="82"/>
      <c r="AT92" s="82"/>
      <c r="AU92" s="82"/>
      <c r="AV92" s="82"/>
      <c r="AW92" s="82"/>
      <c r="AX92" s="82"/>
      <c r="AY92" s="82"/>
      <c r="AZ92" s="82"/>
      <c r="BA92" s="82"/>
      <c r="BB92" s="82"/>
      <c r="BC92" s="82"/>
      <c r="BD92" s="82"/>
    </row>
    <row r="93" spans="1:56">
      <c r="A93" s="82"/>
      <c r="B93" s="82"/>
      <c r="C93" s="82"/>
      <c r="D93" s="82"/>
      <c r="E93" s="82"/>
      <c r="F93" s="82"/>
      <c r="G93" s="82"/>
      <c r="H93" s="82"/>
      <c r="I93" s="82"/>
      <c r="J93" s="82"/>
      <c r="K93" s="82"/>
      <c r="L93" s="82"/>
      <c r="M93" s="82"/>
      <c r="N93" s="82"/>
      <c r="O93" s="82"/>
      <c r="P93" s="82"/>
      <c r="Q93" s="82"/>
      <c r="R93" s="82"/>
      <c r="S93" s="82"/>
      <c r="T93" s="82"/>
      <c r="U93" s="82"/>
      <c r="V93" s="82"/>
      <c r="W93" s="82"/>
      <c r="X93" s="82"/>
      <c r="Y93" s="82"/>
      <c r="Z93" s="82"/>
      <c r="AA93" s="82"/>
      <c r="AB93" s="82"/>
      <c r="AC93" s="82"/>
      <c r="AD93" s="82"/>
      <c r="AE93" s="82"/>
      <c r="AF93" s="82"/>
      <c r="AG93" s="82"/>
      <c r="AH93" s="82"/>
      <c r="AI93" s="82"/>
      <c r="AJ93" s="82"/>
      <c r="AK93" s="82"/>
      <c r="AL93" s="82"/>
      <c r="AM93" s="82"/>
      <c r="AN93" s="82"/>
      <c r="AO93" s="82"/>
      <c r="AP93" s="82"/>
      <c r="AQ93" s="82"/>
      <c r="AR93" s="82"/>
      <c r="AS93" s="82"/>
      <c r="AT93" s="82"/>
      <c r="AU93" s="82"/>
      <c r="AV93" s="82"/>
      <c r="AW93" s="82"/>
      <c r="AX93" s="82"/>
      <c r="AY93" s="82"/>
      <c r="AZ93" s="82"/>
      <c r="BA93" s="82"/>
      <c r="BB93" s="82"/>
      <c r="BC93" s="82"/>
      <c r="BD93" s="82"/>
    </row>
    <row r="94" spans="1:56">
      <c r="A94" s="82"/>
      <c r="B94" s="82"/>
      <c r="C94" s="82"/>
      <c r="D94" s="82"/>
      <c r="E94" s="82"/>
      <c r="F94" s="82"/>
      <c r="G94" s="82"/>
      <c r="H94" s="82"/>
      <c r="I94" s="82"/>
      <c r="J94" s="82"/>
      <c r="K94" s="82"/>
      <c r="L94" s="82"/>
      <c r="M94" s="82"/>
      <c r="N94" s="82"/>
      <c r="O94" s="82"/>
      <c r="P94" s="82"/>
      <c r="Q94" s="82"/>
      <c r="R94" s="82"/>
      <c r="S94" s="82"/>
      <c r="T94" s="82"/>
      <c r="U94" s="82"/>
      <c r="V94" s="82"/>
      <c r="W94" s="82"/>
      <c r="X94" s="82"/>
      <c r="Y94" s="82"/>
      <c r="Z94" s="82"/>
      <c r="AA94" s="82"/>
      <c r="AB94" s="82"/>
      <c r="AC94" s="82"/>
      <c r="AD94" s="82"/>
      <c r="AE94" s="82"/>
      <c r="AF94" s="82"/>
      <c r="AG94" s="82"/>
      <c r="AH94" s="82"/>
      <c r="AI94" s="82"/>
      <c r="AJ94" s="82"/>
      <c r="AK94" s="82"/>
      <c r="AL94" s="82"/>
      <c r="AM94" s="82"/>
      <c r="AN94" s="82"/>
      <c r="AO94" s="82"/>
      <c r="AP94" s="82"/>
      <c r="AQ94" s="82"/>
      <c r="AR94" s="82"/>
      <c r="AS94" s="82"/>
      <c r="AT94" s="82"/>
      <c r="AU94" s="82"/>
      <c r="AV94" s="82"/>
      <c r="AW94" s="82"/>
      <c r="AX94" s="82"/>
      <c r="AY94" s="82"/>
      <c r="AZ94" s="82"/>
      <c r="BA94" s="82"/>
      <c r="BB94" s="82"/>
      <c r="BC94" s="82"/>
      <c r="BD94" s="82"/>
    </row>
    <row r="95" spans="1:56">
      <c r="A95" s="82"/>
      <c r="B95" s="82"/>
      <c r="C95" s="82"/>
      <c r="D95" s="82"/>
      <c r="E95" s="82"/>
      <c r="F95" s="82"/>
      <c r="G95" s="82"/>
      <c r="H95" s="82"/>
      <c r="I95" s="82"/>
      <c r="J95" s="82"/>
      <c r="K95" s="82"/>
      <c r="L95" s="82"/>
      <c r="M95" s="82"/>
      <c r="N95" s="82"/>
      <c r="O95" s="82"/>
      <c r="P95" s="82"/>
      <c r="Q95" s="82"/>
      <c r="R95" s="82"/>
      <c r="S95" s="82"/>
      <c r="T95" s="82"/>
      <c r="U95" s="82"/>
      <c r="V95" s="82"/>
      <c r="W95" s="82"/>
      <c r="X95" s="82"/>
      <c r="Y95" s="82"/>
      <c r="Z95" s="82"/>
      <c r="AA95" s="82"/>
      <c r="AB95" s="82"/>
      <c r="AC95" s="82"/>
      <c r="AD95" s="82"/>
      <c r="AE95" s="82"/>
      <c r="AF95" s="82"/>
      <c r="AG95" s="82"/>
      <c r="AH95" s="82"/>
      <c r="AI95" s="82"/>
      <c r="AJ95" s="82"/>
      <c r="AK95" s="82"/>
      <c r="AL95" s="82"/>
      <c r="AM95" s="82"/>
      <c r="AN95" s="82"/>
      <c r="AO95" s="82"/>
      <c r="AP95" s="82"/>
      <c r="AQ95" s="82"/>
      <c r="AR95" s="82"/>
      <c r="AS95" s="82"/>
      <c r="AT95" s="82"/>
      <c r="AU95" s="82"/>
      <c r="AV95" s="82"/>
      <c r="AW95" s="82"/>
      <c r="AX95" s="82"/>
      <c r="AY95" s="82"/>
      <c r="AZ95" s="82"/>
      <c r="BA95" s="82"/>
      <c r="BB95" s="82"/>
      <c r="BC95" s="82"/>
      <c r="BD95" s="82"/>
    </row>
    <row r="96" spans="1:56">
      <c r="A96" s="82"/>
      <c r="B96" s="82"/>
      <c r="C96" s="82"/>
      <c r="D96" s="82"/>
      <c r="E96" s="82"/>
      <c r="F96" s="82"/>
      <c r="G96" s="82"/>
      <c r="H96" s="82"/>
      <c r="I96" s="82"/>
      <c r="J96" s="82"/>
      <c r="K96" s="82"/>
      <c r="L96" s="82"/>
      <c r="M96" s="82"/>
      <c r="N96" s="82"/>
      <c r="O96" s="82"/>
      <c r="P96" s="82"/>
      <c r="Q96" s="82"/>
      <c r="R96" s="82"/>
      <c r="S96" s="82"/>
      <c r="T96" s="82"/>
      <c r="U96" s="82"/>
      <c r="V96" s="82"/>
      <c r="W96" s="82"/>
      <c r="X96" s="82"/>
      <c r="Y96" s="82"/>
      <c r="Z96" s="82"/>
      <c r="AA96" s="82"/>
      <c r="AB96" s="82"/>
      <c r="AC96" s="82"/>
      <c r="AD96" s="82"/>
      <c r="AE96" s="82"/>
      <c r="AF96" s="82"/>
      <c r="AG96" s="82"/>
      <c r="AH96" s="82"/>
      <c r="AI96" s="82"/>
      <c r="AJ96" s="82"/>
      <c r="AK96" s="82"/>
      <c r="AL96" s="82"/>
      <c r="AM96" s="82"/>
      <c r="AN96" s="82"/>
      <c r="AO96" s="82"/>
      <c r="AP96" s="82"/>
      <c r="AQ96" s="82"/>
      <c r="AR96" s="82"/>
      <c r="AS96" s="82"/>
      <c r="AT96" s="82"/>
      <c r="AU96" s="82"/>
      <c r="AV96" s="82"/>
      <c r="AW96" s="82"/>
      <c r="AX96" s="82"/>
      <c r="AY96" s="82"/>
      <c r="AZ96" s="82"/>
      <c r="BA96" s="82"/>
      <c r="BB96" s="82"/>
      <c r="BC96" s="82"/>
      <c r="BD96" s="82"/>
    </row>
    <row r="97" spans="1:56">
      <c r="A97" s="82"/>
      <c r="B97" s="82"/>
      <c r="C97" s="82"/>
      <c r="D97" s="82"/>
      <c r="E97" s="82"/>
      <c r="F97" s="82"/>
      <c r="G97" s="82"/>
      <c r="H97" s="82"/>
      <c r="I97" s="82"/>
      <c r="J97" s="82"/>
      <c r="K97" s="82"/>
      <c r="L97" s="82"/>
      <c r="M97" s="82"/>
      <c r="N97" s="82"/>
      <c r="O97" s="82"/>
      <c r="P97" s="82"/>
      <c r="Q97" s="82"/>
      <c r="R97" s="82"/>
      <c r="S97" s="82"/>
      <c r="T97" s="82"/>
      <c r="U97" s="82"/>
      <c r="V97" s="82"/>
      <c r="W97" s="82"/>
      <c r="X97" s="82"/>
      <c r="Y97" s="82"/>
      <c r="Z97" s="82"/>
      <c r="AA97" s="82"/>
      <c r="AB97" s="82"/>
      <c r="AC97" s="82"/>
      <c r="AD97" s="82"/>
      <c r="AE97" s="82"/>
      <c r="AF97" s="82"/>
      <c r="AG97" s="82"/>
      <c r="AH97" s="82"/>
      <c r="AI97" s="82"/>
      <c r="AJ97" s="82"/>
      <c r="AK97" s="82"/>
      <c r="AL97" s="82"/>
      <c r="AM97" s="82"/>
      <c r="AN97" s="82"/>
      <c r="AO97" s="82"/>
      <c r="AP97" s="82"/>
      <c r="AQ97" s="82"/>
      <c r="AR97" s="82"/>
      <c r="AS97" s="82"/>
      <c r="AT97" s="82"/>
      <c r="AU97" s="82"/>
      <c r="AV97" s="82"/>
      <c r="AW97" s="82"/>
      <c r="AX97" s="82"/>
      <c r="AY97" s="82"/>
      <c r="AZ97" s="82"/>
      <c r="BA97" s="82"/>
      <c r="BB97" s="82"/>
      <c r="BC97" s="82"/>
      <c r="BD97" s="82"/>
    </row>
    <row r="98" spans="1:56" ht="15.75">
      <c r="A98" s="82"/>
      <c r="B98" s="82"/>
      <c r="C98" s="82"/>
      <c r="D98" s="82"/>
      <c r="E98" s="82"/>
      <c r="F98" s="82"/>
      <c r="G98" s="82"/>
      <c r="H98" s="82"/>
      <c r="I98" s="82"/>
      <c r="J98" s="82"/>
      <c r="K98" s="82"/>
      <c r="L98" s="82"/>
      <c r="M98" s="82"/>
      <c r="N98" s="82"/>
      <c r="O98" s="82"/>
      <c r="P98" s="82"/>
      <c r="Q98" s="82"/>
      <c r="R98" s="82"/>
      <c r="S98" s="82"/>
      <c r="T98" s="82"/>
      <c r="U98" s="82"/>
      <c r="V98" s="82"/>
      <c r="W98" s="82"/>
      <c r="X98" s="82"/>
      <c r="Y98" s="82"/>
      <c r="Z98" s="82"/>
      <c r="AA98" s="82"/>
      <c r="AB98" s="82"/>
      <c r="AC98" s="82"/>
      <c r="AD98" s="82"/>
      <c r="AE98" s="82"/>
      <c r="AF98" s="82"/>
      <c r="AG98" s="82"/>
      <c r="AH98" s="82"/>
      <c r="AI98" s="82"/>
      <c r="AJ98" s="82"/>
      <c r="AK98" s="82"/>
      <c r="AL98" s="82"/>
      <c r="AM98" s="82"/>
      <c r="AN98" s="146"/>
      <c r="AO98" s="82"/>
      <c r="AP98" s="82"/>
      <c r="AQ98" s="82"/>
      <c r="AR98" s="82"/>
      <c r="AS98" s="82"/>
      <c r="AT98" s="82"/>
      <c r="AU98" s="82"/>
      <c r="AV98" s="82"/>
      <c r="AW98" s="82"/>
      <c r="AX98" s="82"/>
      <c r="AY98" s="82"/>
      <c r="AZ98" s="82"/>
      <c r="BA98" s="82"/>
      <c r="BB98" s="82"/>
      <c r="BC98" s="82"/>
      <c r="BD98" s="82"/>
    </row>
    <row r="99" spans="1:56" ht="15.75">
      <c r="A99" s="82"/>
      <c r="B99" s="82"/>
      <c r="C99" s="82"/>
      <c r="D99" s="82"/>
      <c r="E99" s="82"/>
      <c r="F99" s="82"/>
      <c r="G99" s="82"/>
      <c r="H99" s="82"/>
      <c r="I99" s="82"/>
      <c r="J99" s="82"/>
      <c r="K99" s="82"/>
      <c r="L99" s="82"/>
      <c r="M99" s="82"/>
      <c r="N99" s="82"/>
      <c r="O99" s="82"/>
      <c r="P99" s="82"/>
      <c r="Q99" s="82"/>
      <c r="R99" s="82"/>
      <c r="S99" s="82"/>
      <c r="T99" s="82"/>
      <c r="U99" s="82"/>
      <c r="V99" s="82"/>
      <c r="W99" s="82"/>
      <c r="X99" s="82"/>
      <c r="Y99" s="82"/>
      <c r="Z99" s="82"/>
      <c r="AA99" s="82"/>
      <c r="AB99" s="82"/>
      <c r="AC99" s="82"/>
      <c r="AD99" s="82"/>
      <c r="AE99" s="82"/>
      <c r="AF99" s="82"/>
      <c r="AG99" s="82"/>
      <c r="AH99" s="82"/>
      <c r="AI99" s="82"/>
      <c r="AJ99" s="82"/>
      <c r="AK99" s="82"/>
      <c r="AL99" s="82"/>
      <c r="AM99" s="82"/>
      <c r="AN99" s="146"/>
      <c r="AO99" s="82"/>
      <c r="AP99" s="82"/>
      <c r="AQ99" s="82"/>
      <c r="AR99" s="82"/>
      <c r="AS99" s="82"/>
      <c r="AT99" s="82"/>
      <c r="AU99" s="82"/>
      <c r="AV99" s="82"/>
      <c r="AW99" s="82"/>
      <c r="AX99" s="82"/>
      <c r="AY99" s="82"/>
      <c r="AZ99" s="82"/>
      <c r="BA99" s="82"/>
      <c r="BB99" s="82"/>
      <c r="BC99" s="82"/>
      <c r="BD99" s="82"/>
    </row>
    <row r="100" spans="1:56">
      <c r="A100" s="82"/>
      <c r="B100" s="82"/>
      <c r="C100" s="82"/>
      <c r="D100" s="82"/>
      <c r="E100" s="82"/>
      <c r="F100" s="82"/>
      <c r="G100" s="82"/>
      <c r="H100" s="82"/>
      <c r="I100" s="82"/>
      <c r="J100" s="82"/>
      <c r="K100" s="82"/>
      <c r="L100" s="82"/>
      <c r="M100" s="82"/>
      <c r="N100" s="82"/>
      <c r="O100" s="82"/>
      <c r="P100" s="82"/>
      <c r="Q100" s="82"/>
      <c r="R100" s="82"/>
      <c r="S100" s="82"/>
      <c r="T100" s="82"/>
      <c r="U100" s="82"/>
      <c r="V100" s="82"/>
      <c r="W100" s="82"/>
      <c r="X100" s="82"/>
      <c r="Y100" s="82"/>
      <c r="Z100" s="82"/>
      <c r="AA100" s="82"/>
      <c r="AB100" s="82"/>
      <c r="AC100" s="82"/>
      <c r="AD100" s="82"/>
      <c r="AE100" s="82"/>
      <c r="AF100" s="82"/>
      <c r="AG100" s="82"/>
      <c r="AH100" s="82"/>
      <c r="AI100" s="82"/>
      <c r="AJ100" s="82"/>
      <c r="AK100" s="82"/>
      <c r="AL100" s="82"/>
      <c r="AM100" s="82"/>
      <c r="AN100" s="82"/>
      <c r="AO100" s="82"/>
      <c r="AP100" s="82"/>
      <c r="AQ100" s="82"/>
      <c r="AR100" s="82"/>
      <c r="AS100" s="82"/>
      <c r="AT100" s="82"/>
      <c r="AU100" s="82"/>
      <c r="AV100" s="82"/>
      <c r="AW100" s="82"/>
      <c r="AX100" s="82"/>
      <c r="AY100" s="82"/>
      <c r="AZ100" s="82"/>
      <c r="BA100" s="82"/>
      <c r="BB100" s="82"/>
      <c r="BC100" s="82"/>
      <c r="BD100" s="82"/>
    </row>
    <row r="101" spans="1:56">
      <c r="A101" s="82"/>
      <c r="B101" s="82"/>
      <c r="C101" s="82"/>
      <c r="D101" s="82"/>
      <c r="E101" s="82"/>
      <c r="F101" s="82"/>
      <c r="G101" s="82"/>
      <c r="H101" s="82"/>
      <c r="I101" s="82"/>
      <c r="J101" s="82"/>
      <c r="K101" s="82"/>
      <c r="L101" s="82"/>
      <c r="M101" s="82"/>
      <c r="N101" s="82"/>
      <c r="O101" s="82"/>
      <c r="P101" s="82"/>
      <c r="Q101" s="82"/>
      <c r="R101" s="82"/>
      <c r="S101" s="82"/>
      <c r="T101" s="82"/>
      <c r="U101" s="82"/>
      <c r="V101" s="82"/>
      <c r="W101" s="82"/>
      <c r="X101" s="82"/>
      <c r="Y101" s="82"/>
      <c r="Z101" s="82"/>
      <c r="AA101" s="82"/>
      <c r="AB101" s="82"/>
      <c r="AC101" s="82"/>
      <c r="AD101" s="82"/>
      <c r="AE101" s="82"/>
      <c r="AF101" s="82"/>
      <c r="AG101" s="82"/>
      <c r="AH101" s="82"/>
      <c r="AI101" s="82"/>
      <c r="AJ101" s="82"/>
      <c r="AK101" s="82"/>
      <c r="AL101" s="82"/>
      <c r="AM101" s="82"/>
      <c r="AN101" s="82"/>
      <c r="AO101" s="82"/>
      <c r="AP101" s="82"/>
      <c r="AQ101" s="82"/>
      <c r="AR101" s="82"/>
      <c r="AS101" s="82"/>
      <c r="AT101" s="82"/>
      <c r="AU101" s="82"/>
      <c r="AV101" s="82"/>
      <c r="AW101" s="82"/>
      <c r="AX101" s="82"/>
      <c r="AY101" s="82"/>
      <c r="AZ101" s="82"/>
      <c r="BA101" s="82"/>
      <c r="BB101" s="82"/>
      <c r="BC101" s="82"/>
      <c r="BD101" s="82"/>
    </row>
    <row r="102" spans="1:56">
      <c r="A102" s="82"/>
      <c r="B102" s="82"/>
      <c r="C102" s="82"/>
      <c r="D102" s="82"/>
      <c r="E102" s="82"/>
      <c r="F102" s="82"/>
      <c r="G102" s="82"/>
      <c r="H102" s="82"/>
      <c r="I102" s="82"/>
      <c r="J102" s="82"/>
      <c r="K102" s="82"/>
      <c r="L102" s="82"/>
      <c r="M102" s="82"/>
      <c r="N102" s="82"/>
      <c r="O102" s="82"/>
      <c r="P102" s="82"/>
      <c r="Q102" s="82"/>
      <c r="R102" s="82"/>
      <c r="S102" s="82"/>
      <c r="T102" s="82"/>
      <c r="U102" s="82"/>
      <c r="V102" s="82"/>
      <c r="W102" s="82"/>
      <c r="X102" s="82"/>
      <c r="Y102" s="82"/>
      <c r="Z102" s="82"/>
      <c r="AA102" s="82"/>
      <c r="AB102" s="82"/>
      <c r="AC102" s="82"/>
      <c r="AD102" s="82"/>
      <c r="AE102" s="82"/>
      <c r="AF102" s="82"/>
      <c r="AG102" s="82"/>
      <c r="AH102" s="82"/>
      <c r="AI102" s="82"/>
      <c r="AJ102" s="82"/>
      <c r="AK102" s="82"/>
      <c r="AL102" s="82"/>
      <c r="AM102" s="82"/>
      <c r="AN102" s="82"/>
      <c r="AO102" s="82"/>
      <c r="AP102" s="82"/>
      <c r="AQ102" s="82"/>
      <c r="AR102" s="82"/>
      <c r="AS102" s="82"/>
      <c r="AT102" s="82"/>
      <c r="AU102" s="82"/>
      <c r="AV102" s="82"/>
      <c r="AW102" s="82"/>
      <c r="AX102" s="82"/>
      <c r="AY102" s="82"/>
      <c r="AZ102" s="82"/>
      <c r="BA102" s="82"/>
      <c r="BB102" s="82"/>
      <c r="BC102" s="82"/>
      <c r="BD102" s="82"/>
    </row>
    <row r="103" spans="1:56">
      <c r="A103" s="82"/>
      <c r="B103" s="82"/>
      <c r="C103" s="82"/>
      <c r="D103" s="82"/>
      <c r="E103" s="82"/>
      <c r="F103" s="82"/>
      <c r="G103" s="82"/>
      <c r="H103" s="82"/>
      <c r="I103" s="82"/>
      <c r="J103" s="82"/>
      <c r="K103" s="82"/>
      <c r="L103" s="82"/>
      <c r="M103" s="82"/>
      <c r="N103" s="82"/>
      <c r="O103" s="82"/>
      <c r="P103" s="82"/>
      <c r="Q103" s="82"/>
      <c r="R103" s="82"/>
      <c r="S103" s="82"/>
      <c r="T103" s="82"/>
      <c r="U103" s="82"/>
      <c r="V103" s="82"/>
      <c r="W103" s="82"/>
      <c r="X103" s="82"/>
      <c r="Y103" s="82"/>
      <c r="Z103" s="82"/>
      <c r="AA103" s="82"/>
      <c r="AB103" s="82"/>
      <c r="AC103" s="82"/>
      <c r="AD103" s="82"/>
      <c r="AE103" s="82"/>
      <c r="AF103" s="82"/>
      <c r="AG103" s="82"/>
      <c r="AH103" s="82"/>
      <c r="AI103" s="82"/>
      <c r="AJ103" s="82"/>
      <c r="AK103" s="82"/>
      <c r="AL103" s="82"/>
      <c r="AM103" s="82"/>
      <c r="AN103" s="82"/>
      <c r="AO103" s="82"/>
      <c r="AP103" s="82"/>
      <c r="AQ103" s="82"/>
      <c r="AR103" s="82"/>
      <c r="AS103" s="82"/>
      <c r="AT103" s="82"/>
      <c r="AU103" s="82"/>
      <c r="AV103" s="82"/>
      <c r="AW103" s="82"/>
      <c r="AX103" s="82"/>
      <c r="AY103" s="82"/>
      <c r="AZ103" s="82"/>
      <c r="BA103" s="82"/>
      <c r="BB103" s="82"/>
      <c r="BC103" s="82"/>
      <c r="BD103" s="82"/>
    </row>
    <row r="104" spans="1:56">
      <c r="A104" s="82"/>
      <c r="B104" s="82"/>
      <c r="C104" s="82"/>
      <c r="D104" s="82"/>
      <c r="E104" s="82"/>
      <c r="F104" s="82"/>
      <c r="G104" s="82"/>
      <c r="H104" s="82"/>
      <c r="I104" s="82"/>
      <c r="J104" s="82"/>
      <c r="K104" s="82"/>
      <c r="L104" s="82"/>
      <c r="M104" s="82"/>
      <c r="N104" s="82"/>
      <c r="O104" s="82"/>
      <c r="P104" s="82"/>
      <c r="Q104" s="82"/>
      <c r="R104" s="82"/>
      <c r="S104" s="82"/>
      <c r="T104" s="82"/>
      <c r="U104" s="82"/>
      <c r="V104" s="82"/>
      <c r="W104" s="82"/>
      <c r="X104" s="82"/>
      <c r="Y104" s="82"/>
      <c r="Z104" s="82"/>
      <c r="AA104" s="82"/>
      <c r="AB104" s="82"/>
      <c r="AC104" s="82"/>
      <c r="AD104" s="82"/>
      <c r="AE104" s="82"/>
      <c r="AF104" s="82"/>
      <c r="AG104" s="82"/>
      <c r="AH104" s="82"/>
      <c r="AI104" s="82"/>
      <c r="AJ104" s="82"/>
      <c r="AK104" s="82"/>
      <c r="AL104" s="82"/>
      <c r="AM104" s="82"/>
      <c r="AN104" s="82"/>
      <c r="AO104" s="82"/>
      <c r="AP104" s="82"/>
      <c r="AQ104" s="82"/>
      <c r="AR104" s="82"/>
      <c r="AS104" s="82"/>
      <c r="AT104" s="82"/>
      <c r="AU104" s="82"/>
      <c r="AV104" s="82"/>
      <c r="AW104" s="82"/>
      <c r="AX104" s="82"/>
      <c r="AY104" s="82"/>
      <c r="AZ104" s="82"/>
      <c r="BA104" s="82"/>
      <c r="BB104" s="82"/>
      <c r="BC104" s="82"/>
      <c r="BD104" s="82"/>
    </row>
    <row r="105" spans="1:56">
      <c r="A105" s="82"/>
      <c r="B105" s="82"/>
      <c r="C105" s="82"/>
      <c r="D105" s="82"/>
      <c r="E105" s="82"/>
      <c r="F105" s="82"/>
      <c r="G105" s="82"/>
      <c r="H105" s="82"/>
      <c r="I105" s="82"/>
      <c r="J105" s="82"/>
      <c r="K105" s="82"/>
      <c r="L105" s="82"/>
      <c r="M105" s="82"/>
      <c r="N105" s="82"/>
      <c r="O105" s="82"/>
      <c r="P105" s="82"/>
      <c r="Q105" s="82"/>
      <c r="R105" s="82"/>
      <c r="S105" s="82"/>
      <c r="T105" s="82"/>
      <c r="U105" s="82"/>
      <c r="V105" s="82"/>
      <c r="W105" s="82"/>
      <c r="X105" s="82"/>
      <c r="Y105" s="82"/>
      <c r="Z105" s="82"/>
      <c r="AA105" s="82"/>
      <c r="AB105" s="82"/>
      <c r="AC105" s="82"/>
      <c r="AD105" s="82"/>
      <c r="AE105" s="82"/>
      <c r="AF105" s="82"/>
      <c r="AG105" s="82"/>
      <c r="AH105" s="82"/>
      <c r="AI105" s="82"/>
      <c r="AJ105" s="82"/>
      <c r="AK105" s="82"/>
      <c r="AL105" s="82"/>
      <c r="AM105" s="82"/>
      <c r="AN105" s="82"/>
      <c r="AO105" s="82"/>
      <c r="AP105" s="82"/>
      <c r="AQ105" s="82"/>
      <c r="AR105" s="82"/>
      <c r="AS105" s="82"/>
      <c r="AT105" s="82"/>
      <c r="AU105" s="82"/>
      <c r="AV105" s="82"/>
      <c r="AW105" s="82"/>
      <c r="AX105" s="82"/>
      <c r="AY105" s="82"/>
      <c r="AZ105" s="82"/>
      <c r="BA105" s="82"/>
      <c r="BB105" s="82"/>
      <c r="BC105" s="82"/>
      <c r="BD105" s="82"/>
    </row>
    <row r="106" spans="1:56">
      <c r="A106" s="82"/>
      <c r="B106" s="82"/>
      <c r="C106" s="82"/>
      <c r="D106" s="82"/>
      <c r="E106" s="82"/>
      <c r="F106" s="82"/>
      <c r="G106" s="82"/>
      <c r="H106" s="82"/>
      <c r="I106" s="82"/>
      <c r="J106" s="82"/>
      <c r="K106" s="82"/>
      <c r="L106" s="82"/>
      <c r="M106" s="82"/>
      <c r="N106" s="82"/>
      <c r="O106" s="82"/>
      <c r="P106" s="82"/>
      <c r="Q106" s="82"/>
      <c r="R106" s="82"/>
      <c r="S106" s="82"/>
      <c r="T106" s="82"/>
      <c r="U106" s="82"/>
      <c r="V106" s="82"/>
      <c r="W106" s="82"/>
      <c r="X106" s="82"/>
      <c r="Y106" s="82"/>
      <c r="Z106" s="82"/>
      <c r="AA106" s="82"/>
      <c r="AB106" s="82"/>
      <c r="AC106" s="82"/>
      <c r="AD106" s="82"/>
      <c r="AE106" s="82"/>
      <c r="AF106" s="82"/>
      <c r="AG106" s="82"/>
      <c r="AH106" s="82"/>
      <c r="AI106" s="82"/>
      <c r="AJ106" s="82"/>
      <c r="AK106" s="82"/>
      <c r="AL106" s="82"/>
      <c r="AM106" s="82"/>
      <c r="AN106" s="82"/>
      <c r="AO106" s="82"/>
      <c r="AP106" s="82"/>
      <c r="AQ106" s="82"/>
      <c r="AR106" s="82"/>
      <c r="AS106" s="82"/>
      <c r="AT106" s="82"/>
      <c r="AU106" s="82"/>
      <c r="AV106" s="82"/>
      <c r="AW106" s="82"/>
      <c r="AX106" s="82"/>
      <c r="AY106" s="82"/>
      <c r="AZ106" s="82"/>
      <c r="BA106" s="82"/>
      <c r="BB106" s="82"/>
      <c r="BC106" s="82"/>
      <c r="BD106" s="82"/>
    </row>
    <row r="107" spans="1:56">
      <c r="A107" s="82"/>
      <c r="B107" s="82"/>
      <c r="C107" s="82"/>
      <c r="D107" s="82"/>
      <c r="E107" s="82"/>
      <c r="F107" s="82"/>
      <c r="G107" s="82"/>
      <c r="H107" s="82"/>
      <c r="I107" s="82"/>
      <c r="J107" s="82"/>
      <c r="K107" s="82"/>
      <c r="L107" s="82"/>
      <c r="M107" s="82"/>
      <c r="N107" s="82"/>
      <c r="O107" s="82"/>
      <c r="P107" s="82"/>
      <c r="Q107" s="82"/>
      <c r="R107" s="82"/>
      <c r="S107" s="82"/>
      <c r="T107" s="82"/>
      <c r="U107" s="82"/>
      <c r="V107" s="82"/>
      <c r="W107" s="82"/>
      <c r="X107" s="82"/>
      <c r="Y107" s="82"/>
      <c r="Z107" s="82"/>
      <c r="AA107" s="82"/>
      <c r="AB107" s="82"/>
      <c r="AC107" s="82"/>
      <c r="AD107" s="82"/>
      <c r="AE107" s="82"/>
      <c r="AF107" s="82"/>
      <c r="AG107" s="82"/>
      <c r="AH107" s="82"/>
      <c r="AI107" s="82"/>
      <c r="AJ107" s="82"/>
      <c r="AK107" s="82"/>
      <c r="AL107" s="82"/>
      <c r="AM107" s="82"/>
      <c r="AN107" s="82"/>
      <c r="AO107" s="82"/>
      <c r="AP107" s="82"/>
      <c r="AQ107" s="82"/>
      <c r="AR107" s="82"/>
      <c r="AS107" s="82"/>
      <c r="AT107" s="82"/>
      <c r="AU107" s="82"/>
      <c r="AV107" s="82"/>
      <c r="AW107" s="82"/>
      <c r="AX107" s="82"/>
      <c r="AY107" s="82"/>
      <c r="AZ107" s="82"/>
      <c r="BA107" s="82"/>
      <c r="BB107" s="82"/>
      <c r="BC107" s="82"/>
      <c r="BD107" s="82"/>
    </row>
    <row r="108" spans="1:56">
      <c r="A108" s="82"/>
      <c r="B108" s="82"/>
      <c r="C108" s="82"/>
      <c r="D108" s="82"/>
      <c r="E108" s="82"/>
      <c r="F108" s="82"/>
      <c r="G108" s="82"/>
      <c r="H108" s="82"/>
      <c r="I108" s="82"/>
      <c r="J108" s="82"/>
      <c r="K108" s="82"/>
      <c r="L108" s="82"/>
      <c r="M108" s="82"/>
      <c r="N108" s="82"/>
      <c r="O108" s="82"/>
      <c r="P108" s="82"/>
      <c r="Q108" s="82"/>
      <c r="R108" s="82"/>
      <c r="S108" s="82"/>
      <c r="T108" s="82"/>
      <c r="U108" s="82"/>
      <c r="V108" s="82"/>
      <c r="W108" s="82"/>
      <c r="X108" s="82"/>
      <c r="Y108" s="82"/>
      <c r="Z108" s="82"/>
      <c r="AA108" s="82"/>
      <c r="AB108" s="82"/>
      <c r="AC108" s="82"/>
      <c r="AD108" s="82"/>
      <c r="AE108" s="82"/>
      <c r="AF108" s="82"/>
      <c r="AG108" s="82"/>
      <c r="AH108" s="82"/>
      <c r="AI108" s="82"/>
      <c r="AJ108" s="82"/>
      <c r="AK108" s="82"/>
      <c r="AL108" s="82"/>
      <c r="AM108" s="82"/>
      <c r="AN108" s="82"/>
      <c r="AO108" s="82"/>
      <c r="AP108" s="82"/>
      <c r="AQ108" s="82"/>
      <c r="AR108" s="82"/>
      <c r="AS108" s="82"/>
      <c r="AT108" s="82"/>
      <c r="AU108" s="82"/>
      <c r="AV108" s="82"/>
      <c r="AW108" s="82"/>
      <c r="AX108" s="82"/>
      <c r="AY108" s="82"/>
      <c r="AZ108" s="82"/>
      <c r="BA108" s="82"/>
      <c r="BB108" s="82"/>
      <c r="BC108" s="82"/>
      <c r="BD108" s="82"/>
    </row>
    <row r="109" spans="1:56">
      <c r="A109" s="82"/>
      <c r="B109" s="82"/>
      <c r="C109" s="82"/>
      <c r="D109" s="82"/>
      <c r="E109" s="82"/>
      <c r="F109" s="82"/>
      <c r="G109" s="82"/>
      <c r="H109" s="82"/>
      <c r="I109" s="82"/>
      <c r="J109" s="82"/>
      <c r="K109" s="82"/>
      <c r="L109" s="82"/>
      <c r="M109" s="82"/>
      <c r="N109" s="82"/>
      <c r="O109" s="82"/>
      <c r="P109" s="82"/>
      <c r="Q109" s="82"/>
      <c r="R109" s="82"/>
      <c r="S109" s="82"/>
      <c r="T109" s="82"/>
      <c r="U109" s="82"/>
      <c r="V109" s="82"/>
      <c r="W109" s="82"/>
      <c r="X109" s="82"/>
      <c r="Y109" s="82"/>
      <c r="Z109" s="82"/>
      <c r="AA109" s="82"/>
      <c r="AB109" s="82"/>
      <c r="AC109" s="82"/>
      <c r="AD109" s="82"/>
      <c r="AE109" s="82"/>
      <c r="AF109" s="82"/>
      <c r="AG109" s="82"/>
      <c r="AH109" s="82"/>
      <c r="AI109" s="82"/>
      <c r="AJ109" s="82"/>
      <c r="AK109" s="82"/>
      <c r="AL109" s="82"/>
      <c r="AM109" s="82"/>
      <c r="AN109" s="82"/>
      <c r="AO109" s="82"/>
      <c r="AP109" s="82"/>
      <c r="AQ109" s="82"/>
      <c r="AR109" s="82"/>
      <c r="AS109" s="82"/>
      <c r="AT109" s="82"/>
      <c r="AU109" s="82"/>
      <c r="AV109" s="82"/>
      <c r="AW109" s="82"/>
      <c r="AX109" s="82"/>
      <c r="AY109" s="82"/>
      <c r="AZ109" s="82"/>
      <c r="BA109" s="82"/>
      <c r="BB109" s="82"/>
      <c r="BC109" s="82"/>
      <c r="BD109" s="82"/>
    </row>
    <row r="110" spans="1:56">
      <c r="A110" s="82"/>
      <c r="B110" s="82"/>
      <c r="C110" s="82"/>
      <c r="D110" s="82"/>
      <c r="E110" s="82"/>
      <c r="F110" s="82"/>
      <c r="G110" s="82"/>
      <c r="H110" s="82"/>
      <c r="I110" s="82"/>
      <c r="J110" s="82"/>
      <c r="K110" s="82"/>
      <c r="L110" s="82"/>
      <c r="M110" s="82"/>
      <c r="N110" s="82"/>
      <c r="O110" s="82"/>
      <c r="P110" s="82"/>
      <c r="Q110" s="82"/>
      <c r="R110" s="82"/>
      <c r="S110" s="82"/>
      <c r="T110" s="82"/>
      <c r="U110" s="82"/>
      <c r="V110" s="82"/>
      <c r="W110" s="82"/>
      <c r="X110" s="82"/>
      <c r="Y110" s="82"/>
      <c r="Z110" s="82"/>
      <c r="AA110" s="82"/>
      <c r="AB110" s="82"/>
      <c r="AC110" s="82"/>
      <c r="AD110" s="82"/>
      <c r="AE110" s="82"/>
      <c r="AF110" s="82"/>
      <c r="AG110" s="82"/>
      <c r="AH110" s="82"/>
      <c r="AI110" s="82"/>
      <c r="AJ110" s="82"/>
      <c r="AK110" s="82"/>
      <c r="AL110" s="82"/>
      <c r="AM110" s="82"/>
      <c r="AN110" s="82"/>
      <c r="AO110" s="82"/>
      <c r="AP110" s="82"/>
      <c r="AQ110" s="82"/>
      <c r="AR110" s="82"/>
      <c r="AS110" s="82"/>
      <c r="AT110" s="82"/>
      <c r="AU110" s="82"/>
      <c r="AV110" s="82"/>
      <c r="AW110" s="82"/>
      <c r="AX110" s="82"/>
      <c r="AY110" s="82"/>
      <c r="AZ110" s="82"/>
      <c r="BA110" s="82"/>
      <c r="BB110" s="82"/>
      <c r="BC110" s="82"/>
      <c r="BD110" s="82"/>
    </row>
    <row r="111" spans="1:56">
      <c r="A111" s="82"/>
      <c r="B111" s="82"/>
      <c r="C111" s="82"/>
      <c r="D111" s="82"/>
      <c r="E111" s="82"/>
      <c r="F111" s="82"/>
      <c r="G111" s="82"/>
      <c r="H111" s="82"/>
      <c r="I111" s="82"/>
      <c r="J111" s="82"/>
      <c r="K111" s="82"/>
      <c r="L111" s="82"/>
      <c r="M111" s="82"/>
      <c r="N111" s="82"/>
      <c r="O111" s="82"/>
      <c r="P111" s="82"/>
      <c r="Q111" s="82"/>
      <c r="R111" s="82"/>
      <c r="S111" s="82"/>
      <c r="T111" s="82"/>
      <c r="U111" s="82"/>
      <c r="V111" s="82"/>
      <c r="W111" s="82"/>
      <c r="X111" s="82"/>
      <c r="Y111" s="82"/>
      <c r="Z111" s="82"/>
      <c r="AA111" s="82"/>
      <c r="AB111" s="82"/>
      <c r="AC111" s="82"/>
      <c r="AD111" s="82"/>
      <c r="AE111" s="82"/>
      <c r="AF111" s="82"/>
      <c r="AG111" s="82"/>
      <c r="AH111" s="82"/>
      <c r="AI111" s="82"/>
      <c r="AJ111" s="82"/>
      <c r="AK111" s="82"/>
      <c r="AL111" s="82"/>
      <c r="AM111" s="82"/>
      <c r="AN111" s="82"/>
      <c r="AO111" s="82"/>
      <c r="AP111" s="82"/>
      <c r="AQ111" s="82"/>
      <c r="AR111" s="82"/>
      <c r="AS111" s="82"/>
      <c r="AT111" s="82"/>
      <c r="AU111" s="82"/>
      <c r="AV111" s="82"/>
      <c r="AW111" s="82"/>
      <c r="AX111" s="82"/>
      <c r="AY111" s="82"/>
      <c r="AZ111" s="82"/>
      <c r="BA111" s="82"/>
      <c r="BB111" s="82"/>
      <c r="BC111" s="82"/>
      <c r="BD111" s="82"/>
    </row>
    <row r="112" spans="1:56">
      <c r="A112" s="82"/>
      <c r="B112" s="82"/>
      <c r="C112" s="82"/>
      <c r="D112" s="82"/>
      <c r="E112" s="82"/>
      <c r="F112" s="82"/>
      <c r="G112" s="82"/>
      <c r="H112" s="82"/>
      <c r="I112" s="82"/>
      <c r="J112" s="82"/>
      <c r="K112" s="82"/>
      <c r="L112" s="82"/>
      <c r="M112" s="82"/>
      <c r="N112" s="82"/>
      <c r="O112" s="82"/>
      <c r="P112" s="82"/>
      <c r="Q112" s="82"/>
      <c r="R112" s="82"/>
      <c r="S112" s="82"/>
      <c r="T112" s="82"/>
      <c r="U112" s="82"/>
      <c r="V112" s="82"/>
      <c r="W112" s="82"/>
      <c r="X112" s="82"/>
      <c r="Y112" s="82"/>
      <c r="Z112" s="82"/>
      <c r="AA112" s="82"/>
      <c r="AB112" s="82"/>
      <c r="AC112" s="82"/>
      <c r="AD112" s="82"/>
      <c r="AE112" s="82"/>
      <c r="AF112" s="82"/>
      <c r="AG112" s="82"/>
      <c r="AH112" s="82"/>
      <c r="AI112" s="82"/>
      <c r="AJ112" s="82"/>
      <c r="AK112" s="82"/>
      <c r="AL112" s="82"/>
      <c r="AM112" s="82"/>
      <c r="AN112" s="82"/>
      <c r="AO112" s="82"/>
      <c r="AP112" s="82"/>
      <c r="AQ112" s="82"/>
      <c r="AR112" s="82"/>
      <c r="AS112" s="82"/>
      <c r="AT112" s="82"/>
      <c r="AU112" s="82"/>
      <c r="AV112" s="82"/>
      <c r="AW112" s="82"/>
      <c r="AX112" s="82"/>
      <c r="AY112" s="82"/>
      <c r="AZ112" s="82"/>
      <c r="BA112" s="82"/>
      <c r="BB112" s="82"/>
      <c r="BC112" s="82"/>
      <c r="BD112" s="82"/>
    </row>
    <row r="113" spans="1:56">
      <c r="A113" s="82"/>
      <c r="B113" s="82"/>
      <c r="C113" s="82"/>
      <c r="D113" s="82"/>
      <c r="E113" s="82"/>
      <c r="F113" s="82"/>
      <c r="G113" s="82"/>
      <c r="H113" s="82"/>
      <c r="I113" s="82"/>
      <c r="J113" s="82"/>
      <c r="K113" s="82"/>
      <c r="L113" s="82"/>
      <c r="M113" s="82"/>
      <c r="N113" s="82"/>
      <c r="O113" s="82"/>
      <c r="P113" s="82"/>
      <c r="Q113" s="82"/>
      <c r="R113" s="82"/>
      <c r="S113" s="82"/>
      <c r="T113" s="82"/>
      <c r="U113" s="82"/>
      <c r="V113" s="82"/>
      <c r="W113" s="82"/>
      <c r="X113" s="82"/>
      <c r="Y113" s="82"/>
      <c r="Z113" s="82"/>
      <c r="AA113" s="82"/>
      <c r="AB113" s="82"/>
      <c r="AC113" s="82"/>
      <c r="AD113" s="82"/>
      <c r="AE113" s="82"/>
      <c r="AF113" s="82"/>
      <c r="AG113" s="82"/>
      <c r="AH113" s="82"/>
      <c r="AI113" s="82"/>
      <c r="AJ113" s="82"/>
      <c r="AK113" s="82"/>
      <c r="AL113" s="82"/>
      <c r="AM113" s="82"/>
      <c r="AN113" s="82"/>
      <c r="AO113" s="82"/>
      <c r="AP113" s="82"/>
      <c r="AQ113" s="82"/>
      <c r="AR113" s="82"/>
      <c r="AS113" s="82"/>
      <c r="AT113" s="82"/>
      <c r="AU113" s="82"/>
      <c r="AV113" s="82"/>
      <c r="AW113" s="82"/>
      <c r="AX113" s="82"/>
      <c r="AY113" s="82"/>
      <c r="AZ113" s="82"/>
      <c r="BA113" s="82"/>
      <c r="BB113" s="82"/>
      <c r="BC113" s="82"/>
      <c r="BD113" s="82"/>
    </row>
    <row r="114" spans="1:56">
      <c r="A114" s="82"/>
      <c r="B114" s="82"/>
      <c r="C114" s="82"/>
      <c r="D114" s="82"/>
      <c r="E114" s="82"/>
      <c r="F114" s="82"/>
      <c r="G114" s="82"/>
      <c r="H114" s="82"/>
      <c r="I114" s="82"/>
      <c r="J114" s="82"/>
      <c r="K114" s="82"/>
      <c r="L114" s="82"/>
      <c r="M114" s="82"/>
      <c r="N114" s="82"/>
      <c r="O114" s="82"/>
      <c r="P114" s="82"/>
      <c r="Q114" s="82"/>
      <c r="R114" s="82"/>
      <c r="S114" s="82"/>
      <c r="T114" s="82"/>
      <c r="U114" s="82"/>
      <c r="V114" s="82"/>
      <c r="W114" s="82"/>
      <c r="X114" s="82"/>
      <c r="Y114" s="82"/>
      <c r="Z114" s="82"/>
      <c r="AA114" s="82"/>
      <c r="AB114" s="82"/>
      <c r="AC114" s="82"/>
      <c r="AD114" s="82"/>
      <c r="AE114" s="82"/>
      <c r="AF114" s="82"/>
      <c r="AG114" s="82"/>
      <c r="AH114" s="82"/>
      <c r="AI114" s="82"/>
      <c r="AJ114" s="82"/>
      <c r="AK114" s="82"/>
      <c r="AL114" s="82"/>
      <c r="AM114" s="82"/>
      <c r="AN114" s="82"/>
      <c r="AO114" s="82"/>
      <c r="AP114" s="82"/>
      <c r="AQ114" s="82"/>
      <c r="AR114" s="82"/>
      <c r="AS114" s="82"/>
      <c r="AT114" s="82"/>
      <c r="AU114" s="82"/>
      <c r="AV114" s="82"/>
      <c r="AW114" s="82"/>
      <c r="AX114" s="82"/>
      <c r="AY114" s="82"/>
      <c r="AZ114" s="82"/>
      <c r="BA114" s="82"/>
      <c r="BB114" s="82"/>
      <c r="BC114" s="82"/>
      <c r="BD114" s="82"/>
    </row>
    <row r="115" spans="1:56">
      <c r="A115" s="82"/>
      <c r="B115" s="82"/>
      <c r="C115" s="82"/>
      <c r="D115" s="82"/>
      <c r="E115" s="82"/>
      <c r="F115" s="82"/>
      <c r="G115" s="82"/>
      <c r="H115" s="82"/>
      <c r="I115" s="82"/>
      <c r="J115" s="82"/>
      <c r="K115" s="82"/>
      <c r="L115" s="82"/>
      <c r="M115" s="82"/>
      <c r="N115" s="82"/>
      <c r="O115" s="82"/>
      <c r="P115" s="82"/>
      <c r="Q115" s="82"/>
      <c r="R115" s="82"/>
      <c r="S115" s="82"/>
      <c r="T115" s="82"/>
      <c r="U115" s="82"/>
      <c r="V115" s="82"/>
      <c r="W115" s="82"/>
      <c r="X115" s="82"/>
      <c r="Y115" s="82"/>
      <c r="Z115" s="82"/>
      <c r="AA115" s="82"/>
      <c r="AB115" s="82"/>
      <c r="AC115" s="82"/>
      <c r="AD115" s="82"/>
      <c r="AE115" s="82"/>
      <c r="AF115" s="82"/>
      <c r="AG115" s="82"/>
      <c r="AH115" s="82"/>
      <c r="AI115" s="82"/>
      <c r="AJ115" s="82"/>
      <c r="AK115" s="82"/>
      <c r="AL115" s="82"/>
      <c r="AM115" s="82"/>
      <c r="AN115" s="82"/>
      <c r="AO115" s="82"/>
      <c r="AP115" s="82"/>
      <c r="AQ115" s="82"/>
      <c r="AR115" s="82"/>
      <c r="AS115" s="82"/>
      <c r="AT115" s="82"/>
      <c r="AU115" s="82"/>
      <c r="AV115" s="82"/>
      <c r="AW115" s="82"/>
      <c r="AX115" s="82"/>
      <c r="AY115" s="82"/>
      <c r="AZ115" s="82"/>
      <c r="BA115" s="82"/>
      <c r="BB115" s="82"/>
      <c r="BC115" s="82"/>
      <c r="BD115" s="82"/>
    </row>
    <row r="116" spans="1:56">
      <c r="A116" s="82"/>
      <c r="B116" s="82"/>
      <c r="C116" s="82"/>
      <c r="D116" s="82"/>
      <c r="E116" s="82"/>
      <c r="F116" s="82"/>
      <c r="G116" s="82"/>
      <c r="H116" s="82"/>
      <c r="I116" s="82"/>
      <c r="J116" s="82"/>
      <c r="K116" s="82"/>
      <c r="L116" s="82"/>
      <c r="M116" s="82"/>
      <c r="N116" s="82"/>
      <c r="O116" s="82"/>
      <c r="P116" s="82"/>
      <c r="Q116" s="82"/>
      <c r="R116" s="82"/>
      <c r="S116" s="82"/>
      <c r="T116" s="82"/>
      <c r="U116" s="82"/>
      <c r="V116" s="82"/>
      <c r="W116" s="82"/>
      <c r="X116" s="82"/>
      <c r="Y116" s="82"/>
      <c r="Z116" s="82"/>
      <c r="AA116" s="82"/>
      <c r="AB116" s="82"/>
      <c r="AC116" s="82"/>
      <c r="AD116" s="82"/>
      <c r="AE116" s="82"/>
      <c r="AF116" s="82"/>
      <c r="AG116" s="82"/>
      <c r="AH116" s="82"/>
      <c r="AI116" s="82"/>
      <c r="AJ116" s="82"/>
      <c r="AK116" s="82"/>
      <c r="AL116" s="82"/>
      <c r="AM116" s="82"/>
      <c r="AN116" s="82"/>
      <c r="AO116" s="82"/>
      <c r="AP116" s="82"/>
      <c r="AQ116" s="82"/>
      <c r="AR116" s="82"/>
      <c r="AS116" s="82"/>
      <c r="AT116" s="82"/>
      <c r="AU116" s="82"/>
      <c r="AV116" s="82"/>
      <c r="AW116" s="82"/>
      <c r="AX116" s="82"/>
      <c r="AY116" s="82"/>
      <c r="AZ116" s="82"/>
      <c r="BA116" s="82"/>
      <c r="BB116" s="82"/>
      <c r="BC116" s="82"/>
      <c r="BD116" s="82"/>
    </row>
    <row r="117" spans="1:56">
      <c r="A117" s="82"/>
      <c r="B117" s="82"/>
      <c r="C117" s="82"/>
      <c r="D117" s="82"/>
      <c r="E117" s="82"/>
      <c r="F117" s="82"/>
      <c r="G117" s="82"/>
      <c r="H117" s="82"/>
      <c r="I117" s="82"/>
      <c r="J117" s="82"/>
      <c r="K117" s="82"/>
      <c r="L117" s="82"/>
      <c r="M117" s="82"/>
      <c r="N117" s="82"/>
      <c r="O117" s="82"/>
      <c r="P117" s="82"/>
      <c r="Q117" s="82"/>
      <c r="R117" s="82"/>
      <c r="S117" s="82"/>
      <c r="T117" s="82"/>
      <c r="U117" s="82"/>
      <c r="V117" s="82"/>
      <c r="W117" s="82"/>
      <c r="X117" s="82"/>
      <c r="Y117" s="82"/>
      <c r="Z117" s="82"/>
      <c r="AA117" s="82"/>
      <c r="AB117" s="82"/>
      <c r="AC117" s="82"/>
      <c r="AD117" s="82"/>
      <c r="AE117" s="87"/>
      <c r="AF117" s="87"/>
      <c r="AG117" s="87"/>
      <c r="AH117" s="87"/>
      <c r="AI117" s="87"/>
      <c r="AJ117" s="82"/>
      <c r="AK117" s="82"/>
      <c r="AL117" s="82"/>
      <c r="AM117" s="82"/>
      <c r="AN117" s="82"/>
      <c r="AO117" s="82"/>
      <c r="AP117" s="82"/>
      <c r="AQ117" s="82"/>
      <c r="AR117" s="82"/>
      <c r="AS117" s="82"/>
      <c r="AT117" s="82"/>
      <c r="AU117" s="82"/>
      <c r="AV117" s="82"/>
      <c r="AW117" s="82"/>
      <c r="AX117" s="82"/>
      <c r="AY117" s="82"/>
      <c r="AZ117" s="82"/>
      <c r="BA117" s="82"/>
      <c r="BB117" s="82"/>
      <c r="BC117" s="82"/>
      <c r="BD117" s="82"/>
    </row>
    <row r="118" spans="1:56" s="1" customFormat="1" ht="15.75">
      <c r="A118" s="13"/>
      <c r="B118" s="13"/>
      <c r="C118" s="13"/>
      <c r="D118" s="13"/>
      <c r="E118" s="13"/>
      <c r="F118" s="13"/>
      <c r="G118" s="13"/>
      <c r="H118" s="13"/>
      <c r="I118" s="13"/>
      <c r="J118" s="111"/>
      <c r="K118" s="13"/>
      <c r="L118" s="13"/>
      <c r="M118" s="13"/>
      <c r="N118" s="13"/>
      <c r="O118" s="13"/>
      <c r="P118" s="13"/>
      <c r="Q118" s="13"/>
      <c r="R118" s="13"/>
      <c r="S118" s="13"/>
      <c r="T118" s="13"/>
      <c r="U118" s="13"/>
      <c r="V118" s="13"/>
      <c r="W118" s="13"/>
      <c r="X118" s="13"/>
      <c r="Y118" s="13"/>
      <c r="Z118" s="13"/>
      <c r="AA118" s="13"/>
      <c r="AB118" s="13"/>
      <c r="AC118" s="13"/>
      <c r="AD118" s="13"/>
      <c r="AE118" s="18"/>
      <c r="AF118" s="223"/>
      <c r="AG118" s="223"/>
      <c r="AH118" s="18"/>
      <c r="AI118" s="18"/>
      <c r="AJ118" s="18"/>
      <c r="AK118" s="13"/>
      <c r="AL118" s="13"/>
      <c r="AM118" s="13"/>
      <c r="AN118" s="13"/>
      <c r="AO118" s="13"/>
      <c r="AP118" s="13"/>
      <c r="AQ118" s="13"/>
      <c r="AR118" s="13"/>
      <c r="AS118" s="13"/>
      <c r="AT118" s="13"/>
      <c r="AU118" s="13"/>
      <c r="AV118" s="13"/>
      <c r="AW118" s="13"/>
      <c r="AX118" s="13"/>
      <c r="AY118" s="13"/>
      <c r="AZ118" s="13"/>
      <c r="BA118" s="13"/>
      <c r="BB118" s="13"/>
      <c r="BC118" s="13"/>
      <c r="BD118" s="13"/>
    </row>
    <row r="119" spans="1:56">
      <c r="A119" s="82"/>
      <c r="B119" s="82"/>
      <c r="C119" s="82"/>
      <c r="D119" s="82"/>
      <c r="E119" s="82"/>
      <c r="F119" s="82"/>
      <c r="G119" s="82"/>
      <c r="H119" s="82"/>
      <c r="I119" s="82"/>
      <c r="J119" s="82"/>
      <c r="K119" s="82"/>
      <c r="L119" s="82"/>
      <c r="M119" s="82"/>
      <c r="N119" s="82"/>
      <c r="O119" s="82"/>
      <c r="P119" s="82"/>
      <c r="Q119" s="82"/>
      <c r="R119" s="82"/>
      <c r="S119" s="82"/>
      <c r="T119" s="82"/>
      <c r="U119" s="82"/>
      <c r="V119" s="82"/>
      <c r="W119" s="82"/>
      <c r="X119" s="82"/>
      <c r="Y119" s="82"/>
      <c r="Z119" s="82"/>
      <c r="AA119" s="82"/>
      <c r="AB119" s="82"/>
      <c r="AC119" s="82"/>
      <c r="AD119" s="82"/>
      <c r="AE119" s="82"/>
      <c r="AF119" s="82"/>
      <c r="AG119" s="82"/>
      <c r="AH119" s="82"/>
      <c r="AI119" s="82"/>
      <c r="AJ119" s="82"/>
      <c r="AK119" s="82"/>
      <c r="AL119" s="82"/>
      <c r="AM119" s="82"/>
      <c r="AN119" s="82"/>
      <c r="AO119" s="82"/>
      <c r="AP119" s="82"/>
      <c r="AQ119" s="82"/>
      <c r="AR119" s="82"/>
      <c r="AS119" s="82"/>
      <c r="AT119" s="82"/>
      <c r="AU119" s="82"/>
      <c r="AV119" s="82"/>
      <c r="AW119" s="82"/>
      <c r="AX119" s="82"/>
      <c r="AY119" s="82"/>
      <c r="AZ119" s="82"/>
      <c r="BA119" s="82"/>
      <c r="BB119" s="82"/>
      <c r="BC119" s="82"/>
      <c r="BD119" s="82"/>
    </row>
    <row r="120" spans="1:56">
      <c r="A120" s="82"/>
      <c r="B120" s="82"/>
      <c r="C120" s="82"/>
      <c r="D120" s="82"/>
      <c r="E120" s="82"/>
      <c r="F120" s="82"/>
      <c r="G120" s="82"/>
      <c r="H120" s="82"/>
      <c r="I120" s="82"/>
      <c r="J120" s="82"/>
      <c r="K120" s="82"/>
      <c r="L120" s="82"/>
      <c r="M120" s="82"/>
      <c r="N120" s="82"/>
      <c r="O120" s="82"/>
      <c r="P120" s="82"/>
      <c r="Q120" s="82"/>
      <c r="R120" s="82"/>
      <c r="S120" s="82"/>
      <c r="T120" s="82"/>
      <c r="U120" s="82"/>
      <c r="V120" s="82"/>
      <c r="W120" s="82"/>
      <c r="X120" s="82"/>
      <c r="Y120" s="82"/>
      <c r="Z120" s="82"/>
      <c r="AA120" s="82"/>
      <c r="AB120" s="82"/>
      <c r="AC120" s="82"/>
      <c r="AD120" s="82"/>
      <c r="AE120" s="82"/>
      <c r="AF120" s="82"/>
      <c r="AG120" s="82"/>
      <c r="AH120" s="82"/>
      <c r="AI120" s="82"/>
      <c r="AJ120" s="82"/>
      <c r="AK120" s="82"/>
      <c r="AL120" s="82"/>
      <c r="AM120" s="82"/>
      <c r="AN120" s="82"/>
      <c r="AO120" s="82"/>
      <c r="AP120" s="82"/>
      <c r="AQ120" s="82"/>
      <c r="AR120" s="82"/>
      <c r="AS120" s="82"/>
      <c r="AT120" s="82"/>
      <c r="AU120" s="82"/>
      <c r="AV120" s="82"/>
      <c r="AW120" s="82"/>
      <c r="AX120" s="82"/>
      <c r="AY120" s="82"/>
      <c r="AZ120" s="82"/>
      <c r="BA120" s="82"/>
      <c r="BB120" s="82"/>
      <c r="BC120" s="82"/>
      <c r="BD120" s="82"/>
    </row>
    <row r="121" spans="1:56">
      <c r="A121" s="82"/>
      <c r="B121" s="82"/>
      <c r="C121" s="82"/>
      <c r="D121" s="82"/>
      <c r="E121" s="82"/>
      <c r="F121" s="82"/>
      <c r="G121" s="82"/>
      <c r="H121" s="82"/>
      <c r="I121" s="82"/>
      <c r="J121" s="82"/>
      <c r="K121" s="82"/>
      <c r="L121" s="82"/>
      <c r="M121" s="82"/>
      <c r="N121" s="82"/>
      <c r="O121" s="82"/>
      <c r="P121" s="82"/>
      <c r="Q121" s="82"/>
      <c r="R121" s="82"/>
      <c r="S121" s="82"/>
      <c r="T121" s="82"/>
      <c r="U121" s="82"/>
      <c r="V121" s="82"/>
      <c r="W121" s="82"/>
      <c r="X121" s="82"/>
      <c r="Y121" s="82"/>
      <c r="Z121" s="82"/>
      <c r="AA121" s="82"/>
      <c r="AB121" s="82"/>
      <c r="AC121" s="82"/>
      <c r="AD121" s="82"/>
      <c r="AE121" s="82"/>
      <c r="AF121" s="82"/>
      <c r="AG121" s="82"/>
      <c r="AH121" s="82"/>
      <c r="AI121" s="82"/>
      <c r="AJ121" s="82"/>
      <c r="AK121" s="82"/>
      <c r="AL121" s="82"/>
      <c r="AM121" s="82"/>
      <c r="AN121" s="82"/>
      <c r="AO121" s="82"/>
      <c r="AP121" s="82"/>
      <c r="AQ121" s="82"/>
      <c r="AR121" s="82"/>
      <c r="AS121" s="82"/>
      <c r="AT121" s="82"/>
      <c r="AU121" s="82"/>
      <c r="AV121" s="82"/>
      <c r="AW121" s="82"/>
      <c r="AX121" s="82"/>
      <c r="AY121" s="82"/>
      <c r="AZ121" s="82"/>
      <c r="BA121" s="82"/>
      <c r="BB121" s="82"/>
      <c r="BC121" s="82"/>
      <c r="BD121" s="82"/>
    </row>
    <row r="122" spans="1:56">
      <c r="A122" s="82"/>
      <c r="B122" s="82"/>
      <c r="C122" s="82"/>
      <c r="D122" s="82"/>
      <c r="E122" s="82"/>
      <c r="F122" s="82"/>
      <c r="G122" s="82"/>
      <c r="H122" s="82"/>
      <c r="I122" s="82"/>
      <c r="J122" s="82"/>
      <c r="K122" s="82"/>
      <c r="L122" s="82"/>
      <c r="M122" s="82"/>
      <c r="N122" s="82"/>
      <c r="O122" s="82"/>
      <c r="P122" s="82"/>
      <c r="Q122" s="82"/>
      <c r="R122" s="82"/>
      <c r="S122" s="82"/>
      <c r="T122" s="82"/>
      <c r="U122" s="82"/>
      <c r="V122" s="82"/>
      <c r="W122" s="82"/>
      <c r="X122" s="82"/>
      <c r="Y122" s="82"/>
      <c r="Z122" s="82"/>
      <c r="AA122" s="82"/>
      <c r="AB122" s="82"/>
      <c r="AC122" s="82"/>
      <c r="AD122" s="82"/>
      <c r="AE122" s="82"/>
      <c r="AF122" s="82"/>
      <c r="AG122" s="82"/>
      <c r="AH122" s="82"/>
      <c r="AI122" s="82"/>
      <c r="AJ122" s="82"/>
      <c r="AK122" s="82"/>
      <c r="AL122" s="82"/>
      <c r="AM122" s="82"/>
      <c r="AN122" s="82"/>
      <c r="AO122" s="82"/>
      <c r="AP122" s="82"/>
      <c r="AQ122" s="82"/>
      <c r="AR122" s="82"/>
      <c r="AS122" s="82"/>
      <c r="AT122" s="82"/>
      <c r="AU122" s="82"/>
      <c r="AV122" s="82"/>
      <c r="AW122" s="82"/>
      <c r="AX122" s="82"/>
      <c r="AY122" s="82"/>
      <c r="AZ122" s="82"/>
      <c r="BA122" s="82"/>
      <c r="BB122" s="82"/>
      <c r="BC122" s="82"/>
      <c r="BD122" s="82"/>
    </row>
    <row r="123" spans="1:56">
      <c r="A123" s="82"/>
      <c r="B123" s="82"/>
      <c r="C123" s="82"/>
      <c r="D123" s="82"/>
      <c r="E123" s="82"/>
      <c r="F123" s="82"/>
      <c r="G123" s="82"/>
      <c r="H123" s="82"/>
      <c r="I123" s="82"/>
      <c r="J123" s="82"/>
      <c r="K123" s="82"/>
      <c r="L123" s="82"/>
      <c r="M123" s="82"/>
      <c r="N123" s="82"/>
      <c r="O123" s="82"/>
      <c r="P123" s="82"/>
      <c r="Q123" s="82"/>
      <c r="R123" s="82"/>
      <c r="S123" s="82"/>
      <c r="T123" s="82"/>
      <c r="U123" s="82"/>
      <c r="V123" s="82"/>
      <c r="W123" s="82"/>
      <c r="X123" s="82"/>
      <c r="Y123" s="82"/>
      <c r="Z123" s="82"/>
      <c r="AA123" s="82"/>
      <c r="AB123" s="82"/>
      <c r="AC123" s="82"/>
      <c r="AD123" s="82"/>
      <c r="AE123" s="82"/>
      <c r="AF123" s="82"/>
      <c r="AG123" s="82"/>
      <c r="AH123" s="82"/>
      <c r="AI123" s="82"/>
      <c r="AJ123" s="82"/>
      <c r="AK123" s="82"/>
      <c r="AL123" s="82"/>
      <c r="AM123" s="82"/>
      <c r="AN123" s="82"/>
      <c r="AO123" s="82"/>
      <c r="AP123" s="82"/>
      <c r="AQ123" s="82"/>
      <c r="AR123" s="82"/>
      <c r="AS123" s="82"/>
      <c r="AT123" s="82"/>
      <c r="AU123" s="82"/>
      <c r="AV123" s="82"/>
      <c r="AW123" s="82"/>
      <c r="AX123" s="82"/>
      <c r="AY123" s="82"/>
      <c r="AZ123" s="82"/>
      <c r="BA123" s="82"/>
      <c r="BB123" s="82"/>
      <c r="BC123" s="82"/>
      <c r="BD123" s="82"/>
    </row>
    <row r="124" spans="1:56">
      <c r="A124" s="82"/>
      <c r="B124" s="82"/>
      <c r="C124" s="82"/>
      <c r="D124" s="82"/>
      <c r="E124" s="82"/>
      <c r="F124" s="82"/>
      <c r="G124" s="82"/>
      <c r="H124" s="82"/>
      <c r="I124" s="82"/>
      <c r="J124" s="82"/>
      <c r="K124" s="82"/>
      <c r="L124" s="82"/>
      <c r="M124" s="82"/>
      <c r="N124" s="82"/>
      <c r="O124" s="82"/>
      <c r="P124" s="82"/>
      <c r="Q124" s="82"/>
      <c r="R124" s="82"/>
      <c r="S124" s="82"/>
      <c r="T124" s="82"/>
      <c r="U124" s="82"/>
      <c r="V124" s="82"/>
      <c r="W124" s="82"/>
      <c r="X124" s="82"/>
      <c r="Y124" s="82"/>
      <c r="Z124" s="82"/>
      <c r="AA124" s="82"/>
      <c r="AB124" s="82"/>
      <c r="AC124" s="82"/>
      <c r="AD124" s="82"/>
      <c r="AE124" s="82"/>
      <c r="AF124" s="82"/>
      <c r="AG124" s="82"/>
      <c r="AH124" s="82"/>
      <c r="AI124" s="82"/>
      <c r="AJ124" s="82"/>
      <c r="AK124" s="82"/>
      <c r="AL124" s="82"/>
      <c r="AM124" s="82"/>
      <c r="AN124" s="82"/>
      <c r="AO124" s="82"/>
      <c r="AP124" s="82"/>
      <c r="AQ124" s="82"/>
      <c r="AR124" s="82"/>
      <c r="AS124" s="82"/>
      <c r="AT124" s="82"/>
      <c r="AU124" s="82"/>
      <c r="AV124" s="82"/>
      <c r="AW124" s="82"/>
      <c r="AX124" s="82"/>
      <c r="AY124" s="82"/>
      <c r="AZ124" s="82"/>
      <c r="BA124" s="82"/>
      <c r="BB124" s="82"/>
      <c r="BC124" s="82"/>
      <c r="BD124" s="82"/>
    </row>
    <row r="125" spans="1:56" ht="12.75" customHeight="1">
      <c r="A125" s="82"/>
      <c r="B125" s="201"/>
      <c r="C125" s="201"/>
      <c r="D125" s="201"/>
      <c r="E125" s="201"/>
      <c r="F125" s="201"/>
      <c r="G125" s="201"/>
      <c r="H125" s="201"/>
      <c r="I125" s="201"/>
      <c r="J125" s="201"/>
      <c r="K125" s="201"/>
      <c r="L125" s="201"/>
      <c r="M125" s="201"/>
      <c r="N125" s="201"/>
      <c r="O125" s="201"/>
      <c r="P125" s="201"/>
      <c r="Q125" s="201"/>
      <c r="R125" s="201"/>
      <c r="S125" s="201"/>
      <c r="T125" s="201"/>
      <c r="U125" s="201"/>
      <c r="V125" s="201"/>
      <c r="W125" s="201"/>
      <c r="X125" s="201"/>
      <c r="Y125" s="201"/>
      <c r="Z125" s="201"/>
      <c r="AA125" s="201"/>
      <c r="AB125" s="201"/>
      <c r="AC125" s="201"/>
      <c r="AD125" s="201"/>
      <c r="AE125" s="201"/>
      <c r="AF125" s="201"/>
      <c r="AG125" s="201"/>
      <c r="AH125" s="201"/>
      <c r="AI125" s="201"/>
      <c r="AJ125" s="201"/>
      <c r="AK125" s="201"/>
      <c r="AL125" s="201"/>
      <c r="AM125" s="201"/>
      <c r="AN125" s="82"/>
      <c r="AO125" s="82"/>
      <c r="AP125" s="82"/>
      <c r="AQ125" s="82"/>
      <c r="AR125" s="82"/>
      <c r="AS125" s="82"/>
      <c r="AT125" s="82"/>
      <c r="AU125" s="82"/>
      <c r="AV125" s="82"/>
      <c r="AW125" s="82"/>
      <c r="AX125" s="82"/>
      <c r="AY125" s="82"/>
      <c r="AZ125" s="82"/>
      <c r="BA125" s="82"/>
      <c r="BB125" s="82"/>
      <c r="BC125" s="82"/>
      <c r="BD125" s="82"/>
    </row>
    <row r="126" spans="1:56" ht="12.75" customHeight="1">
      <c r="A126" s="82"/>
      <c r="B126" s="201"/>
      <c r="C126" s="201"/>
      <c r="D126" s="201"/>
      <c r="E126" s="201"/>
      <c r="F126" s="201"/>
      <c r="G126" s="201"/>
      <c r="H126" s="201"/>
      <c r="I126" s="201"/>
      <c r="J126" s="201"/>
      <c r="K126" s="201"/>
      <c r="L126" s="201"/>
      <c r="M126" s="201"/>
      <c r="N126" s="201"/>
      <c r="O126" s="201"/>
      <c r="P126" s="201"/>
      <c r="Q126" s="201"/>
      <c r="R126" s="201"/>
      <c r="S126" s="201"/>
      <c r="T126" s="201"/>
      <c r="U126" s="201"/>
      <c r="V126" s="201"/>
      <c r="W126" s="201"/>
      <c r="X126" s="201"/>
      <c r="Y126" s="201"/>
      <c r="Z126" s="201"/>
      <c r="AA126" s="201"/>
      <c r="AB126" s="201"/>
      <c r="AC126" s="201"/>
      <c r="AD126" s="201"/>
      <c r="AE126" s="201"/>
      <c r="AF126" s="201"/>
      <c r="AG126" s="201"/>
      <c r="AH126" s="201"/>
      <c r="AI126" s="201"/>
      <c r="AJ126" s="201"/>
      <c r="AK126" s="201"/>
      <c r="AL126" s="201"/>
      <c r="AM126" s="201"/>
      <c r="AN126" s="82"/>
      <c r="AO126" s="82"/>
      <c r="AP126" s="82"/>
      <c r="AQ126" s="82"/>
      <c r="AR126" s="82"/>
      <c r="AS126" s="82"/>
      <c r="AT126" s="82"/>
      <c r="AU126" s="82"/>
      <c r="AV126" s="82"/>
      <c r="AW126" s="82"/>
      <c r="AX126" s="82"/>
      <c r="AY126" s="82"/>
      <c r="AZ126" s="82"/>
      <c r="BA126" s="82"/>
      <c r="BB126" s="82"/>
      <c r="BC126" s="82"/>
      <c r="BD126" s="82"/>
    </row>
    <row r="127" spans="1:56" ht="12.75" customHeight="1">
      <c r="A127" s="82"/>
      <c r="B127" s="201"/>
      <c r="C127" s="201"/>
      <c r="D127" s="201"/>
      <c r="E127" s="201"/>
      <c r="F127" s="201"/>
      <c r="G127" s="201"/>
      <c r="H127" s="201"/>
      <c r="I127" s="201"/>
      <c r="J127" s="201"/>
      <c r="K127" s="201"/>
      <c r="L127" s="201"/>
      <c r="M127" s="201"/>
      <c r="N127" s="201"/>
      <c r="O127" s="201"/>
      <c r="P127" s="201"/>
      <c r="Q127" s="201"/>
      <c r="R127" s="201"/>
      <c r="S127" s="201"/>
      <c r="T127" s="201"/>
      <c r="U127" s="201"/>
      <c r="V127" s="201"/>
      <c r="W127" s="201"/>
      <c r="X127" s="201"/>
      <c r="Y127" s="201"/>
      <c r="Z127" s="201"/>
      <c r="AA127" s="201"/>
      <c r="AB127" s="201"/>
      <c r="AC127" s="201"/>
      <c r="AD127" s="201"/>
      <c r="AE127" s="201"/>
      <c r="AF127" s="201"/>
      <c r="AG127" s="201"/>
      <c r="AH127" s="201"/>
      <c r="AI127" s="201"/>
      <c r="AJ127" s="201"/>
      <c r="AK127" s="201"/>
      <c r="AL127" s="201"/>
      <c r="AM127" s="201"/>
      <c r="AN127" s="82"/>
      <c r="AO127" s="82"/>
      <c r="AP127" s="82"/>
      <c r="AQ127" s="82"/>
      <c r="AR127" s="82"/>
      <c r="AS127" s="82"/>
      <c r="AT127" s="82"/>
      <c r="AU127" s="82"/>
      <c r="AV127" s="82"/>
      <c r="AW127" s="82"/>
      <c r="AX127" s="82"/>
      <c r="AY127" s="82"/>
      <c r="AZ127" s="82"/>
      <c r="BA127" s="82"/>
      <c r="BB127" s="82"/>
      <c r="BC127" s="82"/>
      <c r="BD127" s="82"/>
    </row>
    <row r="128" spans="1:56" ht="12.75" customHeight="1">
      <c r="A128" s="82"/>
      <c r="B128" s="201"/>
      <c r="C128" s="201"/>
      <c r="D128" s="201"/>
      <c r="E128" s="201"/>
      <c r="F128" s="201"/>
      <c r="G128" s="201"/>
      <c r="H128" s="201"/>
      <c r="I128" s="201"/>
      <c r="J128" s="201"/>
      <c r="K128" s="201"/>
      <c r="L128" s="201"/>
      <c r="M128" s="201"/>
      <c r="N128" s="201"/>
      <c r="O128" s="201"/>
      <c r="P128" s="201"/>
      <c r="Q128" s="201"/>
      <c r="R128" s="201"/>
      <c r="S128" s="201"/>
      <c r="T128" s="201"/>
      <c r="U128" s="201"/>
      <c r="V128" s="201"/>
      <c r="W128" s="201"/>
      <c r="X128" s="201"/>
      <c r="Y128" s="201"/>
      <c r="Z128" s="201"/>
      <c r="AA128" s="201"/>
      <c r="AB128" s="201"/>
      <c r="AC128" s="201"/>
      <c r="AD128" s="201"/>
      <c r="AE128" s="201"/>
      <c r="AF128" s="201"/>
      <c r="AG128" s="201"/>
      <c r="AH128" s="201"/>
      <c r="AI128" s="201"/>
      <c r="AJ128" s="201"/>
      <c r="AK128" s="201"/>
      <c r="AL128" s="201"/>
      <c r="AM128" s="201"/>
      <c r="AN128" s="82"/>
      <c r="AO128" s="82"/>
      <c r="AP128" s="82"/>
      <c r="AQ128" s="82"/>
      <c r="AR128" s="82"/>
      <c r="AS128" s="82"/>
      <c r="AT128" s="82"/>
      <c r="AU128" s="82"/>
      <c r="AV128" s="82"/>
      <c r="AW128" s="82"/>
      <c r="AX128" s="82"/>
      <c r="AY128" s="82"/>
      <c r="AZ128" s="82"/>
      <c r="BA128" s="82"/>
      <c r="BB128" s="82"/>
      <c r="BC128" s="82"/>
      <c r="BD128" s="82"/>
    </row>
    <row r="129" spans="1:56">
      <c r="A129" s="82"/>
      <c r="B129" s="82"/>
      <c r="C129" s="82"/>
      <c r="D129" s="82"/>
      <c r="E129" s="82"/>
      <c r="F129" s="82"/>
      <c r="G129" s="82"/>
      <c r="H129" s="82"/>
      <c r="I129" s="82"/>
      <c r="J129" s="82"/>
      <c r="K129" s="82"/>
      <c r="L129" s="82"/>
      <c r="M129" s="82"/>
      <c r="N129" s="82"/>
      <c r="O129" s="82"/>
      <c r="P129" s="82"/>
      <c r="Q129" s="82"/>
      <c r="R129" s="82"/>
      <c r="S129" s="82"/>
      <c r="T129" s="82"/>
      <c r="U129" s="82"/>
      <c r="V129" s="82"/>
      <c r="W129" s="82"/>
      <c r="X129" s="82"/>
      <c r="Y129" s="82"/>
      <c r="Z129" s="82"/>
      <c r="AA129" s="82"/>
      <c r="AB129" s="82"/>
      <c r="AC129" s="82"/>
      <c r="AD129" s="82"/>
      <c r="AE129" s="82"/>
      <c r="AF129" s="82"/>
      <c r="AG129" s="82"/>
      <c r="AH129" s="82"/>
      <c r="AI129" s="82"/>
      <c r="AJ129" s="82"/>
      <c r="AK129" s="82"/>
      <c r="AL129" s="82"/>
      <c r="AM129" s="82"/>
      <c r="AN129" s="82"/>
      <c r="AO129" s="82"/>
      <c r="AP129" s="82"/>
      <c r="AQ129" s="82"/>
      <c r="AR129" s="82"/>
      <c r="AS129" s="82"/>
      <c r="AT129" s="82"/>
      <c r="AU129" s="82"/>
      <c r="AV129" s="82"/>
      <c r="AW129" s="82"/>
      <c r="AX129" s="82"/>
      <c r="AY129" s="82"/>
      <c r="AZ129" s="82"/>
      <c r="BA129" s="82"/>
      <c r="BB129" s="82"/>
      <c r="BC129" s="82"/>
      <c r="BD129" s="82"/>
    </row>
    <row r="130" spans="1:56">
      <c r="A130" s="82"/>
      <c r="B130" s="82"/>
      <c r="C130" s="82"/>
      <c r="D130" s="82"/>
      <c r="E130" s="82"/>
      <c r="F130" s="82"/>
      <c r="G130" s="82"/>
      <c r="H130" s="82"/>
      <c r="I130" s="82"/>
      <c r="J130" s="82"/>
      <c r="K130" s="82"/>
      <c r="L130" s="82"/>
      <c r="M130" s="82"/>
      <c r="N130" s="82"/>
      <c r="O130" s="82"/>
      <c r="P130" s="82"/>
      <c r="Q130" s="82"/>
      <c r="R130" s="82"/>
      <c r="S130" s="82"/>
      <c r="T130" s="82"/>
      <c r="U130" s="82"/>
      <c r="V130" s="82"/>
      <c r="W130" s="82"/>
      <c r="X130" s="82"/>
      <c r="Y130" s="82"/>
      <c r="Z130" s="82"/>
      <c r="AA130" s="82"/>
      <c r="AB130" s="82"/>
      <c r="AC130" s="82"/>
      <c r="AD130" s="82"/>
      <c r="AE130" s="82"/>
      <c r="AF130" s="82"/>
      <c r="AG130" s="82"/>
      <c r="AH130" s="82"/>
      <c r="AI130" s="82"/>
      <c r="AJ130" s="82"/>
      <c r="AK130" s="82"/>
      <c r="AL130" s="82"/>
      <c r="AM130" s="82"/>
      <c r="AN130" s="82"/>
      <c r="AO130" s="82"/>
      <c r="AP130" s="82"/>
      <c r="AQ130" s="82"/>
      <c r="AR130" s="82"/>
      <c r="AS130" s="82"/>
      <c r="AT130" s="82"/>
      <c r="AU130" s="82"/>
      <c r="AV130" s="82"/>
      <c r="AW130" s="82"/>
      <c r="AX130" s="82"/>
      <c r="AY130" s="82"/>
      <c r="AZ130" s="82"/>
      <c r="BA130" s="82"/>
      <c r="BB130" s="82"/>
      <c r="BC130" s="82"/>
      <c r="BD130" s="82"/>
    </row>
    <row r="131" spans="1:56" ht="12.75" customHeight="1">
      <c r="A131" s="82"/>
      <c r="B131" s="202"/>
      <c r="C131" s="202"/>
      <c r="D131" s="202"/>
      <c r="E131" s="202"/>
      <c r="F131" s="202"/>
      <c r="G131" s="202"/>
      <c r="H131" s="202"/>
      <c r="I131" s="202"/>
      <c r="J131" s="202"/>
      <c r="K131" s="202"/>
      <c r="L131" s="202"/>
      <c r="M131" s="202"/>
      <c r="N131" s="202"/>
      <c r="O131" s="83"/>
      <c r="P131" s="83"/>
      <c r="Q131" s="83"/>
      <c r="R131" s="83"/>
      <c r="S131" s="83"/>
      <c r="T131" s="83"/>
      <c r="U131" s="83"/>
      <c r="V131" s="83"/>
      <c r="W131" s="83"/>
      <c r="X131" s="83"/>
      <c r="Y131" s="83"/>
      <c r="Z131" s="83"/>
      <c r="AA131" s="83"/>
      <c r="AB131" s="83"/>
      <c r="AC131" s="83"/>
      <c r="AD131" s="83"/>
      <c r="AE131" s="83"/>
      <c r="AF131" s="83"/>
      <c r="AG131" s="83"/>
      <c r="AH131" s="83"/>
      <c r="AI131" s="83"/>
      <c r="AJ131" s="83"/>
      <c r="AK131" s="83"/>
      <c r="AL131" s="83"/>
      <c r="AM131" s="83"/>
      <c r="AN131" s="82"/>
      <c r="AO131" s="82"/>
      <c r="AP131" s="82"/>
      <c r="AQ131" s="82"/>
      <c r="AR131" s="82"/>
      <c r="AS131" s="82"/>
      <c r="AT131" s="82"/>
      <c r="AU131" s="82"/>
      <c r="AV131" s="82"/>
      <c r="AW131" s="82"/>
      <c r="AX131" s="82"/>
      <c r="AY131" s="82"/>
      <c r="AZ131" s="82"/>
      <c r="BA131" s="82"/>
      <c r="BB131" s="82"/>
      <c r="BC131" s="82"/>
      <c r="BD131" s="82"/>
    </row>
    <row r="132" spans="1:56" ht="12.75" customHeight="1">
      <c r="A132" s="82"/>
      <c r="B132" s="202"/>
      <c r="C132" s="202"/>
      <c r="D132" s="202"/>
      <c r="E132" s="202"/>
      <c r="F132" s="202"/>
      <c r="G132" s="202"/>
      <c r="H132" s="202"/>
      <c r="I132" s="202"/>
      <c r="J132" s="202"/>
      <c r="K132" s="202"/>
      <c r="L132" s="202"/>
      <c r="M132" s="202"/>
      <c r="N132" s="202"/>
      <c r="O132" s="83"/>
      <c r="P132" s="83"/>
      <c r="Q132" s="83"/>
      <c r="R132" s="83"/>
      <c r="S132" s="83"/>
      <c r="T132" s="83"/>
      <c r="U132" s="83"/>
      <c r="V132" s="83"/>
      <c r="W132" s="83"/>
      <c r="X132" s="83"/>
      <c r="Y132" s="83"/>
      <c r="Z132" s="83"/>
      <c r="AA132" s="83"/>
      <c r="AB132" s="83"/>
      <c r="AC132" s="83"/>
      <c r="AD132" s="83"/>
      <c r="AE132" s="83"/>
      <c r="AF132" s="83"/>
      <c r="AG132" s="83"/>
      <c r="AH132" s="83"/>
      <c r="AI132" s="83"/>
      <c r="AJ132" s="83"/>
      <c r="AK132" s="83"/>
      <c r="AL132" s="83"/>
      <c r="AM132" s="83"/>
      <c r="AN132" s="82"/>
      <c r="AO132" s="82"/>
      <c r="AP132" s="82"/>
      <c r="AQ132" s="82"/>
      <c r="AR132" s="82"/>
      <c r="AS132" s="82"/>
      <c r="AT132" s="82"/>
      <c r="AU132" s="82"/>
      <c r="AV132" s="82"/>
      <c r="AW132" s="82"/>
      <c r="AX132" s="82"/>
      <c r="AY132" s="82"/>
      <c r="AZ132" s="82"/>
      <c r="BA132" s="82"/>
      <c r="BB132" s="82"/>
      <c r="BC132" s="82"/>
      <c r="BD132" s="82"/>
    </row>
    <row r="133" spans="1:56" ht="12.75" customHeight="1">
      <c r="A133" s="82"/>
      <c r="B133" s="202"/>
      <c r="C133" s="202"/>
      <c r="D133" s="202"/>
      <c r="E133" s="202"/>
      <c r="F133" s="202"/>
      <c r="G133" s="202"/>
      <c r="H133" s="202"/>
      <c r="I133" s="202"/>
      <c r="J133" s="202"/>
      <c r="K133" s="202"/>
      <c r="L133" s="202"/>
      <c r="M133" s="202"/>
      <c r="N133" s="202"/>
      <c r="O133" s="83"/>
      <c r="P133" s="83"/>
      <c r="Q133" s="83"/>
      <c r="R133" s="83"/>
      <c r="S133" s="83"/>
      <c r="T133" s="83"/>
      <c r="U133" s="83"/>
      <c r="V133" s="83"/>
      <c r="W133" s="83"/>
      <c r="X133" s="83"/>
      <c r="Y133" s="83"/>
      <c r="Z133" s="83"/>
      <c r="AA133" s="83"/>
      <c r="AB133" s="83"/>
      <c r="AC133" s="83"/>
      <c r="AD133" s="83"/>
      <c r="AE133" s="83"/>
      <c r="AF133" s="83"/>
      <c r="AG133" s="83"/>
      <c r="AH133" s="83"/>
      <c r="AI133" s="83"/>
      <c r="AJ133" s="83"/>
      <c r="AK133" s="83"/>
      <c r="AL133" s="83"/>
      <c r="AM133" s="83"/>
      <c r="AN133" s="82"/>
      <c r="AO133" s="82"/>
      <c r="AP133" s="82"/>
      <c r="AQ133" s="82"/>
      <c r="AR133" s="82"/>
      <c r="AS133" s="82"/>
      <c r="AT133" s="82"/>
      <c r="AU133" s="82"/>
      <c r="AV133" s="82"/>
      <c r="AW133" s="82"/>
      <c r="AX133" s="82"/>
      <c r="AY133" s="82"/>
      <c r="AZ133" s="82"/>
      <c r="BA133" s="82"/>
      <c r="BB133" s="82"/>
      <c r="BC133" s="82"/>
      <c r="BD133" s="82"/>
    </row>
    <row r="134" spans="1:56" ht="12.75" customHeight="1">
      <c r="A134" s="82"/>
      <c r="B134" s="202"/>
      <c r="C134" s="202"/>
      <c r="D134" s="202"/>
      <c r="E134" s="202"/>
      <c r="F134" s="202"/>
      <c r="G134" s="202"/>
      <c r="H134" s="202"/>
      <c r="I134" s="202"/>
      <c r="J134" s="202"/>
      <c r="K134" s="202"/>
      <c r="L134" s="202"/>
      <c r="M134" s="202"/>
      <c r="N134" s="202"/>
      <c r="O134" s="83"/>
      <c r="P134" s="83"/>
      <c r="Q134" s="83"/>
      <c r="R134" s="83"/>
      <c r="S134" s="83"/>
      <c r="T134" s="83"/>
      <c r="U134" s="83"/>
      <c r="V134" s="83"/>
      <c r="W134" s="83"/>
      <c r="X134" s="83"/>
      <c r="Y134" s="83"/>
      <c r="Z134" s="83"/>
      <c r="AA134" s="83"/>
      <c r="AB134" s="83"/>
      <c r="AC134" s="83"/>
      <c r="AD134" s="83"/>
      <c r="AE134" s="83"/>
      <c r="AF134" s="83"/>
      <c r="AG134" s="83"/>
      <c r="AH134" s="83"/>
      <c r="AI134" s="83"/>
      <c r="AJ134" s="83"/>
      <c r="AK134" s="83"/>
      <c r="AL134" s="83"/>
      <c r="AM134" s="83"/>
      <c r="AN134" s="82"/>
      <c r="AO134" s="82"/>
      <c r="AP134" s="82"/>
      <c r="AQ134" s="82"/>
      <c r="AR134" s="82"/>
      <c r="AS134" s="82"/>
      <c r="AT134" s="82"/>
      <c r="AU134" s="82"/>
      <c r="AV134" s="82"/>
      <c r="AW134" s="82"/>
      <c r="AX134" s="82"/>
      <c r="AY134" s="82"/>
      <c r="AZ134" s="82"/>
      <c r="BA134" s="82"/>
      <c r="BB134" s="82"/>
      <c r="BC134" s="82"/>
      <c r="BD134" s="82"/>
    </row>
    <row r="135" spans="1:56" ht="12.75" customHeight="1">
      <c r="A135" s="82"/>
      <c r="B135" s="203"/>
      <c r="C135" s="203"/>
      <c r="D135" s="203"/>
      <c r="E135" s="203"/>
      <c r="F135" s="203"/>
      <c r="G135" s="203"/>
      <c r="H135" s="203"/>
      <c r="I135" s="203"/>
      <c r="J135" s="203"/>
      <c r="K135" s="203"/>
      <c r="L135" s="203"/>
      <c r="M135" s="203"/>
      <c r="N135" s="203"/>
      <c r="O135" s="203"/>
      <c r="P135" s="203"/>
      <c r="Q135" s="203"/>
      <c r="R135" s="203"/>
      <c r="S135" s="203"/>
      <c r="T135" s="203"/>
      <c r="U135" s="203"/>
      <c r="V135" s="203"/>
      <c r="W135" s="203"/>
      <c r="X135" s="203"/>
      <c r="Y135" s="203"/>
      <c r="Z135" s="203"/>
      <c r="AA135" s="203"/>
      <c r="AB135" s="203"/>
      <c r="AC135" s="203"/>
      <c r="AD135" s="203"/>
      <c r="AE135" s="203"/>
      <c r="AF135" s="203"/>
      <c r="AG135" s="203"/>
      <c r="AH135" s="203"/>
      <c r="AI135" s="203"/>
      <c r="AJ135" s="203"/>
      <c r="AK135" s="203"/>
      <c r="AL135" s="203"/>
      <c r="AM135" s="203"/>
      <c r="AN135" s="82"/>
      <c r="AO135" s="82"/>
      <c r="AP135" s="82"/>
      <c r="AQ135" s="82"/>
      <c r="AR135" s="82"/>
      <c r="AS135" s="82"/>
      <c r="AT135" s="82"/>
      <c r="AU135" s="82"/>
      <c r="AV135" s="82"/>
      <c r="AW135" s="82"/>
      <c r="AX135" s="82"/>
      <c r="AY135" s="82"/>
      <c r="AZ135" s="82"/>
      <c r="BA135" s="82"/>
      <c r="BB135" s="82"/>
      <c r="BC135" s="82"/>
      <c r="BD135" s="82"/>
    </row>
    <row r="136" spans="1:56" ht="12.75" customHeight="1">
      <c r="A136" s="82"/>
      <c r="B136" s="203"/>
      <c r="C136" s="203"/>
      <c r="D136" s="203"/>
      <c r="E136" s="203"/>
      <c r="F136" s="203"/>
      <c r="G136" s="203"/>
      <c r="H136" s="203"/>
      <c r="I136" s="203"/>
      <c r="J136" s="203"/>
      <c r="K136" s="203"/>
      <c r="L136" s="203"/>
      <c r="M136" s="203"/>
      <c r="N136" s="203"/>
      <c r="O136" s="203"/>
      <c r="P136" s="203"/>
      <c r="Q136" s="203"/>
      <c r="R136" s="203"/>
      <c r="S136" s="203"/>
      <c r="T136" s="203"/>
      <c r="U136" s="203"/>
      <c r="V136" s="203"/>
      <c r="W136" s="203"/>
      <c r="X136" s="203"/>
      <c r="Y136" s="203"/>
      <c r="Z136" s="203"/>
      <c r="AA136" s="203"/>
      <c r="AB136" s="203"/>
      <c r="AC136" s="203"/>
      <c r="AD136" s="203"/>
      <c r="AE136" s="203"/>
      <c r="AF136" s="203"/>
      <c r="AG136" s="203"/>
      <c r="AH136" s="203"/>
      <c r="AI136" s="203"/>
      <c r="AJ136" s="203"/>
      <c r="AK136" s="203"/>
      <c r="AL136" s="203"/>
      <c r="AM136" s="203"/>
      <c r="AN136" s="82"/>
      <c r="AO136" s="82"/>
      <c r="AP136" s="82"/>
      <c r="AQ136" s="82"/>
      <c r="AR136" s="82"/>
      <c r="AS136" s="82"/>
      <c r="AT136" s="82"/>
      <c r="AU136" s="82"/>
      <c r="AV136" s="82"/>
      <c r="AW136" s="82"/>
      <c r="AX136" s="82"/>
      <c r="AY136" s="82"/>
      <c r="AZ136" s="82"/>
      <c r="BA136" s="82"/>
      <c r="BB136" s="82"/>
      <c r="BC136" s="82"/>
      <c r="BD136" s="82"/>
    </row>
    <row r="137" spans="1:56" ht="12.75" customHeight="1">
      <c r="A137" s="82"/>
      <c r="B137" s="203"/>
      <c r="C137" s="203"/>
      <c r="D137" s="203"/>
      <c r="E137" s="203"/>
      <c r="F137" s="203"/>
      <c r="G137" s="203"/>
      <c r="H137" s="203"/>
      <c r="I137" s="203"/>
      <c r="J137" s="203"/>
      <c r="K137" s="203"/>
      <c r="L137" s="203"/>
      <c r="M137" s="203"/>
      <c r="N137" s="203"/>
      <c r="O137" s="203"/>
      <c r="P137" s="203"/>
      <c r="Q137" s="203"/>
      <c r="R137" s="203"/>
      <c r="S137" s="203"/>
      <c r="T137" s="203"/>
      <c r="U137" s="203"/>
      <c r="V137" s="203"/>
      <c r="W137" s="203"/>
      <c r="X137" s="203"/>
      <c r="Y137" s="203"/>
      <c r="Z137" s="203"/>
      <c r="AA137" s="203"/>
      <c r="AB137" s="203"/>
      <c r="AC137" s="203"/>
      <c r="AD137" s="203"/>
      <c r="AE137" s="203"/>
      <c r="AF137" s="203"/>
      <c r="AG137" s="203"/>
      <c r="AH137" s="203"/>
      <c r="AI137" s="203"/>
      <c r="AJ137" s="203"/>
      <c r="AK137" s="203"/>
      <c r="AL137" s="203"/>
      <c r="AM137" s="203"/>
      <c r="AN137" s="82"/>
      <c r="AO137" s="82"/>
      <c r="AP137" s="82"/>
      <c r="AQ137" s="82"/>
      <c r="AR137" s="82"/>
      <c r="AS137" s="82"/>
      <c r="AT137" s="82"/>
      <c r="AU137" s="82"/>
      <c r="AV137" s="82"/>
      <c r="AW137" s="82"/>
      <c r="AX137" s="82"/>
      <c r="AY137" s="82"/>
      <c r="AZ137" s="82"/>
      <c r="BA137" s="82"/>
      <c r="BB137" s="82"/>
      <c r="BC137" s="82"/>
      <c r="BD137" s="82"/>
    </row>
    <row r="138" spans="1:56" ht="12.75" customHeight="1">
      <c r="A138" s="82"/>
      <c r="B138" s="203"/>
      <c r="C138" s="203"/>
      <c r="D138" s="203"/>
      <c r="E138" s="203"/>
      <c r="F138" s="203"/>
      <c r="G138" s="203"/>
      <c r="H138" s="203"/>
      <c r="I138" s="203"/>
      <c r="J138" s="203"/>
      <c r="K138" s="203"/>
      <c r="L138" s="203"/>
      <c r="M138" s="203"/>
      <c r="N138" s="203"/>
      <c r="O138" s="203"/>
      <c r="P138" s="203"/>
      <c r="Q138" s="203"/>
      <c r="R138" s="203"/>
      <c r="S138" s="203"/>
      <c r="T138" s="203"/>
      <c r="U138" s="203"/>
      <c r="V138" s="203"/>
      <c r="W138" s="203"/>
      <c r="X138" s="203"/>
      <c r="Y138" s="203"/>
      <c r="Z138" s="203"/>
      <c r="AA138" s="203"/>
      <c r="AB138" s="203"/>
      <c r="AC138" s="203"/>
      <c r="AD138" s="203"/>
      <c r="AE138" s="203"/>
      <c r="AF138" s="203"/>
      <c r="AG138" s="203"/>
      <c r="AH138" s="203"/>
      <c r="AI138" s="203"/>
      <c r="AJ138" s="203"/>
      <c r="AK138" s="203"/>
      <c r="AL138" s="203"/>
      <c r="AM138" s="203"/>
      <c r="AN138" s="82"/>
      <c r="AO138" s="82"/>
      <c r="AP138" s="82"/>
      <c r="AQ138" s="82"/>
      <c r="AR138" s="82"/>
      <c r="AS138" s="82"/>
      <c r="AT138" s="82"/>
      <c r="AU138" s="82"/>
      <c r="AV138" s="82"/>
      <c r="AW138" s="82"/>
      <c r="AX138" s="82"/>
      <c r="AY138" s="82"/>
      <c r="AZ138" s="82"/>
      <c r="BA138" s="82"/>
      <c r="BB138" s="82"/>
      <c r="BC138" s="82"/>
      <c r="BD138" s="82"/>
    </row>
    <row r="139" spans="1:56" ht="12.75" customHeight="1">
      <c r="A139" s="82"/>
      <c r="B139" s="204"/>
      <c r="C139" s="204"/>
      <c r="D139" s="204"/>
      <c r="E139" s="204"/>
      <c r="F139" s="204"/>
      <c r="G139" s="204"/>
      <c r="H139" s="204"/>
      <c r="I139" s="204"/>
      <c r="J139" s="204"/>
      <c r="K139" s="204"/>
      <c r="L139" s="204"/>
      <c r="M139" s="204"/>
      <c r="N139" s="204"/>
      <c r="O139" s="204"/>
      <c r="P139" s="204"/>
      <c r="Q139" s="204"/>
      <c r="R139" s="204"/>
      <c r="S139" s="204"/>
      <c r="T139" s="204"/>
      <c r="U139" s="204"/>
      <c r="V139" s="204"/>
      <c r="W139" s="204"/>
      <c r="X139" s="204"/>
      <c r="Y139" s="204"/>
      <c r="Z139" s="204"/>
      <c r="AA139" s="204"/>
      <c r="AB139" s="204"/>
      <c r="AC139" s="204"/>
      <c r="AD139" s="204"/>
      <c r="AE139" s="204"/>
      <c r="AF139" s="204"/>
      <c r="AG139" s="204"/>
      <c r="AH139" s="204"/>
      <c r="AI139" s="204"/>
      <c r="AJ139" s="204"/>
      <c r="AK139" s="204"/>
      <c r="AL139" s="204"/>
      <c r="AM139" s="204"/>
      <c r="AN139" s="82"/>
      <c r="AO139" s="82"/>
      <c r="AP139" s="82"/>
      <c r="AQ139" s="82"/>
      <c r="AR139" s="82"/>
      <c r="AS139" s="82"/>
      <c r="AT139" s="82"/>
      <c r="AU139" s="82"/>
      <c r="AV139" s="82"/>
      <c r="AW139" s="82"/>
      <c r="AX139" s="82"/>
      <c r="AY139" s="82"/>
      <c r="AZ139" s="82"/>
      <c r="BA139" s="82"/>
      <c r="BB139" s="82"/>
      <c r="BC139" s="82"/>
      <c r="BD139" s="82"/>
    </row>
    <row r="140" spans="1:56" ht="12.75" customHeight="1">
      <c r="A140" s="82"/>
      <c r="B140" s="204"/>
      <c r="C140" s="204"/>
      <c r="D140" s="204"/>
      <c r="E140" s="204"/>
      <c r="F140" s="204"/>
      <c r="G140" s="204"/>
      <c r="H140" s="204"/>
      <c r="I140" s="204"/>
      <c r="J140" s="204"/>
      <c r="K140" s="204"/>
      <c r="L140" s="204"/>
      <c r="M140" s="204"/>
      <c r="N140" s="204"/>
      <c r="O140" s="204"/>
      <c r="P140" s="204"/>
      <c r="Q140" s="204"/>
      <c r="R140" s="204"/>
      <c r="S140" s="204"/>
      <c r="T140" s="204"/>
      <c r="U140" s="204"/>
      <c r="V140" s="204"/>
      <c r="W140" s="204"/>
      <c r="X140" s="204"/>
      <c r="Y140" s="204"/>
      <c r="Z140" s="204"/>
      <c r="AA140" s="204"/>
      <c r="AB140" s="204"/>
      <c r="AC140" s="204"/>
      <c r="AD140" s="204"/>
      <c r="AE140" s="204"/>
      <c r="AF140" s="204"/>
      <c r="AG140" s="204"/>
      <c r="AH140" s="204"/>
      <c r="AI140" s="204"/>
      <c r="AJ140" s="204"/>
      <c r="AK140" s="204"/>
      <c r="AL140" s="204"/>
      <c r="AM140" s="204"/>
      <c r="AN140" s="82"/>
      <c r="AO140" s="82"/>
      <c r="AP140" s="82"/>
      <c r="AQ140" s="82"/>
      <c r="AR140" s="82"/>
      <c r="AS140" s="82"/>
      <c r="AT140" s="82"/>
      <c r="AU140" s="82"/>
      <c r="AV140" s="82"/>
      <c r="AW140" s="82"/>
      <c r="AX140" s="82"/>
      <c r="AY140" s="82"/>
      <c r="AZ140" s="82"/>
      <c r="BA140" s="82"/>
      <c r="BB140" s="82"/>
      <c r="BC140" s="82"/>
      <c r="BD140" s="82"/>
    </row>
    <row r="141" spans="1:56" ht="12.75" customHeight="1">
      <c r="A141" s="82"/>
      <c r="B141" s="204"/>
      <c r="C141" s="204"/>
      <c r="D141" s="204"/>
      <c r="E141" s="204"/>
      <c r="F141" s="204"/>
      <c r="G141" s="204"/>
      <c r="H141" s="204"/>
      <c r="I141" s="204"/>
      <c r="J141" s="204"/>
      <c r="K141" s="204"/>
      <c r="L141" s="204"/>
      <c r="M141" s="204"/>
      <c r="N141" s="204"/>
      <c r="O141" s="204"/>
      <c r="P141" s="204"/>
      <c r="Q141" s="204"/>
      <c r="R141" s="204"/>
      <c r="S141" s="204"/>
      <c r="T141" s="204"/>
      <c r="U141" s="204"/>
      <c r="V141" s="204"/>
      <c r="W141" s="204"/>
      <c r="X141" s="204"/>
      <c r="Y141" s="204"/>
      <c r="Z141" s="204"/>
      <c r="AA141" s="204"/>
      <c r="AB141" s="204"/>
      <c r="AC141" s="204"/>
      <c r="AD141" s="204"/>
      <c r="AE141" s="204"/>
      <c r="AF141" s="204"/>
      <c r="AG141" s="204"/>
      <c r="AH141" s="204"/>
      <c r="AI141" s="204"/>
      <c r="AJ141" s="204"/>
      <c r="AK141" s="204"/>
      <c r="AL141" s="204"/>
      <c r="AM141" s="204"/>
      <c r="AN141" s="82"/>
      <c r="AO141" s="82"/>
      <c r="AP141" s="82"/>
      <c r="AQ141" s="82"/>
      <c r="AR141" s="82"/>
      <c r="AS141" s="82"/>
      <c r="AT141" s="82"/>
      <c r="AU141" s="82"/>
      <c r="AV141" s="82"/>
      <c r="AW141" s="82"/>
      <c r="AX141" s="82"/>
      <c r="AY141" s="82"/>
      <c r="AZ141" s="82"/>
      <c r="BA141" s="82"/>
      <c r="BB141" s="82"/>
      <c r="BC141" s="82"/>
      <c r="BD141" s="82"/>
    </row>
    <row r="142" spans="1:56" ht="12.75" customHeight="1">
      <c r="A142" s="82"/>
      <c r="B142" s="204"/>
      <c r="C142" s="204"/>
      <c r="D142" s="204"/>
      <c r="E142" s="204"/>
      <c r="F142" s="204"/>
      <c r="G142" s="204"/>
      <c r="H142" s="204"/>
      <c r="I142" s="204"/>
      <c r="J142" s="204"/>
      <c r="K142" s="204"/>
      <c r="L142" s="204"/>
      <c r="M142" s="204"/>
      <c r="N142" s="204"/>
      <c r="O142" s="204"/>
      <c r="P142" s="204"/>
      <c r="Q142" s="204"/>
      <c r="R142" s="204"/>
      <c r="S142" s="204"/>
      <c r="T142" s="204"/>
      <c r="U142" s="204"/>
      <c r="V142" s="204"/>
      <c r="W142" s="204"/>
      <c r="X142" s="204"/>
      <c r="Y142" s="204"/>
      <c r="Z142" s="204"/>
      <c r="AA142" s="204"/>
      <c r="AB142" s="204"/>
      <c r="AC142" s="204"/>
      <c r="AD142" s="204"/>
      <c r="AE142" s="204"/>
      <c r="AF142" s="204"/>
      <c r="AG142" s="204"/>
      <c r="AH142" s="204"/>
      <c r="AI142" s="204"/>
      <c r="AJ142" s="204"/>
      <c r="AK142" s="204"/>
      <c r="AL142" s="204"/>
      <c r="AM142" s="204"/>
      <c r="AN142" s="82"/>
      <c r="AO142" s="82"/>
      <c r="AP142" s="82"/>
      <c r="AQ142" s="82"/>
      <c r="AR142" s="82"/>
      <c r="AS142" s="82"/>
      <c r="AT142" s="82"/>
      <c r="AU142" s="82"/>
      <c r="AV142" s="82"/>
      <c r="AW142" s="82"/>
      <c r="AX142" s="82"/>
      <c r="AY142" s="82"/>
      <c r="AZ142" s="82"/>
      <c r="BA142" s="82"/>
      <c r="BB142" s="82"/>
      <c r="BC142" s="82"/>
      <c r="BD142" s="82"/>
    </row>
    <row r="143" spans="1:56">
      <c r="A143" s="82"/>
      <c r="B143" s="82"/>
      <c r="C143" s="82"/>
      <c r="D143" s="82"/>
      <c r="E143" s="82"/>
      <c r="F143" s="82"/>
      <c r="G143" s="82"/>
      <c r="H143" s="82"/>
      <c r="I143" s="82"/>
      <c r="J143" s="82"/>
      <c r="K143" s="82"/>
      <c r="L143" s="82"/>
      <c r="M143" s="82"/>
      <c r="N143" s="82"/>
      <c r="O143" s="82"/>
      <c r="P143" s="82"/>
      <c r="Q143" s="82"/>
      <c r="R143" s="82"/>
      <c r="S143" s="82"/>
      <c r="T143" s="82"/>
      <c r="U143" s="82"/>
      <c r="V143" s="82"/>
      <c r="W143" s="82"/>
      <c r="X143" s="82"/>
      <c r="Y143" s="82"/>
      <c r="Z143" s="82"/>
      <c r="AA143" s="82"/>
      <c r="AB143" s="82"/>
      <c r="AC143" s="82"/>
      <c r="AD143" s="82"/>
      <c r="AE143" s="82"/>
      <c r="AF143" s="82"/>
      <c r="AG143" s="82"/>
      <c r="AH143" s="82"/>
      <c r="AI143" s="82"/>
      <c r="AJ143" s="82"/>
      <c r="AK143" s="82"/>
      <c r="AL143" s="82"/>
      <c r="AM143" s="82"/>
      <c r="AN143" s="82"/>
      <c r="AO143" s="82"/>
      <c r="AP143" s="82"/>
      <c r="AQ143" s="82"/>
      <c r="AR143" s="82"/>
      <c r="AS143" s="82"/>
      <c r="AT143" s="82"/>
      <c r="AU143" s="82"/>
      <c r="AV143" s="82"/>
      <c r="AW143" s="82"/>
      <c r="AX143" s="82"/>
      <c r="AY143" s="82"/>
      <c r="AZ143" s="82"/>
      <c r="BA143" s="82"/>
      <c r="BB143" s="82"/>
      <c r="BC143" s="82"/>
      <c r="BD143" s="82"/>
    </row>
    <row r="144" spans="1:56">
      <c r="A144" s="82"/>
      <c r="B144" s="82"/>
      <c r="C144" s="82"/>
      <c r="D144" s="82"/>
      <c r="E144" s="82"/>
      <c r="F144" s="82"/>
      <c r="G144" s="82"/>
      <c r="H144" s="82"/>
      <c r="I144" s="82"/>
      <c r="J144" s="82"/>
      <c r="K144" s="82"/>
      <c r="L144" s="82"/>
      <c r="M144" s="82"/>
      <c r="N144" s="82"/>
      <c r="O144" s="82"/>
      <c r="P144" s="82"/>
      <c r="Q144" s="82"/>
      <c r="R144" s="82"/>
      <c r="S144" s="82"/>
      <c r="T144" s="82"/>
      <c r="U144" s="82"/>
      <c r="V144" s="82"/>
      <c r="W144" s="82"/>
      <c r="X144" s="82"/>
      <c r="Y144" s="82"/>
      <c r="Z144" s="82"/>
      <c r="AA144" s="82"/>
      <c r="AB144" s="82"/>
      <c r="AC144" s="82"/>
      <c r="AD144" s="82"/>
      <c r="AE144" s="82"/>
      <c r="AF144" s="82"/>
      <c r="AG144" s="82"/>
      <c r="AH144" s="82"/>
      <c r="AI144" s="82"/>
      <c r="AJ144" s="82"/>
      <c r="AK144" s="82"/>
      <c r="AL144" s="82"/>
      <c r="AM144" s="82"/>
      <c r="AN144" s="82"/>
      <c r="AO144" s="82"/>
      <c r="AP144" s="82"/>
      <c r="AQ144" s="82"/>
      <c r="AR144" s="82"/>
      <c r="AS144" s="82"/>
      <c r="AT144" s="82"/>
      <c r="AU144" s="82"/>
      <c r="AV144" s="82"/>
      <c r="AW144" s="82"/>
      <c r="AX144" s="82"/>
      <c r="AY144" s="82"/>
      <c r="AZ144" s="82"/>
      <c r="BA144" s="82"/>
      <c r="BB144" s="82"/>
      <c r="BC144" s="82"/>
      <c r="BD144" s="82"/>
    </row>
    <row r="145" spans="1:56">
      <c r="A145" s="82"/>
      <c r="B145" s="82"/>
      <c r="C145" s="82"/>
      <c r="D145" s="82"/>
      <c r="E145" s="82"/>
      <c r="F145" s="82"/>
      <c r="G145" s="82"/>
      <c r="H145" s="82"/>
      <c r="I145" s="82"/>
      <c r="J145" s="82"/>
      <c r="K145" s="82"/>
      <c r="L145" s="82"/>
      <c r="M145" s="82"/>
      <c r="N145" s="82"/>
      <c r="O145" s="222"/>
      <c r="P145" s="82"/>
      <c r="Q145" s="82"/>
      <c r="R145" s="82"/>
      <c r="S145" s="82"/>
      <c r="T145" s="82"/>
      <c r="U145" s="82"/>
      <c r="V145" s="82"/>
      <c r="W145" s="82"/>
      <c r="X145" s="82"/>
      <c r="Y145" s="82"/>
      <c r="Z145" s="82"/>
      <c r="AA145" s="82"/>
      <c r="AB145" s="82"/>
      <c r="AC145" s="82"/>
      <c r="AD145" s="82"/>
      <c r="AE145" s="82"/>
      <c r="AF145" s="82"/>
      <c r="AG145" s="82"/>
      <c r="AH145" s="82"/>
      <c r="AI145" s="82"/>
      <c r="AJ145" s="82"/>
      <c r="AK145" s="82"/>
      <c r="AL145" s="82"/>
      <c r="AM145" s="82"/>
      <c r="AN145" s="82"/>
      <c r="AO145" s="82"/>
      <c r="AP145" s="82"/>
      <c r="AQ145" s="82"/>
      <c r="AR145" s="82"/>
      <c r="AS145" s="82"/>
      <c r="AT145" s="82"/>
      <c r="AU145" s="82"/>
      <c r="AV145" s="82"/>
      <c r="AW145" s="82"/>
      <c r="AX145" s="82"/>
      <c r="AY145" s="82"/>
      <c r="AZ145" s="82"/>
      <c r="BA145" s="82"/>
      <c r="BB145" s="82"/>
      <c r="BC145" s="82"/>
      <c r="BD145" s="82"/>
    </row>
    <row r="146" spans="1:56">
      <c r="A146" s="82"/>
      <c r="B146" s="82"/>
      <c r="C146" s="82"/>
      <c r="D146" s="82"/>
      <c r="E146" s="82"/>
      <c r="F146" s="82"/>
      <c r="G146" s="82"/>
      <c r="H146" s="82"/>
      <c r="I146" s="82"/>
      <c r="J146" s="82"/>
      <c r="K146" s="82"/>
      <c r="L146" s="82"/>
      <c r="M146" s="82"/>
      <c r="N146" s="82"/>
      <c r="O146" s="222"/>
      <c r="P146" s="82"/>
      <c r="Q146" s="82"/>
      <c r="R146" s="82"/>
      <c r="S146" s="82"/>
      <c r="T146" s="82"/>
      <c r="U146" s="82"/>
      <c r="V146" s="82"/>
      <c r="W146" s="82"/>
      <c r="X146" s="82"/>
      <c r="Y146" s="82"/>
      <c r="Z146" s="82"/>
      <c r="AA146" s="82"/>
      <c r="AB146" s="82"/>
      <c r="AC146" s="82"/>
      <c r="AD146" s="82"/>
      <c r="AE146" s="82"/>
      <c r="AF146" s="82"/>
      <c r="AG146" s="82"/>
      <c r="AH146" s="82"/>
      <c r="AI146" s="82"/>
      <c r="AJ146" s="82"/>
      <c r="AK146" s="82"/>
      <c r="AL146" s="82"/>
      <c r="AM146" s="82"/>
      <c r="AN146" s="82"/>
      <c r="AO146" s="82"/>
      <c r="AP146" s="82"/>
      <c r="AQ146" s="82"/>
      <c r="AR146" s="82"/>
      <c r="AS146" s="82"/>
      <c r="AT146" s="82"/>
      <c r="AU146" s="82"/>
      <c r="AV146" s="82"/>
      <c r="AW146" s="82"/>
      <c r="AX146" s="82"/>
      <c r="AY146" s="82"/>
      <c r="AZ146" s="82"/>
      <c r="BA146" s="82"/>
      <c r="BB146" s="82"/>
      <c r="BC146" s="82"/>
      <c r="BD146" s="82"/>
    </row>
    <row r="147" spans="1:56" ht="12.75" customHeight="1">
      <c r="A147" s="205"/>
      <c r="B147" s="224"/>
      <c r="C147" s="224"/>
      <c r="D147" s="224"/>
      <c r="E147" s="224"/>
      <c r="F147" s="224"/>
      <c r="G147" s="224"/>
      <c r="H147" s="224"/>
      <c r="I147" s="224"/>
      <c r="J147" s="77"/>
      <c r="K147" s="77"/>
      <c r="L147" s="77"/>
      <c r="M147" s="77"/>
      <c r="N147" s="77"/>
      <c r="O147" s="222"/>
      <c r="P147" s="87"/>
      <c r="Q147" s="206"/>
      <c r="R147" s="206"/>
      <c r="S147" s="206"/>
      <c r="T147" s="206"/>
      <c r="U147" s="206"/>
      <c r="V147" s="206"/>
      <c r="W147" s="206"/>
      <c r="X147" s="206"/>
      <c r="Y147" s="206"/>
      <c r="Z147" s="206"/>
      <c r="AA147" s="206"/>
      <c r="AB147" s="206"/>
      <c r="AC147" s="206"/>
      <c r="AD147" s="206"/>
      <c r="AE147" s="82"/>
      <c r="AF147" s="82"/>
      <c r="AG147" s="82"/>
      <c r="AH147" s="82"/>
      <c r="AI147" s="82"/>
      <c r="AJ147" s="82"/>
      <c r="AK147" s="82"/>
      <c r="AL147" s="82"/>
      <c r="AM147" s="82"/>
      <c r="AN147" s="82"/>
      <c r="AO147" s="82"/>
      <c r="AP147" s="82"/>
      <c r="AQ147" s="82"/>
      <c r="AR147" s="82"/>
      <c r="AS147" s="82"/>
      <c r="AT147" s="82"/>
      <c r="AU147" s="82"/>
      <c r="AV147" s="82"/>
      <c r="AW147" s="82"/>
      <c r="AX147" s="82"/>
      <c r="AY147" s="82"/>
      <c r="AZ147" s="82"/>
      <c r="BA147" s="82"/>
      <c r="BB147" s="82"/>
      <c r="BC147" s="82"/>
      <c r="BD147" s="82"/>
    </row>
    <row r="148" spans="1:56" ht="12.75" customHeight="1">
      <c r="A148" s="224"/>
      <c r="B148" s="224"/>
      <c r="C148" s="224"/>
      <c r="D148" s="224"/>
      <c r="E148" s="224"/>
      <c r="F148" s="224"/>
      <c r="G148" s="224"/>
      <c r="H148" s="224"/>
      <c r="I148" s="224"/>
      <c r="J148" s="77"/>
      <c r="K148" s="77"/>
      <c r="L148" s="77"/>
      <c r="M148" s="77"/>
      <c r="N148" s="77"/>
      <c r="O148" s="222"/>
      <c r="P148" s="87"/>
      <c r="Q148" s="206"/>
      <c r="R148" s="206"/>
      <c r="S148" s="206"/>
      <c r="T148" s="206"/>
      <c r="U148" s="206"/>
      <c r="V148" s="206"/>
      <c r="W148" s="206"/>
      <c r="X148" s="206"/>
      <c r="Y148" s="206"/>
      <c r="Z148" s="206"/>
      <c r="AA148" s="206"/>
      <c r="AB148" s="206"/>
      <c r="AC148" s="206"/>
      <c r="AD148" s="206"/>
      <c r="AE148" s="82"/>
      <c r="AF148" s="82"/>
      <c r="AG148" s="82"/>
      <c r="AH148" s="82"/>
      <c r="AI148" s="82"/>
      <c r="AJ148" s="82"/>
      <c r="AK148" s="82"/>
      <c r="AL148" s="82"/>
      <c r="AM148" s="82"/>
      <c r="AN148" s="82"/>
      <c r="AO148" s="82"/>
      <c r="AP148" s="82"/>
      <c r="AQ148" s="82"/>
      <c r="AR148" s="82"/>
      <c r="AS148" s="82"/>
      <c r="AT148" s="82"/>
      <c r="AU148" s="82"/>
      <c r="AV148" s="82"/>
      <c r="AW148" s="82"/>
      <c r="AX148" s="82"/>
      <c r="AY148" s="82"/>
      <c r="AZ148" s="82"/>
      <c r="BA148" s="82"/>
      <c r="BB148" s="82"/>
      <c r="BC148" s="82"/>
      <c r="BD148" s="82"/>
    </row>
    <row r="149" spans="1:56" ht="12.75" customHeight="1">
      <c r="A149" s="224"/>
      <c r="B149" s="224"/>
      <c r="C149" s="224"/>
      <c r="D149" s="224"/>
      <c r="E149" s="224"/>
      <c r="F149" s="224"/>
      <c r="G149" s="224"/>
      <c r="H149" s="224"/>
      <c r="I149" s="224"/>
      <c r="J149" s="77"/>
      <c r="K149" s="77"/>
      <c r="L149" s="77"/>
      <c r="M149" s="77"/>
      <c r="N149" s="77"/>
      <c r="O149" s="225"/>
      <c r="P149" s="87"/>
      <c r="Q149" s="206"/>
      <c r="R149" s="206"/>
      <c r="S149" s="206"/>
      <c r="T149" s="206"/>
      <c r="U149" s="206"/>
      <c r="V149" s="206"/>
      <c r="W149" s="206"/>
      <c r="X149" s="206"/>
      <c r="Y149" s="206"/>
      <c r="Z149" s="206"/>
      <c r="AA149" s="206"/>
      <c r="AB149" s="206"/>
      <c r="AC149" s="206"/>
      <c r="AD149" s="206"/>
      <c r="AE149" s="82"/>
      <c r="AF149" s="82"/>
      <c r="AG149" s="82"/>
      <c r="AH149" s="82"/>
      <c r="AI149" s="82"/>
      <c r="AJ149" s="82"/>
      <c r="AK149" s="82"/>
      <c r="AL149" s="82"/>
      <c r="AM149" s="82"/>
      <c r="AN149" s="82"/>
      <c r="AO149" s="82"/>
      <c r="AP149" s="82"/>
      <c r="AQ149" s="82"/>
      <c r="AR149" s="82"/>
      <c r="AS149" s="82"/>
      <c r="AT149" s="82"/>
      <c r="AU149" s="82"/>
      <c r="AV149" s="82"/>
      <c r="AW149" s="82"/>
      <c r="AX149" s="82"/>
      <c r="AY149" s="82"/>
      <c r="AZ149" s="82"/>
      <c r="BA149" s="82"/>
      <c r="BB149" s="82"/>
      <c r="BC149" s="82"/>
      <c r="BD149" s="82"/>
    </row>
    <row r="150" spans="1:56" ht="12.75" customHeight="1">
      <c r="A150" s="224"/>
      <c r="B150" s="224"/>
      <c r="C150" s="224"/>
      <c r="D150" s="224"/>
      <c r="E150" s="224"/>
      <c r="F150" s="224"/>
      <c r="G150" s="224"/>
      <c r="H150" s="224"/>
      <c r="I150" s="224"/>
      <c r="J150" s="77"/>
      <c r="K150" s="77"/>
      <c r="L150" s="77"/>
      <c r="M150" s="77"/>
      <c r="N150" s="77"/>
      <c r="O150" s="225"/>
      <c r="P150" s="87"/>
      <c r="Q150" s="206"/>
      <c r="R150" s="206"/>
      <c r="S150" s="206"/>
      <c r="T150" s="206"/>
      <c r="U150" s="206"/>
      <c r="V150" s="206"/>
      <c r="W150" s="206"/>
      <c r="X150" s="206"/>
      <c r="Y150" s="206"/>
      <c r="Z150" s="206"/>
      <c r="AA150" s="206"/>
      <c r="AB150" s="206"/>
      <c r="AC150" s="206"/>
      <c r="AD150" s="206"/>
      <c r="AE150" s="82"/>
      <c r="AF150" s="82"/>
      <c r="AG150" s="82"/>
      <c r="AH150" s="82"/>
      <c r="AI150" s="82"/>
      <c r="AJ150" s="82"/>
      <c r="AK150" s="82"/>
      <c r="AL150" s="82"/>
      <c r="AM150" s="82"/>
      <c r="AN150" s="82"/>
      <c r="AO150" s="82"/>
      <c r="AP150" s="82"/>
      <c r="AQ150" s="82"/>
      <c r="AR150" s="82"/>
      <c r="AS150" s="82"/>
      <c r="AT150" s="82"/>
      <c r="AU150" s="82"/>
      <c r="AV150" s="82"/>
      <c r="AW150" s="82"/>
      <c r="AX150" s="82"/>
      <c r="AY150" s="82"/>
      <c r="AZ150" s="82"/>
      <c r="BA150" s="82"/>
      <c r="BB150" s="82"/>
      <c r="BC150" s="82"/>
      <c r="BD150" s="82"/>
    </row>
    <row r="151" spans="1:56" ht="12.75" customHeight="1">
      <c r="A151" s="224"/>
      <c r="B151" s="224"/>
      <c r="C151" s="224"/>
      <c r="D151" s="224"/>
      <c r="E151" s="224"/>
      <c r="F151" s="224"/>
      <c r="G151" s="224"/>
      <c r="H151" s="224"/>
      <c r="I151" s="224"/>
      <c r="J151" s="207"/>
      <c r="K151" s="207"/>
      <c r="L151" s="207"/>
      <c r="M151" s="207"/>
      <c r="N151" s="207"/>
      <c r="O151" s="82"/>
      <c r="P151" s="82"/>
      <c r="Q151" s="208"/>
      <c r="R151" s="208"/>
      <c r="S151" s="208"/>
      <c r="T151" s="208"/>
      <c r="U151" s="208"/>
      <c r="V151" s="208"/>
      <c r="W151" s="208"/>
      <c r="X151" s="208"/>
      <c r="Y151" s="208"/>
      <c r="Z151" s="208"/>
      <c r="AA151" s="208"/>
      <c r="AB151" s="208"/>
      <c r="AC151" s="208"/>
      <c r="AD151" s="208"/>
      <c r="AE151" s="82"/>
      <c r="AF151" s="82"/>
      <c r="AG151" s="82"/>
      <c r="AH151" s="82"/>
      <c r="AI151" s="82"/>
      <c r="AJ151" s="82"/>
      <c r="AK151" s="82"/>
      <c r="AL151" s="82"/>
      <c r="AM151" s="82"/>
      <c r="AN151" s="82"/>
      <c r="AO151" s="82"/>
      <c r="AP151" s="82"/>
      <c r="AQ151" s="82"/>
      <c r="AR151" s="82"/>
      <c r="AS151" s="82"/>
      <c r="AT151" s="82"/>
      <c r="AU151" s="82"/>
      <c r="AV151" s="82"/>
      <c r="AW151" s="82"/>
      <c r="AX151" s="82"/>
      <c r="AY151" s="82"/>
      <c r="AZ151" s="82"/>
      <c r="BA151" s="82"/>
      <c r="BB151" s="82"/>
      <c r="BC151" s="82"/>
      <c r="BD151" s="82"/>
    </row>
    <row r="152" spans="1:56" ht="12.75" customHeight="1">
      <c r="A152" s="224"/>
      <c r="B152" s="224"/>
      <c r="C152" s="224"/>
      <c r="D152" s="224"/>
      <c r="E152" s="224"/>
      <c r="F152" s="224"/>
      <c r="G152" s="224"/>
      <c r="H152" s="224"/>
      <c r="I152" s="224"/>
      <c r="J152" s="207"/>
      <c r="K152" s="207"/>
      <c r="L152" s="207"/>
      <c r="M152" s="207"/>
      <c r="N152" s="207"/>
      <c r="O152" s="82"/>
      <c r="P152" s="82"/>
      <c r="Q152" s="208"/>
      <c r="R152" s="208"/>
      <c r="S152" s="208"/>
      <c r="T152" s="208"/>
      <c r="U152" s="208"/>
      <c r="V152" s="208"/>
      <c r="W152" s="208"/>
      <c r="X152" s="208"/>
      <c r="Y152" s="208"/>
      <c r="Z152" s="208"/>
      <c r="AA152" s="208"/>
      <c r="AB152" s="208"/>
      <c r="AC152" s="208"/>
      <c r="AD152" s="208"/>
      <c r="AE152" s="82"/>
      <c r="AF152" s="82"/>
      <c r="AG152" s="82"/>
      <c r="AH152" s="82"/>
      <c r="AI152" s="82"/>
      <c r="AJ152" s="82"/>
      <c r="AK152" s="82"/>
      <c r="AL152" s="82"/>
      <c r="AM152" s="82"/>
      <c r="AN152" s="82"/>
      <c r="AO152" s="82"/>
      <c r="AP152" s="82"/>
      <c r="AQ152" s="82"/>
      <c r="AR152" s="82"/>
      <c r="AS152" s="82"/>
      <c r="AT152" s="82"/>
      <c r="AU152" s="82"/>
      <c r="AV152" s="82"/>
      <c r="AW152" s="82"/>
      <c r="AX152" s="82"/>
      <c r="AY152" s="82"/>
      <c r="AZ152" s="82"/>
      <c r="BA152" s="82"/>
      <c r="BB152" s="82"/>
      <c r="BC152" s="82"/>
      <c r="BD152" s="82"/>
    </row>
    <row r="153" spans="1:56" ht="12.75" customHeight="1">
      <c r="A153" s="224"/>
      <c r="B153" s="224"/>
      <c r="C153" s="224"/>
      <c r="D153" s="224"/>
      <c r="E153" s="224"/>
      <c r="F153" s="224"/>
      <c r="G153" s="224"/>
      <c r="H153" s="224"/>
      <c r="I153" s="224"/>
      <c r="J153" s="82"/>
      <c r="K153" s="82"/>
      <c r="L153" s="82"/>
      <c r="M153" s="82"/>
      <c r="N153" s="82"/>
      <c r="O153" s="82"/>
      <c r="P153" s="82"/>
      <c r="Q153" s="82"/>
      <c r="R153" s="82"/>
      <c r="S153" s="82"/>
      <c r="T153" s="82"/>
      <c r="U153" s="82"/>
      <c r="V153" s="82"/>
      <c r="W153" s="82"/>
      <c r="X153" s="82"/>
      <c r="Y153" s="82"/>
      <c r="Z153" s="82"/>
      <c r="AA153" s="82"/>
      <c r="AB153" s="82"/>
      <c r="AC153" s="82"/>
      <c r="AD153" s="82"/>
      <c r="AE153" s="82"/>
      <c r="AF153" s="82"/>
      <c r="AG153" s="82"/>
      <c r="AH153" s="82"/>
      <c r="AI153" s="82"/>
      <c r="AJ153" s="82"/>
      <c r="AK153" s="82"/>
      <c r="AL153" s="82"/>
      <c r="AM153" s="82"/>
      <c r="AN153" s="82"/>
      <c r="AO153" s="82"/>
      <c r="AP153" s="82"/>
      <c r="AQ153" s="82"/>
      <c r="AR153" s="82"/>
      <c r="AS153" s="82"/>
      <c r="AT153" s="82"/>
      <c r="AU153" s="82"/>
      <c r="AV153" s="82"/>
      <c r="AW153" s="82"/>
      <c r="AX153" s="82"/>
      <c r="AY153" s="82"/>
      <c r="AZ153" s="82"/>
      <c r="BA153" s="82"/>
      <c r="BB153" s="82"/>
      <c r="BC153" s="82"/>
      <c r="BD153" s="82"/>
    </row>
    <row r="154" spans="1:56">
      <c r="A154" s="82"/>
      <c r="B154" s="82"/>
      <c r="C154" s="82"/>
      <c r="D154" s="82"/>
      <c r="E154" s="82"/>
      <c r="F154" s="82"/>
      <c r="G154" s="82"/>
      <c r="H154" s="82"/>
      <c r="I154" s="82"/>
      <c r="J154" s="82"/>
      <c r="K154" s="82"/>
      <c r="L154" s="82"/>
      <c r="M154" s="82"/>
      <c r="N154" s="82"/>
      <c r="O154" s="82"/>
      <c r="P154" s="82"/>
      <c r="Q154" s="82"/>
      <c r="R154" s="82"/>
      <c r="S154" s="82"/>
      <c r="T154" s="82"/>
      <c r="U154" s="82"/>
      <c r="V154" s="82"/>
      <c r="W154" s="82"/>
      <c r="X154" s="82"/>
      <c r="Y154" s="82"/>
      <c r="Z154" s="82"/>
      <c r="AA154" s="82"/>
      <c r="AB154" s="82"/>
      <c r="AC154" s="82"/>
      <c r="AD154" s="82"/>
      <c r="AE154" s="82"/>
      <c r="AF154" s="82"/>
      <c r="AG154" s="82"/>
      <c r="AH154" s="82"/>
      <c r="AI154" s="82"/>
      <c r="AJ154" s="82"/>
      <c r="AK154" s="82"/>
      <c r="AL154" s="82"/>
      <c r="AM154" s="82"/>
      <c r="AN154" s="82"/>
      <c r="AO154" s="82"/>
      <c r="AP154" s="82"/>
      <c r="AQ154" s="82"/>
      <c r="AR154" s="82"/>
      <c r="AS154" s="82"/>
      <c r="AT154" s="82"/>
      <c r="AU154" s="82"/>
      <c r="AV154" s="82"/>
      <c r="AW154" s="82"/>
      <c r="AX154" s="82"/>
      <c r="AY154" s="82"/>
      <c r="AZ154" s="82"/>
      <c r="BA154" s="82"/>
      <c r="BB154" s="82"/>
      <c r="BC154" s="82"/>
      <c r="BD154" s="82"/>
    </row>
    <row r="155" spans="1:56">
      <c r="A155" s="82"/>
      <c r="B155" s="82"/>
      <c r="C155" s="82"/>
      <c r="D155" s="82"/>
      <c r="E155" s="82"/>
      <c r="F155" s="82"/>
      <c r="G155" s="82"/>
      <c r="H155" s="82"/>
      <c r="I155" s="82"/>
      <c r="J155" s="82"/>
      <c r="K155" s="82"/>
      <c r="L155" s="82"/>
      <c r="M155" s="82"/>
      <c r="N155" s="82"/>
      <c r="O155" s="82"/>
      <c r="P155" s="82"/>
      <c r="Q155" s="82"/>
      <c r="R155" s="82"/>
      <c r="S155" s="82"/>
      <c r="T155" s="82"/>
      <c r="U155" s="82"/>
      <c r="V155" s="82"/>
      <c r="W155" s="82"/>
      <c r="X155" s="82"/>
      <c r="Y155" s="82"/>
      <c r="Z155" s="82"/>
      <c r="AA155" s="82"/>
      <c r="AB155" s="82"/>
      <c r="AC155" s="82"/>
      <c r="AD155" s="82"/>
      <c r="AE155" s="82"/>
      <c r="AF155" s="82"/>
      <c r="AG155" s="82"/>
      <c r="AH155" s="82"/>
      <c r="AI155" s="82"/>
      <c r="AJ155" s="82"/>
      <c r="AK155" s="82"/>
      <c r="AL155" s="82"/>
      <c r="AM155" s="82"/>
      <c r="AN155" s="82"/>
      <c r="AO155" s="82"/>
      <c r="AP155" s="82"/>
      <c r="AQ155" s="82"/>
      <c r="AR155" s="82"/>
      <c r="AS155" s="82"/>
      <c r="AT155" s="82"/>
      <c r="AU155" s="82"/>
      <c r="AV155" s="82"/>
      <c r="AW155" s="82"/>
      <c r="AX155" s="82"/>
      <c r="AY155" s="82"/>
      <c r="AZ155" s="82"/>
      <c r="BA155" s="82"/>
      <c r="BB155" s="82"/>
      <c r="BC155" s="82"/>
      <c r="BD155" s="82"/>
    </row>
    <row r="156" spans="1:56" ht="15.75">
      <c r="A156" s="82"/>
      <c r="B156" s="82"/>
      <c r="C156" s="82"/>
      <c r="D156" s="82"/>
      <c r="E156" s="82"/>
      <c r="F156" s="82"/>
      <c r="G156" s="82"/>
      <c r="H156" s="82"/>
      <c r="I156" s="82"/>
      <c r="J156" s="82"/>
      <c r="K156" s="82"/>
      <c r="L156" s="82"/>
      <c r="M156" s="82"/>
      <c r="N156" s="82"/>
      <c r="O156" s="82"/>
      <c r="P156" s="82"/>
      <c r="Q156" s="209"/>
      <c r="R156" s="209"/>
      <c r="S156" s="209"/>
      <c r="T156" s="209"/>
      <c r="U156" s="209"/>
      <c r="V156" s="209"/>
      <c r="W156" s="209"/>
      <c r="X156" s="209"/>
      <c r="Y156" s="209"/>
      <c r="Z156" s="209"/>
      <c r="AA156" s="209"/>
      <c r="AB156" s="209"/>
      <c r="AC156" s="209"/>
      <c r="AD156" s="209"/>
      <c r="AE156" s="82"/>
      <c r="AF156" s="82"/>
      <c r="AG156" s="82"/>
      <c r="AH156" s="82"/>
      <c r="AI156" s="82"/>
      <c r="AJ156" s="82"/>
      <c r="AK156" s="82"/>
      <c r="AL156" s="82"/>
      <c r="AM156" s="82"/>
      <c r="AN156" s="221"/>
      <c r="AO156" s="221"/>
      <c r="AP156" s="221"/>
      <c r="AQ156" s="221"/>
      <c r="AR156" s="221"/>
      <c r="AS156" s="221"/>
      <c r="AT156" s="221"/>
      <c r="AU156" s="82"/>
      <c r="AV156" s="82"/>
      <c r="AW156" s="82"/>
      <c r="AX156" s="82"/>
      <c r="AY156" s="82"/>
      <c r="AZ156" s="82"/>
      <c r="BA156" s="82"/>
      <c r="BB156" s="82"/>
      <c r="BC156" s="82"/>
      <c r="BD156" s="82"/>
    </row>
    <row r="157" spans="1:56" ht="15.75">
      <c r="A157" s="82"/>
      <c r="B157" s="82"/>
      <c r="C157" s="82"/>
      <c r="D157" s="82"/>
      <c r="E157" s="82"/>
      <c r="F157" s="82"/>
      <c r="G157" s="82"/>
      <c r="H157" s="82"/>
      <c r="I157" s="82"/>
      <c r="J157" s="82"/>
      <c r="K157" s="82"/>
      <c r="L157" s="82"/>
      <c r="M157" s="82"/>
      <c r="N157" s="82"/>
      <c r="O157" s="82"/>
      <c r="P157" s="82"/>
      <c r="Q157" s="209"/>
      <c r="R157" s="209"/>
      <c r="S157" s="209"/>
      <c r="T157" s="209"/>
      <c r="U157" s="209"/>
      <c r="V157" s="209"/>
      <c r="W157" s="209"/>
      <c r="X157" s="209"/>
      <c r="Y157" s="209"/>
      <c r="Z157" s="209"/>
      <c r="AA157" s="209"/>
      <c r="AB157" s="209"/>
      <c r="AC157" s="209"/>
      <c r="AD157" s="209"/>
      <c r="AE157" s="82"/>
      <c r="AF157" s="82"/>
      <c r="AG157" s="82"/>
      <c r="AH157" s="82"/>
      <c r="AI157" s="82"/>
      <c r="AJ157" s="82"/>
      <c r="AK157" s="82"/>
      <c r="AL157" s="82"/>
      <c r="AM157" s="82"/>
      <c r="AN157" s="221"/>
      <c r="AO157" s="221"/>
      <c r="AP157" s="221"/>
      <c r="AQ157" s="221"/>
      <c r="AR157" s="221"/>
      <c r="AS157" s="221"/>
      <c r="AT157" s="221"/>
      <c r="AU157" s="82"/>
      <c r="AV157" s="82"/>
      <c r="AW157" s="82"/>
      <c r="AX157" s="82"/>
      <c r="AY157" s="82"/>
      <c r="AZ157" s="82"/>
      <c r="BA157" s="82"/>
      <c r="BB157" s="82"/>
      <c r="BC157" s="82"/>
      <c r="BD157" s="82"/>
    </row>
    <row r="158" spans="1:56" ht="15.75">
      <c r="A158" s="82"/>
      <c r="B158" s="82"/>
      <c r="C158" s="82"/>
      <c r="D158" s="82"/>
      <c r="E158" s="82"/>
      <c r="F158" s="82"/>
      <c r="G158" s="82"/>
      <c r="H158" s="82"/>
      <c r="I158" s="82"/>
      <c r="J158" s="82"/>
      <c r="K158" s="82"/>
      <c r="L158" s="82"/>
      <c r="M158" s="82"/>
      <c r="N158" s="82"/>
      <c r="O158" s="82"/>
      <c r="P158" s="82"/>
      <c r="Q158" s="209"/>
      <c r="R158" s="209"/>
      <c r="S158" s="209"/>
      <c r="T158" s="209"/>
      <c r="U158" s="209"/>
      <c r="V158" s="209"/>
      <c r="W158" s="209"/>
      <c r="X158" s="209"/>
      <c r="Y158" s="209"/>
      <c r="Z158" s="209"/>
      <c r="AA158" s="209"/>
      <c r="AB158" s="209"/>
      <c r="AC158" s="209"/>
      <c r="AD158" s="209"/>
      <c r="AE158" s="82"/>
      <c r="AF158" s="82"/>
      <c r="AG158" s="82"/>
      <c r="AH158" s="82"/>
      <c r="AI158" s="82"/>
      <c r="AJ158" s="82"/>
      <c r="AK158" s="82"/>
      <c r="AL158" s="82"/>
      <c r="AM158" s="82"/>
      <c r="AN158" s="221"/>
      <c r="AO158" s="221"/>
      <c r="AP158" s="221"/>
      <c r="AQ158" s="221"/>
      <c r="AR158" s="221"/>
      <c r="AS158" s="221"/>
      <c r="AT158" s="221"/>
      <c r="AU158" s="82"/>
      <c r="AV158" s="82"/>
      <c r="AW158" s="82"/>
      <c r="AX158" s="82"/>
      <c r="AY158" s="82"/>
      <c r="AZ158" s="82"/>
      <c r="BA158" s="82"/>
      <c r="BB158" s="82"/>
      <c r="BC158" s="82"/>
      <c r="BD158" s="82"/>
    </row>
    <row r="159" spans="1:56" ht="15.75">
      <c r="A159" s="82"/>
      <c r="B159" s="82"/>
      <c r="C159" s="82"/>
      <c r="D159" s="82"/>
      <c r="E159" s="82"/>
      <c r="F159" s="82"/>
      <c r="G159" s="82"/>
      <c r="H159" s="82"/>
      <c r="I159" s="82"/>
      <c r="J159" s="82"/>
      <c r="K159" s="82"/>
      <c r="L159" s="82"/>
      <c r="M159" s="82"/>
      <c r="N159" s="82"/>
      <c r="O159" s="82"/>
      <c r="P159" s="82"/>
      <c r="Q159" s="209"/>
      <c r="R159" s="209"/>
      <c r="S159" s="209"/>
      <c r="T159" s="209"/>
      <c r="U159" s="209"/>
      <c r="V159" s="209"/>
      <c r="W159" s="209"/>
      <c r="X159" s="209"/>
      <c r="Y159" s="209"/>
      <c r="Z159" s="209"/>
      <c r="AA159" s="209"/>
      <c r="AB159" s="209"/>
      <c r="AC159" s="209"/>
      <c r="AD159" s="209"/>
      <c r="AE159" s="82"/>
      <c r="AF159" s="82"/>
      <c r="AG159" s="82"/>
      <c r="AH159" s="82"/>
      <c r="AI159" s="82"/>
      <c r="AJ159" s="82"/>
      <c r="AK159" s="82"/>
      <c r="AL159" s="82"/>
      <c r="AM159" s="82"/>
      <c r="AN159" s="221"/>
      <c r="AO159" s="221"/>
      <c r="AP159" s="221"/>
      <c r="AQ159" s="221"/>
      <c r="AR159" s="221"/>
      <c r="AS159" s="221"/>
      <c r="AT159" s="221"/>
      <c r="AU159" s="82"/>
      <c r="AV159" s="82"/>
      <c r="AW159" s="82"/>
      <c r="AX159" s="82"/>
      <c r="AY159" s="82"/>
      <c r="AZ159" s="82"/>
      <c r="BA159" s="82"/>
      <c r="BB159" s="82"/>
      <c r="BC159" s="82"/>
      <c r="BD159" s="82"/>
    </row>
    <row r="160" spans="1:56">
      <c r="A160" s="82"/>
      <c r="B160" s="82"/>
      <c r="C160" s="82"/>
      <c r="D160" s="82"/>
      <c r="E160" s="82"/>
      <c r="F160" s="82"/>
      <c r="G160" s="82"/>
      <c r="H160" s="82"/>
      <c r="I160" s="82"/>
      <c r="J160" s="82"/>
      <c r="K160" s="82"/>
      <c r="L160" s="82"/>
      <c r="M160" s="82"/>
      <c r="N160" s="82"/>
      <c r="O160" s="82"/>
      <c r="P160" s="82"/>
      <c r="Q160" s="82"/>
      <c r="R160" s="82"/>
      <c r="S160" s="82"/>
      <c r="T160" s="82"/>
      <c r="U160" s="82"/>
      <c r="V160" s="82"/>
      <c r="W160" s="82"/>
      <c r="X160" s="82"/>
      <c r="Y160" s="82"/>
      <c r="Z160" s="82"/>
      <c r="AA160" s="82"/>
      <c r="AB160" s="82"/>
      <c r="AC160" s="82"/>
      <c r="AD160" s="82"/>
      <c r="AE160" s="82"/>
      <c r="AF160" s="82"/>
      <c r="AG160" s="82"/>
      <c r="AH160" s="82"/>
      <c r="AI160" s="82"/>
      <c r="AJ160" s="82"/>
      <c r="AK160" s="82"/>
      <c r="AL160" s="82"/>
      <c r="AM160" s="82"/>
      <c r="AN160" s="82"/>
      <c r="AO160" s="82"/>
      <c r="AP160" s="82"/>
      <c r="AQ160" s="82"/>
      <c r="AR160" s="82"/>
      <c r="AS160" s="82"/>
      <c r="AT160" s="82"/>
      <c r="AU160" s="82"/>
      <c r="AV160" s="82"/>
      <c r="AW160" s="82"/>
      <c r="AX160" s="82"/>
      <c r="AY160" s="82"/>
      <c r="AZ160" s="82"/>
      <c r="BA160" s="82"/>
      <c r="BB160" s="82"/>
      <c r="BC160" s="82"/>
      <c r="BD160" s="82"/>
    </row>
    <row r="161" spans="1:56">
      <c r="A161" s="82"/>
      <c r="B161" s="82"/>
      <c r="C161" s="82"/>
      <c r="D161" s="82"/>
      <c r="E161" s="82"/>
      <c r="F161" s="82"/>
      <c r="G161" s="82"/>
      <c r="H161" s="82"/>
      <c r="I161" s="82"/>
      <c r="J161" s="82"/>
      <c r="K161" s="82"/>
      <c r="L161" s="82"/>
      <c r="M161" s="82"/>
      <c r="N161" s="82"/>
      <c r="O161" s="82"/>
      <c r="P161" s="82"/>
      <c r="Q161" s="82"/>
      <c r="R161" s="82"/>
      <c r="S161" s="82"/>
      <c r="T161" s="82"/>
      <c r="U161" s="82"/>
      <c r="V161" s="82"/>
      <c r="W161" s="82"/>
      <c r="X161" s="82"/>
      <c r="Y161" s="82"/>
      <c r="Z161" s="82"/>
      <c r="AA161" s="82"/>
      <c r="AB161" s="82"/>
      <c r="AC161" s="82"/>
      <c r="AD161" s="82"/>
      <c r="AE161" s="82"/>
      <c r="AF161" s="82"/>
      <c r="AG161" s="82"/>
      <c r="AH161" s="82"/>
      <c r="AI161" s="82"/>
      <c r="AJ161" s="82"/>
      <c r="AK161" s="82"/>
      <c r="AL161" s="82"/>
      <c r="AM161" s="82"/>
      <c r="AN161" s="82"/>
      <c r="AO161" s="82"/>
      <c r="AP161" s="82"/>
      <c r="AQ161" s="82"/>
      <c r="AR161" s="82"/>
      <c r="AS161" s="82"/>
      <c r="AT161" s="82"/>
      <c r="AU161" s="82"/>
      <c r="AV161" s="82"/>
      <c r="AW161" s="82"/>
      <c r="AX161" s="82"/>
      <c r="AY161" s="82"/>
      <c r="AZ161" s="82"/>
      <c r="BA161" s="82"/>
      <c r="BB161" s="82"/>
      <c r="BC161" s="82"/>
      <c r="BD161" s="82"/>
    </row>
    <row r="162" spans="1:56">
      <c r="A162" s="82"/>
      <c r="B162" s="82"/>
      <c r="C162" s="82"/>
      <c r="D162" s="82"/>
      <c r="E162" s="82"/>
      <c r="F162" s="82"/>
      <c r="G162" s="82"/>
      <c r="H162" s="82"/>
      <c r="I162" s="82"/>
      <c r="J162" s="82"/>
      <c r="K162" s="82"/>
      <c r="L162" s="82"/>
      <c r="M162" s="82"/>
      <c r="N162" s="82"/>
      <c r="O162" s="82"/>
      <c r="P162" s="82"/>
      <c r="Q162" s="82"/>
      <c r="R162" s="82"/>
      <c r="S162" s="82"/>
      <c r="T162" s="82"/>
      <c r="U162" s="82"/>
      <c r="V162" s="82"/>
      <c r="W162" s="82"/>
      <c r="X162" s="82"/>
      <c r="Y162" s="82"/>
      <c r="Z162" s="82"/>
      <c r="AA162" s="82"/>
      <c r="AB162" s="82"/>
      <c r="AC162" s="82"/>
      <c r="AD162" s="82"/>
      <c r="AE162" s="82"/>
      <c r="AF162" s="82"/>
      <c r="AG162" s="82"/>
      <c r="AH162" s="82"/>
      <c r="AI162" s="82"/>
      <c r="AJ162" s="82"/>
      <c r="AK162" s="82"/>
      <c r="AL162" s="82"/>
      <c r="AM162" s="82"/>
      <c r="AN162" s="82"/>
      <c r="AO162" s="82"/>
      <c r="AP162" s="82"/>
      <c r="AQ162" s="82"/>
      <c r="AR162" s="82"/>
      <c r="AS162" s="82"/>
      <c r="AT162" s="82"/>
      <c r="AU162" s="82"/>
      <c r="AV162" s="82"/>
      <c r="AW162" s="82"/>
      <c r="AX162" s="82"/>
      <c r="AY162" s="82"/>
      <c r="AZ162" s="82"/>
      <c r="BA162" s="82"/>
      <c r="BB162" s="82"/>
      <c r="BC162" s="82"/>
      <c r="BD162" s="82"/>
    </row>
    <row r="163" spans="1:56">
      <c r="A163" s="82"/>
      <c r="B163" s="82"/>
      <c r="C163" s="82"/>
      <c r="D163" s="82"/>
      <c r="E163" s="82"/>
      <c r="F163" s="82"/>
      <c r="G163" s="82"/>
      <c r="H163" s="82"/>
      <c r="I163" s="82"/>
      <c r="J163" s="82"/>
      <c r="K163" s="82"/>
      <c r="L163" s="82"/>
      <c r="M163" s="82"/>
      <c r="N163" s="82"/>
      <c r="O163" s="82"/>
      <c r="P163" s="82"/>
      <c r="Q163" s="82"/>
      <c r="R163" s="82"/>
      <c r="S163" s="82"/>
      <c r="T163" s="82"/>
      <c r="U163" s="82"/>
      <c r="V163" s="82"/>
      <c r="W163" s="82"/>
      <c r="X163" s="82"/>
      <c r="Y163" s="82"/>
      <c r="Z163" s="82"/>
      <c r="AA163" s="82"/>
      <c r="AB163" s="82"/>
      <c r="AC163" s="82"/>
      <c r="AD163" s="82"/>
      <c r="AE163" s="82"/>
      <c r="AF163" s="82"/>
      <c r="AG163" s="82"/>
      <c r="AH163" s="82"/>
      <c r="AI163" s="82"/>
      <c r="AJ163" s="82"/>
      <c r="AK163" s="82"/>
      <c r="AL163" s="82"/>
      <c r="AM163" s="82"/>
      <c r="AN163" s="82"/>
      <c r="AO163" s="82"/>
      <c r="AP163" s="82"/>
      <c r="AQ163" s="82"/>
      <c r="AR163" s="82"/>
      <c r="AS163" s="82"/>
      <c r="AT163" s="82"/>
      <c r="AU163" s="82"/>
      <c r="AV163" s="82"/>
      <c r="AW163" s="82"/>
      <c r="AX163" s="82"/>
      <c r="AY163" s="82"/>
      <c r="AZ163" s="82"/>
      <c r="BA163" s="82"/>
      <c r="BB163" s="82"/>
      <c r="BC163" s="82"/>
      <c r="BD163" s="82"/>
    </row>
    <row r="164" spans="1:56">
      <c r="A164" s="82"/>
      <c r="B164" s="82"/>
      <c r="C164" s="82"/>
      <c r="D164" s="82"/>
      <c r="E164" s="82"/>
      <c r="F164" s="82"/>
      <c r="G164" s="82"/>
      <c r="H164" s="82"/>
      <c r="I164" s="82"/>
      <c r="J164" s="82"/>
      <c r="K164" s="82"/>
      <c r="L164" s="82"/>
      <c r="M164" s="82"/>
      <c r="N164" s="82"/>
      <c r="O164" s="82"/>
      <c r="P164" s="82"/>
      <c r="Q164" s="82"/>
      <c r="R164" s="82"/>
      <c r="S164" s="82"/>
      <c r="T164" s="82"/>
      <c r="U164" s="82"/>
      <c r="V164" s="82"/>
      <c r="W164" s="82"/>
      <c r="X164" s="82"/>
      <c r="Y164" s="82"/>
      <c r="Z164" s="82"/>
      <c r="AA164" s="82"/>
      <c r="AB164" s="82"/>
      <c r="AC164" s="82"/>
      <c r="AD164" s="82"/>
      <c r="AE164" s="82"/>
      <c r="AF164" s="82"/>
      <c r="AG164" s="82"/>
      <c r="AH164" s="82"/>
      <c r="AI164" s="82"/>
      <c r="AJ164" s="82"/>
      <c r="AK164" s="82"/>
      <c r="AL164" s="82"/>
      <c r="AM164" s="82"/>
      <c r="AN164" s="82"/>
      <c r="AO164" s="82"/>
      <c r="AP164" s="82"/>
      <c r="AQ164" s="82"/>
      <c r="AR164" s="82"/>
      <c r="AS164" s="82"/>
      <c r="AT164" s="82"/>
      <c r="AU164" s="82"/>
      <c r="AV164" s="82"/>
      <c r="AW164" s="82"/>
      <c r="AX164" s="82"/>
      <c r="AY164" s="82"/>
      <c r="AZ164" s="82"/>
      <c r="BA164" s="82"/>
      <c r="BB164" s="82"/>
      <c r="BC164" s="82"/>
      <c r="BD164" s="82"/>
    </row>
    <row r="165" spans="1:56">
      <c r="A165" s="82"/>
      <c r="B165" s="82"/>
      <c r="C165" s="82"/>
      <c r="D165" s="82"/>
      <c r="E165" s="82"/>
      <c r="F165" s="82"/>
      <c r="G165" s="82"/>
      <c r="H165" s="82"/>
      <c r="I165" s="82"/>
      <c r="J165" s="82"/>
      <c r="K165" s="82"/>
      <c r="L165" s="82"/>
      <c r="M165" s="82"/>
      <c r="N165" s="82"/>
      <c r="O165" s="82"/>
      <c r="P165" s="82"/>
      <c r="Q165" s="82"/>
      <c r="R165" s="82"/>
      <c r="S165" s="82"/>
      <c r="T165" s="82"/>
      <c r="U165" s="82"/>
      <c r="V165" s="82"/>
      <c r="W165" s="82"/>
      <c r="X165" s="82"/>
      <c r="Y165" s="82"/>
      <c r="Z165" s="82"/>
      <c r="AA165" s="82"/>
      <c r="AB165" s="82"/>
      <c r="AC165" s="82"/>
      <c r="AD165" s="82"/>
      <c r="AE165" s="82"/>
      <c r="AF165" s="82"/>
      <c r="AG165" s="82"/>
      <c r="AH165" s="82"/>
      <c r="AI165" s="82"/>
      <c r="AJ165" s="82"/>
      <c r="AK165" s="82"/>
      <c r="AL165" s="82"/>
      <c r="AM165" s="82"/>
      <c r="AN165" s="82"/>
      <c r="AO165" s="82"/>
      <c r="AP165" s="82"/>
      <c r="AQ165" s="82"/>
      <c r="AR165" s="82"/>
      <c r="AS165" s="82"/>
      <c r="AT165" s="82"/>
      <c r="AU165" s="82"/>
      <c r="AV165" s="82"/>
      <c r="AW165" s="82"/>
      <c r="AX165" s="82"/>
      <c r="AY165" s="82"/>
      <c r="AZ165" s="82"/>
      <c r="BA165" s="82"/>
      <c r="BB165" s="82"/>
      <c r="BC165" s="82"/>
      <c r="BD165" s="82"/>
    </row>
    <row r="166" spans="1:56">
      <c r="A166" s="82"/>
      <c r="B166" s="82"/>
      <c r="C166" s="82"/>
      <c r="D166" s="82"/>
      <c r="E166" s="82"/>
      <c r="F166" s="82"/>
      <c r="G166" s="82"/>
      <c r="H166" s="82"/>
      <c r="I166" s="82"/>
      <c r="J166" s="82"/>
      <c r="K166" s="82"/>
      <c r="L166" s="82"/>
      <c r="M166" s="82"/>
      <c r="N166" s="82"/>
      <c r="O166" s="82"/>
      <c r="P166" s="82"/>
      <c r="Q166" s="82"/>
      <c r="R166" s="82"/>
      <c r="S166" s="82"/>
      <c r="T166" s="82"/>
      <c r="U166" s="82"/>
      <c r="V166" s="82"/>
      <c r="W166" s="82"/>
      <c r="X166" s="82"/>
      <c r="Y166" s="82"/>
      <c r="Z166" s="82"/>
      <c r="AA166" s="82"/>
      <c r="AB166" s="82"/>
      <c r="AC166" s="82"/>
      <c r="AD166" s="82"/>
      <c r="AE166" s="82"/>
      <c r="AF166" s="82"/>
      <c r="AG166" s="82"/>
      <c r="AH166" s="82"/>
      <c r="AI166" s="82"/>
      <c r="AJ166" s="82"/>
      <c r="AK166" s="82"/>
      <c r="AL166" s="82"/>
      <c r="AM166" s="82"/>
      <c r="AN166" s="82"/>
      <c r="AO166" s="82"/>
      <c r="AP166" s="82"/>
      <c r="AQ166" s="82"/>
      <c r="AR166" s="82"/>
      <c r="AS166" s="82"/>
      <c r="AT166" s="82"/>
      <c r="AU166" s="82"/>
      <c r="AV166" s="82"/>
      <c r="AW166" s="82"/>
      <c r="AX166" s="82"/>
      <c r="AY166" s="82"/>
      <c r="AZ166" s="82"/>
      <c r="BA166" s="82"/>
      <c r="BB166" s="82"/>
      <c r="BC166" s="82"/>
      <c r="BD166" s="82"/>
    </row>
    <row r="167" spans="1:56">
      <c r="A167" s="82"/>
      <c r="B167" s="82"/>
      <c r="C167" s="82"/>
      <c r="D167" s="82"/>
      <c r="E167" s="82"/>
      <c r="F167" s="82"/>
      <c r="G167" s="82"/>
      <c r="H167" s="82"/>
      <c r="I167" s="82"/>
      <c r="J167" s="82"/>
      <c r="K167" s="82"/>
      <c r="L167" s="82"/>
      <c r="M167" s="82"/>
      <c r="N167" s="82"/>
      <c r="O167" s="82"/>
      <c r="P167" s="82"/>
      <c r="Q167" s="82"/>
      <c r="R167" s="82"/>
      <c r="S167" s="82"/>
      <c r="T167" s="82"/>
      <c r="U167" s="82"/>
      <c r="V167" s="82"/>
      <c r="W167" s="82"/>
      <c r="X167" s="82"/>
      <c r="Y167" s="82"/>
      <c r="Z167" s="82"/>
      <c r="AA167" s="82"/>
      <c r="AB167" s="82"/>
      <c r="AC167" s="82"/>
      <c r="AD167" s="82"/>
      <c r="AE167" s="82"/>
      <c r="AF167" s="82"/>
      <c r="AG167" s="82"/>
      <c r="AH167" s="82"/>
      <c r="AI167" s="82"/>
      <c r="AJ167" s="82"/>
      <c r="AK167" s="82"/>
      <c r="AL167" s="82"/>
      <c r="AM167" s="82"/>
      <c r="AN167" s="82"/>
      <c r="AO167" s="82"/>
      <c r="AP167" s="82"/>
      <c r="AQ167" s="82"/>
      <c r="AR167" s="82"/>
      <c r="AS167" s="82"/>
      <c r="AT167" s="82"/>
      <c r="AU167" s="82"/>
      <c r="AV167" s="82"/>
      <c r="AW167" s="82"/>
      <c r="AX167" s="82"/>
      <c r="AY167" s="82"/>
      <c r="AZ167" s="82"/>
      <c r="BA167" s="82"/>
      <c r="BB167" s="82"/>
      <c r="BC167" s="82"/>
      <c r="BD167" s="82"/>
    </row>
    <row r="168" spans="1:56">
      <c r="A168" s="82"/>
      <c r="B168" s="82"/>
      <c r="C168" s="82"/>
      <c r="D168" s="82"/>
      <c r="E168" s="82"/>
      <c r="F168" s="82"/>
      <c r="G168" s="82"/>
      <c r="H168" s="82"/>
      <c r="I168" s="82"/>
      <c r="J168" s="82"/>
      <c r="K168" s="82"/>
      <c r="L168" s="82"/>
      <c r="M168" s="82"/>
      <c r="N168" s="82"/>
      <c r="O168" s="82"/>
      <c r="P168" s="82"/>
      <c r="Q168" s="82"/>
      <c r="R168" s="82"/>
      <c r="S168" s="82"/>
      <c r="T168" s="82"/>
      <c r="U168" s="82"/>
      <c r="V168" s="82"/>
      <c r="W168" s="82"/>
      <c r="X168" s="82"/>
      <c r="Y168" s="82"/>
      <c r="Z168" s="82"/>
      <c r="AA168" s="82"/>
      <c r="AB168" s="82"/>
      <c r="AC168" s="82"/>
      <c r="AD168" s="82"/>
      <c r="AE168" s="82"/>
      <c r="AF168" s="82"/>
      <c r="AG168" s="82"/>
      <c r="AH168" s="82"/>
      <c r="AI168" s="82"/>
      <c r="AJ168" s="82"/>
      <c r="AK168" s="82"/>
      <c r="AL168" s="82"/>
      <c r="AM168" s="82"/>
      <c r="AN168" s="82"/>
      <c r="AO168" s="82"/>
      <c r="AP168" s="82"/>
      <c r="AQ168" s="82"/>
      <c r="AR168" s="82"/>
      <c r="AS168" s="82"/>
      <c r="AT168" s="82"/>
      <c r="AU168" s="82"/>
      <c r="AV168" s="82"/>
      <c r="AW168" s="82"/>
      <c r="AX168" s="82"/>
      <c r="AY168" s="82"/>
      <c r="AZ168" s="82"/>
      <c r="BA168" s="82"/>
      <c r="BB168" s="82"/>
      <c r="BC168" s="82"/>
      <c r="BD168" s="82"/>
    </row>
    <row r="169" spans="1:56">
      <c r="A169" s="82"/>
      <c r="B169" s="82"/>
      <c r="C169" s="82"/>
      <c r="D169" s="82"/>
      <c r="E169" s="82"/>
      <c r="F169" s="82"/>
      <c r="G169" s="82"/>
      <c r="H169" s="82"/>
      <c r="I169" s="82"/>
      <c r="J169" s="82"/>
      <c r="K169" s="82"/>
      <c r="L169" s="82"/>
      <c r="M169" s="82"/>
      <c r="N169" s="82"/>
      <c r="O169" s="82"/>
      <c r="P169" s="82"/>
      <c r="Q169" s="82"/>
      <c r="R169" s="82"/>
      <c r="S169" s="82"/>
      <c r="T169" s="82"/>
      <c r="U169" s="82"/>
      <c r="V169" s="82"/>
      <c r="W169" s="82"/>
      <c r="X169" s="82"/>
      <c r="Y169" s="82"/>
      <c r="Z169" s="82"/>
      <c r="AA169" s="82"/>
      <c r="AB169" s="82"/>
      <c r="AC169" s="82"/>
      <c r="AD169" s="82"/>
      <c r="AE169" s="82"/>
      <c r="AF169" s="82"/>
      <c r="AG169" s="82"/>
      <c r="AH169" s="82"/>
      <c r="AI169" s="82"/>
      <c r="AJ169" s="82"/>
      <c r="AK169" s="82"/>
      <c r="AL169" s="82"/>
      <c r="AM169" s="82"/>
      <c r="AN169" s="82"/>
      <c r="AO169" s="82"/>
      <c r="AP169" s="82"/>
      <c r="AQ169" s="82"/>
      <c r="AR169" s="82"/>
      <c r="AS169" s="82"/>
      <c r="AT169" s="82"/>
      <c r="AU169" s="82"/>
      <c r="AV169" s="82"/>
      <c r="AW169" s="82"/>
      <c r="AX169" s="82"/>
      <c r="AY169" s="82"/>
      <c r="AZ169" s="82"/>
      <c r="BA169" s="82"/>
      <c r="BB169" s="82"/>
      <c r="BC169" s="82"/>
      <c r="BD169" s="82"/>
    </row>
    <row r="170" spans="1:56">
      <c r="A170" s="82"/>
      <c r="B170" s="82"/>
      <c r="C170" s="82"/>
      <c r="D170" s="82"/>
      <c r="E170" s="82"/>
      <c r="F170" s="82"/>
      <c r="G170" s="82"/>
      <c r="H170" s="82"/>
      <c r="I170" s="82"/>
      <c r="J170" s="82"/>
      <c r="K170" s="82"/>
      <c r="L170" s="82"/>
      <c r="M170" s="82"/>
      <c r="N170" s="82"/>
      <c r="O170" s="82"/>
      <c r="P170" s="82"/>
      <c r="Q170" s="82"/>
      <c r="R170" s="82"/>
      <c r="S170" s="82"/>
      <c r="T170" s="82"/>
      <c r="U170" s="82"/>
      <c r="V170" s="82"/>
      <c r="W170" s="82"/>
      <c r="X170" s="82"/>
      <c r="Y170" s="82"/>
      <c r="Z170" s="82"/>
      <c r="AA170" s="82"/>
      <c r="AB170" s="82"/>
      <c r="AC170" s="82"/>
      <c r="AD170" s="82"/>
      <c r="AE170" s="82"/>
      <c r="AF170" s="82"/>
      <c r="AG170" s="82"/>
      <c r="AH170" s="82"/>
      <c r="AI170" s="82"/>
      <c r="AJ170" s="82"/>
      <c r="AK170" s="82"/>
      <c r="AL170" s="82"/>
      <c r="AM170" s="82"/>
      <c r="AN170" s="82"/>
      <c r="AO170" s="82"/>
      <c r="AP170" s="82"/>
      <c r="AQ170" s="82"/>
      <c r="AR170" s="82"/>
      <c r="AS170" s="82"/>
      <c r="AT170" s="82"/>
      <c r="AU170" s="82"/>
      <c r="AV170" s="82"/>
      <c r="AW170" s="82"/>
      <c r="AX170" s="82"/>
      <c r="AY170" s="82"/>
      <c r="AZ170" s="82"/>
      <c r="BA170" s="82"/>
      <c r="BB170" s="82"/>
      <c r="BC170" s="82"/>
      <c r="BD170" s="82"/>
    </row>
    <row r="171" spans="1:56">
      <c r="A171" s="82"/>
      <c r="B171" s="82"/>
      <c r="C171" s="82"/>
      <c r="D171" s="82"/>
      <c r="E171" s="82"/>
      <c r="F171" s="82"/>
      <c r="G171" s="82"/>
      <c r="H171" s="82"/>
      <c r="I171" s="82"/>
      <c r="J171" s="82"/>
      <c r="K171" s="82"/>
      <c r="L171" s="82"/>
      <c r="M171" s="82"/>
      <c r="N171" s="82"/>
      <c r="O171" s="82"/>
      <c r="P171" s="82"/>
      <c r="Q171" s="82"/>
      <c r="R171" s="82"/>
      <c r="S171" s="82"/>
      <c r="T171" s="82"/>
      <c r="U171" s="82"/>
      <c r="V171" s="82"/>
      <c r="W171" s="82"/>
      <c r="X171" s="82"/>
      <c r="Y171" s="82"/>
      <c r="Z171" s="82"/>
      <c r="AA171" s="82"/>
      <c r="AB171" s="82"/>
      <c r="AC171" s="82"/>
      <c r="AD171" s="82"/>
      <c r="AE171" s="82"/>
      <c r="AF171" s="82"/>
      <c r="AG171" s="82"/>
      <c r="AH171" s="82"/>
      <c r="AI171" s="82"/>
      <c r="AJ171" s="82"/>
      <c r="AK171" s="82"/>
      <c r="AL171" s="82"/>
      <c r="AM171" s="82"/>
      <c r="AN171" s="82"/>
      <c r="AO171" s="82"/>
      <c r="AP171" s="82"/>
      <c r="AQ171" s="82"/>
      <c r="AR171" s="82"/>
      <c r="AS171" s="82"/>
      <c r="AT171" s="82"/>
      <c r="AU171" s="82"/>
      <c r="AV171" s="82"/>
      <c r="AW171" s="82"/>
      <c r="AX171" s="82"/>
      <c r="AY171" s="82"/>
      <c r="AZ171" s="82"/>
      <c r="BA171" s="82"/>
      <c r="BB171" s="82"/>
      <c r="BC171" s="82"/>
      <c r="BD171" s="82"/>
    </row>
    <row r="172" spans="1:56">
      <c r="A172" s="82"/>
      <c r="B172" s="82"/>
      <c r="C172" s="82"/>
      <c r="D172" s="82"/>
      <c r="E172" s="82"/>
      <c r="F172" s="82"/>
      <c r="G172" s="82"/>
      <c r="H172" s="82"/>
      <c r="I172" s="82"/>
      <c r="J172" s="82"/>
      <c r="K172" s="82"/>
      <c r="L172" s="82"/>
      <c r="M172" s="82"/>
      <c r="N172" s="82"/>
      <c r="O172" s="82"/>
      <c r="P172" s="82"/>
      <c r="Q172" s="82"/>
      <c r="R172" s="82"/>
      <c r="S172" s="82"/>
      <c r="T172" s="82"/>
      <c r="U172" s="82"/>
      <c r="V172" s="82"/>
      <c r="W172" s="82"/>
      <c r="X172" s="82"/>
      <c r="Y172" s="82"/>
      <c r="Z172" s="82"/>
      <c r="AA172" s="82"/>
      <c r="AB172" s="82"/>
      <c r="AC172" s="82"/>
      <c r="AD172" s="82"/>
      <c r="AE172" s="82"/>
      <c r="AF172" s="82"/>
      <c r="AG172" s="82"/>
      <c r="AH172" s="82"/>
      <c r="AI172" s="82"/>
      <c r="AJ172" s="82"/>
      <c r="AK172" s="82"/>
      <c r="AL172" s="82"/>
      <c r="AM172" s="82"/>
      <c r="AN172" s="82"/>
      <c r="AO172" s="82"/>
      <c r="AP172" s="82"/>
      <c r="AQ172" s="82"/>
      <c r="AR172" s="82"/>
      <c r="AS172" s="82"/>
      <c r="AT172" s="82"/>
      <c r="AU172" s="82"/>
      <c r="AV172" s="82"/>
      <c r="AW172" s="82"/>
      <c r="AX172" s="82"/>
      <c r="AY172" s="82"/>
      <c r="AZ172" s="82"/>
      <c r="BA172" s="82"/>
      <c r="BB172" s="82"/>
      <c r="BC172" s="82"/>
      <c r="BD172" s="82"/>
    </row>
    <row r="173" spans="1:56">
      <c r="A173" s="82"/>
      <c r="B173" s="82"/>
      <c r="C173" s="82"/>
      <c r="D173" s="82"/>
      <c r="E173" s="82"/>
      <c r="F173" s="82"/>
      <c r="G173" s="82"/>
      <c r="H173" s="82"/>
      <c r="I173" s="82"/>
      <c r="J173" s="82"/>
      <c r="K173" s="82"/>
      <c r="L173" s="82"/>
      <c r="M173" s="82"/>
      <c r="N173" s="82"/>
      <c r="O173" s="82"/>
      <c r="P173" s="82"/>
      <c r="Q173" s="82"/>
      <c r="R173" s="82"/>
      <c r="S173" s="82"/>
      <c r="T173" s="82"/>
      <c r="U173" s="82"/>
      <c r="V173" s="82"/>
      <c r="W173" s="82"/>
      <c r="X173" s="82"/>
      <c r="Y173" s="82"/>
      <c r="Z173" s="82"/>
      <c r="AA173" s="82"/>
      <c r="AB173" s="82"/>
      <c r="AC173" s="82"/>
      <c r="AD173" s="82"/>
      <c r="AE173" s="82"/>
      <c r="AF173" s="82"/>
      <c r="AG173" s="82"/>
      <c r="AH173" s="82"/>
      <c r="AI173" s="82"/>
      <c r="AJ173" s="82"/>
      <c r="AK173" s="82"/>
      <c r="AL173" s="82"/>
      <c r="AM173" s="82"/>
      <c r="AN173" s="82"/>
      <c r="AO173" s="82"/>
      <c r="AP173" s="82"/>
      <c r="AQ173" s="82"/>
      <c r="AR173" s="82"/>
      <c r="AS173" s="82"/>
      <c r="AT173" s="82"/>
      <c r="AU173" s="82"/>
      <c r="AV173" s="82"/>
      <c r="AW173" s="82"/>
      <c r="AX173" s="82"/>
      <c r="AY173" s="82"/>
      <c r="AZ173" s="82"/>
      <c r="BA173" s="82"/>
      <c r="BB173" s="82"/>
      <c r="BC173" s="82"/>
      <c r="BD173" s="82"/>
    </row>
    <row r="174" spans="1:56">
      <c r="A174" s="82"/>
      <c r="B174" s="82"/>
      <c r="C174" s="82"/>
      <c r="D174" s="82"/>
      <c r="E174" s="82"/>
      <c r="F174" s="82"/>
      <c r="G174" s="82"/>
      <c r="H174" s="82"/>
      <c r="I174" s="82"/>
      <c r="J174" s="82"/>
      <c r="K174" s="82"/>
      <c r="L174" s="82"/>
      <c r="M174" s="82"/>
      <c r="N174" s="82"/>
      <c r="O174" s="82"/>
      <c r="P174" s="82"/>
      <c r="Q174" s="82"/>
      <c r="R174" s="82"/>
      <c r="S174" s="82"/>
      <c r="T174" s="82"/>
      <c r="U174" s="82"/>
      <c r="V174" s="82"/>
      <c r="W174" s="82"/>
      <c r="X174" s="82"/>
      <c r="Y174" s="82"/>
      <c r="Z174" s="82"/>
      <c r="AA174" s="82"/>
      <c r="AB174" s="82"/>
      <c r="AC174" s="82"/>
      <c r="AD174" s="82"/>
      <c r="AE174" s="82"/>
      <c r="AF174" s="82"/>
      <c r="AG174" s="82"/>
      <c r="AH174" s="82"/>
      <c r="AI174" s="82"/>
      <c r="AJ174" s="82"/>
      <c r="AK174" s="82"/>
      <c r="AL174" s="82"/>
      <c r="AM174" s="82"/>
      <c r="AN174" s="82"/>
      <c r="AO174" s="82"/>
      <c r="AP174" s="82"/>
      <c r="AQ174" s="82"/>
      <c r="AR174" s="82"/>
      <c r="AS174" s="82"/>
      <c r="AT174" s="82"/>
      <c r="AU174" s="82"/>
      <c r="AV174" s="82"/>
      <c r="AW174" s="82"/>
      <c r="AX174" s="82"/>
      <c r="AY174" s="82"/>
      <c r="AZ174" s="82"/>
      <c r="BA174" s="82"/>
      <c r="BB174" s="82"/>
      <c r="BC174" s="82"/>
      <c r="BD174" s="82"/>
    </row>
    <row r="175" spans="1:56">
      <c r="A175" s="82"/>
      <c r="B175" s="82"/>
      <c r="C175" s="82"/>
      <c r="D175" s="82"/>
      <c r="E175" s="82"/>
      <c r="F175" s="82"/>
      <c r="G175" s="82"/>
      <c r="H175" s="82"/>
      <c r="I175" s="82"/>
      <c r="J175" s="82"/>
      <c r="K175" s="82"/>
      <c r="L175" s="82"/>
      <c r="M175" s="82"/>
      <c r="N175" s="82"/>
      <c r="O175" s="82"/>
      <c r="P175" s="82"/>
      <c r="Q175" s="82"/>
      <c r="R175" s="82"/>
      <c r="S175" s="82"/>
      <c r="T175" s="82"/>
      <c r="U175" s="82"/>
      <c r="V175" s="82"/>
      <c r="W175" s="82"/>
      <c r="X175" s="82"/>
      <c r="Y175" s="82"/>
      <c r="Z175" s="82"/>
      <c r="AA175" s="82"/>
      <c r="AB175" s="82"/>
      <c r="AC175" s="82"/>
      <c r="AD175" s="82"/>
      <c r="AE175" s="82"/>
      <c r="AF175" s="82"/>
      <c r="AG175" s="82"/>
      <c r="AH175" s="82"/>
      <c r="AI175" s="82"/>
      <c r="AJ175" s="82"/>
      <c r="AK175" s="82"/>
      <c r="AL175" s="82"/>
      <c r="AM175" s="82"/>
      <c r="AN175" s="82"/>
      <c r="AO175" s="82"/>
      <c r="AP175" s="82"/>
      <c r="AQ175" s="82"/>
      <c r="AR175" s="82"/>
      <c r="AS175" s="82"/>
      <c r="AT175" s="82"/>
      <c r="AU175" s="82"/>
      <c r="AV175" s="82"/>
      <c r="AW175" s="82"/>
      <c r="AX175" s="82"/>
      <c r="AY175" s="82"/>
      <c r="AZ175" s="82"/>
      <c r="BA175" s="82"/>
      <c r="BB175" s="82"/>
      <c r="BC175" s="82"/>
      <c r="BD175" s="82"/>
    </row>
    <row r="176" spans="1:56">
      <c r="A176" s="82"/>
      <c r="B176" s="82"/>
      <c r="C176" s="82"/>
      <c r="D176" s="82"/>
      <c r="E176" s="82"/>
      <c r="F176" s="82"/>
      <c r="G176" s="82"/>
      <c r="H176" s="82"/>
      <c r="I176" s="82"/>
      <c r="J176" s="82"/>
      <c r="K176" s="82"/>
      <c r="L176" s="82"/>
      <c r="M176" s="82"/>
      <c r="N176" s="82"/>
      <c r="O176" s="82"/>
      <c r="P176" s="82"/>
      <c r="Q176" s="82"/>
      <c r="R176" s="82"/>
      <c r="S176" s="82"/>
      <c r="T176" s="82"/>
      <c r="U176" s="82"/>
      <c r="V176" s="82"/>
      <c r="W176" s="82"/>
      <c r="X176" s="82"/>
      <c r="Y176" s="82"/>
      <c r="Z176" s="82"/>
      <c r="AA176" s="82"/>
      <c r="AB176" s="82"/>
      <c r="AC176" s="82"/>
      <c r="AD176" s="82"/>
      <c r="AE176" s="82"/>
      <c r="AF176" s="82"/>
      <c r="AG176" s="82"/>
      <c r="AH176" s="82"/>
      <c r="AI176" s="82"/>
      <c r="AJ176" s="82"/>
      <c r="AK176" s="82"/>
      <c r="AL176" s="82"/>
      <c r="AM176" s="82"/>
      <c r="AN176" s="82"/>
      <c r="AO176" s="82"/>
      <c r="AP176" s="82"/>
      <c r="AQ176" s="82"/>
      <c r="AR176" s="82"/>
      <c r="AS176" s="82"/>
      <c r="AT176" s="82"/>
      <c r="AU176" s="82"/>
      <c r="AV176" s="82"/>
      <c r="AW176" s="82"/>
      <c r="AX176" s="82"/>
      <c r="AY176" s="82"/>
      <c r="AZ176" s="82"/>
      <c r="BA176" s="82"/>
      <c r="BB176" s="82"/>
      <c r="BC176" s="82"/>
      <c r="BD176" s="82"/>
    </row>
    <row r="177" spans="1:56">
      <c r="A177" s="82"/>
      <c r="B177" s="82"/>
      <c r="C177" s="82"/>
      <c r="D177" s="82"/>
      <c r="E177" s="82"/>
      <c r="F177" s="82"/>
      <c r="G177" s="82"/>
      <c r="H177" s="82"/>
      <c r="I177" s="82"/>
      <c r="J177" s="82"/>
      <c r="K177" s="82"/>
      <c r="L177" s="82"/>
      <c r="M177" s="82"/>
      <c r="N177" s="82"/>
      <c r="O177" s="82"/>
      <c r="P177" s="82"/>
      <c r="Q177" s="82"/>
      <c r="R177" s="82"/>
      <c r="S177" s="82"/>
      <c r="T177" s="82"/>
      <c r="U177" s="82"/>
      <c r="V177" s="82"/>
      <c r="W177" s="82"/>
      <c r="X177" s="82"/>
      <c r="Y177" s="82"/>
      <c r="Z177" s="82"/>
      <c r="AA177" s="82"/>
      <c r="AB177" s="82"/>
      <c r="AC177" s="82"/>
      <c r="AD177" s="82"/>
      <c r="AE177" s="82"/>
      <c r="AF177" s="82"/>
      <c r="AG177" s="82"/>
      <c r="AH177" s="82"/>
      <c r="AI177" s="82"/>
      <c r="AJ177" s="82"/>
      <c r="AK177" s="82"/>
      <c r="AL177" s="82"/>
      <c r="AM177" s="82"/>
      <c r="AN177" s="82"/>
      <c r="AO177" s="82"/>
      <c r="AP177" s="82"/>
      <c r="AQ177" s="82"/>
      <c r="AR177" s="82"/>
      <c r="AS177" s="82"/>
      <c r="AT177" s="82"/>
      <c r="AU177" s="82"/>
      <c r="AV177" s="82"/>
      <c r="AW177" s="82"/>
      <c r="AX177" s="82"/>
      <c r="AY177" s="82"/>
      <c r="AZ177" s="82"/>
      <c r="BA177" s="82"/>
      <c r="BB177" s="82"/>
      <c r="BC177" s="82"/>
      <c r="BD177" s="82"/>
    </row>
    <row r="178" spans="1:56">
      <c r="A178" s="82"/>
      <c r="B178" s="82"/>
      <c r="C178" s="82"/>
      <c r="D178" s="82"/>
      <c r="E178" s="82"/>
      <c r="F178" s="82"/>
      <c r="G178" s="82"/>
      <c r="H178" s="82"/>
      <c r="I178" s="82"/>
      <c r="J178" s="82"/>
      <c r="K178" s="82"/>
      <c r="L178" s="82"/>
      <c r="M178" s="82"/>
      <c r="N178" s="82"/>
      <c r="O178" s="82"/>
      <c r="P178" s="82"/>
      <c r="Q178" s="82"/>
      <c r="R178" s="82"/>
      <c r="S178" s="82"/>
      <c r="T178" s="82"/>
      <c r="U178" s="82"/>
      <c r="V178" s="82"/>
      <c r="W178" s="82"/>
      <c r="X178" s="82"/>
      <c r="Y178" s="82"/>
      <c r="Z178" s="82"/>
      <c r="AA178" s="82"/>
      <c r="AB178" s="82"/>
      <c r="AC178" s="82"/>
      <c r="AD178" s="82"/>
      <c r="AE178" s="82"/>
      <c r="AF178" s="82"/>
      <c r="AG178" s="82"/>
      <c r="AH178" s="82"/>
      <c r="AI178" s="82"/>
      <c r="AJ178" s="82"/>
      <c r="AK178" s="82"/>
      <c r="AL178" s="82"/>
      <c r="AM178" s="82"/>
      <c r="AN178" s="82"/>
      <c r="AO178" s="82"/>
      <c r="AP178" s="82"/>
      <c r="AQ178" s="82"/>
      <c r="AR178" s="82"/>
      <c r="AS178" s="82"/>
      <c r="AT178" s="82"/>
      <c r="AU178" s="82"/>
      <c r="AV178" s="82"/>
      <c r="AW178" s="82"/>
      <c r="AX178" s="82"/>
      <c r="AY178" s="82"/>
      <c r="AZ178" s="82"/>
      <c r="BA178" s="82"/>
      <c r="BB178" s="82"/>
      <c r="BC178" s="82"/>
      <c r="BD178" s="82"/>
    </row>
    <row r="179" spans="1:56">
      <c r="A179" s="82"/>
      <c r="B179" s="82"/>
      <c r="C179" s="82"/>
      <c r="D179" s="82"/>
      <c r="E179" s="82"/>
      <c r="F179" s="82"/>
      <c r="G179" s="82"/>
      <c r="H179" s="82"/>
      <c r="I179" s="82"/>
      <c r="J179" s="82"/>
      <c r="K179" s="82"/>
      <c r="L179" s="82"/>
      <c r="M179" s="82"/>
      <c r="N179" s="82"/>
      <c r="O179" s="82"/>
      <c r="P179" s="82"/>
      <c r="Q179" s="82"/>
      <c r="R179" s="82"/>
      <c r="S179" s="82"/>
      <c r="T179" s="82"/>
      <c r="U179" s="82"/>
      <c r="V179" s="82"/>
      <c r="W179" s="82"/>
      <c r="X179" s="82"/>
      <c r="Y179" s="82"/>
      <c r="Z179" s="82"/>
      <c r="AA179" s="82"/>
      <c r="AB179" s="82"/>
      <c r="AC179" s="82"/>
      <c r="AD179" s="82"/>
      <c r="AE179" s="82"/>
      <c r="AF179" s="82"/>
      <c r="AG179" s="82"/>
      <c r="AH179" s="82"/>
      <c r="AI179" s="82"/>
      <c r="AJ179" s="82"/>
      <c r="AK179" s="82"/>
      <c r="AL179" s="82"/>
      <c r="AM179" s="82"/>
    </row>
    <row r="180" spans="1:56">
      <c r="A180" s="82"/>
      <c r="B180" s="82"/>
      <c r="C180" s="82"/>
      <c r="D180" s="82"/>
      <c r="E180" s="82"/>
      <c r="F180" s="82"/>
      <c r="G180" s="82"/>
      <c r="H180" s="82"/>
      <c r="I180" s="82"/>
      <c r="J180" s="82"/>
      <c r="K180" s="82"/>
      <c r="L180" s="82"/>
      <c r="M180" s="82"/>
      <c r="N180" s="82"/>
      <c r="O180" s="82"/>
      <c r="P180" s="82"/>
      <c r="Q180" s="82"/>
      <c r="R180" s="82"/>
      <c r="S180" s="82"/>
      <c r="T180" s="82"/>
      <c r="U180" s="82"/>
      <c r="V180" s="82"/>
      <c r="W180" s="82"/>
      <c r="X180" s="82"/>
      <c r="Y180" s="82"/>
      <c r="Z180" s="82"/>
      <c r="AA180" s="82"/>
      <c r="AB180" s="82"/>
      <c r="AC180" s="82"/>
      <c r="AD180" s="82"/>
      <c r="AE180" s="82"/>
      <c r="AF180" s="82"/>
      <c r="AG180" s="82"/>
      <c r="AH180" s="82"/>
      <c r="AI180" s="82"/>
      <c r="AJ180" s="82"/>
      <c r="AK180" s="82"/>
      <c r="AL180" s="82"/>
      <c r="AM180" s="82"/>
    </row>
    <row r="181" spans="1:56">
      <c r="A181" s="82"/>
      <c r="B181" s="82"/>
      <c r="C181" s="82"/>
      <c r="D181" s="82"/>
      <c r="E181" s="82"/>
      <c r="F181" s="82"/>
      <c r="G181" s="82"/>
      <c r="H181" s="82"/>
      <c r="I181" s="82"/>
      <c r="J181" s="82"/>
      <c r="K181" s="82"/>
      <c r="L181" s="82"/>
      <c r="M181" s="82"/>
      <c r="N181" s="82"/>
      <c r="O181" s="82"/>
      <c r="P181" s="82"/>
      <c r="Q181" s="82"/>
      <c r="R181" s="82"/>
      <c r="S181" s="82"/>
      <c r="T181" s="82"/>
      <c r="U181" s="82"/>
      <c r="V181" s="82"/>
      <c r="W181" s="82"/>
      <c r="X181" s="82"/>
      <c r="Y181" s="82"/>
      <c r="Z181" s="82"/>
      <c r="AA181" s="82"/>
      <c r="AB181" s="82"/>
      <c r="AC181" s="82"/>
      <c r="AD181" s="82"/>
      <c r="AE181" s="82"/>
      <c r="AF181" s="82"/>
      <c r="AG181" s="82"/>
      <c r="AH181" s="82"/>
      <c r="AI181" s="82"/>
      <c r="AJ181" s="82"/>
      <c r="AK181" s="82"/>
      <c r="AL181" s="82"/>
      <c r="AM181" s="82"/>
    </row>
    <row r="182" spans="1:56">
      <c r="A182" s="82"/>
      <c r="B182" s="82"/>
      <c r="C182" s="82"/>
      <c r="D182" s="82"/>
      <c r="E182" s="82"/>
      <c r="F182" s="82"/>
      <c r="G182" s="82"/>
      <c r="H182" s="82"/>
      <c r="I182" s="82"/>
      <c r="J182" s="82"/>
      <c r="K182" s="82"/>
      <c r="L182" s="82"/>
      <c r="M182" s="82"/>
      <c r="N182" s="82"/>
      <c r="O182" s="82"/>
      <c r="P182" s="82"/>
      <c r="Q182" s="82"/>
      <c r="R182" s="82"/>
      <c r="S182" s="82"/>
      <c r="T182" s="82"/>
      <c r="U182" s="82"/>
      <c r="V182" s="82"/>
      <c r="W182" s="82"/>
      <c r="X182" s="82"/>
      <c r="Y182" s="82"/>
      <c r="Z182" s="82"/>
      <c r="AA182" s="82"/>
      <c r="AB182" s="82"/>
      <c r="AC182" s="82"/>
      <c r="AD182" s="82"/>
      <c r="AE182" s="82"/>
      <c r="AF182" s="82"/>
      <c r="AG182" s="82"/>
      <c r="AH182" s="82"/>
      <c r="AI182" s="82"/>
      <c r="AJ182" s="82"/>
      <c r="AK182" s="82"/>
      <c r="AL182" s="82"/>
      <c r="AM182" s="82"/>
    </row>
  </sheetData>
  <mergeCells count="40">
    <mergeCell ref="B56:AM59"/>
    <mergeCell ref="B41:K41"/>
    <mergeCell ref="L41:U41"/>
    <mergeCell ref="B42:K42"/>
    <mergeCell ref="L42:U42"/>
    <mergeCell ref="B46:K46"/>
    <mergeCell ref="L46:U46"/>
    <mergeCell ref="V46:AG46"/>
    <mergeCell ref="B43:K43"/>
    <mergeCell ref="B44:K44"/>
    <mergeCell ref="B45:K45"/>
    <mergeCell ref="L43:U43"/>
    <mergeCell ref="L44:U44"/>
    <mergeCell ref="L45:U45"/>
    <mergeCell ref="V52:AG52"/>
    <mergeCell ref="B47:K47"/>
    <mergeCell ref="B35:K39"/>
    <mergeCell ref="L35:U39"/>
    <mergeCell ref="B40:K40"/>
    <mergeCell ref="L40:U40"/>
    <mergeCell ref="V35:AG39"/>
    <mergeCell ref="V40:AG40"/>
    <mergeCell ref="B23:K34"/>
    <mergeCell ref="L23:U34"/>
    <mergeCell ref="U2:AM2"/>
    <mergeCell ref="B4:AM7"/>
    <mergeCell ref="B9:AM12"/>
    <mergeCell ref="B13:AM19"/>
    <mergeCell ref="I20:AC20"/>
    <mergeCell ref="V23:AG34"/>
    <mergeCell ref="B48:K48"/>
    <mergeCell ref="L47:U47"/>
    <mergeCell ref="V47:AG47"/>
    <mergeCell ref="L48:U48"/>
    <mergeCell ref="V48:AG48"/>
    <mergeCell ref="V41:AG41"/>
    <mergeCell ref="V42:AG42"/>
    <mergeCell ref="V43:AG43"/>
    <mergeCell ref="V44:AG44"/>
    <mergeCell ref="V45:AG45"/>
  </mergeCells>
  <pageMargins left="0" right="0" top="0.74803149606299213" bottom="0.74803149606299213" header="0.31496062992125984" footer="0.31496062992125984"/>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C83"/>
  <sheetViews>
    <sheetView topLeftCell="A34" zoomScale="110" zoomScaleNormal="110" workbookViewId="0">
      <selection activeCell="BE68" sqref="BE68"/>
    </sheetView>
  </sheetViews>
  <sheetFormatPr defaultRowHeight="12.75" customHeight="1"/>
  <cols>
    <col min="1" max="52" width="1.7109375" style="3" customWidth="1"/>
    <col min="53" max="53" width="2.28515625" style="3" customWidth="1"/>
    <col min="54" max="55" width="1.7109375" style="3" customWidth="1"/>
    <col min="56" max="56" width="7.7109375" style="3" customWidth="1"/>
    <col min="57" max="256" width="9.140625" style="3"/>
    <col min="257" max="311" width="1.7109375" style="3" customWidth="1"/>
    <col min="312" max="512" width="9.140625" style="3"/>
    <col min="513" max="567" width="1.7109375" style="3" customWidth="1"/>
    <col min="568" max="768" width="9.140625" style="3"/>
    <col min="769" max="823" width="1.7109375" style="3" customWidth="1"/>
    <col min="824" max="1024" width="9.140625" style="3"/>
    <col min="1025" max="1079" width="1.7109375" style="3" customWidth="1"/>
    <col min="1080" max="1280" width="9.140625" style="3"/>
    <col min="1281" max="1335" width="1.7109375" style="3" customWidth="1"/>
    <col min="1336" max="1536" width="9.140625" style="3"/>
    <col min="1537" max="1591" width="1.7109375" style="3" customWidth="1"/>
    <col min="1592" max="1792" width="9.140625" style="3"/>
    <col min="1793" max="1847" width="1.7109375" style="3" customWidth="1"/>
    <col min="1848" max="2048" width="9.140625" style="3"/>
    <col min="2049" max="2103" width="1.7109375" style="3" customWidth="1"/>
    <col min="2104" max="2304" width="9.140625" style="3"/>
    <col min="2305" max="2359" width="1.7109375" style="3" customWidth="1"/>
    <col min="2360" max="2560" width="9.140625" style="3"/>
    <col min="2561" max="2615" width="1.7109375" style="3" customWidth="1"/>
    <col min="2616" max="2816" width="9.140625" style="3"/>
    <col min="2817" max="2871" width="1.7109375" style="3" customWidth="1"/>
    <col min="2872" max="3072" width="9.140625" style="3"/>
    <col min="3073" max="3127" width="1.7109375" style="3" customWidth="1"/>
    <col min="3128" max="3328" width="9.140625" style="3"/>
    <col min="3329" max="3383" width="1.7109375" style="3" customWidth="1"/>
    <col min="3384" max="3584" width="9.140625" style="3"/>
    <col min="3585" max="3639" width="1.7109375" style="3" customWidth="1"/>
    <col min="3640" max="3840" width="9.140625" style="3"/>
    <col min="3841" max="3895" width="1.7109375" style="3" customWidth="1"/>
    <col min="3896" max="4096" width="9.140625" style="3"/>
    <col min="4097" max="4151" width="1.7109375" style="3" customWidth="1"/>
    <col min="4152" max="4352" width="9.140625" style="3"/>
    <col min="4353" max="4407" width="1.7109375" style="3" customWidth="1"/>
    <col min="4408" max="4608" width="9.140625" style="3"/>
    <col min="4609" max="4663" width="1.7109375" style="3" customWidth="1"/>
    <col min="4664" max="4864" width="9.140625" style="3"/>
    <col min="4865" max="4919" width="1.7109375" style="3" customWidth="1"/>
    <col min="4920" max="5120" width="9.140625" style="3"/>
    <col min="5121" max="5175" width="1.7109375" style="3" customWidth="1"/>
    <col min="5176" max="5376" width="9.140625" style="3"/>
    <col min="5377" max="5431" width="1.7109375" style="3" customWidth="1"/>
    <col min="5432" max="5632" width="9.140625" style="3"/>
    <col min="5633" max="5687" width="1.7109375" style="3" customWidth="1"/>
    <col min="5688" max="5888" width="9.140625" style="3"/>
    <col min="5889" max="5943" width="1.7109375" style="3" customWidth="1"/>
    <col min="5944" max="6144" width="9.140625" style="3"/>
    <col min="6145" max="6199" width="1.7109375" style="3" customWidth="1"/>
    <col min="6200" max="6400" width="9.140625" style="3"/>
    <col min="6401" max="6455" width="1.7109375" style="3" customWidth="1"/>
    <col min="6456" max="6656" width="9.140625" style="3"/>
    <col min="6657" max="6711" width="1.7109375" style="3" customWidth="1"/>
    <col min="6712" max="6912" width="9.140625" style="3"/>
    <col min="6913" max="6967" width="1.7109375" style="3" customWidth="1"/>
    <col min="6968" max="7168" width="9.140625" style="3"/>
    <col min="7169" max="7223" width="1.7109375" style="3" customWidth="1"/>
    <col min="7224" max="7424" width="9.140625" style="3"/>
    <col min="7425" max="7479" width="1.7109375" style="3" customWidth="1"/>
    <col min="7480" max="7680" width="9.140625" style="3"/>
    <col min="7681" max="7735" width="1.7109375" style="3" customWidth="1"/>
    <col min="7736" max="7936" width="9.140625" style="3"/>
    <col min="7937" max="7991" width="1.7109375" style="3" customWidth="1"/>
    <col min="7992" max="8192" width="9.140625" style="3"/>
    <col min="8193" max="8247" width="1.7109375" style="3" customWidth="1"/>
    <col min="8248" max="8448" width="9.140625" style="3"/>
    <col min="8449" max="8503" width="1.7109375" style="3" customWidth="1"/>
    <col min="8504" max="8704" width="9.140625" style="3"/>
    <col min="8705" max="8759" width="1.7109375" style="3" customWidth="1"/>
    <col min="8760" max="8960" width="9.140625" style="3"/>
    <col min="8961" max="9015" width="1.7109375" style="3" customWidth="1"/>
    <col min="9016" max="9216" width="9.140625" style="3"/>
    <col min="9217" max="9271" width="1.7109375" style="3" customWidth="1"/>
    <col min="9272" max="9472" width="9.140625" style="3"/>
    <col min="9473" max="9527" width="1.7109375" style="3" customWidth="1"/>
    <col min="9528" max="9728" width="9.140625" style="3"/>
    <col min="9729" max="9783" width="1.7109375" style="3" customWidth="1"/>
    <col min="9784" max="9984" width="9.140625" style="3"/>
    <col min="9985" max="10039" width="1.7109375" style="3" customWidth="1"/>
    <col min="10040" max="10240" width="9.140625" style="3"/>
    <col min="10241" max="10295" width="1.7109375" style="3" customWidth="1"/>
    <col min="10296" max="10496" width="9.140625" style="3"/>
    <col min="10497" max="10551" width="1.7109375" style="3" customWidth="1"/>
    <col min="10552" max="10752" width="9.140625" style="3"/>
    <col min="10753" max="10807" width="1.7109375" style="3" customWidth="1"/>
    <col min="10808" max="11008" width="9.140625" style="3"/>
    <col min="11009" max="11063" width="1.7109375" style="3" customWidth="1"/>
    <col min="11064" max="11264" width="9.140625" style="3"/>
    <col min="11265" max="11319" width="1.7109375" style="3" customWidth="1"/>
    <col min="11320" max="11520" width="9.140625" style="3"/>
    <col min="11521" max="11575" width="1.7109375" style="3" customWidth="1"/>
    <col min="11576" max="11776" width="9.140625" style="3"/>
    <col min="11777" max="11831" width="1.7109375" style="3" customWidth="1"/>
    <col min="11832" max="12032" width="9.140625" style="3"/>
    <col min="12033" max="12087" width="1.7109375" style="3" customWidth="1"/>
    <col min="12088" max="12288" width="9.140625" style="3"/>
    <col min="12289" max="12343" width="1.7109375" style="3" customWidth="1"/>
    <col min="12344" max="12544" width="9.140625" style="3"/>
    <col min="12545" max="12599" width="1.7109375" style="3" customWidth="1"/>
    <col min="12600" max="12800" width="9.140625" style="3"/>
    <col min="12801" max="12855" width="1.7109375" style="3" customWidth="1"/>
    <col min="12856" max="13056" width="9.140625" style="3"/>
    <col min="13057" max="13111" width="1.7109375" style="3" customWidth="1"/>
    <col min="13112" max="13312" width="9.140625" style="3"/>
    <col min="13313" max="13367" width="1.7109375" style="3" customWidth="1"/>
    <col min="13368" max="13568" width="9.140625" style="3"/>
    <col min="13569" max="13623" width="1.7109375" style="3" customWidth="1"/>
    <col min="13624" max="13824" width="9.140625" style="3"/>
    <col min="13825" max="13879" width="1.7109375" style="3" customWidth="1"/>
    <col min="13880" max="14080" width="9.140625" style="3"/>
    <col min="14081" max="14135" width="1.7109375" style="3" customWidth="1"/>
    <col min="14136" max="14336" width="9.140625" style="3"/>
    <col min="14337" max="14391" width="1.7109375" style="3" customWidth="1"/>
    <col min="14392" max="14592" width="9.140625" style="3"/>
    <col min="14593" max="14647" width="1.7109375" style="3" customWidth="1"/>
    <col min="14648" max="14848" width="9.140625" style="3"/>
    <col min="14849" max="14903" width="1.7109375" style="3" customWidth="1"/>
    <col min="14904" max="15104" width="9.140625" style="3"/>
    <col min="15105" max="15159" width="1.7109375" style="3" customWidth="1"/>
    <col min="15160" max="15360" width="9.140625" style="3"/>
    <col min="15361" max="15415" width="1.7109375" style="3" customWidth="1"/>
    <col min="15416" max="15616" width="9.140625" style="3"/>
    <col min="15617" max="15671" width="1.7109375" style="3" customWidth="1"/>
    <col min="15672" max="15872" width="9.140625" style="3"/>
    <col min="15873" max="15927" width="1.7109375" style="3" customWidth="1"/>
    <col min="15928" max="16128" width="9.140625" style="3"/>
    <col min="16129" max="16183" width="1.7109375" style="3" customWidth="1"/>
    <col min="16184" max="16384" width="9.140625" style="3"/>
  </cols>
  <sheetData>
    <row r="1" spans="1:55" ht="12" customHeight="1">
      <c r="A1" s="458" t="s">
        <v>29</v>
      </c>
      <c r="B1" s="458"/>
      <c r="C1" s="458"/>
      <c r="D1" s="458"/>
      <c r="E1" s="458"/>
      <c r="F1" s="458"/>
      <c r="G1" s="458"/>
      <c r="H1" s="458"/>
      <c r="I1" s="458"/>
      <c r="J1" s="458"/>
      <c r="K1" s="458"/>
      <c r="L1" s="458"/>
      <c r="M1" s="458"/>
      <c r="N1" s="458"/>
      <c r="O1" s="458"/>
      <c r="P1" s="458"/>
      <c r="Q1" s="458"/>
      <c r="R1" s="458"/>
      <c r="S1" s="458"/>
      <c r="T1" s="458"/>
      <c r="U1" s="458"/>
      <c r="V1" s="458"/>
      <c r="W1" s="458"/>
      <c r="X1" s="458"/>
      <c r="Y1" s="458"/>
      <c r="Z1" s="458"/>
      <c r="AA1" s="458"/>
      <c r="AB1" s="458"/>
      <c r="AC1" s="458"/>
      <c r="AD1" s="458"/>
      <c r="AE1" s="458"/>
      <c r="AF1" s="458"/>
      <c r="AG1" s="458"/>
      <c r="AH1" s="458"/>
      <c r="AI1" s="458"/>
      <c r="AJ1" s="458"/>
      <c r="AK1" s="458"/>
      <c r="AL1" s="458"/>
      <c r="AM1" s="458"/>
      <c r="AN1" s="458"/>
      <c r="AO1" s="458"/>
      <c r="AP1" s="458"/>
      <c r="AQ1" s="458"/>
      <c r="AR1" s="458"/>
      <c r="AS1" s="458"/>
      <c r="AT1" s="458"/>
      <c r="AU1" s="458"/>
      <c r="AV1" s="458"/>
      <c r="AW1" s="458"/>
      <c r="AX1" s="458"/>
      <c r="AY1" s="458"/>
      <c r="AZ1" s="458"/>
      <c r="BA1" s="458"/>
      <c r="BB1" s="47"/>
      <c r="BC1" s="47"/>
    </row>
    <row r="2" spans="1:55" ht="12" customHeight="1">
      <c r="A2" s="458" t="s">
        <v>30</v>
      </c>
      <c r="B2" s="458"/>
      <c r="C2" s="458"/>
      <c r="D2" s="458"/>
      <c r="E2" s="458"/>
      <c r="F2" s="458"/>
      <c r="G2" s="458"/>
      <c r="H2" s="458"/>
      <c r="I2" s="458"/>
      <c r="J2" s="458"/>
      <c r="K2" s="458"/>
      <c r="L2" s="458"/>
      <c r="M2" s="458"/>
      <c r="N2" s="458"/>
      <c r="O2" s="458"/>
      <c r="P2" s="458"/>
      <c r="Q2" s="458"/>
      <c r="R2" s="458"/>
      <c r="S2" s="458"/>
      <c r="T2" s="458"/>
      <c r="U2" s="458"/>
      <c r="V2" s="458"/>
      <c r="W2" s="458"/>
      <c r="X2" s="458"/>
      <c r="Y2" s="458"/>
      <c r="Z2" s="458"/>
      <c r="AA2" s="458"/>
      <c r="AB2" s="458"/>
      <c r="AC2" s="458"/>
      <c r="AD2" s="458"/>
      <c r="AE2" s="458"/>
      <c r="AF2" s="458"/>
      <c r="AG2" s="458"/>
      <c r="AH2" s="458"/>
      <c r="AI2" s="458"/>
      <c r="AJ2" s="458"/>
      <c r="AK2" s="458"/>
      <c r="AL2" s="458"/>
      <c r="AM2" s="458"/>
      <c r="AN2" s="458"/>
      <c r="AO2" s="458"/>
      <c r="AP2" s="458"/>
      <c r="AQ2" s="458"/>
      <c r="AR2" s="458"/>
      <c r="AS2" s="458"/>
      <c r="AT2" s="458"/>
      <c r="AU2" s="458"/>
      <c r="AV2" s="458"/>
      <c r="AW2" s="458"/>
      <c r="AX2" s="458"/>
      <c r="AY2" s="458"/>
      <c r="AZ2" s="458"/>
      <c r="BA2" s="458"/>
      <c r="BB2" s="47"/>
      <c r="BC2" s="47"/>
    </row>
    <row r="3" spans="1:55" ht="9" customHeight="1">
      <c r="A3" s="459" t="s">
        <v>31</v>
      </c>
      <c r="B3" s="459"/>
      <c r="C3" s="459"/>
      <c r="D3" s="459"/>
      <c r="E3" s="459"/>
      <c r="F3" s="459"/>
      <c r="G3" s="459"/>
      <c r="H3" s="459"/>
      <c r="I3" s="459"/>
      <c r="J3" s="459"/>
      <c r="K3" s="459"/>
      <c r="L3" s="459"/>
      <c r="M3" s="459"/>
      <c r="N3" s="459"/>
      <c r="O3" s="459"/>
      <c r="P3" s="459"/>
      <c r="Q3" s="459"/>
      <c r="R3" s="459"/>
      <c r="S3" s="459"/>
      <c r="T3" s="459"/>
      <c r="U3" s="459"/>
      <c r="V3" s="459"/>
      <c r="W3" s="459"/>
      <c r="X3" s="459"/>
      <c r="Y3" s="459"/>
      <c r="Z3" s="459"/>
      <c r="AA3" s="459"/>
      <c r="AB3" s="459"/>
      <c r="AC3" s="459"/>
      <c r="AD3" s="459"/>
      <c r="AE3" s="459"/>
      <c r="AF3" s="459"/>
      <c r="AG3" s="459"/>
      <c r="AH3" s="459"/>
      <c r="AI3" s="459"/>
      <c r="AJ3" s="459"/>
      <c r="AK3" s="459"/>
      <c r="AL3" s="459"/>
      <c r="AM3" s="459"/>
      <c r="AN3" s="459"/>
      <c r="AO3" s="459"/>
      <c r="AP3" s="459"/>
      <c r="AQ3" s="459"/>
      <c r="AR3" s="459"/>
      <c r="AS3" s="459"/>
      <c r="AT3" s="459"/>
      <c r="AU3" s="459"/>
      <c r="AV3" s="459"/>
      <c r="AW3" s="459"/>
      <c r="AX3" s="459"/>
      <c r="AY3" s="459"/>
      <c r="AZ3" s="459"/>
      <c r="BA3" s="459"/>
      <c r="BB3" s="47"/>
      <c r="BC3" s="47"/>
    </row>
    <row r="4" spans="1:55" ht="12" customHeight="1">
      <c r="A4" s="46"/>
      <c r="B4" s="47"/>
      <c r="C4" s="47"/>
      <c r="D4" s="47"/>
      <c r="E4" s="47"/>
      <c r="F4" s="47"/>
      <c r="G4" s="47"/>
      <c r="H4" s="47"/>
      <c r="I4" s="47"/>
      <c r="J4" s="47"/>
      <c r="K4" s="47"/>
      <c r="L4" s="47"/>
      <c r="M4" s="47"/>
      <c r="N4" s="47"/>
      <c r="O4" s="47"/>
      <c r="P4" s="47"/>
      <c r="Q4" s="47"/>
      <c r="R4" s="47"/>
      <c r="S4" s="47"/>
      <c r="T4" s="47"/>
      <c r="U4" s="47"/>
      <c r="V4" s="47"/>
      <c r="W4" s="47"/>
      <c r="X4" s="47"/>
      <c r="Y4" s="47"/>
      <c r="Z4" s="47"/>
      <c r="AA4" s="47"/>
      <c r="AB4" s="47"/>
      <c r="AC4" s="47"/>
      <c r="AD4" s="47"/>
      <c r="AE4" s="47"/>
      <c r="AF4" s="47"/>
      <c r="AG4" s="47"/>
      <c r="AH4" s="47"/>
      <c r="AI4" s="47"/>
      <c r="AJ4" s="47"/>
      <c r="AK4" s="47"/>
      <c r="AL4" s="47"/>
      <c r="AM4" s="47"/>
      <c r="AN4" s="47"/>
      <c r="AO4" s="47"/>
      <c r="AP4" s="47"/>
      <c r="AQ4" s="47"/>
      <c r="AR4" s="47"/>
      <c r="AS4" s="47"/>
      <c r="AT4" s="47"/>
      <c r="AU4" s="47"/>
      <c r="AV4" s="47"/>
      <c r="AW4" s="47"/>
      <c r="AX4" s="47"/>
      <c r="AY4" s="47"/>
      <c r="AZ4" s="47"/>
      <c r="BA4" s="47"/>
      <c r="BB4" s="47"/>
      <c r="BC4" s="47"/>
    </row>
    <row r="5" spans="1:55" ht="12" customHeight="1">
      <c r="A5" s="457" t="s">
        <v>225</v>
      </c>
      <c r="B5" s="457"/>
      <c r="C5" s="457"/>
      <c r="D5" s="457"/>
      <c r="E5" s="457"/>
      <c r="F5" s="457"/>
      <c r="G5" s="457"/>
      <c r="H5" s="457"/>
      <c r="I5" s="457"/>
      <c r="J5" s="457"/>
      <c r="K5" s="457"/>
      <c r="L5" s="457"/>
      <c r="M5" s="457"/>
      <c r="N5" s="457"/>
      <c r="O5" s="457"/>
      <c r="P5" s="457"/>
      <c r="Q5" s="457"/>
      <c r="R5" s="457"/>
      <c r="S5" s="457"/>
      <c r="T5" s="457"/>
      <c r="U5" s="457"/>
      <c r="V5" s="457"/>
      <c r="W5" s="457"/>
      <c r="X5" s="457"/>
      <c r="Y5" s="457"/>
      <c r="Z5" s="457"/>
      <c r="AA5" s="457"/>
      <c r="AB5" s="457"/>
      <c r="AC5" s="457"/>
      <c r="AD5" s="47"/>
      <c r="AE5" s="47"/>
      <c r="AF5" s="460" t="s">
        <v>220</v>
      </c>
      <c r="AG5" s="460"/>
      <c r="AH5" s="460"/>
      <c r="AI5" s="460"/>
      <c r="AJ5" s="460"/>
      <c r="AK5" s="460"/>
      <c r="AL5" s="460"/>
      <c r="AM5" s="460"/>
      <c r="AN5" s="460"/>
      <c r="AO5" s="460"/>
      <c r="AP5" s="460"/>
      <c r="AQ5" s="460"/>
      <c r="AR5" s="460"/>
      <c r="AS5" s="460"/>
      <c r="AT5" s="460"/>
      <c r="AU5" s="460"/>
      <c r="AV5" s="460"/>
      <c r="AW5" s="460"/>
      <c r="AX5" s="460"/>
      <c r="AY5" s="460"/>
      <c r="AZ5" s="460"/>
      <c r="BA5" s="460"/>
      <c r="BB5" s="47"/>
      <c r="BC5" s="47"/>
    </row>
    <row r="6" spans="1:55" ht="12" customHeight="1">
      <c r="A6" s="457" t="s">
        <v>226</v>
      </c>
      <c r="B6" s="457"/>
      <c r="C6" s="457"/>
      <c r="D6" s="457"/>
      <c r="E6" s="457"/>
      <c r="F6" s="457"/>
      <c r="G6" s="457"/>
      <c r="H6" s="457"/>
      <c r="I6" s="457"/>
      <c r="J6" s="457"/>
      <c r="K6" s="457"/>
      <c r="L6" s="457"/>
      <c r="M6" s="457"/>
      <c r="N6" s="457"/>
      <c r="O6" s="457"/>
      <c r="P6" s="457"/>
      <c r="Q6" s="457"/>
      <c r="R6" s="457"/>
      <c r="S6" s="457"/>
      <c r="T6" s="457"/>
      <c r="U6" s="457"/>
      <c r="V6" s="457"/>
      <c r="W6" s="457"/>
      <c r="X6" s="457"/>
      <c r="Y6" s="457"/>
      <c r="Z6" s="457"/>
      <c r="AA6" s="457"/>
      <c r="AB6" s="457"/>
      <c r="AC6" s="457"/>
      <c r="AD6" s="47"/>
      <c r="AE6" s="47"/>
      <c r="AF6" s="460" t="s">
        <v>221</v>
      </c>
      <c r="AG6" s="460"/>
      <c r="AH6" s="460"/>
      <c r="AI6" s="460"/>
      <c r="AJ6" s="460"/>
      <c r="AK6" s="460"/>
      <c r="AL6" s="460"/>
      <c r="AM6" s="460"/>
      <c r="AN6" s="460"/>
      <c r="AO6" s="460"/>
      <c r="AP6" s="460"/>
      <c r="AQ6" s="460"/>
      <c r="AR6" s="460"/>
      <c r="AS6" s="460"/>
      <c r="AT6" s="460"/>
      <c r="AU6" s="460"/>
      <c r="AV6" s="460"/>
      <c r="AW6" s="460"/>
      <c r="AX6" s="460"/>
      <c r="AY6" s="460"/>
      <c r="AZ6" s="460"/>
      <c r="BA6" s="460"/>
      <c r="BB6" s="47"/>
      <c r="BC6" s="47"/>
    </row>
    <row r="7" spans="1:55" ht="12" customHeight="1">
      <c r="A7" s="457" t="s">
        <v>219</v>
      </c>
      <c r="B7" s="457"/>
      <c r="C7" s="457"/>
      <c r="D7" s="457"/>
      <c r="E7" s="457"/>
      <c r="F7" s="457"/>
      <c r="G7" s="457"/>
      <c r="H7" s="457"/>
      <c r="I7" s="457"/>
      <c r="J7" s="457"/>
      <c r="K7" s="457"/>
      <c r="L7" s="457"/>
      <c r="M7" s="457"/>
      <c r="N7" s="457"/>
      <c r="O7" s="457"/>
      <c r="P7" s="457"/>
      <c r="Q7" s="457"/>
      <c r="R7" s="457"/>
      <c r="S7" s="457"/>
      <c r="T7" s="457"/>
      <c r="U7" s="457"/>
      <c r="V7" s="184"/>
      <c r="W7" s="184"/>
      <c r="X7" s="184"/>
      <c r="Y7" s="184"/>
      <c r="Z7" s="184"/>
      <c r="AA7" s="184"/>
      <c r="AB7" s="184"/>
      <c r="AC7" s="184"/>
      <c r="AD7" s="47"/>
      <c r="AE7" s="47"/>
      <c r="AF7" s="460" t="s">
        <v>222</v>
      </c>
      <c r="AG7" s="460"/>
      <c r="AH7" s="460"/>
      <c r="AI7" s="460"/>
      <c r="AJ7" s="460"/>
      <c r="AK7" s="460"/>
      <c r="AL7" s="460"/>
      <c r="AM7" s="460"/>
      <c r="AN7" s="460"/>
      <c r="AO7" s="460"/>
      <c r="AP7" s="460"/>
      <c r="AQ7" s="460"/>
      <c r="AR7" s="460"/>
      <c r="AS7" s="460"/>
      <c r="AT7" s="460"/>
      <c r="AU7" s="460"/>
      <c r="AV7" s="460"/>
      <c r="AW7" s="460"/>
      <c r="AX7" s="460"/>
      <c r="AY7" s="460"/>
      <c r="AZ7" s="460"/>
      <c r="BA7" s="460"/>
      <c r="BB7" s="47"/>
      <c r="BC7" s="47"/>
    </row>
    <row r="8" spans="1:55" ht="12" customHeight="1">
      <c r="A8" s="464" t="s">
        <v>224</v>
      </c>
      <c r="B8" s="465"/>
      <c r="C8" s="465"/>
      <c r="D8" s="465"/>
      <c r="E8" s="465"/>
      <c r="F8" s="465"/>
      <c r="G8" s="465"/>
      <c r="H8" s="465"/>
      <c r="I8" s="465"/>
      <c r="J8" s="465"/>
      <c r="K8" s="465"/>
      <c r="L8" s="465"/>
      <c r="M8" s="465"/>
      <c r="N8" s="465"/>
      <c r="O8" s="465"/>
      <c r="P8" s="465"/>
      <c r="Q8" s="465"/>
      <c r="R8" s="465"/>
      <c r="S8" s="465"/>
      <c r="T8" s="465"/>
      <c r="U8" s="465"/>
      <c r="V8" s="465"/>
      <c r="W8" s="465"/>
      <c r="X8" s="465"/>
      <c r="Y8" s="465"/>
      <c r="Z8" s="465"/>
      <c r="AA8" s="465"/>
      <c r="AB8" s="465"/>
      <c r="AC8" s="465"/>
      <c r="AD8" s="47"/>
      <c r="AE8" s="47"/>
      <c r="AF8" s="461" t="s">
        <v>223</v>
      </c>
      <c r="AG8" s="461"/>
      <c r="AH8" s="461"/>
      <c r="AI8" s="461"/>
      <c r="AJ8" s="461"/>
      <c r="AK8" s="461"/>
      <c r="AL8" s="461"/>
      <c r="AM8" s="461"/>
      <c r="AN8" s="461"/>
      <c r="AO8" s="461"/>
      <c r="AP8" s="461"/>
      <c r="AQ8" s="461"/>
      <c r="AR8" s="461"/>
      <c r="AS8" s="461"/>
      <c r="AT8" s="461"/>
      <c r="AU8" s="461"/>
      <c r="AV8" s="461"/>
      <c r="AW8" s="461"/>
      <c r="AX8" s="461"/>
      <c r="AY8" s="461"/>
      <c r="AZ8" s="461"/>
      <c r="BA8" s="461"/>
      <c r="BB8" s="47"/>
      <c r="BC8" s="47"/>
    </row>
    <row r="9" spans="1:55" ht="12" customHeight="1">
      <c r="A9" s="464"/>
      <c r="B9" s="465"/>
      <c r="C9" s="465"/>
      <c r="D9" s="465"/>
      <c r="E9" s="465"/>
      <c r="F9" s="465"/>
      <c r="G9" s="465"/>
      <c r="H9" s="465"/>
      <c r="I9" s="465"/>
      <c r="J9" s="465"/>
      <c r="K9" s="465"/>
      <c r="L9" s="465"/>
      <c r="M9" s="465"/>
      <c r="N9" s="465"/>
      <c r="O9" s="465"/>
      <c r="P9" s="465"/>
      <c r="Q9" s="465"/>
      <c r="R9" s="465"/>
      <c r="S9" s="465"/>
      <c r="T9" s="465"/>
      <c r="U9" s="465"/>
      <c r="V9" s="465"/>
      <c r="W9" s="465"/>
      <c r="X9" s="465"/>
      <c r="Y9" s="465"/>
      <c r="Z9" s="465"/>
      <c r="AA9" s="465"/>
      <c r="AB9" s="465"/>
      <c r="AC9" s="465"/>
      <c r="AD9" s="47"/>
      <c r="AE9" s="47"/>
      <c r="AF9" s="47"/>
      <c r="AG9" s="466"/>
      <c r="AH9" s="466"/>
      <c r="AI9" s="466"/>
      <c r="AJ9" s="466"/>
      <c r="AK9" s="466"/>
      <c r="AL9" s="466"/>
      <c r="AM9" s="466"/>
      <c r="AN9" s="466"/>
      <c r="AO9" s="466"/>
      <c r="AP9" s="466"/>
      <c r="AQ9" s="466"/>
      <c r="AR9" s="466"/>
      <c r="AS9" s="466"/>
      <c r="AT9" s="466"/>
      <c r="AU9" s="466"/>
      <c r="AV9" s="466"/>
      <c r="AW9" s="466"/>
      <c r="AX9" s="466"/>
      <c r="AY9" s="466"/>
      <c r="AZ9" s="466"/>
      <c r="BA9" s="466"/>
      <c r="BB9" s="47"/>
      <c r="BC9" s="47"/>
    </row>
    <row r="10" spans="1:55" ht="7.5" customHeight="1" thickBot="1">
      <c r="A10" s="48"/>
      <c r="B10" s="49"/>
      <c r="C10" s="49"/>
      <c r="D10" s="49"/>
      <c r="E10" s="49"/>
      <c r="F10" s="49"/>
      <c r="G10" s="49"/>
      <c r="H10" s="49"/>
      <c r="I10" s="49"/>
      <c r="J10" s="49"/>
      <c r="K10" s="49"/>
      <c r="L10" s="49"/>
      <c r="M10" s="49"/>
      <c r="N10" s="49"/>
      <c r="O10" s="49"/>
      <c r="P10" s="49"/>
      <c r="Q10" s="49"/>
      <c r="R10" s="49"/>
      <c r="S10" s="49"/>
      <c r="T10" s="49"/>
      <c r="U10" s="49"/>
      <c r="V10" s="49"/>
      <c r="W10" s="49"/>
      <c r="X10" s="49"/>
      <c r="Y10" s="49"/>
      <c r="Z10" s="49"/>
      <c r="AA10" s="49"/>
      <c r="AB10" s="49"/>
      <c r="AC10" s="49"/>
      <c r="AD10" s="49"/>
      <c r="AE10" s="49"/>
      <c r="AF10" s="49"/>
      <c r="AG10" s="49"/>
      <c r="AH10" s="49"/>
      <c r="AI10" s="49"/>
      <c r="AJ10" s="49"/>
      <c r="AK10" s="49"/>
      <c r="AL10" s="49"/>
      <c r="AM10" s="49"/>
      <c r="AN10" s="49"/>
      <c r="AO10" s="49"/>
      <c r="AP10" s="49"/>
      <c r="AQ10" s="49"/>
      <c r="AR10" s="49"/>
      <c r="AS10" s="49"/>
      <c r="AT10" s="49"/>
      <c r="AU10" s="49"/>
      <c r="AV10" s="49"/>
      <c r="AW10" s="49"/>
      <c r="AX10" s="49"/>
      <c r="AY10" s="49"/>
      <c r="AZ10" s="49"/>
      <c r="BA10" s="49"/>
      <c r="BB10" s="47"/>
      <c r="BC10" s="47"/>
    </row>
    <row r="11" spans="1:55" ht="7.5" customHeight="1">
      <c r="A11" s="50"/>
      <c r="B11" s="51"/>
      <c r="C11" s="51"/>
      <c r="D11" s="51"/>
      <c r="E11" s="51"/>
      <c r="F11" s="51"/>
      <c r="G11" s="51"/>
      <c r="H11" s="51"/>
      <c r="I11" s="51"/>
      <c r="J11" s="47"/>
      <c r="K11" s="47"/>
      <c r="L11" s="47"/>
      <c r="M11" s="47"/>
      <c r="N11" s="47"/>
      <c r="O11" s="47"/>
      <c r="P11" s="47"/>
      <c r="Q11" s="47"/>
      <c r="R11" s="47"/>
      <c r="S11" s="47"/>
      <c r="T11" s="47"/>
      <c r="U11" s="47"/>
      <c r="V11" s="47"/>
      <c r="W11" s="47"/>
      <c r="X11" s="47"/>
      <c r="Y11" s="47"/>
      <c r="Z11" s="47"/>
      <c r="AA11" s="47"/>
      <c r="AB11" s="47"/>
      <c r="AC11" s="47"/>
      <c r="AD11" s="47"/>
      <c r="AE11" s="47"/>
      <c r="AF11" s="47"/>
      <c r="AG11" s="47"/>
      <c r="AH11" s="47"/>
      <c r="AI11" s="47"/>
      <c r="AJ11" s="47"/>
      <c r="AK11" s="47"/>
      <c r="AL11" s="47"/>
      <c r="AM11" s="47"/>
      <c r="AN11" s="47"/>
      <c r="AO11" s="47"/>
      <c r="AP11" s="47"/>
      <c r="AQ11" s="47"/>
      <c r="AR11" s="47"/>
      <c r="AS11" s="47"/>
      <c r="AT11" s="47"/>
      <c r="AU11" s="47"/>
      <c r="AV11" s="47"/>
      <c r="AW11" s="47"/>
      <c r="AX11" s="47"/>
      <c r="AY11" s="47"/>
      <c r="AZ11" s="47"/>
      <c r="BA11" s="47"/>
      <c r="BB11" s="47"/>
      <c r="BC11" s="47"/>
    </row>
    <row r="12" spans="1:55" ht="15.75" customHeight="1">
      <c r="A12" s="47"/>
      <c r="B12" s="47"/>
      <c r="C12" s="47"/>
      <c r="D12" s="47"/>
      <c r="E12" s="47"/>
      <c r="F12" s="47"/>
      <c r="G12" s="47"/>
      <c r="H12" s="47"/>
      <c r="I12" s="47"/>
      <c r="J12" s="47"/>
      <c r="K12" s="134"/>
      <c r="L12" s="134"/>
      <c r="M12" s="134"/>
      <c r="N12" s="134"/>
      <c r="O12" s="134"/>
      <c r="P12" s="134"/>
      <c r="Q12" s="134"/>
      <c r="R12" s="134"/>
      <c r="S12" s="134"/>
      <c r="T12" s="134"/>
      <c r="U12" s="467" t="s">
        <v>32</v>
      </c>
      <c r="V12" s="467"/>
      <c r="W12" s="467"/>
      <c r="X12" s="467"/>
      <c r="Y12" s="467"/>
      <c r="Z12" s="467"/>
      <c r="AA12" s="467"/>
      <c r="AB12" s="467"/>
      <c r="AC12" s="467"/>
      <c r="AD12" s="467"/>
      <c r="AE12" s="468" t="str">
        <f xml:space="preserve"> Свидетельство!BF13</f>
        <v xml:space="preserve"> 73/313/2018</v>
      </c>
      <c r="AF12" s="469"/>
      <c r="AG12" s="469"/>
      <c r="AH12" s="469"/>
      <c r="AI12" s="469"/>
      <c r="AJ12" s="469"/>
      <c r="AK12" s="469"/>
      <c r="AL12" s="469"/>
      <c r="AM12" s="469"/>
      <c r="AN12" s="47"/>
      <c r="AO12" s="47"/>
      <c r="AP12" s="47"/>
      <c r="AQ12" s="47"/>
      <c r="AR12" s="47"/>
      <c r="AS12" s="47"/>
      <c r="AT12" s="47"/>
      <c r="AU12" s="47"/>
      <c r="AV12" s="47"/>
      <c r="AW12" s="47"/>
      <c r="AX12" s="47"/>
      <c r="AY12" s="47"/>
      <c r="AZ12" s="47"/>
      <c r="BA12" s="47"/>
      <c r="BB12" s="47"/>
      <c r="BC12" s="47"/>
    </row>
    <row r="13" spans="1:55" s="4" customFormat="1" ht="15" customHeight="1">
      <c r="A13" s="470" t="s">
        <v>486</v>
      </c>
      <c r="B13" s="470"/>
      <c r="C13" s="470"/>
      <c r="D13" s="470"/>
      <c r="E13" s="470"/>
      <c r="F13" s="470"/>
      <c r="G13" s="470"/>
      <c r="H13" s="470"/>
      <c r="I13" s="470"/>
      <c r="J13" s="470"/>
      <c r="K13" s="470"/>
      <c r="L13" s="470"/>
      <c r="M13" s="470"/>
      <c r="N13" s="470"/>
      <c r="O13" s="470"/>
      <c r="P13" s="470"/>
      <c r="Q13" s="470"/>
      <c r="R13" s="470"/>
      <c r="S13" s="470"/>
      <c r="T13" s="470"/>
      <c r="U13" s="470"/>
      <c r="V13" s="470"/>
      <c r="W13" s="470"/>
      <c r="X13" s="470"/>
      <c r="Y13" s="470"/>
      <c r="Z13" s="470"/>
      <c r="AA13" s="470"/>
      <c r="AB13" s="470"/>
      <c r="AC13" s="470"/>
      <c r="AD13" s="470"/>
      <c r="AE13" s="470"/>
      <c r="AF13" s="470"/>
      <c r="AG13" s="470"/>
      <c r="AH13" s="470"/>
      <c r="AI13" s="470"/>
      <c r="AJ13" s="470"/>
      <c r="AK13" s="470"/>
      <c r="AL13" s="470"/>
      <c r="AM13" s="470"/>
      <c r="AN13" s="470"/>
      <c r="AO13" s="470"/>
      <c r="AP13" s="470"/>
      <c r="AQ13" s="470"/>
      <c r="AR13" s="470"/>
      <c r="AS13" s="470"/>
      <c r="AT13" s="470"/>
      <c r="AU13" s="470"/>
      <c r="AV13" s="470"/>
      <c r="AW13" s="470"/>
      <c r="AX13" s="470"/>
      <c r="AY13" s="470"/>
      <c r="AZ13" s="470"/>
      <c r="BA13" s="470"/>
      <c r="BB13" s="53"/>
      <c r="BC13" s="53"/>
    </row>
    <row r="14" spans="1:55" s="4" customFormat="1" ht="6.75" customHeight="1">
      <c r="A14" s="52"/>
      <c r="B14" s="52"/>
      <c r="C14" s="52"/>
      <c r="D14" s="52"/>
      <c r="E14" s="52"/>
      <c r="F14" s="52"/>
      <c r="G14" s="52"/>
      <c r="H14" s="52"/>
      <c r="I14" s="52"/>
      <c r="J14" s="53"/>
      <c r="K14" s="53"/>
      <c r="L14" s="53"/>
      <c r="M14" s="53"/>
      <c r="N14" s="53"/>
      <c r="O14" s="53"/>
      <c r="P14" s="53"/>
      <c r="Q14" s="53"/>
      <c r="R14" s="53"/>
      <c r="S14" s="53"/>
      <c r="T14" s="53"/>
      <c r="U14" s="53"/>
      <c r="V14" s="53"/>
      <c r="W14" s="53"/>
      <c r="X14" s="53"/>
      <c r="Y14" s="53"/>
      <c r="Z14" s="53"/>
      <c r="AA14" s="53"/>
      <c r="AB14" s="53"/>
      <c r="AC14" s="53"/>
      <c r="AD14" s="53"/>
      <c r="AE14" s="53"/>
      <c r="AF14" s="53"/>
      <c r="AG14" s="53"/>
      <c r="AH14" s="53"/>
      <c r="AI14" s="53"/>
      <c r="AJ14" s="53"/>
      <c r="AK14" s="53"/>
      <c r="AL14" s="53"/>
      <c r="AM14" s="53"/>
      <c r="AN14" s="53"/>
      <c r="AO14" s="53"/>
      <c r="AP14" s="53"/>
      <c r="AQ14" s="53"/>
      <c r="AR14" s="53"/>
      <c r="AS14" s="53"/>
      <c r="AT14" s="53"/>
      <c r="AU14" s="53"/>
      <c r="AV14" s="53"/>
      <c r="AW14" s="53"/>
      <c r="AX14" s="53"/>
      <c r="AY14" s="53"/>
      <c r="AZ14" s="53"/>
      <c r="BA14" s="53"/>
      <c r="BB14" s="53"/>
      <c r="BC14" s="53"/>
    </row>
    <row r="15" spans="1:55" s="4" customFormat="1" ht="15" customHeight="1">
      <c r="A15" s="444" t="s">
        <v>33</v>
      </c>
      <c r="B15" s="444"/>
      <c r="C15" s="444"/>
      <c r="D15" s="444"/>
      <c r="E15" s="444"/>
      <c r="F15" s="444"/>
      <c r="G15" s="444"/>
      <c r="H15" s="444"/>
      <c r="I15" s="444"/>
      <c r="J15" s="444"/>
      <c r="K15" s="444"/>
      <c r="L15" s="444"/>
      <c r="M15" s="444"/>
      <c r="N15" s="444"/>
      <c r="O15" s="444"/>
      <c r="P15" s="444"/>
      <c r="Q15" s="444"/>
      <c r="R15" s="444"/>
      <c r="S15" s="444"/>
      <c r="T15" s="444"/>
      <c r="U15" s="444"/>
      <c r="V15" s="444"/>
      <c r="W15" s="444"/>
      <c r="X15" s="444"/>
      <c r="Y15" s="444"/>
      <c r="Z15" s="444"/>
      <c r="AA15" s="444"/>
      <c r="AB15" s="444"/>
      <c r="AC15" s="444"/>
      <c r="AD15" s="444"/>
      <c r="AE15" s="444"/>
      <c r="AF15" s="444"/>
      <c r="AG15" s="444"/>
      <c r="AH15" s="444"/>
      <c r="AI15" s="444"/>
      <c r="AJ15" s="444"/>
      <c r="AK15" s="444"/>
      <c r="AL15" s="444"/>
      <c r="AM15" s="444"/>
      <c r="AN15" s="444"/>
      <c r="AO15" s="444"/>
      <c r="AP15" s="444"/>
      <c r="AQ15" s="444"/>
      <c r="AR15" s="444"/>
      <c r="AS15" s="444"/>
      <c r="AT15" s="444"/>
      <c r="AU15" s="444"/>
      <c r="AV15" s="444"/>
      <c r="AW15" s="444"/>
      <c r="AX15" s="444"/>
      <c r="AY15" s="444"/>
      <c r="AZ15" s="444"/>
      <c r="BA15" s="444"/>
      <c r="BB15" s="53"/>
      <c r="BC15" s="53"/>
    </row>
    <row r="16" spans="1:55" s="4" customFormat="1" ht="6.75" customHeight="1">
      <c r="A16" s="131"/>
      <c r="B16" s="131"/>
      <c r="C16" s="131"/>
      <c r="D16" s="131"/>
      <c r="E16" s="131"/>
      <c r="F16" s="131"/>
      <c r="G16" s="131"/>
      <c r="H16" s="131"/>
      <c r="I16" s="131"/>
      <c r="J16" s="53"/>
      <c r="K16" s="53"/>
      <c r="L16" s="53"/>
      <c r="M16" s="53"/>
      <c r="N16" s="53"/>
      <c r="O16" s="53"/>
      <c r="P16" s="53"/>
      <c r="Q16" s="53"/>
      <c r="R16" s="53"/>
      <c r="S16" s="53"/>
      <c r="T16" s="53"/>
      <c r="U16" s="53"/>
      <c r="V16" s="53"/>
      <c r="W16" s="53"/>
      <c r="X16" s="53"/>
      <c r="Y16" s="53"/>
      <c r="Z16" s="53"/>
      <c r="AA16" s="53"/>
      <c r="AB16" s="53"/>
      <c r="AC16" s="53"/>
      <c r="AD16" s="53"/>
      <c r="AE16" s="53"/>
      <c r="AF16" s="53"/>
      <c r="AG16" s="53"/>
      <c r="AH16" s="53"/>
      <c r="AI16" s="53"/>
      <c r="AJ16" s="53"/>
      <c r="AK16" s="53"/>
      <c r="AL16" s="53"/>
      <c r="AM16" s="53"/>
      <c r="AN16" s="53"/>
      <c r="AO16" s="53"/>
      <c r="AP16" s="53"/>
      <c r="AQ16" s="53"/>
      <c r="AR16" s="53"/>
      <c r="AS16" s="53"/>
      <c r="AT16" s="53"/>
      <c r="AU16" s="53"/>
      <c r="AV16" s="53"/>
      <c r="AW16" s="53"/>
      <c r="AX16" s="53"/>
      <c r="AY16" s="53"/>
      <c r="AZ16" s="53"/>
      <c r="BA16" s="53"/>
      <c r="BB16" s="53"/>
      <c r="BC16" s="53"/>
    </row>
    <row r="17" spans="1:55" s="4" customFormat="1" ht="15" customHeight="1">
      <c r="A17" s="445" t="str">
        <f>Свидетельство!U16</f>
        <v xml:space="preserve">Набор граммовых гирь 2-го класса  Г- 2- 210   </v>
      </c>
      <c r="B17" s="445"/>
      <c r="C17" s="445"/>
      <c r="D17" s="445"/>
      <c r="E17" s="445"/>
      <c r="F17" s="445"/>
      <c r="G17" s="445"/>
      <c r="H17" s="445"/>
      <c r="I17" s="445"/>
      <c r="J17" s="445"/>
      <c r="K17" s="445"/>
      <c r="L17" s="445"/>
      <c r="M17" s="445"/>
      <c r="N17" s="445"/>
      <c r="O17" s="445"/>
      <c r="P17" s="445"/>
      <c r="Q17" s="445"/>
      <c r="R17" s="445"/>
      <c r="S17" s="445"/>
      <c r="T17" s="445"/>
      <c r="U17" s="445"/>
      <c r="V17" s="445"/>
      <c r="W17" s="445"/>
      <c r="X17" s="445"/>
      <c r="Y17" s="445"/>
      <c r="Z17" s="445"/>
      <c r="AA17" s="445"/>
      <c r="AB17" s="445"/>
      <c r="AC17" s="445"/>
      <c r="AD17" s="445"/>
      <c r="AE17" s="445"/>
      <c r="AF17" s="445"/>
      <c r="AG17" s="445"/>
      <c r="AH17" s="445"/>
      <c r="AI17" s="445"/>
      <c r="AJ17" s="445"/>
      <c r="AK17" s="445"/>
      <c r="AL17" s="445"/>
      <c r="AM17" s="445"/>
      <c r="AN17" s="445"/>
      <c r="AO17" s="445"/>
      <c r="AP17" s="445"/>
      <c r="AQ17" s="445"/>
      <c r="AR17" s="445"/>
      <c r="AS17" s="445"/>
      <c r="AT17" s="445"/>
      <c r="AU17" s="445"/>
      <c r="AV17" s="445"/>
      <c r="AW17" s="445"/>
      <c r="AX17" s="445"/>
      <c r="AY17" s="445"/>
      <c r="AZ17" s="445"/>
      <c r="BA17" s="445"/>
      <c r="BB17" s="53"/>
      <c r="BC17" s="53"/>
    </row>
    <row r="18" spans="1:55" s="4" customFormat="1" ht="15" customHeight="1">
      <c r="A18" s="445"/>
      <c r="B18" s="445"/>
      <c r="C18" s="445"/>
      <c r="D18" s="445"/>
      <c r="E18" s="445"/>
      <c r="F18" s="445"/>
      <c r="G18" s="445"/>
      <c r="H18" s="445"/>
      <c r="I18" s="445"/>
      <c r="J18" s="445"/>
      <c r="K18" s="445"/>
      <c r="L18" s="445"/>
      <c r="M18" s="445"/>
      <c r="N18" s="445"/>
      <c r="O18" s="445"/>
      <c r="P18" s="445"/>
      <c r="Q18" s="445"/>
      <c r="R18" s="445"/>
      <c r="S18" s="445"/>
      <c r="T18" s="445"/>
      <c r="U18" s="445"/>
      <c r="V18" s="445"/>
      <c r="W18" s="445"/>
      <c r="X18" s="445"/>
      <c r="Y18" s="445"/>
      <c r="Z18" s="445"/>
      <c r="AA18" s="445"/>
      <c r="AB18" s="445"/>
      <c r="AC18" s="445"/>
      <c r="AD18" s="445"/>
      <c r="AE18" s="445"/>
      <c r="AF18" s="445"/>
      <c r="AG18" s="445"/>
      <c r="AH18" s="445"/>
      <c r="AI18" s="445"/>
      <c r="AJ18" s="445"/>
      <c r="AK18" s="445"/>
      <c r="AL18" s="445"/>
      <c r="AM18" s="445"/>
      <c r="AN18" s="445"/>
      <c r="AO18" s="445"/>
      <c r="AP18" s="445"/>
      <c r="AQ18" s="445"/>
      <c r="AR18" s="445"/>
      <c r="AS18" s="445"/>
      <c r="AT18" s="445"/>
      <c r="AU18" s="445"/>
      <c r="AV18" s="445"/>
      <c r="AW18" s="445"/>
      <c r="AX18" s="445"/>
      <c r="AY18" s="445"/>
      <c r="AZ18" s="445"/>
      <c r="BA18" s="445"/>
      <c r="BB18" s="53"/>
      <c r="BC18" s="53"/>
    </row>
    <row r="19" spans="1:55" s="4" customFormat="1" ht="6.75" customHeight="1">
      <c r="A19" s="54"/>
      <c r="B19" s="54"/>
      <c r="C19" s="54"/>
      <c r="D19" s="54"/>
      <c r="E19" s="54"/>
      <c r="F19" s="54"/>
      <c r="G19" s="54"/>
      <c r="H19" s="54"/>
      <c r="I19" s="54"/>
      <c r="J19" s="53"/>
      <c r="K19" s="53"/>
      <c r="L19" s="53"/>
      <c r="M19" s="53"/>
      <c r="N19" s="53"/>
      <c r="O19" s="53"/>
      <c r="P19" s="53"/>
      <c r="Q19" s="53"/>
      <c r="R19" s="53"/>
      <c r="S19" s="53"/>
      <c r="T19" s="53"/>
      <c r="U19" s="53"/>
      <c r="V19" s="53"/>
      <c r="W19" s="53"/>
      <c r="X19" s="53"/>
      <c r="Y19" s="53"/>
      <c r="Z19" s="53"/>
      <c r="AA19" s="53"/>
      <c r="AB19" s="53"/>
      <c r="AC19" s="53"/>
      <c r="AD19" s="53"/>
      <c r="AE19" s="53"/>
      <c r="AF19" s="53"/>
      <c r="AG19" s="53"/>
      <c r="AH19" s="53"/>
      <c r="AI19" s="53"/>
      <c r="AJ19" s="53"/>
      <c r="AK19" s="53"/>
      <c r="AL19" s="53"/>
      <c r="AM19" s="53"/>
      <c r="AN19" s="53"/>
      <c r="AO19" s="53"/>
      <c r="AP19" s="53"/>
      <c r="AQ19" s="53"/>
      <c r="AR19" s="53"/>
      <c r="AS19" s="53"/>
      <c r="AT19" s="53"/>
      <c r="AU19" s="53"/>
      <c r="AV19" s="53"/>
      <c r="AW19" s="53"/>
      <c r="AX19" s="53"/>
      <c r="AY19" s="53"/>
      <c r="AZ19" s="53"/>
      <c r="BA19" s="53"/>
      <c r="BB19" s="53"/>
      <c r="BC19" s="53"/>
    </row>
    <row r="20" spans="1:55" s="4" customFormat="1" ht="15" customHeight="1">
      <c r="A20" s="444" t="s">
        <v>34</v>
      </c>
      <c r="B20" s="444"/>
      <c r="C20" s="444"/>
      <c r="D20" s="444"/>
      <c r="E20" s="444"/>
      <c r="F20" s="444"/>
      <c r="G20" s="444"/>
      <c r="H20" s="444"/>
      <c r="I20" s="444"/>
      <c r="J20" s="444"/>
      <c r="K20" s="444"/>
      <c r="L20" s="444"/>
      <c r="M20" s="444"/>
      <c r="N20" s="444"/>
      <c r="O20" s="444"/>
      <c r="P20" s="444"/>
      <c r="Q20" s="462" t="str">
        <f>Свидетельство!R22</f>
        <v>2</v>
      </c>
      <c r="R20" s="463"/>
      <c r="S20" s="463"/>
      <c r="T20" s="463"/>
      <c r="U20" s="463"/>
      <c r="V20" s="463"/>
      <c r="W20" s="463"/>
      <c r="X20" s="463"/>
      <c r="Y20" s="463"/>
      <c r="Z20" s="463"/>
      <c r="AA20" s="463"/>
      <c r="AB20" s="463"/>
      <c r="AC20" s="463"/>
      <c r="AD20" s="463"/>
      <c r="AE20" s="463"/>
      <c r="AF20" s="463"/>
      <c r="AG20" s="463"/>
      <c r="AH20" s="463"/>
      <c r="AI20" s="463"/>
      <c r="AJ20" s="463"/>
      <c r="AK20" s="463"/>
      <c r="AL20" s="463"/>
      <c r="AM20" s="463"/>
      <c r="AN20" s="463"/>
      <c r="AO20" s="463"/>
      <c r="AP20" s="463"/>
      <c r="AQ20" s="463"/>
      <c r="AR20" s="463"/>
      <c r="AS20" s="463"/>
      <c r="AT20" s="463"/>
      <c r="AU20" s="463"/>
      <c r="AV20" s="463"/>
      <c r="AW20" s="463"/>
      <c r="AX20" s="463"/>
      <c r="AY20" s="463"/>
      <c r="AZ20" s="463"/>
      <c r="BA20" s="463"/>
      <c r="BB20" s="53"/>
      <c r="BC20" s="53"/>
    </row>
    <row r="21" spans="1:55" s="4" customFormat="1" ht="6.75" customHeight="1">
      <c r="A21" s="54"/>
      <c r="B21" s="54"/>
      <c r="C21" s="54"/>
      <c r="D21" s="54"/>
      <c r="E21" s="54"/>
      <c r="F21" s="54"/>
      <c r="G21" s="54"/>
      <c r="H21" s="54"/>
      <c r="I21" s="54"/>
      <c r="J21" s="53"/>
      <c r="K21" s="53"/>
      <c r="L21" s="53"/>
      <c r="M21" s="53"/>
      <c r="N21" s="53"/>
      <c r="O21" s="53"/>
      <c r="P21" s="53"/>
      <c r="Q21" s="53"/>
      <c r="R21" s="53"/>
      <c r="S21" s="53"/>
      <c r="T21" s="53"/>
      <c r="U21" s="53"/>
      <c r="V21" s="53"/>
      <c r="W21" s="53"/>
      <c r="X21" s="53"/>
      <c r="Y21" s="53"/>
      <c r="Z21" s="53"/>
      <c r="AA21" s="53"/>
      <c r="AB21" s="53"/>
      <c r="AC21" s="53"/>
      <c r="AD21" s="53"/>
      <c r="AE21" s="53"/>
      <c r="AF21" s="53"/>
      <c r="AG21" s="53"/>
      <c r="AH21" s="53"/>
      <c r="AI21" s="53"/>
      <c r="AJ21" s="53"/>
      <c r="AK21" s="53"/>
      <c r="AL21" s="53"/>
      <c r="AM21" s="53"/>
      <c r="AN21" s="53"/>
      <c r="AO21" s="53"/>
      <c r="AP21" s="53"/>
      <c r="AQ21" s="53"/>
      <c r="AR21" s="53"/>
      <c r="AS21" s="53"/>
      <c r="AT21" s="53"/>
      <c r="AU21" s="53"/>
      <c r="AV21" s="53"/>
      <c r="AW21" s="53"/>
      <c r="AX21" s="53"/>
      <c r="AY21" s="53"/>
      <c r="AZ21" s="53"/>
      <c r="BA21" s="53"/>
      <c r="BB21" s="53"/>
      <c r="BC21" s="53"/>
    </row>
    <row r="22" spans="1:55" s="4" customFormat="1" ht="15" customHeight="1">
      <c r="A22" s="444" t="s">
        <v>35</v>
      </c>
      <c r="B22" s="444"/>
      <c r="C22" s="444"/>
      <c r="D22" s="444"/>
      <c r="E22" s="444"/>
      <c r="F22" s="444"/>
      <c r="G22" s="444"/>
      <c r="H22" s="444"/>
      <c r="I22" s="444"/>
      <c r="J22" s="444"/>
      <c r="K22" s="444"/>
      <c r="L22" s="444"/>
      <c r="M22" s="444"/>
      <c r="N22" s="444"/>
      <c r="O22" s="444"/>
      <c r="P22" s="444"/>
      <c r="Q22" s="444"/>
      <c r="R22" s="444"/>
      <c r="S22" s="444"/>
      <c r="T22" s="444"/>
      <c r="U22" s="444"/>
      <c r="V22" s="444"/>
      <c r="W22" s="444"/>
      <c r="X22" s="444"/>
      <c r="Y22" s="444"/>
      <c r="Z22" s="444"/>
      <c r="AA22" s="444"/>
      <c r="AB22" s="444"/>
      <c r="AC22" s="444"/>
      <c r="AD22" s="444"/>
      <c r="AE22" s="444"/>
      <c r="AF22" s="444"/>
      <c r="AG22" s="444"/>
      <c r="AH22" s="444"/>
      <c r="AI22" s="444"/>
      <c r="AJ22" s="444"/>
      <c r="AK22" s="444"/>
      <c r="AL22" s="444"/>
      <c r="AM22" s="444"/>
      <c r="AN22" s="444"/>
      <c r="AO22" s="444"/>
      <c r="AP22" s="444"/>
      <c r="AQ22" s="444"/>
      <c r="AR22" s="444"/>
      <c r="AS22" s="444"/>
      <c r="AT22" s="444"/>
      <c r="AU22" s="444"/>
      <c r="AV22" s="444"/>
      <c r="AW22" s="444"/>
      <c r="AX22" s="444"/>
      <c r="AY22" s="444"/>
      <c r="AZ22" s="444"/>
      <c r="BA22" s="444"/>
      <c r="BB22" s="53"/>
      <c r="BC22" s="53"/>
    </row>
    <row r="23" spans="1:55" s="4" customFormat="1" ht="6.75" customHeight="1">
      <c r="A23" s="131"/>
      <c r="B23" s="131"/>
      <c r="C23" s="131"/>
      <c r="D23" s="131"/>
      <c r="E23" s="131"/>
      <c r="F23" s="131"/>
      <c r="G23" s="131"/>
      <c r="H23" s="131"/>
      <c r="I23" s="131"/>
      <c r="J23" s="53"/>
      <c r="K23" s="53"/>
      <c r="L23" s="53"/>
      <c r="M23" s="53"/>
      <c r="N23" s="53"/>
      <c r="O23" s="53"/>
      <c r="P23" s="53"/>
      <c r="Q23" s="53"/>
      <c r="R23" s="53"/>
      <c r="S23" s="53"/>
      <c r="T23" s="53"/>
      <c r="U23" s="53"/>
      <c r="V23" s="53"/>
      <c r="W23" s="53"/>
      <c r="X23" s="53"/>
      <c r="Y23" s="53"/>
      <c r="Z23" s="53"/>
      <c r="AA23" s="53"/>
      <c r="AB23" s="53"/>
      <c r="AC23" s="53"/>
      <c r="AD23" s="53"/>
      <c r="AE23" s="53"/>
      <c r="AF23" s="53"/>
      <c r="AG23" s="53"/>
      <c r="AH23" s="53"/>
      <c r="AI23" s="53"/>
      <c r="AJ23" s="53"/>
      <c r="AK23" s="53"/>
      <c r="AL23" s="53"/>
      <c r="AM23" s="53"/>
      <c r="AN23" s="53"/>
      <c r="AO23" s="53"/>
      <c r="AP23" s="53"/>
      <c r="AQ23" s="53"/>
      <c r="AR23" s="53"/>
      <c r="AS23" s="53"/>
      <c r="AT23" s="53"/>
      <c r="AU23" s="53"/>
      <c r="AV23" s="53"/>
      <c r="AW23" s="53"/>
      <c r="AX23" s="53"/>
      <c r="AY23" s="53"/>
      <c r="AZ23" s="53"/>
      <c r="BA23" s="53"/>
      <c r="BB23" s="53"/>
      <c r="BC23" s="53"/>
    </row>
    <row r="24" spans="1:55" s="4" customFormat="1" ht="15" customHeight="1">
      <c r="A24" s="454"/>
      <c r="B24" s="454"/>
      <c r="C24" s="454"/>
      <c r="D24" s="454"/>
      <c r="E24" s="454"/>
      <c r="F24" s="454"/>
      <c r="G24" s="454"/>
      <c r="H24" s="454"/>
      <c r="I24" s="454"/>
      <c r="J24" s="454"/>
      <c r="K24" s="454"/>
      <c r="L24" s="454"/>
      <c r="M24" s="454"/>
      <c r="N24" s="454"/>
      <c r="O24" s="454"/>
      <c r="P24" s="454"/>
      <c r="Q24" s="454"/>
      <c r="R24" s="454"/>
      <c r="S24" s="454"/>
      <c r="T24" s="454"/>
      <c r="U24" s="454"/>
      <c r="V24" s="454"/>
      <c r="W24" s="454"/>
      <c r="X24" s="454"/>
      <c r="Y24" s="454"/>
      <c r="Z24" s="454"/>
      <c r="AA24" s="454"/>
      <c r="AB24" s="454"/>
      <c r="AC24" s="454"/>
      <c r="AD24" s="454"/>
      <c r="AE24" s="454"/>
      <c r="AF24" s="454"/>
      <c r="AG24" s="454"/>
      <c r="AH24" s="454"/>
      <c r="AI24" s="454"/>
      <c r="AJ24" s="454"/>
      <c r="AK24" s="454"/>
      <c r="AL24" s="454"/>
      <c r="AM24" s="454"/>
      <c r="AN24" s="454"/>
      <c r="AO24" s="454"/>
      <c r="AP24" s="454"/>
      <c r="AQ24" s="454"/>
      <c r="AR24" s="454"/>
      <c r="AS24" s="454"/>
      <c r="AT24" s="454"/>
      <c r="AU24" s="454"/>
      <c r="AV24" s="454"/>
      <c r="AW24" s="454"/>
      <c r="AX24" s="454"/>
      <c r="AY24" s="454"/>
      <c r="AZ24" s="454"/>
      <c r="BA24" s="454"/>
      <c r="BB24" s="53"/>
      <c r="BC24" s="53"/>
    </row>
    <row r="25" spans="1:55" s="4" customFormat="1" ht="15" customHeight="1">
      <c r="A25" s="454"/>
      <c r="B25" s="454"/>
      <c r="C25" s="454"/>
      <c r="D25" s="454"/>
      <c r="E25" s="454"/>
      <c r="F25" s="454"/>
      <c r="G25" s="454"/>
      <c r="H25" s="454"/>
      <c r="I25" s="454"/>
      <c r="J25" s="454"/>
      <c r="K25" s="454"/>
      <c r="L25" s="454"/>
      <c r="M25" s="454"/>
      <c r="N25" s="454"/>
      <c r="O25" s="454"/>
      <c r="P25" s="454"/>
      <c r="Q25" s="454"/>
      <c r="R25" s="454"/>
      <c r="S25" s="454"/>
      <c r="T25" s="454"/>
      <c r="U25" s="454"/>
      <c r="V25" s="454"/>
      <c r="W25" s="454"/>
      <c r="X25" s="454"/>
      <c r="Y25" s="454"/>
      <c r="Z25" s="454"/>
      <c r="AA25" s="454"/>
      <c r="AB25" s="454"/>
      <c r="AC25" s="454"/>
      <c r="AD25" s="454"/>
      <c r="AE25" s="454"/>
      <c r="AF25" s="454"/>
      <c r="AG25" s="454"/>
      <c r="AH25" s="454"/>
      <c r="AI25" s="454"/>
      <c r="AJ25" s="454"/>
      <c r="AK25" s="454"/>
      <c r="AL25" s="454"/>
      <c r="AM25" s="454"/>
      <c r="AN25" s="454"/>
      <c r="AO25" s="454"/>
      <c r="AP25" s="454"/>
      <c r="AQ25" s="454"/>
      <c r="AR25" s="454"/>
      <c r="AS25" s="454"/>
      <c r="AT25" s="454"/>
      <c r="AU25" s="454"/>
      <c r="AV25" s="454"/>
      <c r="AW25" s="454"/>
      <c r="AX25" s="454"/>
      <c r="AY25" s="454"/>
      <c r="AZ25" s="454"/>
      <c r="BA25" s="454"/>
      <c r="BB25" s="53"/>
      <c r="BC25" s="53"/>
    </row>
    <row r="26" spans="1:55" s="4" customFormat="1" ht="15" customHeight="1">
      <c r="A26" s="455"/>
      <c r="B26" s="455"/>
      <c r="C26" s="455"/>
      <c r="D26" s="455"/>
      <c r="E26" s="455"/>
      <c r="F26" s="455"/>
      <c r="G26" s="455"/>
      <c r="H26" s="455"/>
      <c r="I26" s="455"/>
      <c r="J26" s="455"/>
      <c r="K26" s="455"/>
      <c r="L26" s="455"/>
      <c r="M26" s="455"/>
      <c r="N26" s="455"/>
      <c r="O26" s="455"/>
      <c r="P26" s="455"/>
      <c r="Q26" s="455"/>
      <c r="R26" s="455"/>
      <c r="S26" s="455"/>
      <c r="T26" s="455"/>
      <c r="U26" s="455"/>
      <c r="V26" s="455"/>
      <c r="W26" s="455"/>
      <c r="X26" s="455"/>
      <c r="Y26" s="455"/>
      <c r="Z26" s="455"/>
      <c r="AA26" s="455"/>
      <c r="AB26" s="455"/>
      <c r="AC26" s="455"/>
      <c r="AD26" s="455"/>
      <c r="AE26" s="455"/>
      <c r="AF26" s="455"/>
      <c r="AG26" s="455"/>
      <c r="AH26" s="455"/>
      <c r="AI26" s="455"/>
      <c r="AJ26" s="455"/>
      <c r="AK26" s="455"/>
      <c r="AL26" s="455"/>
      <c r="AM26" s="455"/>
      <c r="AN26" s="455"/>
      <c r="AO26" s="455"/>
      <c r="AP26" s="455"/>
      <c r="AQ26" s="455"/>
      <c r="AR26" s="455"/>
      <c r="AS26" s="455"/>
      <c r="AT26" s="455"/>
      <c r="AU26" s="455"/>
      <c r="AV26" s="455"/>
      <c r="AW26" s="455"/>
      <c r="AX26" s="455"/>
      <c r="AY26" s="455"/>
      <c r="AZ26" s="455"/>
      <c r="BA26" s="455"/>
      <c r="BB26" s="53"/>
      <c r="BC26" s="53"/>
    </row>
    <row r="27" spans="1:55" s="4" customFormat="1" ht="15" customHeight="1">
      <c r="A27" s="453"/>
      <c r="B27" s="453"/>
      <c r="C27" s="453"/>
      <c r="D27" s="453"/>
      <c r="E27" s="453"/>
      <c r="F27" s="453"/>
      <c r="G27" s="453"/>
      <c r="H27" s="453"/>
      <c r="I27" s="453"/>
      <c r="J27" s="453"/>
      <c r="K27" s="453"/>
      <c r="L27" s="453"/>
      <c r="M27" s="53"/>
      <c r="N27" s="53"/>
      <c r="O27" s="53"/>
      <c r="P27" s="53"/>
      <c r="Q27" s="53"/>
      <c r="R27" s="53"/>
      <c r="S27" s="53"/>
      <c r="T27" s="53"/>
      <c r="U27" s="53"/>
      <c r="V27" s="53"/>
      <c r="W27" s="53"/>
      <c r="X27" s="53"/>
      <c r="Y27" s="53"/>
      <c r="Z27" s="53"/>
      <c r="AA27" s="53"/>
      <c r="AB27" s="53"/>
      <c r="AC27" s="53"/>
      <c r="AD27" s="53"/>
      <c r="AE27" s="53"/>
      <c r="AF27" s="53"/>
      <c r="AG27" s="53"/>
      <c r="AH27" s="53"/>
      <c r="AI27" s="53"/>
      <c r="AJ27" s="53"/>
      <c r="AK27" s="53"/>
      <c r="AL27" s="53"/>
      <c r="AM27" s="53"/>
      <c r="AN27" s="53"/>
      <c r="AO27" s="53"/>
      <c r="AP27" s="53"/>
      <c r="AQ27" s="53"/>
      <c r="AR27" s="53"/>
      <c r="AS27" s="53"/>
      <c r="AT27" s="53"/>
      <c r="AU27" s="53"/>
      <c r="AV27" s="53"/>
      <c r="AW27" s="53"/>
      <c r="AX27" s="53"/>
      <c r="AY27" s="53"/>
      <c r="AZ27" s="53"/>
      <c r="BA27" s="53"/>
      <c r="BB27" s="53"/>
      <c r="BC27" s="53"/>
    </row>
    <row r="28" spans="1:55" s="4" customFormat="1" ht="6.75" customHeight="1">
      <c r="A28" s="55"/>
      <c r="B28" s="55"/>
      <c r="C28" s="55"/>
      <c r="D28" s="55"/>
      <c r="E28" s="55"/>
      <c r="F28" s="55"/>
      <c r="G28" s="55"/>
      <c r="H28" s="55"/>
      <c r="I28" s="55"/>
      <c r="J28" s="53"/>
      <c r="K28" s="53"/>
      <c r="L28" s="53"/>
      <c r="M28" s="53"/>
      <c r="N28" s="53"/>
      <c r="O28" s="53"/>
      <c r="P28" s="53"/>
      <c r="Q28" s="53"/>
      <c r="R28" s="53"/>
      <c r="S28" s="53"/>
      <c r="T28" s="53"/>
      <c r="U28" s="53"/>
      <c r="V28" s="53"/>
      <c r="W28" s="53"/>
      <c r="X28" s="53"/>
      <c r="Y28" s="53"/>
      <c r="Z28" s="53"/>
      <c r="AA28" s="53"/>
      <c r="AB28" s="53"/>
      <c r="AC28" s="53"/>
      <c r="AD28" s="53"/>
      <c r="AE28" s="53"/>
      <c r="AF28" s="53"/>
      <c r="AG28" s="53"/>
      <c r="AH28" s="53"/>
      <c r="AI28" s="53"/>
      <c r="AJ28" s="53"/>
      <c r="AK28" s="53"/>
      <c r="AL28" s="53"/>
      <c r="AM28" s="53"/>
      <c r="AN28" s="53"/>
      <c r="AO28" s="53"/>
      <c r="AP28" s="53"/>
      <c r="AQ28" s="53"/>
      <c r="AR28" s="53"/>
      <c r="AS28" s="53"/>
      <c r="AT28" s="53"/>
      <c r="AU28" s="53"/>
      <c r="AV28" s="53"/>
      <c r="AW28" s="53"/>
      <c r="AX28" s="53"/>
      <c r="AY28" s="53"/>
      <c r="AZ28" s="53"/>
      <c r="BA28" s="53"/>
      <c r="BB28" s="53"/>
      <c r="BC28" s="53"/>
    </row>
    <row r="29" spans="1:55" s="4" customFormat="1" ht="15" customHeight="1">
      <c r="A29" s="444" t="s">
        <v>36</v>
      </c>
      <c r="B29" s="444"/>
      <c r="C29" s="444"/>
      <c r="D29" s="444"/>
      <c r="E29" s="444"/>
      <c r="F29" s="444"/>
      <c r="G29" s="444"/>
      <c r="H29" s="444"/>
      <c r="I29" s="444"/>
      <c r="J29" s="444"/>
      <c r="K29" s="444"/>
      <c r="L29" s="444"/>
      <c r="M29" s="444"/>
      <c r="N29" s="444"/>
      <c r="O29" s="444"/>
      <c r="P29" s="444"/>
      <c r="Q29" s="441"/>
      <c r="R29" s="441"/>
      <c r="S29" s="441"/>
      <c r="T29" s="441"/>
      <c r="U29" s="441"/>
      <c r="V29" s="441"/>
      <c r="W29" s="441"/>
      <c r="X29" s="441"/>
      <c r="Y29" s="441"/>
      <c r="Z29" s="441"/>
      <c r="AA29" s="441"/>
      <c r="AB29" s="441"/>
      <c r="AC29" s="441"/>
      <c r="AD29" s="441"/>
      <c r="AE29" s="441"/>
      <c r="AF29" s="441"/>
      <c r="AG29" s="441"/>
      <c r="AH29" s="441"/>
      <c r="AI29" s="441"/>
      <c r="AJ29" s="441"/>
      <c r="AK29" s="441"/>
      <c r="AL29" s="441"/>
      <c r="AM29" s="441"/>
      <c r="AN29" s="441"/>
      <c r="AO29" s="441"/>
      <c r="AP29" s="441"/>
      <c r="AQ29" s="441"/>
      <c r="AR29" s="441"/>
      <c r="AS29" s="441"/>
      <c r="AT29" s="441"/>
      <c r="AU29" s="441"/>
      <c r="AV29" s="441"/>
      <c r="AW29" s="441"/>
      <c r="AX29" s="441"/>
      <c r="AY29" s="441"/>
      <c r="AZ29" s="441"/>
      <c r="BA29" s="441"/>
      <c r="BB29" s="53"/>
      <c r="BC29" s="53"/>
    </row>
    <row r="30" spans="1:55" s="4" customFormat="1" ht="15" customHeight="1">
      <c r="A30" s="456" t="str">
        <f>Свидетельство!BF40</f>
        <v>ФБУ "Челябинский ЦСМ"</v>
      </c>
      <c r="B30" s="456"/>
      <c r="C30" s="456"/>
      <c r="D30" s="456"/>
      <c r="E30" s="456"/>
      <c r="F30" s="456"/>
      <c r="G30" s="456"/>
      <c r="H30" s="456"/>
      <c r="I30" s="456"/>
      <c r="J30" s="456"/>
      <c r="K30" s="456"/>
      <c r="L30" s="456"/>
      <c r="M30" s="456"/>
      <c r="N30" s="456"/>
      <c r="O30" s="456"/>
      <c r="P30" s="456"/>
      <c r="Q30" s="456"/>
      <c r="R30" s="456"/>
      <c r="S30" s="456"/>
      <c r="T30" s="456"/>
      <c r="U30" s="456"/>
      <c r="V30" s="456"/>
      <c r="W30" s="456"/>
      <c r="X30" s="456"/>
      <c r="Y30" s="456"/>
      <c r="Z30" s="456"/>
      <c r="AA30" s="456"/>
      <c r="AB30" s="456"/>
      <c r="AC30" s="456"/>
      <c r="AD30" s="456"/>
      <c r="AE30" s="456"/>
      <c r="AF30" s="456"/>
      <c r="AG30" s="456"/>
      <c r="AH30" s="456"/>
      <c r="AI30" s="456"/>
      <c r="AJ30" s="456"/>
      <c r="AK30" s="456"/>
      <c r="AL30" s="456"/>
      <c r="AM30" s="456"/>
      <c r="AN30" s="456"/>
      <c r="AO30" s="456"/>
      <c r="AP30" s="456"/>
      <c r="AQ30" s="456"/>
      <c r="AR30" s="456"/>
      <c r="AS30" s="456"/>
      <c r="AT30" s="456"/>
      <c r="AU30" s="456"/>
      <c r="AV30" s="456"/>
      <c r="AW30" s="456"/>
      <c r="AX30" s="456"/>
      <c r="AY30" s="456"/>
      <c r="AZ30" s="456"/>
      <c r="BA30" s="456"/>
      <c r="BB30" s="53"/>
      <c r="BC30" s="53"/>
    </row>
    <row r="31" spans="1:55" s="4" customFormat="1" ht="15" customHeight="1">
      <c r="A31" s="456" t="str">
        <f>Свидетельство!BF41</f>
        <v>г. Челяябинск, ул. Энгельса, д. 101</v>
      </c>
      <c r="B31" s="456"/>
      <c r="C31" s="456"/>
      <c r="D31" s="456"/>
      <c r="E31" s="456"/>
      <c r="F31" s="456"/>
      <c r="G31" s="456"/>
      <c r="H31" s="456"/>
      <c r="I31" s="456"/>
      <c r="J31" s="456"/>
      <c r="K31" s="456"/>
      <c r="L31" s="456"/>
      <c r="M31" s="456"/>
      <c r="N31" s="456"/>
      <c r="O31" s="456"/>
      <c r="P31" s="456"/>
      <c r="Q31" s="456"/>
      <c r="R31" s="456"/>
      <c r="S31" s="456"/>
      <c r="T31" s="456"/>
      <c r="U31" s="456"/>
      <c r="V31" s="456"/>
      <c r="W31" s="456"/>
      <c r="X31" s="456"/>
      <c r="Y31" s="456"/>
      <c r="Z31" s="456"/>
      <c r="AA31" s="456"/>
      <c r="AB31" s="456"/>
      <c r="AC31" s="456"/>
      <c r="AD31" s="456"/>
      <c r="AE31" s="456"/>
      <c r="AF31" s="456"/>
      <c r="AG31" s="456"/>
      <c r="AH31" s="456"/>
      <c r="AI31" s="456"/>
      <c r="AJ31" s="456"/>
      <c r="AK31" s="456"/>
      <c r="AL31" s="456"/>
      <c r="AM31" s="456"/>
      <c r="AN31" s="456"/>
      <c r="AO31" s="456"/>
      <c r="AP31" s="456"/>
      <c r="AQ31" s="456"/>
      <c r="AR31" s="456"/>
      <c r="AS31" s="456"/>
      <c r="AT31" s="456"/>
      <c r="AU31" s="456"/>
      <c r="AV31" s="456"/>
      <c r="AW31" s="456"/>
      <c r="AX31" s="456"/>
      <c r="AY31" s="456"/>
      <c r="AZ31" s="456"/>
      <c r="BA31" s="456"/>
      <c r="BB31" s="53"/>
      <c r="BC31" s="53"/>
    </row>
    <row r="32" spans="1:55" s="4" customFormat="1" ht="6.75" customHeight="1">
      <c r="A32" s="214"/>
      <c r="B32" s="131"/>
      <c r="C32" s="131"/>
      <c r="D32" s="131"/>
      <c r="E32" s="131"/>
      <c r="F32" s="131"/>
      <c r="G32" s="131"/>
      <c r="H32" s="131"/>
      <c r="I32" s="131"/>
      <c r="J32" s="53"/>
      <c r="K32" s="53"/>
      <c r="L32" s="53"/>
      <c r="M32" s="53"/>
      <c r="N32" s="53"/>
      <c r="O32" s="53"/>
      <c r="P32" s="53"/>
      <c r="Q32" s="53"/>
      <c r="R32" s="53"/>
      <c r="S32" s="53"/>
      <c r="T32" s="53"/>
      <c r="U32" s="53"/>
      <c r="V32" s="53"/>
      <c r="W32" s="53"/>
      <c r="X32" s="53"/>
      <c r="Y32" s="53"/>
      <c r="Z32" s="53"/>
      <c r="AA32" s="53"/>
      <c r="AB32" s="53"/>
      <c r="AC32" s="53"/>
      <c r="AD32" s="53"/>
      <c r="AE32" s="53"/>
      <c r="AF32" s="53"/>
      <c r="AG32" s="53"/>
      <c r="AH32" s="53"/>
      <c r="AI32" s="53"/>
      <c r="AJ32" s="53"/>
      <c r="AK32" s="53"/>
      <c r="AL32" s="53"/>
      <c r="AM32" s="53"/>
      <c r="AN32" s="53"/>
      <c r="AO32" s="53"/>
      <c r="AP32" s="53"/>
      <c r="AQ32" s="53"/>
      <c r="AR32" s="53"/>
      <c r="AS32" s="53"/>
      <c r="AT32" s="53"/>
      <c r="AU32" s="53"/>
      <c r="AV32" s="53"/>
      <c r="AW32" s="53"/>
      <c r="AX32" s="53"/>
      <c r="AY32" s="53"/>
      <c r="AZ32" s="53"/>
      <c r="BA32" s="53"/>
      <c r="BB32" s="53"/>
      <c r="BC32" s="53"/>
    </row>
    <row r="33" spans="1:55" s="4" customFormat="1" ht="15" customHeight="1">
      <c r="A33" s="444" t="s">
        <v>37</v>
      </c>
      <c r="B33" s="444"/>
      <c r="C33" s="444"/>
      <c r="D33" s="444"/>
      <c r="E33" s="444"/>
      <c r="F33" s="444"/>
      <c r="G33" s="444"/>
      <c r="H33" s="444"/>
      <c r="I33" s="444"/>
      <c r="J33" s="444"/>
      <c r="K33" s="444"/>
      <c r="L33" s="444"/>
      <c r="M33" s="444"/>
      <c r="N33" s="444"/>
      <c r="O33" s="444"/>
      <c r="P33" s="444"/>
      <c r="Q33" s="444"/>
      <c r="R33" s="444"/>
      <c r="S33" s="444"/>
      <c r="T33" s="444"/>
      <c r="U33" s="444"/>
      <c r="V33" s="444"/>
      <c r="W33" s="444"/>
      <c r="X33" s="444"/>
      <c r="Y33" s="444"/>
      <c r="Z33" s="444"/>
      <c r="AA33" s="444"/>
      <c r="AB33" s="444"/>
      <c r="AC33" s="444"/>
      <c r="AD33" s="444"/>
      <c r="AE33" s="444"/>
      <c r="AF33" s="444"/>
      <c r="AG33" s="444"/>
      <c r="AH33" s="444"/>
      <c r="AI33" s="444"/>
      <c r="AJ33" s="444"/>
      <c r="AK33" s="444"/>
      <c r="AL33" s="444"/>
      <c r="AM33" s="444"/>
      <c r="AN33" s="444"/>
      <c r="AO33" s="444"/>
      <c r="AP33" s="444"/>
      <c r="AQ33" s="444"/>
      <c r="AR33" s="444"/>
      <c r="AS33" s="444"/>
      <c r="AT33" s="444"/>
      <c r="AU33" s="444"/>
      <c r="AV33" s="444"/>
      <c r="AW33" s="444"/>
      <c r="AX33" s="444"/>
      <c r="AY33" s="444"/>
      <c r="AZ33" s="444"/>
      <c r="BA33" s="444"/>
      <c r="BB33" s="53"/>
      <c r="BC33" s="53"/>
    </row>
    <row r="34" spans="1:55" s="4" customFormat="1" ht="6.75" customHeight="1">
      <c r="A34" s="131"/>
      <c r="B34" s="131"/>
      <c r="C34" s="131"/>
      <c r="D34" s="131"/>
      <c r="E34" s="131"/>
      <c r="F34" s="131"/>
      <c r="G34" s="131"/>
      <c r="H34" s="131"/>
      <c r="I34" s="131"/>
      <c r="J34" s="53"/>
      <c r="K34" s="53"/>
      <c r="L34" s="53"/>
      <c r="M34" s="53"/>
      <c r="N34" s="53"/>
      <c r="O34" s="53"/>
      <c r="P34" s="53"/>
      <c r="Q34" s="53"/>
      <c r="R34" s="53"/>
      <c r="S34" s="53"/>
      <c r="T34" s="53"/>
      <c r="U34" s="53"/>
      <c r="V34" s="53"/>
      <c r="W34" s="53"/>
      <c r="X34" s="53"/>
      <c r="Y34" s="53"/>
      <c r="Z34" s="53"/>
      <c r="AA34" s="53"/>
      <c r="AB34" s="53"/>
      <c r="AC34" s="53"/>
      <c r="AD34" s="53"/>
      <c r="AE34" s="53"/>
      <c r="AF34" s="53"/>
      <c r="AG34" s="53"/>
      <c r="AH34" s="53"/>
      <c r="AI34" s="53"/>
      <c r="AJ34" s="53"/>
      <c r="AK34" s="53"/>
      <c r="AL34" s="53"/>
      <c r="AM34" s="53"/>
      <c r="AN34" s="53"/>
      <c r="AO34" s="53"/>
      <c r="AP34" s="53"/>
      <c r="AQ34" s="53"/>
      <c r="AR34" s="53"/>
      <c r="AS34" s="53"/>
      <c r="AT34" s="53"/>
      <c r="AU34" s="53"/>
      <c r="AV34" s="53"/>
      <c r="AW34" s="53"/>
      <c r="AX34" s="53"/>
      <c r="AY34" s="53"/>
      <c r="AZ34" s="53"/>
      <c r="BA34" s="53"/>
      <c r="BB34" s="53"/>
      <c r="BC34" s="53"/>
    </row>
    <row r="35" spans="1:55" s="4" customFormat="1" ht="15" customHeight="1">
      <c r="A35" s="445" t="str">
        <f>Свидетельство!R26&amp;" "&amp;Свидетельство!B28</f>
        <v>МИ 1747-87 "ГСИ. Меры массы образцовые и общего назначения. Методика поверки"</v>
      </c>
      <c r="B35" s="445"/>
      <c r="C35" s="445"/>
      <c r="D35" s="445"/>
      <c r="E35" s="445"/>
      <c r="F35" s="445"/>
      <c r="G35" s="445"/>
      <c r="H35" s="445"/>
      <c r="I35" s="445"/>
      <c r="J35" s="445"/>
      <c r="K35" s="445"/>
      <c r="L35" s="445"/>
      <c r="M35" s="445"/>
      <c r="N35" s="445"/>
      <c r="O35" s="445"/>
      <c r="P35" s="445"/>
      <c r="Q35" s="445"/>
      <c r="R35" s="445"/>
      <c r="S35" s="445"/>
      <c r="T35" s="445"/>
      <c r="U35" s="445"/>
      <c r="V35" s="445"/>
      <c r="W35" s="445"/>
      <c r="X35" s="445"/>
      <c r="Y35" s="445"/>
      <c r="Z35" s="445"/>
      <c r="AA35" s="445"/>
      <c r="AB35" s="445"/>
      <c r="AC35" s="445"/>
      <c r="AD35" s="445"/>
      <c r="AE35" s="445"/>
      <c r="AF35" s="445"/>
      <c r="AG35" s="445"/>
      <c r="AH35" s="445"/>
      <c r="AI35" s="445"/>
      <c r="AJ35" s="445"/>
      <c r="AK35" s="445"/>
      <c r="AL35" s="445"/>
      <c r="AM35" s="445"/>
      <c r="AN35" s="445"/>
      <c r="AO35" s="445"/>
      <c r="AP35" s="445"/>
      <c r="AQ35" s="445"/>
      <c r="AR35" s="445"/>
      <c r="AS35" s="445"/>
      <c r="AT35" s="445"/>
      <c r="AU35" s="445"/>
      <c r="AV35" s="445"/>
      <c r="AW35" s="445"/>
      <c r="AX35" s="445"/>
      <c r="AY35" s="445"/>
      <c r="AZ35" s="445"/>
      <c r="BA35" s="445"/>
      <c r="BB35" s="53"/>
      <c r="BC35" s="53"/>
    </row>
    <row r="36" spans="1:55" s="4" customFormat="1" ht="15" customHeight="1">
      <c r="A36" s="445"/>
      <c r="B36" s="445"/>
      <c r="C36" s="445"/>
      <c r="D36" s="445"/>
      <c r="E36" s="445"/>
      <c r="F36" s="445"/>
      <c r="G36" s="445"/>
      <c r="H36" s="445"/>
      <c r="I36" s="445"/>
      <c r="J36" s="445"/>
      <c r="K36" s="445"/>
      <c r="L36" s="445"/>
      <c r="M36" s="445"/>
      <c r="N36" s="445"/>
      <c r="O36" s="445"/>
      <c r="P36" s="445"/>
      <c r="Q36" s="445"/>
      <c r="R36" s="445"/>
      <c r="S36" s="445"/>
      <c r="T36" s="445"/>
      <c r="U36" s="445"/>
      <c r="V36" s="445"/>
      <c r="W36" s="445"/>
      <c r="X36" s="445"/>
      <c r="Y36" s="445"/>
      <c r="Z36" s="445"/>
      <c r="AA36" s="445"/>
      <c r="AB36" s="445"/>
      <c r="AC36" s="445"/>
      <c r="AD36" s="445"/>
      <c r="AE36" s="445"/>
      <c r="AF36" s="445"/>
      <c r="AG36" s="445"/>
      <c r="AH36" s="445"/>
      <c r="AI36" s="445"/>
      <c r="AJ36" s="445"/>
      <c r="AK36" s="445"/>
      <c r="AL36" s="445"/>
      <c r="AM36" s="445"/>
      <c r="AN36" s="445"/>
      <c r="AO36" s="445"/>
      <c r="AP36" s="445"/>
      <c r="AQ36" s="445"/>
      <c r="AR36" s="445"/>
      <c r="AS36" s="445"/>
      <c r="AT36" s="445"/>
      <c r="AU36" s="445"/>
      <c r="AV36" s="445"/>
      <c r="AW36" s="445"/>
      <c r="AX36" s="445"/>
      <c r="AY36" s="445"/>
      <c r="AZ36" s="445"/>
      <c r="BA36" s="445"/>
      <c r="BB36" s="53"/>
      <c r="BC36" s="53"/>
    </row>
    <row r="37" spans="1:55" s="4" customFormat="1" ht="6.75" customHeight="1">
      <c r="A37" s="211" t="s">
        <v>255</v>
      </c>
      <c r="B37" s="131"/>
      <c r="C37" s="131"/>
      <c r="D37" s="131"/>
      <c r="E37" s="131"/>
      <c r="F37" s="131"/>
      <c r="G37" s="131"/>
      <c r="H37" s="131"/>
      <c r="I37" s="131"/>
      <c r="J37" s="53"/>
      <c r="K37" s="53"/>
      <c r="L37" s="53"/>
      <c r="M37" s="53"/>
      <c r="N37" s="53"/>
      <c r="O37" s="53"/>
      <c r="P37" s="53"/>
      <c r="Q37" s="53"/>
      <c r="R37" s="53"/>
      <c r="S37" s="53"/>
      <c r="T37" s="53"/>
      <c r="U37" s="53"/>
      <c r="V37" s="53"/>
      <c r="W37" s="53"/>
      <c r="X37" s="53"/>
      <c r="Y37" s="53"/>
      <c r="Z37" s="53"/>
      <c r="AA37" s="53"/>
      <c r="AB37" s="53"/>
      <c r="AC37" s="53"/>
      <c r="AD37" s="53"/>
      <c r="AE37" s="53"/>
      <c r="AF37" s="53"/>
      <c r="AG37" s="53"/>
      <c r="AH37" s="53"/>
      <c r="AI37" s="53"/>
      <c r="AJ37" s="53"/>
      <c r="AK37" s="53"/>
      <c r="AL37" s="53"/>
      <c r="AM37" s="53"/>
      <c r="AN37" s="53"/>
      <c r="AO37" s="53"/>
      <c r="AP37" s="53"/>
      <c r="AQ37" s="53"/>
      <c r="AR37" s="53"/>
      <c r="AS37" s="53"/>
      <c r="AT37" s="53"/>
      <c r="AU37" s="53"/>
      <c r="AV37" s="53"/>
      <c r="AW37" s="53"/>
      <c r="AX37" s="53"/>
      <c r="AY37" s="53"/>
      <c r="AZ37" s="53"/>
      <c r="BA37" s="53"/>
      <c r="BB37" s="53"/>
      <c r="BC37" s="53"/>
    </row>
    <row r="38" spans="1:55" s="4" customFormat="1" ht="15" customHeight="1">
      <c r="A38" s="444" t="s">
        <v>38</v>
      </c>
      <c r="B38" s="444"/>
      <c r="C38" s="444"/>
      <c r="D38" s="444"/>
      <c r="E38" s="444"/>
      <c r="F38" s="444"/>
      <c r="G38" s="444"/>
      <c r="H38" s="444"/>
      <c r="I38" s="444"/>
      <c r="J38" s="444"/>
      <c r="K38" s="444"/>
      <c r="L38" s="444"/>
      <c r="M38" s="444"/>
      <c r="N38" s="444"/>
      <c r="O38" s="444"/>
      <c r="P38" s="444"/>
      <c r="Q38" s="444"/>
      <c r="R38" s="444"/>
      <c r="S38" s="444"/>
      <c r="T38" s="444"/>
      <c r="U38" s="444"/>
      <c r="V38" s="444"/>
      <c r="W38" s="444"/>
      <c r="X38" s="444"/>
      <c r="Y38" s="444"/>
      <c r="Z38" s="444"/>
      <c r="AA38" s="444"/>
      <c r="AB38" s="444"/>
      <c r="AC38" s="444"/>
      <c r="AD38" s="444"/>
      <c r="AE38" s="444"/>
      <c r="AF38" s="444"/>
      <c r="AG38" s="444"/>
      <c r="AH38" s="444"/>
      <c r="AI38" s="444"/>
      <c r="AJ38" s="444"/>
      <c r="AK38" s="444"/>
      <c r="AL38" s="444"/>
      <c r="AM38" s="444"/>
      <c r="AN38" s="444"/>
      <c r="AO38" s="444"/>
      <c r="AP38" s="444"/>
      <c r="AQ38" s="444"/>
      <c r="AR38" s="444"/>
      <c r="AS38" s="444"/>
      <c r="AT38" s="444"/>
      <c r="AU38" s="444"/>
      <c r="AV38" s="444"/>
      <c r="AW38" s="444"/>
      <c r="AX38" s="444"/>
      <c r="AY38" s="444"/>
      <c r="AZ38" s="444"/>
      <c r="BA38" s="444"/>
      <c r="BB38" s="53"/>
      <c r="BC38" s="53"/>
    </row>
    <row r="39" spans="1:55" s="4" customFormat="1" ht="6.75" customHeight="1">
      <c r="A39" s="131"/>
      <c r="B39" s="131"/>
      <c r="C39" s="131"/>
      <c r="D39" s="131"/>
      <c r="E39" s="131"/>
      <c r="F39" s="131"/>
      <c r="G39" s="131"/>
      <c r="H39" s="131"/>
      <c r="I39" s="131"/>
      <c r="J39" s="53"/>
      <c r="K39" s="53"/>
      <c r="L39" s="53"/>
      <c r="M39" s="53"/>
      <c r="N39" s="53"/>
      <c r="O39" s="53"/>
      <c r="P39" s="53"/>
      <c r="Q39" s="53"/>
      <c r="R39" s="53"/>
      <c r="S39" s="53"/>
      <c r="T39" s="53"/>
      <c r="U39" s="53"/>
      <c r="V39" s="53"/>
      <c r="W39" s="53"/>
      <c r="X39" s="53"/>
      <c r="Y39" s="53"/>
      <c r="Z39" s="53"/>
      <c r="AA39" s="53"/>
      <c r="AB39" s="53"/>
      <c r="AC39" s="53"/>
      <c r="AD39" s="53"/>
      <c r="AE39" s="53"/>
      <c r="AF39" s="53"/>
      <c r="AG39" s="53"/>
      <c r="AH39" s="53"/>
      <c r="AI39" s="53"/>
      <c r="AJ39" s="53"/>
      <c r="AK39" s="53"/>
      <c r="AL39" s="53"/>
      <c r="AM39" s="53"/>
      <c r="AN39" s="53"/>
      <c r="AO39" s="53"/>
      <c r="AP39" s="53"/>
      <c r="AQ39" s="53"/>
      <c r="AR39" s="53"/>
      <c r="AS39" s="53"/>
      <c r="AT39" s="53"/>
      <c r="AU39" s="53"/>
      <c r="AV39" s="53"/>
      <c r="AW39" s="53"/>
      <c r="AX39" s="53"/>
      <c r="AY39" s="53"/>
      <c r="AZ39" s="53"/>
      <c r="BA39" s="53"/>
      <c r="BB39" s="53"/>
      <c r="BC39" s="53"/>
    </row>
    <row r="40" spans="1:55" s="4" customFormat="1" ht="15" customHeight="1">
      <c r="A40" s="451" t="s">
        <v>39</v>
      </c>
      <c r="B40" s="451"/>
      <c r="C40" s="451"/>
      <c r="D40" s="451"/>
      <c r="E40" s="451"/>
      <c r="F40" s="451"/>
      <c r="G40" s="451"/>
      <c r="H40" s="451"/>
      <c r="I40" s="451"/>
      <c r="J40" s="451"/>
      <c r="K40" s="451"/>
      <c r="L40" s="451"/>
      <c r="M40" s="451"/>
      <c r="N40" s="451"/>
      <c r="O40" s="451"/>
      <c r="P40" s="451"/>
      <c r="Q40" s="452" t="s">
        <v>40</v>
      </c>
      <c r="R40" s="452"/>
      <c r="S40" s="452"/>
      <c r="T40" s="452"/>
      <c r="U40" s="452"/>
      <c r="V40" s="452"/>
      <c r="W40" s="452"/>
      <c r="X40" s="452"/>
      <c r="Y40" s="452"/>
      <c r="Z40" s="452"/>
      <c r="AA40" s="452"/>
      <c r="AB40" s="452"/>
      <c r="AC40" s="452"/>
      <c r="AD40" s="452"/>
      <c r="AE40" s="452"/>
      <c r="AF40" s="452"/>
      <c r="AG40" s="452" t="s">
        <v>41</v>
      </c>
      <c r="AH40" s="452"/>
      <c r="AI40" s="452"/>
      <c r="AJ40" s="452"/>
      <c r="AK40" s="452"/>
      <c r="AL40" s="452"/>
      <c r="AM40" s="452"/>
      <c r="AN40" s="452"/>
      <c r="AO40" s="452"/>
      <c r="AP40" s="452"/>
      <c r="AQ40" s="452"/>
      <c r="AR40" s="452"/>
      <c r="AS40" s="452"/>
      <c r="AT40" s="452"/>
      <c r="AU40" s="452"/>
      <c r="AV40" s="452"/>
      <c r="AW40" s="53"/>
      <c r="AX40" s="53"/>
      <c r="AY40" s="56"/>
      <c r="AZ40" s="53"/>
      <c r="BA40" s="53"/>
      <c r="BB40" s="53"/>
      <c r="BC40" s="53"/>
    </row>
    <row r="41" spans="1:55" s="4" customFormat="1" ht="15" customHeight="1">
      <c r="A41" s="442" t="str">
        <f>Свидетельство!BG18</f>
        <v>97,65</v>
      </c>
      <c r="B41" s="443"/>
      <c r="C41" s="443"/>
      <c r="D41" s="443"/>
      <c r="E41" s="443"/>
      <c r="F41" s="443"/>
      <c r="G41" s="443"/>
      <c r="H41" s="443"/>
      <c r="I41" s="443"/>
      <c r="J41" s="443"/>
      <c r="K41" s="443"/>
      <c r="L41" s="443"/>
      <c r="M41" s="443"/>
      <c r="N41" s="443"/>
      <c r="O41" s="443"/>
      <c r="P41" s="443"/>
      <c r="Q41" s="442" t="str">
        <f>Свидетельство!BH18</f>
        <v>50,3</v>
      </c>
      <c r="R41" s="443"/>
      <c r="S41" s="443"/>
      <c r="T41" s="443"/>
      <c r="U41" s="443"/>
      <c r="V41" s="443"/>
      <c r="W41" s="443"/>
      <c r="X41" s="443"/>
      <c r="Y41" s="443"/>
      <c r="Z41" s="443"/>
      <c r="AA41" s="443"/>
      <c r="AB41" s="443"/>
      <c r="AC41" s="443"/>
      <c r="AD41" s="443"/>
      <c r="AE41" s="443"/>
      <c r="AF41" s="443"/>
      <c r="AG41" s="442" t="str">
        <f>Свидетельство!BF18</f>
        <v>20,4</v>
      </c>
      <c r="AH41" s="443"/>
      <c r="AI41" s="443"/>
      <c r="AJ41" s="443"/>
      <c r="AK41" s="443"/>
      <c r="AL41" s="443"/>
      <c r="AM41" s="443"/>
      <c r="AN41" s="443"/>
      <c r="AO41" s="443"/>
      <c r="AP41" s="443"/>
      <c r="AQ41" s="443"/>
      <c r="AR41" s="443"/>
      <c r="AS41" s="443"/>
      <c r="AT41" s="443"/>
      <c r="AU41" s="443"/>
      <c r="AV41" s="443"/>
      <c r="AW41" s="53"/>
      <c r="AX41" s="53"/>
      <c r="AY41" s="56"/>
      <c r="AZ41" s="53"/>
      <c r="BA41" s="53"/>
      <c r="BB41" s="53"/>
      <c r="BC41" s="53"/>
    </row>
    <row r="42" spans="1:55" s="4" customFormat="1" ht="6.75" customHeight="1">
      <c r="A42" s="131"/>
      <c r="B42" s="131"/>
      <c r="C42" s="131"/>
      <c r="D42" s="131"/>
      <c r="E42" s="53"/>
      <c r="F42" s="53"/>
      <c r="G42" s="53"/>
      <c r="H42" s="53"/>
      <c r="I42" s="53"/>
      <c r="J42" s="53"/>
      <c r="K42" s="53"/>
      <c r="L42" s="53"/>
      <c r="M42" s="53"/>
      <c r="N42" s="53"/>
      <c r="O42" s="53"/>
      <c r="P42" s="53"/>
      <c r="Q42" s="53"/>
      <c r="R42" s="53"/>
      <c r="S42" s="53"/>
      <c r="T42" s="53"/>
      <c r="U42" s="53"/>
      <c r="V42" s="53"/>
      <c r="W42" s="53"/>
      <c r="X42" s="53"/>
      <c r="Y42" s="53"/>
      <c r="Z42" s="53"/>
      <c r="AA42" s="53"/>
      <c r="AB42" s="53"/>
      <c r="AC42" s="53"/>
      <c r="AD42" s="53"/>
      <c r="AE42" s="53"/>
      <c r="AF42" s="53"/>
      <c r="AG42" s="53"/>
      <c r="AH42" s="53"/>
      <c r="AI42" s="53"/>
      <c r="AJ42" s="53"/>
      <c r="AK42" s="53"/>
      <c r="AL42" s="53"/>
      <c r="AM42" s="53"/>
      <c r="AN42" s="53"/>
      <c r="AO42" s="53"/>
      <c r="AP42" s="53"/>
      <c r="AQ42" s="53"/>
      <c r="AR42" s="53"/>
      <c r="AS42" s="53"/>
      <c r="AT42" s="53"/>
      <c r="AU42" s="53"/>
      <c r="AV42" s="53"/>
      <c r="AW42" s="53"/>
      <c r="AX42" s="53"/>
      <c r="AY42" s="53"/>
      <c r="AZ42" s="53"/>
      <c r="BA42" s="53"/>
      <c r="BB42" s="53"/>
      <c r="BC42" s="53"/>
    </row>
    <row r="43" spans="1:55" s="4" customFormat="1" ht="15" customHeight="1">
      <c r="A43" s="444" t="s">
        <v>42</v>
      </c>
      <c r="B43" s="444"/>
      <c r="C43" s="444"/>
      <c r="D43" s="444"/>
      <c r="E43" s="444"/>
      <c r="F43" s="444"/>
      <c r="G43" s="444"/>
      <c r="H43" s="444"/>
      <c r="I43" s="444"/>
      <c r="J43" s="444"/>
      <c r="K43" s="444"/>
      <c r="L43" s="444"/>
      <c r="M43" s="444"/>
      <c r="N43" s="444"/>
      <c r="O43" s="444"/>
      <c r="P43" s="444"/>
      <c r="Q43" s="444"/>
      <c r="R43" s="444"/>
      <c r="S43" s="444"/>
      <c r="T43" s="444"/>
      <c r="U43" s="444"/>
      <c r="V43" s="444"/>
      <c r="W43" s="444"/>
      <c r="X43" s="444"/>
      <c r="Y43" s="444"/>
      <c r="Z43" s="444"/>
      <c r="AA43" s="444"/>
      <c r="AB43" s="444"/>
      <c r="AC43" s="444"/>
      <c r="AD43" s="444"/>
      <c r="AE43" s="444"/>
      <c r="AF43" s="444"/>
      <c r="AG43" s="444"/>
      <c r="AH43" s="444"/>
      <c r="AI43" s="444"/>
      <c r="AJ43" s="444"/>
      <c r="AK43" s="444"/>
      <c r="AL43" s="444"/>
      <c r="AM43" s="444"/>
      <c r="AN43" s="444"/>
      <c r="AO43" s="444"/>
      <c r="AP43" s="444"/>
      <c r="AQ43" s="444"/>
      <c r="AR43" s="444"/>
      <c r="AS43" s="444"/>
      <c r="AT43" s="444"/>
      <c r="AU43" s="444"/>
      <c r="AV43" s="444"/>
      <c r="AW43" s="444"/>
      <c r="AX43" s="444"/>
      <c r="AY43" s="444"/>
      <c r="AZ43" s="444"/>
      <c r="BA43" s="444"/>
      <c r="BB43" s="53"/>
      <c r="BC43" s="53"/>
    </row>
    <row r="44" spans="1:55" s="4" customFormat="1" ht="15" customHeight="1">
      <c r="A44" s="445" t="str">
        <f>Свидетельство!BF47&amp;" "&amp;Свидетельство!BF48&amp;" "&amp;Свидетельство!BF50&amp;" "&amp;Свидетельство!BF51&amp;" "&amp;Свидетельство!BF54&amp;" "&amp;Свидетельство!BF55&amp;" "&amp;Свидетельство!BF56&amp;" "&amp;Свидетельство!BF57&amp; " "&amp;Свидетельство!BF58</f>
        <v xml:space="preserve">  компаратор массы ССТ1000К № 19507176, СКО 3 г , гири образцовые 3 разряда ГО-20    (КТ F2) № 1-100 (3.1.ZГА.0039.2012) ,      барометр-анероид метеорологический  БАММ-1     № 698, термогигрометр ТГЦ-МГ4  №514</v>
      </c>
      <c r="B44" s="445"/>
      <c r="C44" s="445"/>
      <c r="D44" s="445"/>
      <c r="E44" s="445"/>
      <c r="F44" s="445"/>
      <c r="G44" s="445"/>
      <c r="H44" s="445"/>
      <c r="I44" s="445"/>
      <c r="J44" s="445"/>
      <c r="K44" s="445"/>
      <c r="L44" s="445"/>
      <c r="M44" s="445"/>
      <c r="N44" s="445"/>
      <c r="O44" s="445"/>
      <c r="P44" s="445"/>
      <c r="Q44" s="445"/>
      <c r="R44" s="445"/>
      <c r="S44" s="445"/>
      <c r="T44" s="445"/>
      <c r="U44" s="445"/>
      <c r="V44" s="445"/>
      <c r="W44" s="445"/>
      <c r="X44" s="445"/>
      <c r="Y44" s="445"/>
      <c r="Z44" s="445"/>
      <c r="AA44" s="445"/>
      <c r="AB44" s="445"/>
      <c r="AC44" s="445"/>
      <c r="AD44" s="445"/>
      <c r="AE44" s="445"/>
      <c r="AF44" s="445"/>
      <c r="AG44" s="445"/>
      <c r="AH44" s="445"/>
      <c r="AI44" s="445"/>
      <c r="AJ44" s="445"/>
      <c r="AK44" s="445"/>
      <c r="AL44" s="445"/>
      <c r="AM44" s="445"/>
      <c r="AN44" s="445"/>
      <c r="AO44" s="445"/>
      <c r="AP44" s="445"/>
      <c r="AQ44" s="445"/>
      <c r="AR44" s="445"/>
      <c r="AS44" s="445"/>
      <c r="AT44" s="445"/>
      <c r="AU44" s="445"/>
      <c r="AV44" s="445"/>
      <c r="AW44" s="445"/>
      <c r="AX44" s="445"/>
      <c r="AY44" s="445"/>
      <c r="AZ44" s="445"/>
      <c r="BA44" s="445"/>
      <c r="BB44" s="53"/>
      <c r="BC44" s="53"/>
    </row>
    <row r="45" spans="1:55" s="4" customFormat="1" ht="15" customHeight="1">
      <c r="A45" s="445"/>
      <c r="B45" s="445"/>
      <c r="C45" s="445"/>
      <c r="D45" s="445"/>
      <c r="E45" s="445"/>
      <c r="F45" s="445"/>
      <c r="G45" s="445"/>
      <c r="H45" s="445"/>
      <c r="I45" s="445"/>
      <c r="J45" s="445"/>
      <c r="K45" s="445"/>
      <c r="L45" s="445"/>
      <c r="M45" s="445"/>
      <c r="N45" s="445"/>
      <c r="O45" s="445"/>
      <c r="P45" s="445"/>
      <c r="Q45" s="445"/>
      <c r="R45" s="445"/>
      <c r="S45" s="445"/>
      <c r="T45" s="445"/>
      <c r="U45" s="445"/>
      <c r="V45" s="445"/>
      <c r="W45" s="445"/>
      <c r="X45" s="445"/>
      <c r="Y45" s="445"/>
      <c r="Z45" s="445"/>
      <c r="AA45" s="445"/>
      <c r="AB45" s="445"/>
      <c r="AC45" s="445"/>
      <c r="AD45" s="445"/>
      <c r="AE45" s="445"/>
      <c r="AF45" s="445"/>
      <c r="AG45" s="445"/>
      <c r="AH45" s="445"/>
      <c r="AI45" s="445"/>
      <c r="AJ45" s="445"/>
      <c r="AK45" s="445"/>
      <c r="AL45" s="445"/>
      <c r="AM45" s="445"/>
      <c r="AN45" s="445"/>
      <c r="AO45" s="445"/>
      <c r="AP45" s="445"/>
      <c r="AQ45" s="445"/>
      <c r="AR45" s="445"/>
      <c r="AS45" s="445"/>
      <c r="AT45" s="445"/>
      <c r="AU45" s="445"/>
      <c r="AV45" s="445"/>
      <c r="AW45" s="445"/>
      <c r="AX45" s="445"/>
      <c r="AY45" s="445"/>
      <c r="AZ45" s="445"/>
      <c r="BA45" s="445"/>
      <c r="BB45" s="53"/>
      <c r="BC45" s="53"/>
    </row>
    <row r="46" spans="1:55" s="4" customFormat="1" ht="15" customHeight="1">
      <c r="A46" s="445"/>
      <c r="B46" s="445"/>
      <c r="C46" s="445"/>
      <c r="D46" s="445"/>
      <c r="E46" s="445"/>
      <c r="F46" s="445"/>
      <c r="G46" s="445"/>
      <c r="H46" s="445"/>
      <c r="I46" s="445"/>
      <c r="J46" s="445"/>
      <c r="K46" s="445"/>
      <c r="L46" s="445"/>
      <c r="M46" s="445"/>
      <c r="N46" s="445"/>
      <c r="O46" s="445"/>
      <c r="P46" s="445"/>
      <c r="Q46" s="445"/>
      <c r="R46" s="445"/>
      <c r="S46" s="445"/>
      <c r="T46" s="445"/>
      <c r="U46" s="445"/>
      <c r="V46" s="445"/>
      <c r="W46" s="445"/>
      <c r="X46" s="445"/>
      <c r="Y46" s="445"/>
      <c r="Z46" s="445"/>
      <c r="AA46" s="445"/>
      <c r="AB46" s="445"/>
      <c r="AC46" s="445"/>
      <c r="AD46" s="445"/>
      <c r="AE46" s="445"/>
      <c r="AF46" s="445"/>
      <c r="AG46" s="445"/>
      <c r="AH46" s="445"/>
      <c r="AI46" s="445"/>
      <c r="AJ46" s="445"/>
      <c r="AK46" s="445"/>
      <c r="AL46" s="445"/>
      <c r="AM46" s="445"/>
      <c r="AN46" s="445"/>
      <c r="AO46" s="445"/>
      <c r="AP46" s="445"/>
      <c r="AQ46" s="445"/>
      <c r="AR46" s="445"/>
      <c r="AS46" s="445"/>
      <c r="AT46" s="445"/>
      <c r="AU46" s="445"/>
      <c r="AV46" s="445"/>
      <c r="AW46" s="445"/>
      <c r="AX46" s="445"/>
      <c r="AY46" s="445"/>
      <c r="AZ46" s="445"/>
      <c r="BA46" s="445"/>
      <c r="BB46" s="53" t="s">
        <v>133</v>
      </c>
      <c r="BC46" s="53"/>
    </row>
    <row r="47" spans="1:55" s="4" customFormat="1" ht="15" customHeight="1">
      <c r="A47" s="445"/>
      <c r="B47" s="445"/>
      <c r="C47" s="445"/>
      <c r="D47" s="445"/>
      <c r="E47" s="445"/>
      <c r="F47" s="445"/>
      <c r="G47" s="445"/>
      <c r="H47" s="445"/>
      <c r="I47" s="445"/>
      <c r="J47" s="445"/>
      <c r="K47" s="445"/>
      <c r="L47" s="445"/>
      <c r="M47" s="445"/>
      <c r="N47" s="445"/>
      <c r="O47" s="445"/>
      <c r="P47" s="445"/>
      <c r="Q47" s="445"/>
      <c r="R47" s="445"/>
      <c r="S47" s="445"/>
      <c r="T47" s="445"/>
      <c r="U47" s="445"/>
      <c r="V47" s="445"/>
      <c r="W47" s="445"/>
      <c r="X47" s="445"/>
      <c r="Y47" s="445"/>
      <c r="Z47" s="445"/>
      <c r="AA47" s="445"/>
      <c r="AB47" s="445"/>
      <c r="AC47" s="445"/>
      <c r="AD47" s="445"/>
      <c r="AE47" s="445"/>
      <c r="AF47" s="445"/>
      <c r="AG47" s="445"/>
      <c r="AH47" s="445"/>
      <c r="AI47" s="445"/>
      <c r="AJ47" s="445"/>
      <c r="AK47" s="445"/>
      <c r="AL47" s="445"/>
      <c r="AM47" s="445"/>
      <c r="AN47" s="445"/>
      <c r="AO47" s="445"/>
      <c r="AP47" s="445"/>
      <c r="AQ47" s="445"/>
      <c r="AR47" s="445"/>
      <c r="AS47" s="445"/>
      <c r="AT47" s="445"/>
      <c r="AU47" s="445"/>
      <c r="AV47" s="445"/>
      <c r="AW47" s="445"/>
      <c r="AX47" s="445"/>
      <c r="AY47" s="445"/>
      <c r="AZ47" s="445"/>
      <c r="BA47" s="445"/>
      <c r="BB47" s="53"/>
      <c r="BC47" s="53"/>
    </row>
    <row r="48" spans="1:55" s="4" customFormat="1" ht="15" customHeight="1">
      <c r="A48" s="445"/>
      <c r="B48" s="445"/>
      <c r="C48" s="445"/>
      <c r="D48" s="445"/>
      <c r="E48" s="445"/>
      <c r="F48" s="445"/>
      <c r="G48" s="445"/>
      <c r="H48" s="445"/>
      <c r="I48" s="445"/>
      <c r="J48" s="445"/>
      <c r="K48" s="445"/>
      <c r="L48" s="445"/>
      <c r="M48" s="445"/>
      <c r="N48" s="445"/>
      <c r="O48" s="445"/>
      <c r="P48" s="445"/>
      <c r="Q48" s="445"/>
      <c r="R48" s="445"/>
      <c r="S48" s="445"/>
      <c r="T48" s="445"/>
      <c r="U48" s="445"/>
      <c r="V48" s="445"/>
      <c r="W48" s="445"/>
      <c r="X48" s="445"/>
      <c r="Y48" s="445"/>
      <c r="Z48" s="445"/>
      <c r="AA48" s="445"/>
      <c r="AB48" s="445"/>
      <c r="AC48" s="445"/>
      <c r="AD48" s="445"/>
      <c r="AE48" s="445"/>
      <c r="AF48" s="445"/>
      <c r="AG48" s="445"/>
      <c r="AH48" s="445"/>
      <c r="AI48" s="445"/>
      <c r="AJ48" s="445"/>
      <c r="AK48" s="445"/>
      <c r="AL48" s="445"/>
      <c r="AM48" s="445"/>
      <c r="AN48" s="445"/>
      <c r="AO48" s="445"/>
      <c r="AP48" s="445"/>
      <c r="AQ48" s="445"/>
      <c r="AR48" s="445"/>
      <c r="AS48" s="445"/>
      <c r="AT48" s="445"/>
      <c r="AU48" s="445"/>
      <c r="AV48" s="445"/>
      <c r="AW48" s="445"/>
      <c r="AX48" s="445"/>
      <c r="AY48" s="445"/>
      <c r="AZ48" s="445"/>
      <c r="BA48" s="445"/>
      <c r="BB48" s="53"/>
      <c r="BC48" s="53"/>
    </row>
    <row r="49" spans="1:55" s="4" customFormat="1" ht="15" customHeight="1">
      <c r="A49" s="445"/>
      <c r="B49" s="445"/>
      <c r="C49" s="445"/>
      <c r="D49" s="445"/>
      <c r="E49" s="445"/>
      <c r="F49" s="445"/>
      <c r="G49" s="445"/>
      <c r="H49" s="445"/>
      <c r="I49" s="445"/>
      <c r="J49" s="445"/>
      <c r="K49" s="445"/>
      <c r="L49" s="445"/>
      <c r="M49" s="445"/>
      <c r="N49" s="445"/>
      <c r="O49" s="445"/>
      <c r="P49" s="445"/>
      <c r="Q49" s="445"/>
      <c r="R49" s="445"/>
      <c r="S49" s="445"/>
      <c r="T49" s="445"/>
      <c r="U49" s="445"/>
      <c r="V49" s="445"/>
      <c r="W49" s="445"/>
      <c r="X49" s="445"/>
      <c r="Y49" s="445"/>
      <c r="Z49" s="445"/>
      <c r="AA49" s="445"/>
      <c r="AB49" s="445"/>
      <c r="AC49" s="445"/>
      <c r="AD49" s="445"/>
      <c r="AE49" s="445"/>
      <c r="AF49" s="445"/>
      <c r="AG49" s="445"/>
      <c r="AH49" s="445"/>
      <c r="AI49" s="445"/>
      <c r="AJ49" s="445"/>
      <c r="AK49" s="445"/>
      <c r="AL49" s="445"/>
      <c r="AM49" s="445"/>
      <c r="AN49" s="445"/>
      <c r="AO49" s="445"/>
      <c r="AP49" s="445"/>
      <c r="AQ49" s="445"/>
      <c r="AR49" s="445"/>
      <c r="AS49" s="445"/>
      <c r="AT49" s="445"/>
      <c r="AU49" s="445"/>
      <c r="AV49" s="445"/>
      <c r="AW49" s="445"/>
      <c r="AX49" s="445"/>
      <c r="AY49" s="445"/>
      <c r="AZ49" s="445"/>
      <c r="BA49" s="445"/>
      <c r="BB49" s="53"/>
      <c r="BC49" s="53"/>
    </row>
    <row r="50" spans="1:55" s="4" customFormat="1" ht="6.75" customHeight="1">
      <c r="A50" s="131"/>
      <c r="B50" s="131"/>
      <c r="C50" s="131"/>
      <c r="D50" s="131"/>
      <c r="E50" s="131"/>
      <c r="F50" s="131"/>
      <c r="G50" s="131"/>
      <c r="H50" s="131"/>
      <c r="I50" s="131"/>
      <c r="J50" s="53"/>
      <c r="K50" s="53"/>
      <c r="L50" s="53"/>
      <c r="M50" s="53"/>
      <c r="N50" s="53"/>
      <c r="O50" s="53"/>
      <c r="P50" s="53"/>
      <c r="Q50" s="53"/>
      <c r="R50" s="53"/>
      <c r="S50" s="53"/>
      <c r="T50" s="53"/>
      <c r="U50" s="53"/>
      <c r="V50" s="53"/>
      <c r="W50" s="53"/>
      <c r="X50" s="53"/>
      <c r="Y50" s="53"/>
      <c r="Z50" s="53"/>
      <c r="AA50" s="53"/>
      <c r="AB50" s="53"/>
      <c r="AC50" s="53"/>
      <c r="AD50" s="53"/>
      <c r="AE50" s="53"/>
      <c r="AF50" s="53"/>
      <c r="AG50" s="53"/>
      <c r="AH50" s="53"/>
      <c r="AI50" s="53"/>
      <c r="AJ50" s="53"/>
      <c r="AK50" s="53"/>
      <c r="AL50" s="53"/>
      <c r="AM50" s="53"/>
      <c r="AN50" s="53"/>
      <c r="AO50" s="53"/>
      <c r="AP50" s="53"/>
      <c r="AQ50" s="53"/>
      <c r="AR50" s="53"/>
      <c r="AS50" s="53"/>
      <c r="AT50" s="53"/>
      <c r="AU50" s="53"/>
      <c r="AV50" s="53"/>
      <c r="AW50" s="53"/>
      <c r="AX50" s="53"/>
      <c r="AY50" s="53"/>
      <c r="AZ50" s="53"/>
      <c r="BA50" s="53"/>
      <c r="BB50" s="5" t="s">
        <v>133</v>
      </c>
      <c r="BC50" s="53"/>
    </row>
    <row r="51" spans="1:55" s="5" customFormat="1" ht="15" customHeight="1">
      <c r="A51" s="446" t="s">
        <v>43</v>
      </c>
      <c r="B51" s="446"/>
      <c r="C51" s="446"/>
      <c r="D51" s="446"/>
      <c r="E51" s="446"/>
      <c r="F51" s="446"/>
      <c r="G51" s="446"/>
      <c r="H51" s="446"/>
      <c r="I51" s="446"/>
      <c r="J51" s="446"/>
      <c r="K51" s="446"/>
      <c r="L51" s="446"/>
      <c r="M51" s="446"/>
      <c r="N51" s="441" t="s">
        <v>44</v>
      </c>
      <c r="O51" s="441"/>
      <c r="P51" s="441"/>
      <c r="Q51" s="441"/>
      <c r="R51" s="441"/>
      <c r="S51" s="441"/>
      <c r="T51" s="441"/>
      <c r="U51" s="441"/>
      <c r="V51" s="441"/>
      <c r="W51" s="441"/>
      <c r="X51" s="441"/>
      <c r="Y51" s="441"/>
      <c r="Z51" s="441"/>
      <c r="AA51" s="441"/>
      <c r="AB51" s="441"/>
      <c r="AC51" s="441"/>
      <c r="AD51" s="441"/>
      <c r="AE51" s="441"/>
      <c r="AF51" s="441"/>
      <c r="AG51" s="441"/>
      <c r="AH51" s="441"/>
      <c r="AI51" s="441"/>
      <c r="AJ51" s="441"/>
      <c r="AK51" s="441"/>
      <c r="AL51" s="441"/>
      <c r="AM51" s="441"/>
      <c r="AN51" s="441"/>
      <c r="AO51" s="441"/>
      <c r="AP51" s="441"/>
      <c r="AQ51" s="441"/>
      <c r="AR51" s="441"/>
      <c r="AS51" s="441"/>
      <c r="AT51" s="441"/>
      <c r="AU51" s="441"/>
      <c r="AV51" s="441"/>
      <c r="AW51" s="441"/>
      <c r="AX51" s="441"/>
      <c r="AY51" s="441"/>
      <c r="AZ51" s="441"/>
      <c r="BA51" s="441"/>
      <c r="BB51" s="57"/>
      <c r="BC51" s="57"/>
    </row>
    <row r="52" spans="1:55" s="5" customFormat="1" ht="6.75" customHeight="1">
      <c r="A52" s="132"/>
      <c r="B52" s="132"/>
      <c r="C52" s="132"/>
      <c r="D52" s="130"/>
      <c r="E52" s="130"/>
      <c r="F52" s="130"/>
      <c r="G52" s="130"/>
      <c r="H52" s="130"/>
      <c r="I52" s="130"/>
      <c r="J52" s="57"/>
      <c r="K52" s="57"/>
      <c r="L52" s="57"/>
      <c r="M52" s="57"/>
      <c r="N52" s="57"/>
      <c r="O52" s="57"/>
      <c r="P52" s="57"/>
      <c r="Q52" s="57"/>
      <c r="R52" s="57"/>
      <c r="S52" s="57"/>
      <c r="T52" s="57"/>
      <c r="U52" s="57"/>
      <c r="V52" s="57"/>
      <c r="W52" s="57"/>
      <c r="X52" s="57"/>
      <c r="Y52" s="57"/>
      <c r="Z52" s="57"/>
      <c r="AA52" s="57"/>
      <c r="AB52" s="57"/>
      <c r="AC52" s="57"/>
      <c r="AD52" s="57"/>
      <c r="AE52" s="57"/>
      <c r="AF52" s="57"/>
      <c r="AG52" s="57"/>
      <c r="AH52" s="57"/>
      <c r="AI52" s="57"/>
      <c r="AJ52" s="57"/>
      <c r="AK52" s="57"/>
      <c r="AL52" s="57"/>
      <c r="AM52" s="57"/>
      <c r="AN52" s="57"/>
      <c r="AO52" s="57"/>
      <c r="AP52" s="57"/>
      <c r="AQ52" s="57"/>
      <c r="AR52" s="57"/>
      <c r="AS52" s="57"/>
      <c r="AT52" s="57"/>
      <c r="AU52" s="57"/>
      <c r="AV52" s="57"/>
      <c r="AW52" s="57"/>
      <c r="AX52" s="57"/>
      <c r="AY52" s="57"/>
      <c r="AZ52" s="57"/>
      <c r="BA52" s="57"/>
      <c r="BB52" s="57"/>
      <c r="BC52" s="57"/>
    </row>
    <row r="53" spans="1:55" s="4" customFormat="1" ht="15" customHeight="1">
      <c r="A53" s="447" t="s">
        <v>45</v>
      </c>
      <c r="B53" s="447"/>
      <c r="C53" s="447"/>
      <c r="D53" s="447"/>
      <c r="E53" s="447"/>
      <c r="F53" s="447"/>
      <c r="G53" s="447"/>
      <c r="H53" s="447"/>
      <c r="I53" s="448" t="str">
        <f>Свидетельство!BH59</f>
        <v>годен</v>
      </c>
      <c r="J53" s="448"/>
      <c r="K53" s="448"/>
      <c r="L53" s="448"/>
      <c r="M53" s="448"/>
      <c r="N53" s="449" t="s">
        <v>47</v>
      </c>
      <c r="O53" s="449"/>
      <c r="P53" s="449"/>
      <c r="Q53" s="449"/>
      <c r="R53" s="449"/>
      <c r="S53" s="449"/>
      <c r="T53" s="449"/>
      <c r="U53" s="449"/>
      <c r="V53" s="449"/>
      <c r="W53" s="449"/>
      <c r="X53" s="449"/>
      <c r="Y53" s="449"/>
      <c r="Z53" s="449"/>
      <c r="AA53" s="449"/>
      <c r="AB53" s="449"/>
      <c r="AC53" s="449"/>
      <c r="AD53" s="449"/>
      <c r="AE53" s="449"/>
      <c r="AF53" s="449"/>
      <c r="AG53" s="449"/>
      <c r="AH53" s="449"/>
      <c r="AI53" s="449"/>
      <c r="AJ53" s="449"/>
      <c r="AK53" s="449"/>
      <c r="AL53" s="449"/>
      <c r="AM53" s="449"/>
      <c r="AN53" s="449"/>
      <c r="AO53" s="449"/>
      <c r="AP53" s="449"/>
      <c r="AQ53" s="449"/>
      <c r="AR53" s="449"/>
      <c r="AS53" s="449"/>
      <c r="AT53" s="449"/>
      <c r="AU53" s="449"/>
      <c r="AV53" s="449"/>
      <c r="AW53" s="450" t="str">
        <f>VLOOKUP(Свидетельство!BF8,СИ!A1:F200,3,FALSE)</f>
        <v>2467-74</v>
      </c>
      <c r="AX53" s="450"/>
      <c r="AY53" s="450"/>
      <c r="AZ53" s="450"/>
      <c r="BA53" s="450"/>
      <c r="BB53" s="53"/>
      <c r="BC53" s="53"/>
    </row>
    <row r="54" spans="1:55" s="4" customFormat="1" ht="6.75" customHeight="1">
      <c r="A54" s="58"/>
      <c r="B54" s="58"/>
      <c r="C54" s="58"/>
      <c r="D54" s="58"/>
      <c r="E54" s="58"/>
      <c r="F54" s="58"/>
      <c r="G54" s="59"/>
      <c r="H54" s="59"/>
      <c r="I54" s="129"/>
      <c r="J54" s="53"/>
      <c r="K54" s="53"/>
      <c r="L54" s="53"/>
      <c r="M54" s="53"/>
      <c r="N54" s="53"/>
      <c r="O54" s="53"/>
      <c r="P54" s="53"/>
      <c r="Q54" s="53"/>
      <c r="R54" s="53"/>
      <c r="S54" s="53"/>
      <c r="T54" s="53"/>
      <c r="U54" s="53"/>
      <c r="V54" s="53"/>
      <c r="W54" s="53"/>
      <c r="X54" s="53"/>
      <c r="Y54" s="53"/>
      <c r="Z54" s="53"/>
      <c r="AA54" s="53"/>
      <c r="AB54" s="53"/>
      <c r="AC54" s="53"/>
      <c r="AD54" s="53"/>
      <c r="AE54" s="53"/>
      <c r="AF54" s="53"/>
      <c r="AG54" s="53"/>
      <c r="AH54" s="53"/>
      <c r="AI54" s="53"/>
      <c r="AJ54" s="53"/>
      <c r="AK54" s="53"/>
      <c r="AL54" s="53"/>
      <c r="AM54" s="53"/>
      <c r="AN54" s="53"/>
      <c r="AO54" s="53"/>
      <c r="AP54" s="53"/>
      <c r="AQ54" s="53"/>
      <c r="AR54" s="53"/>
      <c r="AS54" s="53"/>
      <c r="AT54" s="53"/>
      <c r="AU54" s="53"/>
      <c r="AV54" s="53"/>
      <c r="AW54" s="53"/>
      <c r="AX54" s="53"/>
      <c r="AY54" s="53"/>
      <c r="AZ54" s="53"/>
      <c r="BA54" s="53"/>
      <c r="BB54" s="53"/>
      <c r="BC54" s="53"/>
    </row>
    <row r="55" spans="1:55" s="4" customFormat="1" ht="15" customHeight="1">
      <c r="A55" s="426" t="s">
        <v>48</v>
      </c>
      <c r="B55" s="426"/>
      <c r="C55" s="426"/>
      <c r="D55" s="426"/>
      <c r="E55" s="426"/>
      <c r="F55" s="426"/>
      <c r="G55" s="426"/>
      <c r="H55" s="426"/>
      <c r="I55" s="426"/>
      <c r="J55" s="426"/>
      <c r="K55" s="426"/>
      <c r="L55" s="426"/>
      <c r="M55" s="426"/>
      <c r="N55" s="426"/>
      <c r="O55" s="426"/>
      <c r="P55" s="426"/>
      <c r="Q55" s="426"/>
      <c r="R55" s="426"/>
      <c r="S55" s="426"/>
      <c r="T55" s="426"/>
      <c r="U55" s="426"/>
      <c r="V55" s="426"/>
      <c r="W55" s="426"/>
      <c r="X55" s="426"/>
      <c r="Y55" s="426"/>
      <c r="Z55" s="426"/>
      <c r="AA55" s="426"/>
      <c r="AB55" s="426"/>
      <c r="AC55" s="426"/>
      <c r="AD55" s="426"/>
      <c r="AE55" s="426"/>
      <c r="AF55" s="426"/>
      <c r="AG55" s="426"/>
      <c r="AH55" s="426"/>
      <c r="AI55" s="426"/>
      <c r="AJ55" s="426"/>
      <c r="AK55" s="426"/>
      <c r="AL55" s="426"/>
      <c r="AM55" s="426"/>
      <c r="AN55" s="426"/>
      <c r="AO55" s="426"/>
      <c r="AP55" s="426"/>
      <c r="AQ55" s="426"/>
      <c r="AR55" s="426"/>
      <c r="AS55" s="426"/>
      <c r="AT55" s="426"/>
      <c r="AU55" s="426"/>
      <c r="AV55" s="426"/>
      <c r="AW55" s="426"/>
      <c r="AX55" s="426"/>
      <c r="AY55" s="426"/>
      <c r="AZ55" s="426"/>
      <c r="BA55" s="426"/>
      <c r="BB55" s="53"/>
      <c r="BC55" s="53"/>
    </row>
    <row r="56" spans="1:55" s="4" customFormat="1" ht="6.75" customHeight="1">
      <c r="A56" s="129"/>
      <c r="B56" s="129"/>
      <c r="C56" s="129"/>
      <c r="D56" s="129"/>
      <c r="E56" s="129"/>
      <c r="F56" s="129"/>
      <c r="G56" s="53"/>
      <c r="H56" s="131"/>
      <c r="I56" s="131"/>
      <c r="J56" s="53"/>
      <c r="K56" s="53"/>
      <c r="L56" s="53"/>
      <c r="M56" s="53"/>
      <c r="N56" s="53"/>
      <c r="O56" s="53"/>
      <c r="P56" s="53"/>
      <c r="Q56" s="53"/>
      <c r="R56" s="53"/>
      <c r="S56" s="53"/>
      <c r="T56" s="53"/>
      <c r="U56" s="53"/>
      <c r="V56" s="53"/>
      <c r="W56" s="53"/>
      <c r="X56" s="53"/>
      <c r="Y56" s="53"/>
      <c r="Z56" s="53"/>
      <c r="AA56" s="53"/>
      <c r="AB56" s="53"/>
      <c r="AC56" s="53"/>
      <c r="AD56" s="53"/>
      <c r="AE56" s="53"/>
      <c r="AF56" s="53"/>
      <c r="AG56" s="53"/>
      <c r="AH56" s="53"/>
      <c r="AI56" s="53"/>
      <c r="AJ56" s="53"/>
      <c r="AK56" s="53"/>
      <c r="AL56" s="60"/>
      <c r="AM56" s="60"/>
      <c r="AN56" s="60"/>
      <c r="AO56" s="60"/>
      <c r="AP56" s="60"/>
      <c r="AQ56" s="60"/>
      <c r="AR56" s="60"/>
      <c r="AS56" s="60"/>
      <c r="AT56" s="60"/>
      <c r="AU56" s="61"/>
      <c r="AV56" s="61"/>
      <c r="AW56" s="62"/>
      <c r="AX56" s="62"/>
      <c r="AY56" s="63"/>
      <c r="AZ56" s="63"/>
      <c r="BA56" s="55"/>
      <c r="BB56" s="53"/>
      <c r="BC56" s="53"/>
    </row>
    <row r="57" spans="1:55" s="4" customFormat="1" ht="15" customHeight="1">
      <c r="A57" s="421" t="s">
        <v>49</v>
      </c>
      <c r="B57" s="421"/>
      <c r="C57" s="421"/>
      <c r="D57" s="421"/>
      <c r="E57" s="421"/>
      <c r="F57" s="421"/>
      <c r="G57" s="421"/>
      <c r="H57" s="421"/>
      <c r="I57" s="421"/>
      <c r="J57" s="421"/>
      <c r="K57" s="421"/>
      <c r="L57" s="421"/>
      <c r="M57" s="421"/>
      <c r="N57" s="421"/>
      <c r="O57" s="421"/>
      <c r="P57" s="421"/>
      <c r="Q57" s="421"/>
      <c r="R57" s="439" t="str">
        <f>Свидетельство!BF11&amp;Свидетельство!BH11</f>
        <v>17118/2018</v>
      </c>
      <c r="S57" s="439"/>
      <c r="T57" s="439"/>
      <c r="U57" s="439"/>
      <c r="V57" s="439"/>
      <c r="W57" s="439"/>
      <c r="X57" s="439"/>
      <c r="Y57" s="439"/>
      <c r="Z57" s="53"/>
      <c r="AA57" s="53"/>
      <c r="AB57" s="53"/>
      <c r="AC57" s="53"/>
      <c r="AD57" s="53"/>
      <c r="AE57" s="53"/>
      <c r="AF57" s="53"/>
      <c r="AG57" s="53"/>
      <c r="AH57" s="53"/>
      <c r="AI57" s="440" t="s">
        <v>50</v>
      </c>
      <c r="AJ57" s="440"/>
      <c r="AK57" s="440"/>
      <c r="AL57" s="440"/>
      <c r="AM57" s="440"/>
      <c r="AN57" s="440"/>
      <c r="AO57" s="440"/>
      <c r="AP57" s="440"/>
      <c r="AQ57" s="440"/>
      <c r="AR57" s="440"/>
      <c r="AS57" s="440"/>
      <c r="AT57" s="440"/>
      <c r="AU57" s="440"/>
      <c r="AV57" s="440"/>
      <c r="AW57" s="440"/>
      <c r="AX57" s="64">
        <f>Свидетельство!BF22</f>
        <v>1</v>
      </c>
      <c r="AY57" s="441" t="s">
        <v>1</v>
      </c>
      <c r="AZ57" s="441"/>
      <c r="BA57" s="441"/>
      <c r="BB57" s="53"/>
      <c r="BC57" s="53"/>
    </row>
    <row r="58" spans="1:55" s="4" customFormat="1" ht="6.75" customHeight="1">
      <c r="A58" s="53"/>
      <c r="B58" s="53"/>
      <c r="C58" s="53"/>
      <c r="D58" s="53"/>
      <c r="E58" s="53"/>
      <c r="F58" s="53"/>
      <c r="G58" s="53"/>
      <c r="H58" s="131"/>
      <c r="I58" s="131"/>
      <c r="J58" s="53"/>
      <c r="K58" s="53"/>
      <c r="L58" s="53"/>
      <c r="M58" s="53"/>
      <c r="N58" s="53"/>
      <c r="O58" s="53"/>
      <c r="P58" s="53"/>
      <c r="Q58" s="53"/>
      <c r="R58" s="53"/>
      <c r="S58" s="53"/>
      <c r="T58" s="53"/>
      <c r="U58" s="430">
        <f>Свидетельство!BI11</f>
        <v>18001495540</v>
      </c>
      <c r="V58" s="431"/>
      <c r="W58" s="431"/>
      <c r="X58" s="431"/>
      <c r="Y58" s="431"/>
      <c r="Z58" s="431"/>
      <c r="AA58" s="431"/>
      <c r="AB58" s="431"/>
      <c r="AC58" s="431"/>
      <c r="AD58" s="431"/>
      <c r="AE58" s="431"/>
      <c r="AF58" s="431"/>
      <c r="AG58" s="431"/>
      <c r="AH58" s="432"/>
      <c r="AI58" s="53"/>
      <c r="AJ58" s="53"/>
      <c r="AK58" s="53"/>
      <c r="AL58" s="60"/>
      <c r="AM58" s="60"/>
      <c r="AN58" s="60"/>
      <c r="AO58" s="60"/>
      <c r="AP58" s="60"/>
      <c r="AQ58" s="60"/>
      <c r="AR58" s="60"/>
      <c r="AS58" s="60"/>
      <c r="AT58" s="60"/>
      <c r="AU58" s="61"/>
      <c r="AV58" s="61"/>
      <c r="AW58" s="62"/>
      <c r="AX58" s="62"/>
      <c r="AY58" s="63"/>
      <c r="AZ58" s="63"/>
      <c r="BA58" s="55"/>
      <c r="BB58" s="53"/>
      <c r="BC58" s="53"/>
    </row>
    <row r="59" spans="1:55" s="4" customFormat="1" ht="15" customHeight="1">
      <c r="A59" s="421" t="s">
        <v>51</v>
      </c>
      <c r="B59" s="421"/>
      <c r="C59" s="421"/>
      <c r="D59" s="421"/>
      <c r="E59" s="421"/>
      <c r="F59" s="421"/>
      <c r="G59" s="421"/>
      <c r="H59" s="421"/>
      <c r="I59" s="421"/>
      <c r="J59" s="421"/>
      <c r="K59" s="421"/>
      <c r="L59" s="421"/>
      <c r="M59" s="421"/>
      <c r="N59" s="421"/>
      <c r="O59" s="421"/>
      <c r="P59" s="421"/>
      <c r="Q59" s="421"/>
      <c r="R59" s="421"/>
      <c r="S59" s="65"/>
      <c r="T59" s="53"/>
      <c r="U59" s="433"/>
      <c r="V59" s="434"/>
      <c r="W59" s="434"/>
      <c r="X59" s="434"/>
      <c r="Y59" s="434"/>
      <c r="Z59" s="434"/>
      <c r="AA59" s="434"/>
      <c r="AB59" s="434"/>
      <c r="AC59" s="434"/>
      <c r="AD59" s="434"/>
      <c r="AE59" s="434"/>
      <c r="AF59" s="434"/>
      <c r="AG59" s="434"/>
      <c r="AH59" s="435"/>
      <c r="AI59" s="53"/>
      <c r="AJ59" s="53"/>
      <c r="AK59" s="53"/>
      <c r="AL59" s="53"/>
      <c r="AM59" s="53"/>
      <c r="AN59" s="53"/>
      <c r="AO59" s="53"/>
      <c r="AP59" s="53"/>
      <c r="AQ59" s="53"/>
      <c r="AR59" s="53"/>
      <c r="AS59" s="53"/>
      <c r="AT59" s="53"/>
      <c r="AU59" s="57"/>
      <c r="AV59" s="57"/>
      <c r="AW59" s="57"/>
      <c r="AX59" s="57"/>
      <c r="AY59" s="57"/>
      <c r="AZ59" s="57"/>
      <c r="BA59" s="53"/>
      <c r="BB59" s="53"/>
      <c r="BC59" s="53"/>
    </row>
    <row r="60" spans="1:55" s="4" customFormat="1" ht="11.25" customHeight="1">
      <c r="A60" s="53"/>
      <c r="B60" s="53"/>
      <c r="C60" s="53"/>
      <c r="D60" s="53"/>
      <c r="E60" s="53"/>
      <c r="F60" s="53"/>
      <c r="G60" s="66"/>
      <c r="H60" s="131"/>
      <c r="I60" s="131"/>
      <c r="J60" s="53"/>
      <c r="K60" s="53"/>
      <c r="L60" s="53"/>
      <c r="M60" s="53"/>
      <c r="N60" s="53"/>
      <c r="O60" s="53"/>
      <c r="P60" s="53"/>
      <c r="Q60" s="53"/>
      <c r="R60" s="53"/>
      <c r="S60" s="53"/>
      <c r="T60" s="53"/>
      <c r="U60" s="436"/>
      <c r="V60" s="437"/>
      <c r="W60" s="437"/>
      <c r="X60" s="437"/>
      <c r="Y60" s="437"/>
      <c r="Z60" s="437"/>
      <c r="AA60" s="437"/>
      <c r="AB60" s="437"/>
      <c r="AC60" s="437"/>
      <c r="AD60" s="437"/>
      <c r="AE60" s="437"/>
      <c r="AF60" s="437"/>
      <c r="AG60" s="437"/>
      <c r="AH60" s="438"/>
      <c r="AI60" s="53"/>
      <c r="AJ60" s="53"/>
      <c r="AK60" s="53"/>
      <c r="AL60" s="53"/>
      <c r="AM60" s="53"/>
      <c r="AN60" s="53"/>
      <c r="AO60" s="53"/>
      <c r="AP60" s="53"/>
      <c r="AQ60" s="53"/>
      <c r="AR60" s="53"/>
      <c r="AS60" s="53"/>
      <c r="AT60" s="53"/>
      <c r="AU60" s="57"/>
      <c r="AV60" s="57"/>
      <c r="AW60" s="57"/>
      <c r="AX60" s="57"/>
      <c r="AY60" s="57"/>
      <c r="AZ60" s="57"/>
      <c r="BA60" s="53"/>
      <c r="BB60" s="53"/>
      <c r="BC60" s="53"/>
    </row>
    <row r="61" spans="1:55" s="4" customFormat="1" ht="15" customHeight="1">
      <c r="A61" s="422" t="s">
        <v>52</v>
      </c>
      <c r="B61" s="422"/>
      <c r="C61" s="422"/>
      <c r="D61" s="422"/>
      <c r="E61" s="422"/>
      <c r="F61" s="422"/>
      <c r="G61" s="422"/>
      <c r="H61" s="422"/>
      <c r="I61" s="422"/>
      <c r="J61" s="422"/>
      <c r="K61" s="422"/>
      <c r="L61" s="422"/>
      <c r="M61" s="422"/>
      <c r="N61" s="422"/>
      <c r="O61" s="423">
        <f>Свидетельство!BI13</f>
        <v>70810329</v>
      </c>
      <c r="P61" s="423"/>
      <c r="Q61" s="423"/>
      <c r="R61" s="423"/>
      <c r="S61" s="423"/>
      <c r="T61" s="423"/>
      <c r="U61" s="424"/>
      <c r="V61" s="424"/>
      <c r="W61" s="425">
        <f>Свидетельство!BL13</f>
        <v>43234</v>
      </c>
      <c r="X61" s="425"/>
      <c r="Y61" s="425"/>
      <c r="Z61" s="425"/>
      <c r="AA61" s="425"/>
      <c r="AB61" s="425"/>
      <c r="AC61" s="425"/>
      <c r="AD61" s="53"/>
      <c r="AE61" s="53"/>
      <c r="AF61" s="53"/>
      <c r="AG61" s="53"/>
      <c r="AH61" s="53"/>
      <c r="AI61" s="53"/>
      <c r="AJ61" s="53"/>
      <c r="AK61" s="53"/>
      <c r="AL61" s="53"/>
      <c r="AM61" s="53"/>
      <c r="AN61" s="53"/>
      <c r="AO61" s="53"/>
      <c r="AP61" s="53"/>
      <c r="AQ61" s="53"/>
      <c r="AR61" s="53"/>
      <c r="AS61" s="53"/>
      <c r="AT61" s="53"/>
      <c r="AU61" s="53"/>
      <c r="AV61" s="53"/>
      <c r="AW61" s="53"/>
      <c r="AX61" s="53"/>
      <c r="AY61" s="53"/>
      <c r="AZ61" s="53"/>
      <c r="BA61" s="53"/>
      <c r="BB61" s="53"/>
      <c r="BC61" s="53"/>
    </row>
    <row r="62" spans="1:55" s="5" customFormat="1" ht="15" customHeight="1">
      <c r="A62" s="133"/>
      <c r="B62" s="133"/>
      <c r="C62" s="133"/>
      <c r="D62" s="53"/>
      <c r="E62" s="53"/>
      <c r="F62" s="53"/>
      <c r="G62" s="53"/>
      <c r="H62" s="132"/>
      <c r="I62" s="132"/>
      <c r="J62" s="57"/>
      <c r="K62" s="57"/>
      <c r="L62" s="57"/>
      <c r="M62" s="57"/>
      <c r="N62" s="57"/>
      <c r="O62" s="67"/>
      <c r="P62" s="67"/>
      <c r="Q62" s="67"/>
      <c r="R62" s="67"/>
      <c r="S62" s="67"/>
      <c r="T62" s="67"/>
      <c r="U62" s="57"/>
      <c r="V62" s="57"/>
      <c r="W62" s="57"/>
      <c r="X62" s="57"/>
      <c r="Y62" s="57"/>
      <c r="Z62" s="57"/>
      <c r="AA62" s="57"/>
      <c r="AB62" s="57"/>
      <c r="AC62" s="57"/>
      <c r="AD62" s="57"/>
      <c r="AE62" s="57"/>
      <c r="AF62" s="57"/>
      <c r="AG62" s="57"/>
      <c r="AH62" s="57"/>
      <c r="AI62" s="57"/>
      <c r="AJ62" s="57"/>
      <c r="AK62" s="57"/>
      <c r="AL62" s="57"/>
      <c r="AM62" s="57"/>
      <c r="AN62" s="57"/>
      <c r="AO62" s="57"/>
      <c r="AP62" s="57"/>
      <c r="AQ62" s="57"/>
      <c r="AR62" s="57"/>
      <c r="AS62" s="57"/>
      <c r="AT62" s="57"/>
      <c r="AU62" s="57"/>
      <c r="AV62" s="57"/>
      <c r="AW62" s="57"/>
      <c r="AX62" s="57"/>
      <c r="AY62" s="57"/>
      <c r="AZ62" s="57"/>
      <c r="BA62" s="57"/>
      <c r="BB62" s="57"/>
      <c r="BC62" s="57"/>
    </row>
    <row r="63" spans="1:55" s="5" customFormat="1" ht="15" customHeight="1">
      <c r="A63" s="426" t="s">
        <v>54</v>
      </c>
      <c r="B63" s="426"/>
      <c r="C63" s="426"/>
      <c r="D63" s="426"/>
      <c r="E63" s="426"/>
      <c r="F63" s="426"/>
      <c r="G63" s="426"/>
      <c r="H63" s="427"/>
      <c r="I63" s="427"/>
      <c r="J63" s="427"/>
      <c r="K63" s="427"/>
      <c r="L63" s="427"/>
      <c r="M63" s="427"/>
      <c r="N63" s="427"/>
      <c r="O63" s="427"/>
      <c r="P63" s="427"/>
      <c r="Q63" s="427"/>
      <c r="R63" s="427"/>
      <c r="S63" s="428" t="str">
        <f>Свидетельство!AQ51</f>
        <v>Е.В. Кулюшина</v>
      </c>
      <c r="T63" s="429"/>
      <c r="U63" s="429"/>
      <c r="V63" s="429"/>
      <c r="W63" s="429"/>
      <c r="X63" s="429"/>
      <c r="Y63" s="429"/>
      <c r="Z63" s="429"/>
      <c r="AA63" s="429"/>
      <c r="AB63" s="429"/>
      <c r="AC63" s="429"/>
      <c r="AD63" s="429"/>
      <c r="AE63" s="429"/>
      <c r="AF63" s="429"/>
      <c r="AG63" s="429"/>
      <c r="AH63" s="57"/>
      <c r="AI63" s="57"/>
      <c r="AJ63" s="57"/>
      <c r="AK63" s="57"/>
      <c r="AL63" s="57"/>
      <c r="AM63" s="417" t="s">
        <v>55</v>
      </c>
      <c r="AN63" s="417"/>
      <c r="AO63" s="417"/>
      <c r="AP63" s="417"/>
      <c r="AQ63" s="417"/>
      <c r="AR63" s="417"/>
      <c r="AS63" s="417"/>
      <c r="AT63" s="417"/>
      <c r="AU63" s="418">
        <f>Свидетельство!BF24</f>
        <v>43234</v>
      </c>
      <c r="AV63" s="418"/>
      <c r="AW63" s="418"/>
      <c r="AX63" s="418"/>
      <c r="AY63" s="418"/>
      <c r="AZ63" s="418"/>
      <c r="BA63" s="418"/>
      <c r="BB63" s="57"/>
      <c r="BC63" s="57"/>
    </row>
    <row r="64" spans="1:55" s="6" customFormat="1" ht="9" customHeight="1">
      <c r="A64" s="68"/>
      <c r="B64" s="68"/>
      <c r="C64" s="69"/>
      <c r="D64" s="69"/>
      <c r="E64" s="68"/>
      <c r="F64" s="68"/>
      <c r="G64" s="68"/>
      <c r="H64" s="419" t="s">
        <v>56</v>
      </c>
      <c r="I64" s="419"/>
      <c r="J64" s="419"/>
      <c r="K64" s="419"/>
      <c r="L64" s="419"/>
      <c r="M64" s="419"/>
      <c r="N64" s="419"/>
      <c r="O64" s="419"/>
      <c r="P64" s="419"/>
      <c r="Q64" s="419"/>
      <c r="R64" s="419"/>
      <c r="S64" s="69"/>
      <c r="T64" s="69"/>
      <c r="U64" s="69"/>
      <c r="V64" s="69"/>
      <c r="W64" s="69"/>
      <c r="X64" s="69"/>
      <c r="Y64" s="69"/>
      <c r="Z64" s="69"/>
      <c r="AA64" s="69"/>
      <c r="AB64" s="69"/>
      <c r="AC64" s="69"/>
      <c r="AD64" s="69"/>
      <c r="AE64" s="69"/>
      <c r="AF64" s="69"/>
      <c r="AG64" s="69"/>
      <c r="AH64" s="69"/>
      <c r="AI64" s="69"/>
      <c r="AJ64" s="69"/>
      <c r="AK64" s="69"/>
      <c r="AL64" s="69"/>
      <c r="AM64" s="69"/>
      <c r="AN64" s="69"/>
      <c r="AO64" s="69"/>
      <c r="AP64" s="69"/>
      <c r="AQ64" s="69"/>
      <c r="AR64" s="69"/>
      <c r="AS64" s="69"/>
      <c r="AT64" s="69"/>
      <c r="AU64" s="69"/>
      <c r="AV64" s="69"/>
      <c r="AW64" s="69"/>
      <c r="AX64" s="69"/>
      <c r="AY64" s="69"/>
      <c r="AZ64" s="69"/>
      <c r="BA64" s="69"/>
      <c r="BB64" s="69"/>
      <c r="BC64" s="69"/>
    </row>
    <row r="65" spans="1:55" s="6" customFormat="1" ht="9" customHeight="1">
      <c r="A65" s="68"/>
      <c r="B65" s="68"/>
      <c r="C65" s="69"/>
      <c r="D65" s="69"/>
      <c r="E65" s="68"/>
      <c r="F65" s="68"/>
      <c r="G65" s="68"/>
      <c r="H65" s="70"/>
      <c r="I65" s="70"/>
      <c r="J65" s="70"/>
      <c r="K65" s="70"/>
      <c r="L65" s="70"/>
      <c r="M65" s="70"/>
      <c r="N65" s="70"/>
      <c r="O65" s="70"/>
      <c r="P65" s="69"/>
      <c r="Q65" s="69"/>
      <c r="R65" s="69"/>
      <c r="S65" s="69"/>
      <c r="T65" s="69"/>
      <c r="U65" s="69"/>
      <c r="V65" s="69"/>
      <c r="W65" s="69"/>
      <c r="X65" s="69"/>
      <c r="Y65" s="69"/>
      <c r="Z65" s="69"/>
      <c r="AA65" s="69"/>
      <c r="AB65" s="69"/>
      <c r="AC65" s="69"/>
      <c r="AD65" s="69"/>
      <c r="AE65" s="69"/>
      <c r="AF65" s="69"/>
      <c r="AG65" s="69"/>
      <c r="AH65" s="69"/>
      <c r="AI65" s="69"/>
      <c r="AJ65" s="69"/>
      <c r="AK65" s="69"/>
      <c r="AL65" s="69"/>
      <c r="AM65" s="69"/>
      <c r="AN65" s="69"/>
      <c r="AO65" s="69"/>
      <c r="AP65" s="69"/>
      <c r="AQ65" s="69"/>
      <c r="AR65" s="69"/>
      <c r="AS65" s="69"/>
      <c r="AT65" s="69"/>
      <c r="AU65" s="69"/>
      <c r="AV65" s="69"/>
      <c r="AW65" s="69"/>
      <c r="AX65" s="69"/>
      <c r="AY65" s="69"/>
      <c r="AZ65" s="69"/>
      <c r="BA65" s="69"/>
      <c r="BB65" s="69"/>
      <c r="BC65" s="69"/>
    </row>
    <row r="66" spans="1:55" s="6" customFormat="1" ht="15" customHeight="1">
      <c r="A66" s="420" t="s">
        <v>57</v>
      </c>
      <c r="B66" s="420"/>
      <c r="C66" s="420"/>
      <c r="D66" s="420"/>
      <c r="E66" s="420"/>
      <c r="F66" s="420"/>
      <c r="G66" s="420"/>
      <c r="H66" s="420"/>
      <c r="I66" s="420"/>
      <c r="J66" s="420"/>
      <c r="K66" s="420"/>
      <c r="L66" s="420"/>
      <c r="M66" s="420"/>
      <c r="N66" s="420"/>
      <c r="O66" s="420"/>
      <c r="P66" s="420"/>
      <c r="Q66" s="420"/>
      <c r="R66" s="420"/>
      <c r="S66" s="420"/>
      <c r="T66" s="420"/>
      <c r="U66" s="420"/>
      <c r="V66" s="420"/>
      <c r="W66" s="420"/>
      <c r="X66" s="420"/>
      <c r="Y66" s="420"/>
      <c r="Z66" s="420"/>
      <c r="AA66" s="420"/>
      <c r="AB66" s="420"/>
      <c r="AC66" s="420"/>
      <c r="AD66" s="420"/>
      <c r="AE66" s="420"/>
      <c r="AF66" s="420"/>
      <c r="AG66" s="420"/>
      <c r="AH66" s="420"/>
      <c r="AI66" s="420"/>
      <c r="AJ66" s="420"/>
      <c r="AK66" s="420"/>
      <c r="AL66" s="420"/>
      <c r="AM66" s="420"/>
      <c r="AN66" s="420"/>
      <c r="AO66" s="420"/>
      <c r="AP66" s="420"/>
      <c r="AQ66" s="420"/>
      <c r="AR66" s="420"/>
      <c r="AS66" s="420"/>
      <c r="AT66" s="420"/>
      <c r="AU66" s="420"/>
      <c r="AV66" s="420"/>
      <c r="AW66" s="420"/>
      <c r="AX66" s="420"/>
      <c r="AY66" s="420"/>
      <c r="AZ66" s="420"/>
      <c r="BA66" s="420"/>
      <c r="BB66" s="69"/>
      <c r="BC66" s="69"/>
    </row>
    <row r="67" spans="1:55" s="6" customFormat="1" ht="15" customHeight="1">
      <c r="A67" s="420"/>
      <c r="B67" s="420"/>
      <c r="C67" s="420"/>
      <c r="D67" s="420"/>
      <c r="E67" s="420"/>
      <c r="F67" s="420"/>
      <c r="G67" s="420"/>
      <c r="H67" s="420"/>
      <c r="I67" s="420"/>
      <c r="J67" s="420"/>
      <c r="K67" s="420"/>
      <c r="L67" s="420"/>
      <c r="M67" s="420"/>
      <c r="N67" s="420"/>
      <c r="O67" s="420"/>
      <c r="P67" s="420"/>
      <c r="Q67" s="420"/>
      <c r="R67" s="420"/>
      <c r="S67" s="420"/>
      <c r="T67" s="420"/>
      <c r="U67" s="420"/>
      <c r="V67" s="420"/>
      <c r="W67" s="420"/>
      <c r="X67" s="420"/>
      <c r="Y67" s="420"/>
      <c r="Z67" s="420"/>
      <c r="AA67" s="420"/>
      <c r="AB67" s="420"/>
      <c r="AC67" s="420"/>
      <c r="AD67" s="420"/>
      <c r="AE67" s="420"/>
      <c r="AF67" s="420"/>
      <c r="AG67" s="420"/>
      <c r="AH67" s="420"/>
      <c r="AI67" s="420"/>
      <c r="AJ67" s="420"/>
      <c r="AK67" s="420"/>
      <c r="AL67" s="420"/>
      <c r="AM67" s="420"/>
      <c r="AN67" s="420"/>
      <c r="AO67" s="420"/>
      <c r="AP67" s="420"/>
      <c r="AQ67" s="420"/>
      <c r="AR67" s="420"/>
      <c r="AS67" s="420"/>
      <c r="AT67" s="420"/>
      <c r="AU67" s="420"/>
      <c r="AV67" s="420"/>
      <c r="AW67" s="420"/>
      <c r="AX67" s="420"/>
      <c r="AY67" s="420"/>
      <c r="AZ67" s="420"/>
      <c r="BA67" s="420"/>
      <c r="BB67" s="69"/>
      <c r="BC67" s="69"/>
    </row>
    <row r="68" spans="1:55" s="6" customFormat="1" ht="15" customHeight="1">
      <c r="A68" s="420"/>
      <c r="B68" s="420"/>
      <c r="C68" s="420"/>
      <c r="D68" s="420"/>
      <c r="E68" s="420"/>
      <c r="F68" s="420"/>
      <c r="G68" s="420"/>
      <c r="H68" s="420"/>
      <c r="I68" s="420"/>
      <c r="J68" s="420"/>
      <c r="K68" s="420"/>
      <c r="L68" s="420"/>
      <c r="M68" s="420"/>
      <c r="N68" s="420"/>
      <c r="O68" s="420"/>
      <c r="P68" s="420"/>
      <c r="Q68" s="420"/>
      <c r="R68" s="420"/>
      <c r="S68" s="420"/>
      <c r="T68" s="420"/>
      <c r="U68" s="420"/>
      <c r="V68" s="420"/>
      <c r="W68" s="420"/>
      <c r="X68" s="420"/>
      <c r="Y68" s="420"/>
      <c r="Z68" s="420"/>
      <c r="AA68" s="420"/>
      <c r="AB68" s="420"/>
      <c r="AC68" s="420"/>
      <c r="AD68" s="420"/>
      <c r="AE68" s="420"/>
      <c r="AF68" s="420"/>
      <c r="AG68" s="420"/>
      <c r="AH68" s="420"/>
      <c r="AI68" s="420"/>
      <c r="AJ68" s="420"/>
      <c r="AK68" s="420"/>
      <c r="AL68" s="420"/>
      <c r="AM68" s="420"/>
      <c r="AN68" s="420"/>
      <c r="AO68" s="420"/>
      <c r="AP68" s="420"/>
      <c r="AQ68" s="420"/>
      <c r="AR68" s="420"/>
      <c r="AS68" s="420"/>
      <c r="AT68" s="420"/>
      <c r="AU68" s="420"/>
      <c r="AV68" s="420"/>
      <c r="AW68" s="420"/>
      <c r="AX68" s="420"/>
      <c r="AY68" s="420"/>
      <c r="AZ68" s="420"/>
      <c r="BA68" s="420"/>
      <c r="BB68" s="69"/>
      <c r="BC68" s="69"/>
    </row>
    <row r="69" spans="1:55" s="6" customFormat="1" ht="7.5" customHeight="1">
      <c r="A69" s="138"/>
      <c r="B69" s="138"/>
      <c r="C69" s="138"/>
      <c r="D69" s="138"/>
      <c r="E69" s="138"/>
      <c r="F69" s="138"/>
      <c r="G69" s="138"/>
      <c r="H69" s="138"/>
      <c r="I69" s="138"/>
      <c r="J69" s="138"/>
      <c r="K69" s="138"/>
      <c r="L69" s="138"/>
      <c r="M69" s="138"/>
      <c r="N69" s="138"/>
      <c r="O69" s="138"/>
      <c r="P69" s="138"/>
      <c r="Q69" s="138"/>
      <c r="R69" s="138"/>
      <c r="S69" s="138"/>
      <c r="T69" s="138"/>
      <c r="U69" s="138"/>
      <c r="V69" s="138"/>
      <c r="W69" s="138"/>
      <c r="X69" s="138"/>
      <c r="Y69" s="138"/>
      <c r="Z69" s="138"/>
      <c r="AA69" s="138"/>
      <c r="AB69" s="138"/>
      <c r="AC69" s="138"/>
      <c r="AD69" s="138"/>
      <c r="AE69" s="138"/>
      <c r="AF69" s="138"/>
      <c r="AG69" s="138"/>
      <c r="AH69" s="138"/>
      <c r="AI69" s="138"/>
      <c r="AJ69" s="138"/>
      <c r="AK69" s="138"/>
      <c r="AL69" s="138"/>
      <c r="AM69" s="138"/>
      <c r="AN69" s="138"/>
      <c r="AO69" s="138"/>
      <c r="AP69" s="138"/>
      <c r="AQ69" s="138"/>
      <c r="AR69" s="138"/>
      <c r="AS69" s="138"/>
      <c r="AT69" s="138"/>
      <c r="AU69" s="138"/>
      <c r="AV69" s="138"/>
      <c r="AW69" s="138"/>
      <c r="AX69" s="138"/>
      <c r="AY69" s="138"/>
      <c r="AZ69" s="138"/>
      <c r="BA69" s="138"/>
    </row>
    <row r="83" spans="35:35" ht="12.75" customHeight="1">
      <c r="AI83" s="3" t="s">
        <v>133</v>
      </c>
    </row>
  </sheetData>
  <mergeCells count="62">
    <mergeCell ref="A22:BA22"/>
    <mergeCell ref="AF7:BA7"/>
    <mergeCell ref="AF8:BA8"/>
    <mergeCell ref="A7:U7"/>
    <mergeCell ref="A20:P20"/>
    <mergeCell ref="Q20:BA20"/>
    <mergeCell ref="A8:AC8"/>
    <mergeCell ref="A9:AC9"/>
    <mergeCell ref="AG9:BA9"/>
    <mergeCell ref="U12:AD12"/>
    <mergeCell ref="AE12:AM12"/>
    <mergeCell ref="A13:BA13"/>
    <mergeCell ref="A15:BA15"/>
    <mergeCell ref="A17:BA18"/>
    <mergeCell ref="A6:AC6"/>
    <mergeCell ref="A1:BA1"/>
    <mergeCell ref="A2:BA2"/>
    <mergeCell ref="A3:BA3"/>
    <mergeCell ref="A5:AC5"/>
    <mergeCell ref="AF6:BA6"/>
    <mergeCell ref="AF5:BA5"/>
    <mergeCell ref="A27:L27"/>
    <mergeCell ref="A29:P29"/>
    <mergeCell ref="Q29:BA29"/>
    <mergeCell ref="A24:BA26"/>
    <mergeCell ref="A33:BA33"/>
    <mergeCell ref="A30:BA30"/>
    <mergeCell ref="A31:BA31"/>
    <mergeCell ref="A35:BA36"/>
    <mergeCell ref="A38:BA38"/>
    <mergeCell ref="A40:P40"/>
    <mergeCell ref="Q40:AF40"/>
    <mergeCell ref="AG40:AV40"/>
    <mergeCell ref="A57:Q57"/>
    <mergeCell ref="R57:Y57"/>
    <mergeCell ref="AI57:AW57"/>
    <mergeCell ref="AY57:BA57"/>
    <mergeCell ref="A41:P41"/>
    <mergeCell ref="Q41:AF41"/>
    <mergeCell ref="AG41:AV41"/>
    <mergeCell ref="A43:BA43"/>
    <mergeCell ref="A44:BA49"/>
    <mergeCell ref="A51:M51"/>
    <mergeCell ref="N51:BA51"/>
    <mergeCell ref="A53:H53"/>
    <mergeCell ref="I53:M53"/>
    <mergeCell ref="N53:AV53"/>
    <mergeCell ref="AW53:BA53"/>
    <mergeCell ref="A55:BA55"/>
    <mergeCell ref="AM63:AT63"/>
    <mergeCell ref="AU63:BA63"/>
    <mergeCell ref="H64:R64"/>
    <mergeCell ref="A66:BA68"/>
    <mergeCell ref="A59:R59"/>
    <mergeCell ref="A61:N61"/>
    <mergeCell ref="O61:T61"/>
    <mergeCell ref="U61:V61"/>
    <mergeCell ref="W61:AC61"/>
    <mergeCell ref="A63:G63"/>
    <mergeCell ref="H63:R63"/>
    <mergeCell ref="S63:AG63"/>
    <mergeCell ref="U58:AH60"/>
  </mergeCells>
  <hyperlinks>
    <hyperlink ref="A7" r:id="rId1" display="www.chelcsm.ru"/>
  </hyperlinks>
  <printOptions horizontalCentered="1" verticalCentered="1"/>
  <pageMargins left="0" right="0" top="0.39370078740157483" bottom="0" header="0.51181102362204722" footer="0.11811023622047245"/>
  <pageSetup paperSize="9" orientation="portrait" blackAndWhite="1" r:id="rId2"/>
  <headerFooter alignWithMargins="0">
    <oddFooter>&amp;RЛист 1 , листов 2</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DA59"/>
  <sheetViews>
    <sheetView tabSelected="1" topLeftCell="A4" workbookViewId="0">
      <selection activeCell="B5" sqref="B5:AD5"/>
    </sheetView>
  </sheetViews>
  <sheetFormatPr defaultRowHeight="12.75"/>
  <cols>
    <col min="1" max="1" width="0.85546875" style="1" customWidth="1"/>
    <col min="2" max="57" width="1.7109375" style="1" customWidth="1"/>
    <col min="58" max="251" width="9.140625" style="1"/>
    <col min="252" max="252" width="0.85546875" style="1" customWidth="1"/>
    <col min="253" max="308" width="1.7109375" style="1" customWidth="1"/>
    <col min="309" max="311" width="9.140625" style="1"/>
    <col min="312" max="312" width="0" style="1" hidden="1" customWidth="1"/>
    <col min="313" max="507" width="9.140625" style="1"/>
    <col min="508" max="508" width="0.85546875" style="1" customWidth="1"/>
    <col min="509" max="564" width="1.7109375" style="1" customWidth="1"/>
    <col min="565" max="567" width="9.140625" style="1"/>
    <col min="568" max="568" width="0" style="1" hidden="1" customWidth="1"/>
    <col min="569" max="763" width="9.140625" style="1"/>
    <col min="764" max="764" width="0.85546875" style="1" customWidth="1"/>
    <col min="765" max="820" width="1.7109375" style="1" customWidth="1"/>
    <col min="821" max="823" width="9.140625" style="1"/>
    <col min="824" max="824" width="0" style="1" hidden="1" customWidth="1"/>
    <col min="825" max="1019" width="9.140625" style="1"/>
    <col min="1020" max="1020" width="0.85546875" style="1" customWidth="1"/>
    <col min="1021" max="1076" width="1.7109375" style="1" customWidth="1"/>
    <col min="1077" max="1079" width="9.140625" style="1"/>
    <col min="1080" max="1080" width="0" style="1" hidden="1" customWidth="1"/>
    <col min="1081" max="1275" width="9.140625" style="1"/>
    <col min="1276" max="1276" width="0.85546875" style="1" customWidth="1"/>
    <col min="1277" max="1332" width="1.7109375" style="1" customWidth="1"/>
    <col min="1333" max="1335" width="9.140625" style="1"/>
    <col min="1336" max="1336" width="0" style="1" hidden="1" customWidth="1"/>
    <col min="1337" max="1531" width="9.140625" style="1"/>
    <col min="1532" max="1532" width="0.85546875" style="1" customWidth="1"/>
    <col min="1533" max="1588" width="1.7109375" style="1" customWidth="1"/>
    <col min="1589" max="1591" width="9.140625" style="1"/>
    <col min="1592" max="1592" width="0" style="1" hidden="1" customWidth="1"/>
    <col min="1593" max="1787" width="9.140625" style="1"/>
    <col min="1788" max="1788" width="0.85546875" style="1" customWidth="1"/>
    <col min="1789" max="1844" width="1.7109375" style="1" customWidth="1"/>
    <col min="1845" max="1847" width="9.140625" style="1"/>
    <col min="1848" max="1848" width="0" style="1" hidden="1" customWidth="1"/>
    <col min="1849" max="2043" width="9.140625" style="1"/>
    <col min="2044" max="2044" width="0.85546875" style="1" customWidth="1"/>
    <col min="2045" max="2100" width="1.7109375" style="1" customWidth="1"/>
    <col min="2101" max="2103" width="9.140625" style="1"/>
    <col min="2104" max="2104" width="0" style="1" hidden="1" customWidth="1"/>
    <col min="2105" max="2299" width="9.140625" style="1"/>
    <col min="2300" max="2300" width="0.85546875" style="1" customWidth="1"/>
    <col min="2301" max="2356" width="1.7109375" style="1" customWidth="1"/>
    <col min="2357" max="2359" width="9.140625" style="1"/>
    <col min="2360" max="2360" width="0" style="1" hidden="1" customWidth="1"/>
    <col min="2361" max="2555" width="9.140625" style="1"/>
    <col min="2556" max="2556" width="0.85546875" style="1" customWidth="1"/>
    <col min="2557" max="2612" width="1.7109375" style="1" customWidth="1"/>
    <col min="2613" max="2615" width="9.140625" style="1"/>
    <col min="2616" max="2616" width="0" style="1" hidden="1" customWidth="1"/>
    <col min="2617" max="2811" width="9.140625" style="1"/>
    <col min="2812" max="2812" width="0.85546875" style="1" customWidth="1"/>
    <col min="2813" max="2868" width="1.7109375" style="1" customWidth="1"/>
    <col min="2869" max="2871" width="9.140625" style="1"/>
    <col min="2872" max="2872" width="0" style="1" hidden="1" customWidth="1"/>
    <col min="2873" max="3067" width="9.140625" style="1"/>
    <col min="3068" max="3068" width="0.85546875" style="1" customWidth="1"/>
    <col min="3069" max="3124" width="1.7109375" style="1" customWidth="1"/>
    <col min="3125" max="3127" width="9.140625" style="1"/>
    <col min="3128" max="3128" width="0" style="1" hidden="1" customWidth="1"/>
    <col min="3129" max="3323" width="9.140625" style="1"/>
    <col min="3324" max="3324" width="0.85546875" style="1" customWidth="1"/>
    <col min="3325" max="3380" width="1.7109375" style="1" customWidth="1"/>
    <col min="3381" max="3383" width="9.140625" style="1"/>
    <col min="3384" max="3384" width="0" style="1" hidden="1" customWidth="1"/>
    <col min="3385" max="3579" width="9.140625" style="1"/>
    <col min="3580" max="3580" width="0.85546875" style="1" customWidth="1"/>
    <col min="3581" max="3636" width="1.7109375" style="1" customWidth="1"/>
    <col min="3637" max="3639" width="9.140625" style="1"/>
    <col min="3640" max="3640" width="0" style="1" hidden="1" customWidth="1"/>
    <col min="3641" max="3835" width="9.140625" style="1"/>
    <col min="3836" max="3836" width="0.85546875" style="1" customWidth="1"/>
    <col min="3837" max="3892" width="1.7109375" style="1" customWidth="1"/>
    <col min="3893" max="3895" width="9.140625" style="1"/>
    <col min="3896" max="3896" width="0" style="1" hidden="1" customWidth="1"/>
    <col min="3897" max="4091" width="9.140625" style="1"/>
    <col min="4092" max="4092" width="0.85546875" style="1" customWidth="1"/>
    <col min="4093" max="4148" width="1.7109375" style="1" customWidth="1"/>
    <col min="4149" max="4151" width="9.140625" style="1"/>
    <col min="4152" max="4152" width="0" style="1" hidden="1" customWidth="1"/>
    <col min="4153" max="4347" width="9.140625" style="1"/>
    <col min="4348" max="4348" width="0.85546875" style="1" customWidth="1"/>
    <col min="4349" max="4404" width="1.7109375" style="1" customWidth="1"/>
    <col min="4405" max="4407" width="9.140625" style="1"/>
    <col min="4408" max="4408" width="0" style="1" hidden="1" customWidth="1"/>
    <col min="4409" max="4603" width="9.140625" style="1"/>
    <col min="4604" max="4604" width="0.85546875" style="1" customWidth="1"/>
    <col min="4605" max="4660" width="1.7109375" style="1" customWidth="1"/>
    <col min="4661" max="4663" width="9.140625" style="1"/>
    <col min="4664" max="4664" width="0" style="1" hidden="1" customWidth="1"/>
    <col min="4665" max="4859" width="9.140625" style="1"/>
    <col min="4860" max="4860" width="0.85546875" style="1" customWidth="1"/>
    <col min="4861" max="4916" width="1.7109375" style="1" customWidth="1"/>
    <col min="4917" max="4919" width="9.140625" style="1"/>
    <col min="4920" max="4920" width="0" style="1" hidden="1" customWidth="1"/>
    <col min="4921" max="5115" width="9.140625" style="1"/>
    <col min="5116" max="5116" width="0.85546875" style="1" customWidth="1"/>
    <col min="5117" max="5172" width="1.7109375" style="1" customWidth="1"/>
    <col min="5173" max="5175" width="9.140625" style="1"/>
    <col min="5176" max="5176" width="0" style="1" hidden="1" customWidth="1"/>
    <col min="5177" max="5371" width="9.140625" style="1"/>
    <col min="5372" max="5372" width="0.85546875" style="1" customWidth="1"/>
    <col min="5373" max="5428" width="1.7109375" style="1" customWidth="1"/>
    <col min="5429" max="5431" width="9.140625" style="1"/>
    <col min="5432" max="5432" width="0" style="1" hidden="1" customWidth="1"/>
    <col min="5433" max="5627" width="9.140625" style="1"/>
    <col min="5628" max="5628" width="0.85546875" style="1" customWidth="1"/>
    <col min="5629" max="5684" width="1.7109375" style="1" customWidth="1"/>
    <col min="5685" max="5687" width="9.140625" style="1"/>
    <col min="5688" max="5688" width="0" style="1" hidden="1" customWidth="1"/>
    <col min="5689" max="5883" width="9.140625" style="1"/>
    <col min="5884" max="5884" width="0.85546875" style="1" customWidth="1"/>
    <col min="5885" max="5940" width="1.7109375" style="1" customWidth="1"/>
    <col min="5941" max="5943" width="9.140625" style="1"/>
    <col min="5944" max="5944" width="0" style="1" hidden="1" customWidth="1"/>
    <col min="5945" max="6139" width="9.140625" style="1"/>
    <col min="6140" max="6140" width="0.85546875" style="1" customWidth="1"/>
    <col min="6141" max="6196" width="1.7109375" style="1" customWidth="1"/>
    <col min="6197" max="6199" width="9.140625" style="1"/>
    <col min="6200" max="6200" width="0" style="1" hidden="1" customWidth="1"/>
    <col min="6201" max="6395" width="9.140625" style="1"/>
    <col min="6396" max="6396" width="0.85546875" style="1" customWidth="1"/>
    <col min="6397" max="6452" width="1.7109375" style="1" customWidth="1"/>
    <col min="6453" max="6455" width="9.140625" style="1"/>
    <col min="6456" max="6456" width="0" style="1" hidden="1" customWidth="1"/>
    <col min="6457" max="6651" width="9.140625" style="1"/>
    <col min="6652" max="6652" width="0.85546875" style="1" customWidth="1"/>
    <col min="6653" max="6708" width="1.7109375" style="1" customWidth="1"/>
    <col min="6709" max="6711" width="9.140625" style="1"/>
    <col min="6712" max="6712" width="0" style="1" hidden="1" customWidth="1"/>
    <col min="6713" max="6907" width="9.140625" style="1"/>
    <col min="6908" max="6908" width="0.85546875" style="1" customWidth="1"/>
    <col min="6909" max="6964" width="1.7109375" style="1" customWidth="1"/>
    <col min="6965" max="6967" width="9.140625" style="1"/>
    <col min="6968" max="6968" width="0" style="1" hidden="1" customWidth="1"/>
    <col min="6969" max="7163" width="9.140625" style="1"/>
    <col min="7164" max="7164" width="0.85546875" style="1" customWidth="1"/>
    <col min="7165" max="7220" width="1.7109375" style="1" customWidth="1"/>
    <col min="7221" max="7223" width="9.140625" style="1"/>
    <col min="7224" max="7224" width="0" style="1" hidden="1" customWidth="1"/>
    <col min="7225" max="7419" width="9.140625" style="1"/>
    <col min="7420" max="7420" width="0.85546875" style="1" customWidth="1"/>
    <col min="7421" max="7476" width="1.7109375" style="1" customWidth="1"/>
    <col min="7477" max="7479" width="9.140625" style="1"/>
    <col min="7480" max="7480" width="0" style="1" hidden="1" customWidth="1"/>
    <col min="7481" max="7675" width="9.140625" style="1"/>
    <col min="7676" max="7676" width="0.85546875" style="1" customWidth="1"/>
    <col min="7677" max="7732" width="1.7109375" style="1" customWidth="1"/>
    <col min="7733" max="7735" width="9.140625" style="1"/>
    <col min="7736" max="7736" width="0" style="1" hidden="1" customWidth="1"/>
    <col min="7737" max="7931" width="9.140625" style="1"/>
    <col min="7932" max="7932" width="0.85546875" style="1" customWidth="1"/>
    <col min="7933" max="7988" width="1.7109375" style="1" customWidth="1"/>
    <col min="7989" max="7991" width="9.140625" style="1"/>
    <col min="7992" max="7992" width="0" style="1" hidden="1" customWidth="1"/>
    <col min="7993" max="8187" width="9.140625" style="1"/>
    <col min="8188" max="8188" width="0.85546875" style="1" customWidth="1"/>
    <col min="8189" max="8244" width="1.7109375" style="1" customWidth="1"/>
    <col min="8245" max="8247" width="9.140625" style="1"/>
    <col min="8248" max="8248" width="0" style="1" hidden="1" customWidth="1"/>
    <col min="8249" max="8443" width="9.140625" style="1"/>
    <col min="8444" max="8444" width="0.85546875" style="1" customWidth="1"/>
    <col min="8445" max="8500" width="1.7109375" style="1" customWidth="1"/>
    <col min="8501" max="8503" width="9.140625" style="1"/>
    <col min="8504" max="8504" width="0" style="1" hidden="1" customWidth="1"/>
    <col min="8505" max="8699" width="9.140625" style="1"/>
    <col min="8700" max="8700" width="0.85546875" style="1" customWidth="1"/>
    <col min="8701" max="8756" width="1.7109375" style="1" customWidth="1"/>
    <col min="8757" max="8759" width="9.140625" style="1"/>
    <col min="8760" max="8760" width="0" style="1" hidden="1" customWidth="1"/>
    <col min="8761" max="8955" width="9.140625" style="1"/>
    <col min="8956" max="8956" width="0.85546875" style="1" customWidth="1"/>
    <col min="8957" max="9012" width="1.7109375" style="1" customWidth="1"/>
    <col min="9013" max="9015" width="9.140625" style="1"/>
    <col min="9016" max="9016" width="0" style="1" hidden="1" customWidth="1"/>
    <col min="9017" max="9211" width="9.140625" style="1"/>
    <col min="9212" max="9212" width="0.85546875" style="1" customWidth="1"/>
    <col min="9213" max="9268" width="1.7109375" style="1" customWidth="1"/>
    <col min="9269" max="9271" width="9.140625" style="1"/>
    <col min="9272" max="9272" width="0" style="1" hidden="1" customWidth="1"/>
    <col min="9273" max="9467" width="9.140625" style="1"/>
    <col min="9468" max="9468" width="0.85546875" style="1" customWidth="1"/>
    <col min="9469" max="9524" width="1.7109375" style="1" customWidth="1"/>
    <col min="9525" max="9527" width="9.140625" style="1"/>
    <col min="9528" max="9528" width="0" style="1" hidden="1" customWidth="1"/>
    <col min="9529" max="9723" width="9.140625" style="1"/>
    <col min="9724" max="9724" width="0.85546875" style="1" customWidth="1"/>
    <col min="9725" max="9780" width="1.7109375" style="1" customWidth="1"/>
    <col min="9781" max="9783" width="9.140625" style="1"/>
    <col min="9784" max="9784" width="0" style="1" hidden="1" customWidth="1"/>
    <col min="9785" max="9979" width="9.140625" style="1"/>
    <col min="9980" max="9980" width="0.85546875" style="1" customWidth="1"/>
    <col min="9981" max="10036" width="1.7109375" style="1" customWidth="1"/>
    <col min="10037" max="10039" width="9.140625" style="1"/>
    <col min="10040" max="10040" width="0" style="1" hidden="1" customWidth="1"/>
    <col min="10041" max="10235" width="9.140625" style="1"/>
    <col min="10236" max="10236" width="0.85546875" style="1" customWidth="1"/>
    <col min="10237" max="10292" width="1.7109375" style="1" customWidth="1"/>
    <col min="10293" max="10295" width="9.140625" style="1"/>
    <col min="10296" max="10296" width="0" style="1" hidden="1" customWidth="1"/>
    <col min="10297" max="10491" width="9.140625" style="1"/>
    <col min="10492" max="10492" width="0.85546875" style="1" customWidth="1"/>
    <col min="10493" max="10548" width="1.7109375" style="1" customWidth="1"/>
    <col min="10549" max="10551" width="9.140625" style="1"/>
    <col min="10552" max="10552" width="0" style="1" hidden="1" customWidth="1"/>
    <col min="10553" max="10747" width="9.140625" style="1"/>
    <col min="10748" max="10748" width="0.85546875" style="1" customWidth="1"/>
    <col min="10749" max="10804" width="1.7109375" style="1" customWidth="1"/>
    <col min="10805" max="10807" width="9.140625" style="1"/>
    <col min="10808" max="10808" width="0" style="1" hidden="1" customWidth="1"/>
    <col min="10809" max="11003" width="9.140625" style="1"/>
    <col min="11004" max="11004" width="0.85546875" style="1" customWidth="1"/>
    <col min="11005" max="11060" width="1.7109375" style="1" customWidth="1"/>
    <col min="11061" max="11063" width="9.140625" style="1"/>
    <col min="11064" max="11064" width="0" style="1" hidden="1" customWidth="1"/>
    <col min="11065" max="11259" width="9.140625" style="1"/>
    <col min="11260" max="11260" width="0.85546875" style="1" customWidth="1"/>
    <col min="11261" max="11316" width="1.7109375" style="1" customWidth="1"/>
    <col min="11317" max="11319" width="9.140625" style="1"/>
    <col min="11320" max="11320" width="0" style="1" hidden="1" customWidth="1"/>
    <col min="11321" max="11515" width="9.140625" style="1"/>
    <col min="11516" max="11516" width="0.85546875" style="1" customWidth="1"/>
    <col min="11517" max="11572" width="1.7109375" style="1" customWidth="1"/>
    <col min="11573" max="11575" width="9.140625" style="1"/>
    <col min="11576" max="11576" width="0" style="1" hidden="1" customWidth="1"/>
    <col min="11577" max="11771" width="9.140625" style="1"/>
    <col min="11772" max="11772" width="0.85546875" style="1" customWidth="1"/>
    <col min="11773" max="11828" width="1.7109375" style="1" customWidth="1"/>
    <col min="11829" max="11831" width="9.140625" style="1"/>
    <col min="11832" max="11832" width="0" style="1" hidden="1" customWidth="1"/>
    <col min="11833" max="12027" width="9.140625" style="1"/>
    <col min="12028" max="12028" width="0.85546875" style="1" customWidth="1"/>
    <col min="12029" max="12084" width="1.7109375" style="1" customWidth="1"/>
    <col min="12085" max="12087" width="9.140625" style="1"/>
    <col min="12088" max="12088" width="0" style="1" hidden="1" customWidth="1"/>
    <col min="12089" max="12283" width="9.140625" style="1"/>
    <col min="12284" max="12284" width="0.85546875" style="1" customWidth="1"/>
    <col min="12285" max="12340" width="1.7109375" style="1" customWidth="1"/>
    <col min="12341" max="12343" width="9.140625" style="1"/>
    <col min="12344" max="12344" width="0" style="1" hidden="1" customWidth="1"/>
    <col min="12345" max="12539" width="9.140625" style="1"/>
    <col min="12540" max="12540" width="0.85546875" style="1" customWidth="1"/>
    <col min="12541" max="12596" width="1.7109375" style="1" customWidth="1"/>
    <col min="12597" max="12599" width="9.140625" style="1"/>
    <col min="12600" max="12600" width="0" style="1" hidden="1" customWidth="1"/>
    <col min="12601" max="12795" width="9.140625" style="1"/>
    <col min="12796" max="12796" width="0.85546875" style="1" customWidth="1"/>
    <col min="12797" max="12852" width="1.7109375" style="1" customWidth="1"/>
    <col min="12853" max="12855" width="9.140625" style="1"/>
    <col min="12856" max="12856" width="0" style="1" hidden="1" customWidth="1"/>
    <col min="12857" max="13051" width="9.140625" style="1"/>
    <col min="13052" max="13052" width="0.85546875" style="1" customWidth="1"/>
    <col min="13053" max="13108" width="1.7109375" style="1" customWidth="1"/>
    <col min="13109" max="13111" width="9.140625" style="1"/>
    <col min="13112" max="13112" width="0" style="1" hidden="1" customWidth="1"/>
    <col min="13113" max="13307" width="9.140625" style="1"/>
    <col min="13308" max="13308" width="0.85546875" style="1" customWidth="1"/>
    <col min="13309" max="13364" width="1.7109375" style="1" customWidth="1"/>
    <col min="13365" max="13367" width="9.140625" style="1"/>
    <col min="13368" max="13368" width="0" style="1" hidden="1" customWidth="1"/>
    <col min="13369" max="13563" width="9.140625" style="1"/>
    <col min="13564" max="13564" width="0.85546875" style="1" customWidth="1"/>
    <col min="13565" max="13620" width="1.7109375" style="1" customWidth="1"/>
    <col min="13621" max="13623" width="9.140625" style="1"/>
    <col min="13624" max="13624" width="0" style="1" hidden="1" customWidth="1"/>
    <col min="13625" max="13819" width="9.140625" style="1"/>
    <col min="13820" max="13820" width="0.85546875" style="1" customWidth="1"/>
    <col min="13821" max="13876" width="1.7109375" style="1" customWidth="1"/>
    <col min="13877" max="13879" width="9.140625" style="1"/>
    <col min="13880" max="13880" width="0" style="1" hidden="1" customWidth="1"/>
    <col min="13881" max="14075" width="9.140625" style="1"/>
    <col min="14076" max="14076" width="0.85546875" style="1" customWidth="1"/>
    <col min="14077" max="14132" width="1.7109375" style="1" customWidth="1"/>
    <col min="14133" max="14135" width="9.140625" style="1"/>
    <col min="14136" max="14136" width="0" style="1" hidden="1" customWidth="1"/>
    <col min="14137" max="14331" width="9.140625" style="1"/>
    <col min="14332" max="14332" width="0.85546875" style="1" customWidth="1"/>
    <col min="14333" max="14388" width="1.7109375" style="1" customWidth="1"/>
    <col min="14389" max="14391" width="9.140625" style="1"/>
    <col min="14392" max="14392" width="0" style="1" hidden="1" customWidth="1"/>
    <col min="14393" max="14587" width="9.140625" style="1"/>
    <col min="14588" max="14588" width="0.85546875" style="1" customWidth="1"/>
    <col min="14589" max="14644" width="1.7109375" style="1" customWidth="1"/>
    <col min="14645" max="14647" width="9.140625" style="1"/>
    <col min="14648" max="14648" width="0" style="1" hidden="1" customWidth="1"/>
    <col min="14649" max="14843" width="9.140625" style="1"/>
    <col min="14844" max="14844" width="0.85546875" style="1" customWidth="1"/>
    <col min="14845" max="14900" width="1.7109375" style="1" customWidth="1"/>
    <col min="14901" max="14903" width="9.140625" style="1"/>
    <col min="14904" max="14904" width="0" style="1" hidden="1" customWidth="1"/>
    <col min="14905" max="15099" width="9.140625" style="1"/>
    <col min="15100" max="15100" width="0.85546875" style="1" customWidth="1"/>
    <col min="15101" max="15156" width="1.7109375" style="1" customWidth="1"/>
    <col min="15157" max="15159" width="9.140625" style="1"/>
    <col min="15160" max="15160" width="0" style="1" hidden="1" customWidth="1"/>
    <col min="15161" max="15355" width="9.140625" style="1"/>
    <col min="15356" max="15356" width="0.85546875" style="1" customWidth="1"/>
    <col min="15357" max="15412" width="1.7109375" style="1" customWidth="1"/>
    <col min="15413" max="15415" width="9.140625" style="1"/>
    <col min="15416" max="15416" width="0" style="1" hidden="1" customWidth="1"/>
    <col min="15417" max="15611" width="9.140625" style="1"/>
    <col min="15612" max="15612" width="0.85546875" style="1" customWidth="1"/>
    <col min="15613" max="15668" width="1.7109375" style="1" customWidth="1"/>
    <col min="15669" max="15671" width="9.140625" style="1"/>
    <col min="15672" max="15672" width="0" style="1" hidden="1" customWidth="1"/>
    <col min="15673" max="15867" width="9.140625" style="1"/>
    <col min="15868" max="15868" width="0.85546875" style="1" customWidth="1"/>
    <col min="15869" max="15924" width="1.7109375" style="1" customWidth="1"/>
    <col min="15925" max="15927" width="9.140625" style="1"/>
    <col min="15928" max="15928" width="0" style="1" hidden="1" customWidth="1"/>
    <col min="15929" max="16123" width="9.140625" style="1"/>
    <col min="16124" max="16124" width="0.85546875" style="1" customWidth="1"/>
    <col min="16125" max="16180" width="1.7109375" style="1" customWidth="1"/>
    <col min="16181" max="16183" width="9.140625" style="1"/>
    <col min="16184" max="16184" width="0" style="1" hidden="1" customWidth="1"/>
    <col min="16185" max="16384" width="9.140625" style="1"/>
  </cols>
  <sheetData>
    <row r="1" spans="1:105" s="9" customFormat="1" ht="12" customHeight="1">
      <c r="A1" s="1"/>
      <c r="B1" s="501" t="s">
        <v>29</v>
      </c>
      <c r="C1" s="501"/>
      <c r="D1" s="501"/>
      <c r="E1" s="501"/>
      <c r="F1" s="501"/>
      <c r="G1" s="501"/>
      <c r="H1" s="501"/>
      <c r="I1" s="501"/>
      <c r="J1" s="501"/>
      <c r="K1" s="501"/>
      <c r="L1" s="501"/>
      <c r="M1" s="501"/>
      <c r="N1" s="501"/>
      <c r="O1" s="501"/>
      <c r="P1" s="501"/>
      <c r="Q1" s="501"/>
      <c r="R1" s="501"/>
      <c r="S1" s="501"/>
      <c r="T1" s="501"/>
      <c r="U1" s="501"/>
      <c r="V1" s="501"/>
      <c r="W1" s="501"/>
      <c r="X1" s="501"/>
      <c r="Y1" s="501"/>
      <c r="Z1" s="501"/>
      <c r="AA1" s="501"/>
      <c r="AB1" s="501"/>
      <c r="AC1" s="501"/>
      <c r="AD1" s="501"/>
      <c r="AE1" s="501"/>
      <c r="AF1" s="501"/>
      <c r="AG1" s="501"/>
      <c r="AH1" s="501"/>
      <c r="AI1" s="501"/>
      <c r="AJ1" s="501"/>
      <c r="AK1" s="501"/>
      <c r="AL1" s="501"/>
      <c r="AM1" s="501"/>
      <c r="AN1" s="501"/>
      <c r="AO1" s="501"/>
      <c r="AP1" s="501"/>
      <c r="AQ1" s="501"/>
      <c r="AR1" s="501"/>
      <c r="AS1" s="501"/>
      <c r="AT1" s="501"/>
      <c r="AU1" s="501"/>
      <c r="AV1" s="501"/>
      <c r="AW1" s="501"/>
      <c r="AX1" s="501"/>
      <c r="AY1" s="501"/>
      <c r="AZ1" s="501"/>
      <c r="BA1" s="501"/>
      <c r="BB1" s="501"/>
      <c r="BC1" s="501"/>
      <c r="BD1" s="501"/>
      <c r="BE1" s="50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row>
    <row r="2" spans="1:105" s="9" customFormat="1" ht="12" customHeight="1">
      <c r="A2" s="1"/>
      <c r="B2" s="501" t="s">
        <v>30</v>
      </c>
      <c r="C2" s="501"/>
      <c r="D2" s="501"/>
      <c r="E2" s="501"/>
      <c r="F2" s="501"/>
      <c r="G2" s="501"/>
      <c r="H2" s="501"/>
      <c r="I2" s="501"/>
      <c r="J2" s="501"/>
      <c r="K2" s="501"/>
      <c r="L2" s="501"/>
      <c r="M2" s="501"/>
      <c r="N2" s="501"/>
      <c r="O2" s="501"/>
      <c r="P2" s="501"/>
      <c r="Q2" s="501"/>
      <c r="R2" s="501"/>
      <c r="S2" s="501"/>
      <c r="T2" s="501"/>
      <c r="U2" s="501"/>
      <c r="V2" s="501"/>
      <c r="W2" s="501"/>
      <c r="X2" s="501"/>
      <c r="Y2" s="501"/>
      <c r="Z2" s="501"/>
      <c r="AA2" s="501"/>
      <c r="AB2" s="501"/>
      <c r="AC2" s="501"/>
      <c r="AD2" s="501"/>
      <c r="AE2" s="501"/>
      <c r="AF2" s="501"/>
      <c r="AG2" s="501"/>
      <c r="AH2" s="501"/>
      <c r="AI2" s="501"/>
      <c r="AJ2" s="501"/>
      <c r="AK2" s="501"/>
      <c r="AL2" s="501"/>
      <c r="AM2" s="501"/>
      <c r="AN2" s="501"/>
      <c r="AO2" s="501"/>
      <c r="AP2" s="501"/>
      <c r="AQ2" s="501"/>
      <c r="AR2" s="501"/>
      <c r="AS2" s="501"/>
      <c r="AT2" s="501"/>
      <c r="AU2" s="501"/>
      <c r="AV2" s="501"/>
      <c r="AW2" s="501"/>
      <c r="AX2" s="501"/>
      <c r="AY2" s="501"/>
      <c r="AZ2" s="501"/>
      <c r="BA2" s="501"/>
      <c r="BB2" s="501"/>
      <c r="BC2" s="501"/>
      <c r="BD2" s="501"/>
      <c r="BE2" s="501"/>
      <c r="BF2" s="1"/>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row>
    <row r="3" spans="1:105" s="9" customFormat="1" ht="12" customHeight="1">
      <c r="A3" s="1"/>
      <c r="B3" s="502" t="s">
        <v>31</v>
      </c>
      <c r="C3" s="502"/>
      <c r="D3" s="502"/>
      <c r="E3" s="502"/>
      <c r="F3" s="502"/>
      <c r="G3" s="502"/>
      <c r="H3" s="502"/>
      <c r="I3" s="502"/>
      <c r="J3" s="502"/>
      <c r="K3" s="502"/>
      <c r="L3" s="502"/>
      <c r="M3" s="502"/>
      <c r="N3" s="502"/>
      <c r="O3" s="502"/>
      <c r="P3" s="502"/>
      <c r="Q3" s="502"/>
      <c r="R3" s="502"/>
      <c r="S3" s="502"/>
      <c r="T3" s="502"/>
      <c r="U3" s="502"/>
      <c r="V3" s="502"/>
      <c r="W3" s="502"/>
      <c r="X3" s="502"/>
      <c r="Y3" s="502"/>
      <c r="Z3" s="502"/>
      <c r="AA3" s="502"/>
      <c r="AB3" s="502"/>
      <c r="AC3" s="502"/>
      <c r="AD3" s="502"/>
      <c r="AE3" s="502"/>
      <c r="AF3" s="502"/>
      <c r="AG3" s="502"/>
      <c r="AH3" s="502"/>
      <c r="AI3" s="502"/>
      <c r="AJ3" s="502"/>
      <c r="AK3" s="502"/>
      <c r="AL3" s="502"/>
      <c r="AM3" s="502"/>
      <c r="AN3" s="502"/>
      <c r="AO3" s="502"/>
      <c r="AP3" s="502"/>
      <c r="AQ3" s="502"/>
      <c r="AR3" s="502"/>
      <c r="AS3" s="502"/>
      <c r="AT3" s="502"/>
      <c r="AU3" s="502"/>
      <c r="AV3" s="502"/>
      <c r="AW3" s="502"/>
      <c r="AX3" s="502"/>
      <c r="AY3" s="502"/>
      <c r="AZ3" s="502"/>
      <c r="BA3" s="502"/>
      <c r="BB3" s="502"/>
      <c r="BC3" s="502"/>
      <c r="BD3" s="502"/>
      <c r="BE3" s="502"/>
      <c r="BF3" s="1"/>
      <c r="BG3" s="1"/>
      <c r="BH3" s="1"/>
      <c r="BI3" s="1"/>
      <c r="BJ3" s="1"/>
      <c r="BK3" s="1"/>
      <c r="BL3" s="1"/>
      <c r="BM3" s="1"/>
      <c r="BN3" s="1"/>
      <c r="BO3" s="1"/>
      <c r="BP3" s="1"/>
      <c r="BQ3" s="1"/>
      <c r="BR3" s="1"/>
      <c r="BS3" s="1"/>
      <c r="BT3" s="1"/>
      <c r="BU3" s="1"/>
      <c r="BV3" s="1"/>
      <c r="BW3" s="1"/>
      <c r="BX3" s="1"/>
      <c r="BY3" s="1"/>
      <c r="BZ3" s="1"/>
      <c r="CA3" s="1"/>
      <c r="CB3" s="1"/>
      <c r="CC3" s="1"/>
      <c r="CD3" s="1"/>
      <c r="CE3" s="1"/>
      <c r="CF3" s="1"/>
      <c r="CG3" s="1"/>
      <c r="CH3" s="1"/>
      <c r="CI3" s="1"/>
      <c r="CJ3" s="1"/>
      <c r="CK3" s="1"/>
      <c r="CL3" s="1"/>
      <c r="CM3" s="1"/>
      <c r="CN3" s="1"/>
      <c r="CO3" s="1"/>
      <c r="CP3" s="1"/>
      <c r="CQ3" s="1"/>
      <c r="CR3" s="1"/>
      <c r="CS3" s="1"/>
      <c r="CT3" s="1"/>
      <c r="CU3" s="1"/>
      <c r="CV3" s="1"/>
      <c r="CW3" s="1"/>
      <c r="CX3" s="1"/>
      <c r="CY3" s="1"/>
      <c r="CZ3" s="1"/>
      <c r="DA3" s="1"/>
    </row>
    <row r="4" spans="1:105" s="9" customFormat="1" ht="12" customHeight="1">
      <c r="A4" s="271"/>
    </row>
    <row r="5" spans="1:105" s="9" customFormat="1" ht="12" customHeight="1">
      <c r="A5" s="1"/>
      <c r="B5" s="503" t="s">
        <v>502</v>
      </c>
      <c r="C5" s="503"/>
      <c r="D5" s="503"/>
      <c r="E5" s="503"/>
      <c r="F5" s="503"/>
      <c r="G5" s="503"/>
      <c r="H5" s="503"/>
      <c r="I5" s="503"/>
      <c r="J5" s="503"/>
      <c r="K5" s="503"/>
      <c r="L5" s="503"/>
      <c r="M5" s="503"/>
      <c r="N5" s="503"/>
      <c r="O5" s="503"/>
      <c r="P5" s="503"/>
      <c r="Q5" s="503"/>
      <c r="R5" s="503"/>
      <c r="S5" s="503"/>
      <c r="T5" s="503"/>
      <c r="U5" s="503"/>
      <c r="V5" s="503"/>
      <c r="W5" s="503"/>
      <c r="X5" s="503"/>
      <c r="Y5" s="503"/>
      <c r="Z5" s="503"/>
      <c r="AA5" s="503"/>
      <c r="AB5" s="503"/>
      <c r="AC5" s="503"/>
      <c r="AD5" s="503"/>
      <c r="AG5" s="1"/>
      <c r="AH5" s="272" t="s">
        <v>220</v>
      </c>
      <c r="AI5" s="1"/>
      <c r="AJ5" s="1"/>
      <c r="AK5" s="272"/>
      <c r="AL5" s="272"/>
      <c r="AM5" s="272"/>
      <c r="AN5" s="272"/>
      <c r="AO5" s="272"/>
      <c r="AP5" s="272"/>
      <c r="AQ5" s="272"/>
      <c r="AR5" s="272"/>
      <c r="AS5" s="272"/>
      <c r="AT5" s="272"/>
      <c r="AU5" s="272"/>
      <c r="AV5" s="272"/>
      <c r="AW5" s="272"/>
      <c r="AX5" s="272"/>
      <c r="AY5" s="272"/>
      <c r="AZ5" s="272"/>
      <c r="BA5" s="272"/>
      <c r="BB5" s="272"/>
      <c r="BC5" s="272"/>
      <c r="BD5" s="272"/>
      <c r="BE5" s="272"/>
      <c r="BF5" s="1"/>
      <c r="BG5" s="1"/>
      <c r="BH5" s="1"/>
      <c r="BI5" s="1"/>
      <c r="BJ5" s="1"/>
      <c r="BK5" s="1"/>
      <c r="BL5" s="1"/>
      <c r="BM5" s="1"/>
      <c r="BN5" s="1"/>
      <c r="BO5" s="1"/>
      <c r="BP5" s="1"/>
      <c r="BQ5" s="1"/>
      <c r="BR5" s="1"/>
      <c r="BS5" s="1"/>
      <c r="BT5" s="1"/>
      <c r="BU5" s="1"/>
      <c r="BV5" s="1"/>
      <c r="BW5" s="1"/>
      <c r="BX5" s="1"/>
      <c r="BY5" s="1"/>
      <c r="BZ5" s="1"/>
      <c r="CA5" s="1"/>
      <c r="CB5" s="1"/>
      <c r="CC5" s="1"/>
    </row>
    <row r="6" spans="1:105" s="9" customFormat="1" ht="12" customHeight="1">
      <c r="A6" s="1"/>
      <c r="B6" s="503" t="s">
        <v>433</v>
      </c>
      <c r="C6" s="503"/>
      <c r="D6" s="503"/>
      <c r="E6" s="503"/>
      <c r="F6" s="503"/>
      <c r="G6" s="503"/>
      <c r="H6" s="503"/>
      <c r="I6" s="503"/>
      <c r="J6" s="503"/>
      <c r="K6" s="503"/>
      <c r="L6" s="503"/>
      <c r="M6" s="503"/>
      <c r="N6" s="503"/>
      <c r="O6" s="503"/>
      <c r="P6" s="503"/>
      <c r="Q6" s="503"/>
      <c r="R6" s="503"/>
      <c r="S6" s="503"/>
      <c r="T6" s="503"/>
      <c r="U6" s="503"/>
      <c r="V6" s="503"/>
      <c r="W6" s="503"/>
      <c r="X6" s="503"/>
      <c r="Y6" s="503"/>
      <c r="Z6" s="503"/>
      <c r="AA6" s="503"/>
      <c r="AB6" s="503"/>
      <c r="AC6" s="503"/>
      <c r="AD6" s="503"/>
      <c r="AG6" s="1"/>
      <c r="AH6" s="272" t="s">
        <v>221</v>
      </c>
      <c r="AI6" s="272"/>
      <c r="AJ6" s="272"/>
      <c r="AK6" s="272"/>
      <c r="AL6" s="272"/>
      <c r="AM6" s="272"/>
      <c r="AN6" s="272"/>
      <c r="AO6" s="272"/>
      <c r="AP6" s="272"/>
      <c r="AQ6" s="272"/>
      <c r="AR6" s="272"/>
      <c r="AS6" s="272"/>
      <c r="AT6" s="272"/>
      <c r="AU6" s="272"/>
      <c r="AV6" s="272"/>
      <c r="AW6" s="272"/>
      <c r="AX6" s="272"/>
      <c r="AY6" s="272"/>
      <c r="AZ6" s="272"/>
      <c r="BA6" s="272"/>
      <c r="BB6" s="272"/>
      <c r="BC6" s="272"/>
      <c r="BD6" s="272"/>
      <c r="BE6" s="272"/>
      <c r="BF6" s="1"/>
      <c r="BG6" s="1"/>
      <c r="BH6" s="1"/>
      <c r="BI6" s="1"/>
      <c r="BJ6" s="1"/>
      <c r="BK6" s="1"/>
      <c r="BL6" s="1"/>
      <c r="BM6" s="1"/>
      <c r="BN6" s="1"/>
      <c r="BO6" s="1"/>
      <c r="BP6" s="1"/>
      <c r="BQ6" s="1"/>
      <c r="BR6" s="1"/>
      <c r="BS6" s="1"/>
      <c r="BT6" s="1"/>
      <c r="BU6" s="1"/>
      <c r="BV6" s="1"/>
      <c r="BW6" s="1"/>
      <c r="BX6" s="1"/>
      <c r="BY6" s="1"/>
      <c r="BZ6" s="1"/>
      <c r="CA6" s="1"/>
      <c r="CB6" s="1"/>
      <c r="CC6" s="1"/>
    </row>
    <row r="7" spans="1:105" s="9" customFormat="1" ht="12" customHeight="1">
      <c r="A7" s="1"/>
      <c r="B7" s="503" t="s">
        <v>434</v>
      </c>
      <c r="C7" s="503"/>
      <c r="D7" s="503"/>
      <c r="E7" s="503"/>
      <c r="F7" s="503"/>
      <c r="G7" s="503"/>
      <c r="H7" s="503"/>
      <c r="I7" s="503"/>
      <c r="J7" s="503"/>
      <c r="K7" s="503"/>
      <c r="L7" s="503"/>
      <c r="M7" s="503"/>
      <c r="N7" s="503"/>
      <c r="O7" s="503"/>
      <c r="P7" s="503"/>
      <c r="Q7" s="503"/>
      <c r="R7" s="503"/>
      <c r="S7" s="503"/>
      <c r="T7" s="503"/>
      <c r="U7" s="503"/>
      <c r="V7" s="503"/>
      <c r="W7" s="503"/>
      <c r="X7" s="503"/>
      <c r="Y7" s="503"/>
      <c r="Z7" s="503"/>
      <c r="AA7" s="503"/>
      <c r="AB7" s="503"/>
      <c r="AC7" s="503"/>
      <c r="AD7" s="503"/>
      <c r="AG7" s="1"/>
      <c r="AH7" s="273" t="s">
        <v>426</v>
      </c>
      <c r="AI7" s="1"/>
      <c r="AJ7" s="1"/>
      <c r="AK7" s="1"/>
      <c r="AL7" s="1"/>
      <c r="AM7" s="1"/>
      <c r="AN7" s="1"/>
      <c r="AO7" s="1"/>
      <c r="AP7" s="1"/>
      <c r="AQ7" s="1"/>
      <c r="AR7" s="1"/>
      <c r="AS7" s="1"/>
      <c r="AT7" s="1"/>
      <c r="AU7" s="1"/>
      <c r="AV7" s="1"/>
      <c r="AW7" s="1"/>
      <c r="AX7" s="1"/>
      <c r="AY7" s="1"/>
      <c r="AZ7" s="1"/>
      <c r="BA7" s="1"/>
      <c r="BB7" s="1"/>
      <c r="BC7" s="1"/>
      <c r="BD7" s="1"/>
      <c r="BE7" s="1"/>
      <c r="BF7" s="1"/>
      <c r="BG7" s="1"/>
      <c r="BH7" s="1"/>
      <c r="BI7" s="1"/>
      <c r="BJ7" s="1"/>
      <c r="BK7" s="1"/>
      <c r="BL7" s="1"/>
      <c r="BM7" s="1"/>
      <c r="BN7" s="1"/>
      <c r="BO7" s="1"/>
      <c r="BP7" s="1"/>
      <c r="BQ7" s="1"/>
      <c r="BR7" s="1"/>
      <c r="BS7" s="1"/>
      <c r="BT7" s="1"/>
      <c r="BU7" s="1"/>
      <c r="BV7" s="1"/>
      <c r="BW7" s="1"/>
      <c r="BX7" s="1"/>
      <c r="BY7" s="1"/>
      <c r="BZ7" s="1"/>
      <c r="CA7" s="1"/>
      <c r="CB7" s="1"/>
      <c r="CC7" s="1"/>
    </row>
    <row r="8" spans="1:105" s="9" customFormat="1" ht="12" customHeight="1">
      <c r="A8" s="1"/>
      <c r="B8" s="497" t="s">
        <v>224</v>
      </c>
      <c r="C8" s="498"/>
      <c r="D8" s="498"/>
      <c r="E8" s="498"/>
      <c r="F8" s="498"/>
      <c r="G8" s="498"/>
      <c r="H8" s="498"/>
      <c r="I8" s="498"/>
      <c r="J8" s="498"/>
      <c r="K8" s="498"/>
      <c r="L8" s="498"/>
      <c r="M8" s="498"/>
      <c r="N8" s="498"/>
      <c r="O8" s="498"/>
      <c r="P8" s="498"/>
      <c r="Q8" s="498"/>
      <c r="R8" s="498"/>
      <c r="S8" s="498"/>
      <c r="T8" s="498"/>
      <c r="U8" s="498"/>
      <c r="V8" s="498"/>
      <c r="W8" s="498"/>
      <c r="X8" s="498"/>
      <c r="Y8" s="498"/>
      <c r="Z8" s="498"/>
      <c r="AA8" s="498"/>
      <c r="AB8" s="498"/>
      <c r="AC8" s="498"/>
      <c r="AD8" s="498"/>
      <c r="AG8" s="1"/>
      <c r="AH8" s="273" t="s">
        <v>427</v>
      </c>
      <c r="AI8" s="1"/>
      <c r="AJ8" s="1"/>
      <c r="AK8" s="274"/>
      <c r="AL8" s="274"/>
      <c r="AM8" s="274"/>
      <c r="AN8" s="274"/>
      <c r="AO8" s="274"/>
      <c r="AP8" s="274"/>
      <c r="AQ8" s="274"/>
      <c r="AR8" s="274"/>
      <c r="AS8" s="274"/>
      <c r="AT8" s="274"/>
      <c r="AU8" s="274"/>
      <c r="AV8" s="274"/>
      <c r="AW8" s="274"/>
      <c r="AX8" s="274"/>
      <c r="AY8" s="274"/>
      <c r="AZ8" s="274"/>
      <c r="BA8" s="274"/>
      <c r="BB8" s="274"/>
      <c r="BC8" s="274"/>
      <c r="BD8" s="274"/>
      <c r="BE8" s="274"/>
      <c r="BF8" s="1"/>
      <c r="BG8" s="1"/>
      <c r="BH8" s="1"/>
      <c r="BI8" s="1"/>
      <c r="BJ8" s="1"/>
      <c r="BK8" s="1"/>
      <c r="BL8" s="1"/>
      <c r="BM8" s="1"/>
      <c r="BN8" s="1"/>
      <c r="BO8" s="1"/>
      <c r="BP8" s="1"/>
      <c r="BQ8" s="1"/>
      <c r="BR8" s="1"/>
      <c r="BS8" s="1"/>
      <c r="BT8" s="1"/>
      <c r="BU8" s="1"/>
      <c r="BV8" s="1"/>
      <c r="BW8" s="1"/>
      <c r="BX8" s="1"/>
      <c r="BY8" s="1"/>
      <c r="BZ8" s="1"/>
      <c r="CA8" s="1"/>
      <c r="CB8" s="1"/>
      <c r="CC8" s="1"/>
    </row>
    <row r="9" spans="1:105" s="9" customFormat="1" ht="12" customHeight="1">
      <c r="A9" s="1"/>
      <c r="B9" s="275"/>
      <c r="C9" s="276"/>
      <c r="D9" s="276"/>
      <c r="E9" s="276"/>
      <c r="F9" s="276"/>
      <c r="G9" s="276"/>
      <c r="H9" s="276"/>
      <c r="I9" s="276"/>
      <c r="J9" s="276"/>
      <c r="K9" s="276"/>
      <c r="L9" s="276"/>
      <c r="M9" s="276"/>
      <c r="N9" s="276"/>
      <c r="O9" s="276"/>
      <c r="P9" s="276"/>
      <c r="Q9" s="276"/>
      <c r="R9" s="276"/>
      <c r="S9" s="276"/>
      <c r="T9" s="276"/>
      <c r="U9" s="276"/>
      <c r="V9" s="276"/>
      <c r="W9" s="276"/>
      <c r="X9" s="276"/>
      <c r="Y9" s="276"/>
      <c r="Z9" s="276"/>
      <c r="AA9" s="276"/>
      <c r="AB9" s="276"/>
      <c r="AC9" s="276"/>
      <c r="AD9" s="276"/>
      <c r="AG9" s="1"/>
      <c r="AH9" s="273"/>
      <c r="AI9" s="1"/>
      <c r="AJ9" s="1"/>
      <c r="AK9" s="274"/>
      <c r="AL9" s="274"/>
      <c r="AM9" s="274"/>
      <c r="AN9" s="274"/>
      <c r="AO9" s="274"/>
      <c r="AP9" s="274"/>
      <c r="AQ9" s="274"/>
      <c r="AR9" s="274"/>
      <c r="AS9" s="274"/>
      <c r="AT9" s="274"/>
      <c r="AU9" s="274"/>
      <c r="AV9" s="274"/>
      <c r="AW9" s="274"/>
      <c r="AX9" s="274"/>
      <c r="AY9" s="274"/>
      <c r="AZ9" s="274"/>
      <c r="BA9" s="274"/>
      <c r="BB9" s="274"/>
      <c r="BC9" s="274"/>
      <c r="BD9" s="274"/>
      <c r="BE9" s="274"/>
      <c r="BF9" s="1"/>
      <c r="BG9" s="1"/>
      <c r="BH9" s="1"/>
      <c r="BI9" s="1"/>
      <c r="BJ9" s="1"/>
      <c r="BK9" s="1"/>
      <c r="BL9" s="1"/>
      <c r="BM9" s="1"/>
      <c r="BN9" s="1"/>
      <c r="BO9" s="1"/>
      <c r="BP9" s="1"/>
      <c r="BQ9" s="1"/>
      <c r="BR9" s="1"/>
      <c r="BS9" s="1"/>
      <c r="BT9" s="1"/>
      <c r="BU9" s="1"/>
      <c r="BV9" s="1"/>
      <c r="BW9" s="1"/>
      <c r="BX9" s="1"/>
      <c r="BY9" s="1"/>
      <c r="BZ9" s="1"/>
      <c r="CA9" s="1"/>
      <c r="CB9" s="1"/>
      <c r="CC9" s="1"/>
    </row>
    <row r="10" spans="1:105" s="9" customFormat="1" ht="15.75" customHeight="1">
      <c r="A10" s="1"/>
      <c r="B10" s="1"/>
      <c r="C10" s="1"/>
      <c r="D10" s="1"/>
      <c r="E10" s="1"/>
      <c r="F10" s="1"/>
      <c r="G10" s="1"/>
      <c r="H10" s="1"/>
      <c r="I10" s="1"/>
      <c r="J10" s="1"/>
      <c r="K10" s="1"/>
      <c r="L10" s="1"/>
      <c r="M10" s="1"/>
      <c r="N10" s="1"/>
      <c r="O10" s="1"/>
      <c r="P10" s="277"/>
      <c r="Q10" s="277"/>
      <c r="R10" s="277"/>
      <c r="S10" s="277"/>
      <c r="T10" s="277"/>
      <c r="U10" s="277"/>
      <c r="V10" s="277"/>
      <c r="W10" s="499" t="s">
        <v>79</v>
      </c>
      <c r="X10" s="499"/>
      <c r="Y10" s="499"/>
      <c r="Z10" s="499"/>
      <c r="AA10" s="499"/>
      <c r="AB10" s="499"/>
      <c r="AC10" s="499"/>
      <c r="AD10" s="499"/>
      <c r="AE10" s="499"/>
      <c r="AF10" s="499"/>
      <c r="AG10" s="499"/>
      <c r="AH10" s="499"/>
      <c r="AI10" s="499"/>
      <c r="AJ10" s="499"/>
      <c r="AK10" s="277"/>
      <c r="AL10" s="277"/>
      <c r="AM10" s="277"/>
      <c r="BF10" s="1"/>
      <c r="BG10" s="1"/>
      <c r="BH10" s="1"/>
      <c r="BI10" s="1"/>
      <c r="BJ10" s="1"/>
      <c r="BK10" s="1"/>
      <c r="BL10" s="1"/>
      <c r="BM10" s="1"/>
      <c r="BN10" s="1"/>
      <c r="BO10" s="1"/>
      <c r="BP10" s="1"/>
      <c r="BQ10" s="1"/>
      <c r="BR10" s="1"/>
      <c r="BS10" s="1"/>
      <c r="BT10" s="1"/>
      <c r="BU10" s="1"/>
      <c r="BV10" s="1"/>
      <c r="BW10" s="1"/>
      <c r="BX10" s="1"/>
      <c r="BY10" s="1"/>
      <c r="BZ10" s="1"/>
      <c r="CA10" s="1"/>
      <c r="CB10" s="1"/>
      <c r="CC10" s="1"/>
      <c r="CD10" s="1"/>
      <c r="CE10" s="1"/>
      <c r="CF10" s="1"/>
      <c r="CG10" s="1"/>
      <c r="CH10" s="1"/>
      <c r="CI10" s="1"/>
      <c r="CJ10" s="1"/>
      <c r="CK10" s="1"/>
      <c r="CL10" s="1"/>
    </row>
    <row r="11" spans="1:105" s="9" customFormat="1" ht="18.75" customHeight="1">
      <c r="A11" s="1"/>
      <c r="B11" s="278"/>
      <c r="C11" s="278"/>
      <c r="D11" s="278"/>
      <c r="E11" s="278"/>
      <c r="F11" s="278"/>
      <c r="G11" s="278"/>
      <c r="H11" s="278"/>
      <c r="I11" s="278"/>
      <c r="J11" s="306" t="str">
        <f>CONCATENATE("о непригодности к применению № ",Свидетельство!BF11,Свидетельство!BH11)</f>
        <v>о непригодности к применению № 17118/2018</v>
      </c>
      <c r="K11" s="306"/>
      <c r="L11" s="306"/>
      <c r="M11" s="306"/>
      <c r="N11" s="306"/>
      <c r="O11" s="306"/>
      <c r="P11" s="306"/>
      <c r="Q11" s="306"/>
      <c r="R11" s="306"/>
      <c r="S11" s="306"/>
      <c r="T11" s="306"/>
      <c r="U11" s="306"/>
      <c r="V11" s="306"/>
      <c r="W11" s="306"/>
      <c r="X11" s="306"/>
      <c r="Y11" s="306"/>
      <c r="Z11" s="306"/>
      <c r="AA11" s="306"/>
      <c r="AB11" s="306"/>
      <c r="AC11" s="306"/>
      <c r="AD11" s="306"/>
      <c r="AE11" s="306"/>
      <c r="AF11" s="306"/>
      <c r="AG11" s="306"/>
      <c r="AH11" s="306"/>
      <c r="AI11" s="306"/>
      <c r="AJ11" s="306"/>
      <c r="AK11" s="306"/>
      <c r="AL11" s="306"/>
      <c r="AM11" s="306"/>
      <c r="AN11" s="306"/>
      <c r="AO11" s="306"/>
      <c r="AP11" s="306"/>
      <c r="AQ11" s="306"/>
      <c r="AR11" s="306"/>
      <c r="AS11" s="306"/>
      <c r="AT11" s="306"/>
      <c r="AU11" s="306"/>
      <c r="AV11" s="306"/>
      <c r="AW11" s="306"/>
      <c r="AX11" s="306"/>
      <c r="AY11" s="306"/>
      <c r="BF11" s="1"/>
      <c r="BG11" s="1"/>
      <c r="BH11" s="1"/>
      <c r="BI11" s="1"/>
      <c r="BJ11" s="1"/>
      <c r="BK11" s="1"/>
      <c r="BL11" s="1"/>
      <c r="BM11" s="1"/>
      <c r="BN11" s="1"/>
      <c r="BO11" s="1"/>
      <c r="BP11" s="1"/>
      <c r="BQ11" s="1"/>
      <c r="BR11" s="1"/>
      <c r="BS11" s="1"/>
      <c r="BT11" s="1"/>
      <c r="BU11" s="1"/>
      <c r="BV11" s="1"/>
      <c r="BW11" s="1"/>
      <c r="BX11" s="1"/>
      <c r="BY11" s="1"/>
      <c r="BZ11" s="1"/>
      <c r="CA11" s="1"/>
      <c r="CB11" s="1"/>
      <c r="CC11" s="1"/>
      <c r="CD11" s="1"/>
      <c r="CE11" s="1"/>
      <c r="CF11" s="1"/>
      <c r="CG11" s="1"/>
      <c r="CH11" s="1"/>
      <c r="CI11" s="1"/>
      <c r="CJ11" s="1"/>
      <c r="CK11" s="1"/>
      <c r="CL11" s="1"/>
    </row>
    <row r="12" spans="1:105" s="9" customFormat="1" ht="12" customHeight="1">
      <c r="A12" s="1"/>
      <c r="B12" s="278"/>
      <c r="C12" s="278"/>
      <c r="D12" s="278"/>
      <c r="E12" s="278"/>
      <c r="F12" s="278"/>
      <c r="G12" s="278"/>
      <c r="H12" s="278"/>
      <c r="I12" s="278"/>
      <c r="J12" s="279"/>
      <c r="K12" s="279"/>
      <c r="L12" s="279"/>
      <c r="M12" s="279"/>
      <c r="N12" s="279"/>
      <c r="O12" s="279"/>
      <c r="P12" s="279"/>
      <c r="Q12" s="279"/>
      <c r="R12" s="279"/>
      <c r="S12" s="279"/>
      <c r="T12" s="279"/>
      <c r="U12" s="279"/>
      <c r="V12" s="279"/>
      <c r="W12" s="279"/>
      <c r="X12" s="279"/>
      <c r="Y12" s="279"/>
      <c r="Z12" s="279"/>
      <c r="AA12" s="279"/>
      <c r="AB12" s="279"/>
      <c r="AC12" s="279"/>
      <c r="AD12" s="279"/>
      <c r="AE12" s="279"/>
      <c r="AF12" s="279"/>
      <c r="AG12" s="279"/>
      <c r="AH12" s="279"/>
      <c r="AI12" s="279"/>
      <c r="AJ12" s="279"/>
      <c r="AK12" s="279"/>
      <c r="AL12" s="279"/>
      <c r="AM12" s="279"/>
      <c r="AN12" s="279"/>
      <c r="AO12" s="279"/>
      <c r="AP12" s="279"/>
      <c r="AQ12" s="279"/>
      <c r="AR12" s="279"/>
      <c r="AS12" s="279"/>
      <c r="AT12" s="279"/>
      <c r="AU12" s="279"/>
      <c r="AV12" s="279"/>
      <c r="AW12" s="279"/>
      <c r="BF12" s="1"/>
      <c r="BG12" s="1"/>
      <c r="BH12" s="1"/>
      <c r="BI12" s="1"/>
      <c r="BJ12" s="1"/>
      <c r="BK12" s="1"/>
      <c r="BL12" s="1"/>
      <c r="BM12" s="1"/>
      <c r="BN12" s="1"/>
      <c r="BO12" s="1"/>
      <c r="BP12" s="1"/>
      <c r="BQ12" s="1"/>
      <c r="BR12" s="1"/>
      <c r="BS12" s="1"/>
      <c r="BT12" s="1"/>
      <c r="BU12" s="1"/>
      <c r="BV12" s="1"/>
      <c r="BW12" s="1"/>
      <c r="BX12" s="1"/>
      <c r="BY12" s="1"/>
      <c r="BZ12" s="1"/>
      <c r="CA12" s="1"/>
      <c r="CB12" s="1"/>
      <c r="CC12" s="1"/>
      <c r="CD12" s="1"/>
      <c r="CE12" s="1"/>
      <c r="CF12" s="1"/>
      <c r="CG12" s="1"/>
      <c r="CH12" s="1"/>
      <c r="CI12" s="1"/>
      <c r="CJ12" s="1"/>
      <c r="CK12" s="1"/>
      <c r="CL12" s="1"/>
    </row>
    <row r="13" spans="1:105" ht="18.75" customHeight="1">
      <c r="B13" s="500" t="s">
        <v>435</v>
      </c>
      <c r="C13" s="500"/>
      <c r="D13" s="500"/>
      <c r="E13" s="500"/>
      <c r="F13" s="500"/>
      <c r="G13" s="500"/>
      <c r="H13" s="500"/>
      <c r="I13" s="500"/>
      <c r="J13" s="500"/>
      <c r="K13" s="500"/>
      <c r="L13" s="500"/>
      <c r="M13" s="500"/>
      <c r="N13" s="341">
        <f>Свидетельство!N16</f>
        <v>0</v>
      </c>
      <c r="O13" s="341"/>
      <c r="P13" s="341"/>
      <c r="Q13" s="341"/>
      <c r="R13" s="341"/>
      <c r="S13" s="341"/>
      <c r="T13" s="341"/>
      <c r="U13" s="341"/>
      <c r="V13" s="341"/>
      <c r="W13" s="341"/>
      <c r="X13" s="341"/>
      <c r="Y13" s="341"/>
      <c r="Z13" s="341"/>
      <c r="AA13" s="341"/>
      <c r="AB13" s="341"/>
      <c r="AC13" s="341"/>
      <c r="AD13" s="341"/>
      <c r="AE13" s="341"/>
      <c r="AF13" s="341"/>
      <c r="AG13" s="341"/>
      <c r="AH13" s="341"/>
      <c r="AI13" s="341"/>
      <c r="AJ13" s="341"/>
      <c r="AK13" s="341"/>
      <c r="AL13" s="341"/>
      <c r="AM13" s="341"/>
      <c r="AN13" s="341"/>
      <c r="AO13" s="341"/>
      <c r="AP13" s="341"/>
      <c r="AQ13" s="341"/>
      <c r="AR13" s="341"/>
      <c r="AS13" s="341"/>
      <c r="AT13" s="341"/>
      <c r="AU13" s="341"/>
      <c r="AV13" s="341"/>
      <c r="AW13" s="341"/>
      <c r="AX13" s="341"/>
      <c r="AY13" s="341"/>
      <c r="AZ13" s="341"/>
      <c r="BA13" s="341"/>
      <c r="BB13" s="341"/>
      <c r="BC13" s="341"/>
      <c r="BD13" s="341"/>
      <c r="BE13" s="341"/>
      <c r="BF13" s="39"/>
      <c r="BG13" s="39"/>
      <c r="BH13" s="39"/>
    </row>
    <row r="14" spans="1:105" ht="9.75" customHeight="1">
      <c r="B14" s="489"/>
      <c r="C14" s="489"/>
      <c r="D14" s="489"/>
      <c r="E14" s="489"/>
      <c r="F14" s="489"/>
      <c r="G14" s="489"/>
      <c r="H14" s="489"/>
      <c r="I14" s="489"/>
      <c r="J14" s="489"/>
      <c r="K14" s="489"/>
      <c r="L14" s="489"/>
      <c r="M14" s="489"/>
      <c r="N14" s="322" t="s">
        <v>8</v>
      </c>
      <c r="O14" s="322"/>
      <c r="P14" s="322"/>
      <c r="Q14" s="322"/>
      <c r="R14" s="322"/>
      <c r="S14" s="322"/>
      <c r="T14" s="322"/>
      <c r="U14" s="322"/>
      <c r="V14" s="322"/>
      <c r="W14" s="322"/>
      <c r="X14" s="322"/>
      <c r="Y14" s="322"/>
      <c r="Z14" s="322"/>
      <c r="AA14" s="322"/>
      <c r="AB14" s="322"/>
      <c r="AC14" s="322"/>
      <c r="AD14" s="322"/>
      <c r="AE14" s="322"/>
      <c r="AF14" s="322"/>
      <c r="AG14" s="322"/>
      <c r="AH14" s="322"/>
      <c r="AI14" s="322"/>
      <c r="AJ14" s="322"/>
      <c r="AK14" s="322"/>
      <c r="AL14" s="322"/>
      <c r="AM14" s="322"/>
      <c r="AN14" s="322"/>
      <c r="AO14" s="322"/>
      <c r="AP14" s="322"/>
      <c r="AQ14" s="322"/>
      <c r="AR14" s="322"/>
      <c r="AS14" s="322"/>
      <c r="AT14" s="322"/>
      <c r="AU14" s="322"/>
      <c r="AV14" s="322"/>
      <c r="AW14" s="322"/>
      <c r="AX14" s="322"/>
      <c r="AY14" s="322"/>
      <c r="AZ14" s="322"/>
      <c r="BA14" s="322"/>
      <c r="BB14" s="322"/>
      <c r="BC14" s="322"/>
      <c r="BD14" s="322"/>
      <c r="BE14" s="322"/>
      <c r="BF14" s="39"/>
      <c r="BG14" s="39"/>
      <c r="BH14" s="39"/>
    </row>
    <row r="15" spans="1:105" ht="18.75" customHeight="1">
      <c r="B15" s="367" t="str">
        <f>Свидетельство!B18</f>
        <v>Г/р СИ № 2467-74</v>
      </c>
      <c r="C15" s="367"/>
      <c r="D15" s="367"/>
      <c r="E15" s="367"/>
      <c r="F15" s="367"/>
      <c r="G15" s="367"/>
      <c r="H15" s="367"/>
      <c r="I15" s="367"/>
      <c r="J15" s="367"/>
      <c r="K15" s="367"/>
      <c r="L15" s="367"/>
      <c r="M15" s="367"/>
      <c r="N15" s="367"/>
      <c r="O15" s="367"/>
      <c r="P15" s="367"/>
      <c r="Q15" s="367"/>
      <c r="R15" s="367"/>
      <c r="S15" s="367"/>
      <c r="T15" s="367"/>
      <c r="U15" s="367"/>
      <c r="V15" s="367"/>
      <c r="W15" s="367"/>
      <c r="X15" s="367"/>
      <c r="Y15" s="367"/>
      <c r="Z15" s="367"/>
      <c r="AA15" s="367"/>
      <c r="AB15" s="367"/>
      <c r="AC15" s="367"/>
      <c r="AD15" s="367"/>
      <c r="AE15" s="367"/>
      <c r="AF15" s="367"/>
      <c r="AG15" s="367"/>
      <c r="AH15" s="367"/>
      <c r="AI15" s="367"/>
      <c r="AJ15" s="367"/>
      <c r="AK15" s="367"/>
      <c r="AL15" s="367"/>
      <c r="AM15" s="367"/>
      <c r="AN15" s="367"/>
      <c r="AO15" s="367"/>
      <c r="AP15" s="367"/>
      <c r="AQ15" s="367"/>
      <c r="AR15" s="367"/>
      <c r="AS15" s="367"/>
      <c r="AT15" s="367"/>
      <c r="AU15" s="367"/>
      <c r="AV15" s="367"/>
      <c r="AW15" s="367"/>
      <c r="AX15" s="367"/>
      <c r="AY15" s="367"/>
      <c r="AZ15" s="367"/>
      <c r="BA15" s="367"/>
      <c r="BB15" s="367"/>
      <c r="BC15" s="367"/>
      <c r="BD15" s="367"/>
      <c r="BE15" s="367"/>
      <c r="BF15" s="39"/>
      <c r="BG15" s="39"/>
      <c r="BH15" s="39"/>
    </row>
    <row r="16" spans="1:105" ht="9.75" customHeight="1">
      <c r="B16" s="495" t="s">
        <v>423</v>
      </c>
      <c r="C16" s="495"/>
      <c r="D16" s="495"/>
      <c r="E16" s="495"/>
      <c r="F16" s="495"/>
      <c r="G16" s="495"/>
      <c r="H16" s="495"/>
      <c r="I16" s="495"/>
      <c r="J16" s="495"/>
      <c r="K16" s="495"/>
      <c r="L16" s="495"/>
      <c r="M16" s="495"/>
      <c r="N16" s="495"/>
      <c r="O16" s="495"/>
      <c r="P16" s="495"/>
      <c r="Q16" s="495"/>
      <c r="R16" s="495"/>
      <c r="S16" s="495"/>
      <c r="T16" s="495"/>
      <c r="U16" s="495"/>
      <c r="V16" s="495"/>
      <c r="W16" s="495"/>
      <c r="X16" s="495"/>
      <c r="Y16" s="495"/>
      <c r="Z16" s="495"/>
      <c r="AA16" s="495"/>
      <c r="AB16" s="495"/>
      <c r="AC16" s="495"/>
      <c r="AD16" s="495"/>
      <c r="AE16" s="495"/>
      <c r="AF16" s="495"/>
      <c r="AG16" s="495"/>
      <c r="AH16" s="495"/>
      <c r="AI16" s="495"/>
      <c r="AJ16" s="495"/>
      <c r="AK16" s="495"/>
      <c r="AL16" s="495"/>
      <c r="AM16" s="495"/>
      <c r="AN16" s="495"/>
      <c r="AO16" s="495"/>
      <c r="AP16" s="495"/>
      <c r="AQ16" s="495"/>
      <c r="AR16" s="495"/>
      <c r="AS16" s="495"/>
      <c r="AT16" s="495"/>
      <c r="AU16" s="495"/>
      <c r="AV16" s="495"/>
      <c r="AW16" s="495"/>
      <c r="AX16" s="495"/>
      <c r="AY16" s="495"/>
      <c r="AZ16" s="495"/>
      <c r="BA16" s="495"/>
      <c r="BB16" s="495"/>
      <c r="BC16" s="495"/>
      <c r="BD16" s="495"/>
      <c r="BE16" s="495"/>
      <c r="BF16" s="39"/>
      <c r="BG16" s="39"/>
      <c r="BH16" s="39"/>
    </row>
    <row r="17" spans="2:60" ht="18.75" customHeight="1">
      <c r="B17" s="496" t="s">
        <v>402</v>
      </c>
      <c r="C17" s="367"/>
      <c r="D17" s="367"/>
      <c r="E17" s="367"/>
      <c r="F17" s="367"/>
      <c r="G17" s="367"/>
      <c r="H17" s="367"/>
      <c r="I17" s="367"/>
      <c r="J17" s="367"/>
      <c r="K17" s="367"/>
      <c r="L17" s="367"/>
      <c r="M17" s="367"/>
      <c r="N17" s="367"/>
      <c r="O17" s="367"/>
      <c r="P17" s="367"/>
      <c r="Q17" s="367"/>
      <c r="R17" s="367"/>
      <c r="S17" s="367"/>
      <c r="T17" s="367"/>
      <c r="U17" s="367"/>
      <c r="V17" s="367"/>
      <c r="W17" s="367"/>
      <c r="X17" s="367"/>
      <c r="Y17" s="367"/>
      <c r="Z17" s="367"/>
      <c r="AA17" s="367"/>
      <c r="AB17" s="367"/>
      <c r="AC17" s="367"/>
      <c r="AD17" s="367"/>
      <c r="AE17" s="367"/>
      <c r="AF17" s="367"/>
      <c r="AG17" s="367"/>
      <c r="AH17" s="367"/>
      <c r="AI17" s="367"/>
      <c r="AJ17" s="367"/>
      <c r="AK17" s="367"/>
      <c r="AL17" s="367"/>
      <c r="AM17" s="367"/>
      <c r="AN17" s="367"/>
      <c r="AO17" s="367"/>
      <c r="AP17" s="367"/>
      <c r="AQ17" s="367"/>
      <c r="AR17" s="367"/>
      <c r="AS17" s="367"/>
      <c r="AT17" s="367"/>
      <c r="AU17" s="367"/>
      <c r="AV17" s="367"/>
      <c r="AW17" s="367"/>
      <c r="AX17" s="367"/>
      <c r="AY17" s="367"/>
      <c r="AZ17" s="367"/>
      <c r="BA17" s="367"/>
      <c r="BB17" s="367"/>
      <c r="BC17" s="367"/>
      <c r="BD17" s="367"/>
      <c r="BE17" s="367"/>
      <c r="BF17" s="39"/>
      <c r="BG17" s="39"/>
      <c r="BH17" s="39"/>
    </row>
    <row r="18" spans="2:60" ht="9.75" customHeight="1">
      <c r="B18" s="322" t="s">
        <v>420</v>
      </c>
      <c r="C18" s="322"/>
      <c r="D18" s="322"/>
      <c r="E18" s="322"/>
      <c r="F18" s="322"/>
      <c r="G18" s="322"/>
      <c r="H18" s="322"/>
      <c r="I18" s="322"/>
      <c r="J18" s="322"/>
      <c r="K18" s="322"/>
      <c r="L18" s="322"/>
      <c r="M18" s="322"/>
      <c r="N18" s="322"/>
      <c r="O18" s="322"/>
      <c r="P18" s="322"/>
      <c r="Q18" s="322"/>
      <c r="R18" s="322"/>
      <c r="S18" s="322"/>
      <c r="T18" s="322"/>
      <c r="U18" s="322"/>
      <c r="V18" s="322"/>
      <c r="W18" s="322"/>
      <c r="X18" s="322"/>
      <c r="Y18" s="322"/>
      <c r="Z18" s="322"/>
      <c r="AA18" s="322"/>
      <c r="AB18" s="322"/>
      <c r="AC18" s="322"/>
      <c r="AD18" s="322"/>
      <c r="AE18" s="322"/>
      <c r="AF18" s="322"/>
      <c r="AG18" s="322"/>
      <c r="AH18" s="322"/>
      <c r="AI18" s="322"/>
      <c r="AJ18" s="322"/>
      <c r="AK18" s="322"/>
      <c r="AL18" s="322"/>
      <c r="AM18" s="322"/>
      <c r="AN18" s="322"/>
      <c r="AO18" s="322"/>
      <c r="AP18" s="322"/>
      <c r="AQ18" s="322"/>
      <c r="AR18" s="322"/>
      <c r="AS18" s="322"/>
      <c r="AT18" s="322"/>
      <c r="AU18" s="322"/>
      <c r="AV18" s="322"/>
      <c r="AW18" s="322"/>
      <c r="AX18" s="322"/>
      <c r="AY18" s="322"/>
      <c r="AZ18" s="322"/>
      <c r="BA18" s="322"/>
      <c r="BB18" s="322"/>
      <c r="BC18" s="322"/>
      <c r="BD18" s="322"/>
      <c r="BE18" s="322"/>
      <c r="BF18" s="39"/>
      <c r="BG18" s="39"/>
      <c r="BH18" s="39"/>
    </row>
    <row r="19" spans="2:60" ht="18.75" customHeight="1">
      <c r="B19" s="487" t="s">
        <v>14</v>
      </c>
      <c r="C19" s="487"/>
      <c r="D19" s="487"/>
      <c r="E19" s="487"/>
      <c r="F19" s="487"/>
      <c r="G19" s="487"/>
      <c r="H19" s="487"/>
      <c r="I19" s="487"/>
      <c r="J19" s="487"/>
      <c r="K19" s="487"/>
      <c r="L19" s="487"/>
      <c r="M19" s="487"/>
      <c r="N19" s="487"/>
      <c r="O19" s="487"/>
      <c r="P19" s="487"/>
      <c r="Q19" s="487"/>
      <c r="R19" s="312" t="str">
        <f>Свидетельство!R22</f>
        <v>2</v>
      </c>
      <c r="S19" s="312"/>
      <c r="T19" s="312"/>
      <c r="U19" s="312"/>
      <c r="V19" s="312"/>
      <c r="W19" s="312"/>
      <c r="X19" s="312"/>
      <c r="Y19" s="312"/>
      <c r="Z19" s="312"/>
      <c r="AA19" s="312"/>
      <c r="AB19" s="312"/>
      <c r="AC19" s="312"/>
      <c r="AD19" s="312"/>
      <c r="AE19" s="312"/>
      <c r="AF19" s="312"/>
      <c r="AG19" s="312"/>
      <c r="AH19" s="312"/>
      <c r="AI19" s="312"/>
      <c r="AJ19" s="312"/>
      <c r="AK19" s="312"/>
      <c r="AL19" s="312"/>
      <c r="AM19" s="312"/>
      <c r="AN19" s="312"/>
      <c r="AO19" s="312"/>
      <c r="AP19" s="312"/>
      <c r="AQ19" s="312"/>
      <c r="AR19" s="312"/>
      <c r="AS19" s="312"/>
      <c r="AT19" s="312"/>
      <c r="AU19" s="312"/>
      <c r="AV19" s="312"/>
      <c r="AW19" s="312"/>
      <c r="AX19" s="312"/>
      <c r="AY19" s="312"/>
      <c r="AZ19" s="312"/>
      <c r="BA19" s="312"/>
      <c r="BB19" s="312"/>
      <c r="BC19" s="312"/>
      <c r="BD19" s="312"/>
      <c r="BE19" s="312"/>
      <c r="BF19" s="39"/>
      <c r="BG19" s="39"/>
      <c r="BH19" s="39"/>
    </row>
    <row r="20" spans="2:60" ht="9.75" customHeight="1">
      <c r="B20" s="494"/>
      <c r="C20" s="494"/>
      <c r="D20" s="494"/>
      <c r="E20" s="494"/>
      <c r="F20" s="494"/>
      <c r="G20" s="494"/>
      <c r="H20" s="494"/>
      <c r="I20" s="494"/>
      <c r="J20" s="494"/>
      <c r="K20" s="494"/>
      <c r="L20" s="494"/>
      <c r="M20" s="494"/>
      <c r="N20" s="494"/>
      <c r="O20" s="494"/>
      <c r="P20" s="494"/>
      <c r="Q20" s="494"/>
      <c r="R20" s="486"/>
      <c r="S20" s="486"/>
      <c r="T20" s="486"/>
      <c r="U20" s="486"/>
      <c r="V20" s="486"/>
      <c r="W20" s="486"/>
      <c r="X20" s="486"/>
      <c r="Y20" s="486"/>
      <c r="Z20" s="486"/>
      <c r="AA20" s="486"/>
      <c r="AB20" s="486"/>
      <c r="AC20" s="486"/>
      <c r="AD20" s="486"/>
      <c r="AE20" s="486"/>
      <c r="AF20" s="486"/>
      <c r="AG20" s="486"/>
      <c r="AH20" s="486"/>
      <c r="AI20" s="486"/>
      <c r="AJ20" s="486"/>
      <c r="AK20" s="486"/>
      <c r="AL20" s="486"/>
      <c r="AM20" s="486"/>
      <c r="AN20" s="486"/>
      <c r="AO20" s="486"/>
      <c r="AP20" s="486"/>
      <c r="AQ20" s="486"/>
      <c r="AR20" s="486"/>
      <c r="AS20" s="486"/>
      <c r="AT20" s="486"/>
      <c r="AU20" s="486"/>
      <c r="AV20" s="486"/>
      <c r="AW20" s="486"/>
      <c r="AX20" s="486"/>
      <c r="AY20" s="486"/>
      <c r="AZ20" s="486"/>
      <c r="BA20" s="486"/>
      <c r="BB20" s="486"/>
      <c r="BC20" s="486"/>
      <c r="BD20" s="486"/>
      <c r="BE20" s="486"/>
    </row>
    <row r="21" spans="2:60" ht="18.75" customHeight="1">
      <c r="B21" s="487" t="s">
        <v>16</v>
      </c>
      <c r="C21" s="487"/>
      <c r="D21" s="487"/>
      <c r="E21" s="487"/>
      <c r="F21" s="487"/>
      <c r="G21" s="487"/>
      <c r="H21" s="487"/>
      <c r="I21" s="487"/>
      <c r="J21" s="487"/>
      <c r="K21" s="487"/>
      <c r="L21" s="341" t="str">
        <f>Свидетельство!BF29</f>
        <v>Муниципальное унитарное предприятие "Многоотраслевое</v>
      </c>
      <c r="M21" s="341"/>
      <c r="N21" s="341"/>
      <c r="O21" s="341"/>
      <c r="P21" s="341"/>
      <c r="Q21" s="341"/>
      <c r="R21" s="341"/>
      <c r="S21" s="341"/>
      <c r="T21" s="341"/>
      <c r="U21" s="341"/>
      <c r="V21" s="341"/>
      <c r="W21" s="341"/>
      <c r="X21" s="341"/>
      <c r="Y21" s="341"/>
      <c r="Z21" s="341"/>
      <c r="AA21" s="341"/>
      <c r="AB21" s="341"/>
      <c r="AC21" s="341"/>
      <c r="AD21" s="341"/>
      <c r="AE21" s="341"/>
      <c r="AF21" s="341"/>
      <c r="AG21" s="341"/>
      <c r="AH21" s="341"/>
      <c r="AI21" s="341"/>
      <c r="AJ21" s="341"/>
      <c r="AK21" s="341"/>
      <c r="AL21" s="341"/>
      <c r="AM21" s="341"/>
      <c r="AN21" s="341"/>
      <c r="AO21" s="341"/>
      <c r="AP21" s="341"/>
      <c r="AQ21" s="341"/>
      <c r="AR21" s="341"/>
      <c r="AS21" s="341"/>
      <c r="AT21" s="341"/>
      <c r="AU21" s="341"/>
      <c r="AV21" s="341"/>
      <c r="AW21" s="341"/>
      <c r="AX21" s="341"/>
      <c r="AY21" s="341"/>
      <c r="AZ21" s="341"/>
      <c r="BA21" s="341"/>
      <c r="BB21" s="341"/>
      <c r="BC21" s="341"/>
      <c r="BD21" s="341"/>
      <c r="BE21" s="341"/>
    </row>
    <row r="22" spans="2:60" ht="9.75" customHeight="1">
      <c r="B22" s="489"/>
      <c r="C22" s="489"/>
      <c r="D22" s="489"/>
      <c r="E22" s="489"/>
      <c r="F22" s="489"/>
      <c r="G22" s="489"/>
      <c r="H22" s="489"/>
      <c r="I22" s="489"/>
      <c r="J22" s="489"/>
      <c r="K22" s="489"/>
      <c r="L22" s="343" t="s">
        <v>17</v>
      </c>
      <c r="M22" s="343"/>
      <c r="N22" s="343"/>
      <c r="O22" s="343"/>
      <c r="P22" s="343"/>
      <c r="Q22" s="343"/>
      <c r="R22" s="343"/>
      <c r="S22" s="343"/>
      <c r="T22" s="343"/>
      <c r="U22" s="343"/>
      <c r="V22" s="343"/>
      <c r="W22" s="343"/>
      <c r="X22" s="343"/>
      <c r="Y22" s="343"/>
      <c r="Z22" s="343"/>
      <c r="AA22" s="343"/>
      <c r="AB22" s="343"/>
      <c r="AC22" s="343"/>
      <c r="AD22" s="343"/>
      <c r="AE22" s="343"/>
      <c r="AF22" s="343"/>
      <c r="AG22" s="343"/>
      <c r="AH22" s="343"/>
      <c r="AI22" s="343"/>
      <c r="AJ22" s="343"/>
      <c r="AK22" s="343"/>
      <c r="AL22" s="343"/>
      <c r="AM22" s="343"/>
      <c r="AN22" s="343"/>
      <c r="AO22" s="343"/>
      <c r="AP22" s="343"/>
      <c r="AQ22" s="343"/>
      <c r="AR22" s="343"/>
      <c r="AS22" s="343"/>
      <c r="AT22" s="343"/>
      <c r="AU22" s="343"/>
      <c r="AV22" s="343"/>
      <c r="AW22" s="343"/>
      <c r="AX22" s="343"/>
      <c r="AY22" s="343"/>
      <c r="AZ22" s="343"/>
      <c r="BA22" s="343"/>
      <c r="BB22" s="343"/>
      <c r="BC22" s="343"/>
      <c r="BD22" s="343"/>
      <c r="BE22" s="343"/>
    </row>
    <row r="23" spans="2:60" ht="18.75" customHeight="1">
      <c r="B23" s="492" t="str">
        <f>Свидетельство!BF32&amp;"  "&amp;" "&amp;Свидетельство!BG33</f>
        <v>производственное объединение энергосетей" г. Трехгорного   7405000450</v>
      </c>
      <c r="C23" s="492"/>
      <c r="D23" s="492"/>
      <c r="E23" s="492"/>
      <c r="F23" s="492"/>
      <c r="G23" s="492"/>
      <c r="H23" s="492"/>
      <c r="I23" s="492"/>
      <c r="J23" s="492"/>
      <c r="K23" s="492"/>
      <c r="L23" s="492"/>
      <c r="M23" s="492"/>
      <c r="N23" s="492"/>
      <c r="O23" s="492"/>
      <c r="P23" s="492"/>
      <c r="Q23" s="492"/>
      <c r="R23" s="492"/>
      <c r="S23" s="492"/>
      <c r="T23" s="492"/>
      <c r="U23" s="492"/>
      <c r="V23" s="492"/>
      <c r="W23" s="492"/>
      <c r="X23" s="492"/>
      <c r="Y23" s="492"/>
      <c r="Z23" s="492"/>
      <c r="AA23" s="492"/>
      <c r="AB23" s="492"/>
      <c r="AC23" s="492"/>
      <c r="AD23" s="492"/>
      <c r="AE23" s="492"/>
      <c r="AF23" s="492"/>
      <c r="AG23" s="492"/>
      <c r="AH23" s="492"/>
      <c r="AI23" s="492"/>
      <c r="AJ23" s="492"/>
      <c r="AK23" s="492"/>
      <c r="AL23" s="492"/>
      <c r="AM23" s="492"/>
      <c r="AN23" s="492"/>
      <c r="AO23" s="492"/>
      <c r="AP23" s="492"/>
      <c r="AQ23" s="492"/>
      <c r="AR23" s="492"/>
      <c r="AS23" s="492"/>
      <c r="AT23" s="492"/>
      <c r="AU23" s="492"/>
      <c r="AV23" s="492"/>
      <c r="AW23" s="492"/>
      <c r="AX23" s="492"/>
      <c r="AY23" s="492"/>
      <c r="AZ23" s="492"/>
      <c r="BA23" s="492"/>
      <c r="BB23" s="492"/>
      <c r="BC23" s="492"/>
      <c r="BD23" s="492"/>
      <c r="BE23" s="492"/>
    </row>
    <row r="24" spans="2:60" ht="9.75" customHeight="1">
      <c r="B24" s="486"/>
      <c r="C24" s="486"/>
      <c r="D24" s="486"/>
      <c r="E24" s="486"/>
      <c r="F24" s="486"/>
      <c r="G24" s="486"/>
      <c r="H24" s="486"/>
      <c r="I24" s="486"/>
      <c r="J24" s="486"/>
      <c r="K24" s="486"/>
      <c r="L24" s="486"/>
      <c r="M24" s="486"/>
      <c r="N24" s="486"/>
      <c r="O24" s="486"/>
      <c r="P24" s="486"/>
      <c r="Q24" s="486"/>
      <c r="R24" s="486"/>
      <c r="S24" s="486"/>
      <c r="T24" s="486"/>
      <c r="U24" s="486"/>
      <c r="V24" s="486"/>
      <c r="W24" s="486"/>
      <c r="X24" s="486"/>
      <c r="Y24" s="486"/>
      <c r="Z24" s="486"/>
      <c r="AA24" s="486"/>
      <c r="AB24" s="486"/>
      <c r="AC24" s="486"/>
      <c r="AD24" s="486"/>
      <c r="AE24" s="486"/>
      <c r="AF24" s="486"/>
      <c r="AG24" s="486"/>
      <c r="AH24" s="486"/>
      <c r="AI24" s="486"/>
      <c r="AJ24" s="486"/>
      <c r="AK24" s="486"/>
      <c r="AL24" s="486"/>
      <c r="AM24" s="486"/>
      <c r="AN24" s="486"/>
      <c r="AO24" s="486"/>
      <c r="AP24" s="486"/>
      <c r="AQ24" s="486"/>
      <c r="AR24" s="486"/>
      <c r="AS24" s="486"/>
      <c r="AT24" s="486"/>
      <c r="AU24" s="486"/>
      <c r="AV24" s="486"/>
      <c r="AW24" s="486"/>
      <c r="AX24" s="486"/>
      <c r="AY24" s="486"/>
      <c r="AZ24" s="486"/>
      <c r="BA24" s="486"/>
      <c r="BB24" s="486"/>
      <c r="BC24" s="486"/>
      <c r="BD24" s="486"/>
      <c r="BE24" s="486"/>
    </row>
    <row r="25" spans="2:60" ht="18.75" customHeight="1">
      <c r="B25" s="487" t="s">
        <v>18</v>
      </c>
      <c r="C25" s="487"/>
      <c r="D25" s="487"/>
      <c r="E25" s="487"/>
      <c r="F25" s="487"/>
      <c r="G25" s="487"/>
      <c r="H25" s="487"/>
      <c r="I25" s="487"/>
      <c r="J25" s="487"/>
      <c r="K25" s="487"/>
      <c r="L25" s="487"/>
      <c r="M25" s="487"/>
      <c r="N25" s="487"/>
      <c r="O25" s="487"/>
      <c r="P25" s="487"/>
      <c r="Q25" s="487"/>
      <c r="R25" s="493" t="str">
        <f>Свидетельство!R26</f>
        <v>МИ 1747-87 "ГСИ. Меры массы образцовые и общего назначения.</v>
      </c>
      <c r="S25" s="493"/>
      <c r="T25" s="493"/>
      <c r="U25" s="493"/>
      <c r="V25" s="493"/>
      <c r="W25" s="493"/>
      <c r="X25" s="493"/>
      <c r="Y25" s="493"/>
      <c r="Z25" s="493"/>
      <c r="AA25" s="493"/>
      <c r="AB25" s="493"/>
      <c r="AC25" s="493"/>
      <c r="AD25" s="493"/>
      <c r="AE25" s="493"/>
      <c r="AF25" s="493"/>
      <c r="AG25" s="493"/>
      <c r="AH25" s="493"/>
      <c r="AI25" s="493"/>
      <c r="AJ25" s="493"/>
      <c r="AK25" s="493"/>
      <c r="AL25" s="493"/>
      <c r="AM25" s="493"/>
      <c r="AN25" s="493"/>
      <c r="AO25" s="493"/>
      <c r="AP25" s="493"/>
      <c r="AQ25" s="493"/>
      <c r="AR25" s="493"/>
      <c r="AS25" s="493"/>
      <c r="AT25" s="493"/>
      <c r="AU25" s="493"/>
      <c r="AV25" s="493"/>
      <c r="AW25" s="493"/>
      <c r="AX25" s="493"/>
      <c r="AY25" s="493"/>
      <c r="AZ25" s="493"/>
      <c r="BA25" s="493"/>
      <c r="BB25" s="493"/>
      <c r="BC25" s="493"/>
      <c r="BD25" s="493"/>
      <c r="BE25" s="493"/>
    </row>
    <row r="26" spans="2:60" ht="9.75" customHeight="1">
      <c r="B26" s="489"/>
      <c r="C26" s="489"/>
      <c r="D26" s="489"/>
      <c r="E26" s="489"/>
      <c r="F26" s="489"/>
      <c r="G26" s="489"/>
      <c r="H26" s="489"/>
      <c r="I26" s="489"/>
      <c r="J26" s="489"/>
      <c r="K26" s="489"/>
      <c r="L26" s="489"/>
      <c r="M26" s="489"/>
      <c r="N26" s="489"/>
      <c r="O26" s="489"/>
      <c r="P26" s="489"/>
      <c r="Q26" s="489"/>
      <c r="R26" s="322" t="s">
        <v>428</v>
      </c>
      <c r="S26" s="322"/>
      <c r="T26" s="322"/>
      <c r="U26" s="322"/>
      <c r="V26" s="322"/>
      <c r="W26" s="322"/>
      <c r="X26" s="322"/>
      <c r="Y26" s="322"/>
      <c r="Z26" s="322"/>
      <c r="AA26" s="322"/>
      <c r="AB26" s="322"/>
      <c r="AC26" s="322"/>
      <c r="AD26" s="322"/>
      <c r="AE26" s="322"/>
      <c r="AF26" s="322"/>
      <c r="AG26" s="322"/>
      <c r="AH26" s="322"/>
      <c r="AI26" s="322"/>
      <c r="AJ26" s="322"/>
      <c r="AK26" s="322"/>
      <c r="AL26" s="322"/>
      <c r="AM26" s="322"/>
      <c r="AN26" s="322"/>
      <c r="AO26" s="322"/>
      <c r="AP26" s="322"/>
      <c r="AQ26" s="322"/>
      <c r="AR26" s="322"/>
      <c r="AS26" s="322"/>
      <c r="AT26" s="322"/>
      <c r="AU26" s="322"/>
      <c r="AV26" s="322"/>
      <c r="AW26" s="322"/>
      <c r="AX26" s="322"/>
      <c r="AY26" s="322"/>
      <c r="AZ26" s="322"/>
      <c r="BA26" s="322"/>
      <c r="BB26" s="322"/>
      <c r="BC26" s="322"/>
      <c r="BD26" s="322"/>
      <c r="BE26" s="322"/>
    </row>
    <row r="27" spans="2:60" ht="18.75" customHeight="1">
      <c r="B27" s="485" t="str">
        <f>Свидетельство!B28</f>
        <v>Методика поверки"</v>
      </c>
      <c r="C27" s="485"/>
      <c r="D27" s="485"/>
      <c r="E27" s="485"/>
      <c r="F27" s="485"/>
      <c r="G27" s="485"/>
      <c r="H27" s="485"/>
      <c r="I27" s="485"/>
      <c r="J27" s="485"/>
      <c r="K27" s="485"/>
      <c r="L27" s="485"/>
      <c r="M27" s="485"/>
      <c r="N27" s="485"/>
      <c r="O27" s="485"/>
      <c r="P27" s="485"/>
      <c r="Q27" s="485"/>
      <c r="R27" s="485"/>
      <c r="S27" s="485"/>
      <c r="T27" s="485"/>
      <c r="U27" s="485"/>
      <c r="V27" s="485"/>
      <c r="W27" s="485"/>
      <c r="X27" s="485"/>
      <c r="Y27" s="485"/>
      <c r="Z27" s="485"/>
      <c r="AA27" s="485"/>
      <c r="AB27" s="485"/>
      <c r="AC27" s="485"/>
      <c r="AD27" s="485"/>
      <c r="AE27" s="485"/>
      <c r="AF27" s="485"/>
      <c r="AG27" s="485"/>
      <c r="AH27" s="485"/>
      <c r="AI27" s="485"/>
      <c r="AJ27" s="485"/>
      <c r="AK27" s="485"/>
      <c r="AL27" s="485"/>
      <c r="AM27" s="485"/>
      <c r="AN27" s="485"/>
      <c r="AO27" s="485"/>
      <c r="AP27" s="485"/>
      <c r="AQ27" s="485"/>
      <c r="AR27" s="485"/>
      <c r="AS27" s="485"/>
      <c r="AT27" s="485"/>
      <c r="AU27" s="485"/>
      <c r="AV27" s="485"/>
      <c r="AW27" s="485"/>
      <c r="AX27" s="485"/>
      <c r="AY27" s="485"/>
      <c r="AZ27" s="485"/>
      <c r="BA27" s="485"/>
      <c r="BB27" s="485"/>
      <c r="BC27" s="485"/>
      <c r="BD27" s="485"/>
      <c r="BE27" s="485"/>
    </row>
    <row r="28" spans="2:60" ht="9" customHeight="1">
      <c r="B28" s="486"/>
      <c r="C28" s="486"/>
      <c r="D28" s="486"/>
      <c r="E28" s="486"/>
      <c r="F28" s="486"/>
      <c r="G28" s="486"/>
      <c r="H28" s="486"/>
      <c r="I28" s="486"/>
      <c r="J28" s="486"/>
      <c r="K28" s="486"/>
      <c r="L28" s="486"/>
      <c r="M28" s="486"/>
      <c r="N28" s="486"/>
      <c r="O28" s="486"/>
      <c r="P28" s="486"/>
      <c r="Q28" s="486"/>
      <c r="R28" s="486" t="s">
        <v>20</v>
      </c>
      <c r="S28" s="486"/>
      <c r="T28" s="486"/>
      <c r="U28" s="486"/>
      <c r="V28" s="486"/>
      <c r="W28" s="486"/>
      <c r="X28" s="486"/>
      <c r="Y28" s="486"/>
      <c r="Z28" s="486"/>
      <c r="AA28" s="486"/>
      <c r="AB28" s="486"/>
      <c r="AC28" s="486"/>
      <c r="AD28" s="486"/>
      <c r="AE28" s="486"/>
      <c r="AF28" s="486"/>
      <c r="AG28" s="486"/>
      <c r="AH28" s="486"/>
      <c r="AI28" s="486"/>
      <c r="AJ28" s="486"/>
      <c r="AK28" s="486"/>
      <c r="AL28" s="486"/>
      <c r="AM28" s="486"/>
      <c r="AN28" s="486"/>
      <c r="AO28" s="486"/>
      <c r="AP28" s="486"/>
      <c r="AQ28" s="486"/>
      <c r="AR28" s="486"/>
      <c r="AS28" s="486"/>
      <c r="AT28" s="486"/>
      <c r="AU28" s="486"/>
      <c r="AV28" s="486"/>
      <c r="AW28" s="486"/>
      <c r="AX28" s="486"/>
      <c r="AY28" s="486"/>
      <c r="AZ28" s="486"/>
      <c r="BA28" s="486"/>
      <c r="BB28" s="486"/>
      <c r="BC28" s="486"/>
      <c r="BD28" s="486"/>
      <c r="BE28" s="486"/>
    </row>
    <row r="29" spans="2:60" ht="18.75" customHeight="1">
      <c r="B29" s="487" t="s">
        <v>436</v>
      </c>
      <c r="C29" s="487"/>
      <c r="D29" s="487"/>
      <c r="E29" s="487"/>
      <c r="F29" s="487"/>
      <c r="G29" s="487"/>
      <c r="H29" s="487"/>
      <c r="I29" s="487"/>
      <c r="J29" s="487"/>
      <c r="K29" s="487"/>
      <c r="L29" s="487"/>
      <c r="M29" s="487"/>
      <c r="N29" s="487"/>
      <c r="O29" s="487"/>
      <c r="P29" s="487"/>
      <c r="Q29" s="487"/>
      <c r="R29" s="488">
        <f>Свидетельство!R30</f>
        <v>0</v>
      </c>
      <c r="S29" s="488"/>
      <c r="T29" s="488"/>
      <c r="U29" s="488"/>
      <c r="V29" s="488"/>
      <c r="W29" s="488"/>
      <c r="X29" s="488"/>
      <c r="Y29" s="488"/>
      <c r="Z29" s="488"/>
      <c r="AA29" s="488"/>
      <c r="AB29" s="488"/>
      <c r="AC29" s="488"/>
      <c r="AD29" s="488"/>
      <c r="AE29" s="488"/>
      <c r="AF29" s="488"/>
      <c r="AG29" s="488"/>
      <c r="AH29" s="488"/>
      <c r="AI29" s="488"/>
      <c r="AJ29" s="488"/>
      <c r="AK29" s="488"/>
      <c r="AL29" s="488"/>
      <c r="AM29" s="488"/>
      <c r="AN29" s="488"/>
      <c r="AO29" s="488"/>
      <c r="AP29" s="488"/>
      <c r="AQ29" s="488"/>
      <c r="AR29" s="488"/>
      <c r="AS29" s="488"/>
      <c r="AT29" s="488"/>
      <c r="AU29" s="488"/>
      <c r="AV29" s="488"/>
      <c r="AW29" s="488"/>
      <c r="AX29" s="488"/>
      <c r="AY29" s="488"/>
      <c r="AZ29" s="488"/>
      <c r="BA29" s="488"/>
      <c r="BB29" s="488"/>
      <c r="BC29" s="488"/>
      <c r="BD29" s="488"/>
      <c r="BE29" s="488"/>
    </row>
    <row r="30" spans="2:60" ht="9.75" customHeight="1">
      <c r="B30" s="489"/>
      <c r="C30" s="489"/>
      <c r="D30" s="489"/>
      <c r="E30" s="489"/>
      <c r="F30" s="489"/>
      <c r="G30" s="489"/>
      <c r="H30" s="489"/>
      <c r="I30" s="489"/>
      <c r="J30" s="489"/>
      <c r="K30" s="489"/>
      <c r="L30" s="489"/>
      <c r="M30" s="489"/>
      <c r="N30" s="489"/>
      <c r="O30" s="489"/>
      <c r="P30" s="489"/>
      <c r="Q30" s="489"/>
      <c r="R30" s="322" t="s">
        <v>429</v>
      </c>
      <c r="S30" s="322"/>
      <c r="T30" s="322"/>
      <c r="U30" s="322"/>
      <c r="V30" s="322"/>
      <c r="W30" s="322"/>
      <c r="X30" s="322"/>
      <c r="Y30" s="322"/>
      <c r="Z30" s="322"/>
      <c r="AA30" s="322"/>
      <c r="AB30" s="322"/>
      <c r="AC30" s="322"/>
      <c r="AD30" s="322"/>
      <c r="AE30" s="322"/>
      <c r="AF30" s="322"/>
      <c r="AG30" s="322"/>
      <c r="AH30" s="322"/>
      <c r="AI30" s="322"/>
      <c r="AJ30" s="322"/>
      <c r="AK30" s="322"/>
      <c r="AL30" s="322"/>
      <c r="AM30" s="322"/>
      <c r="AN30" s="322"/>
      <c r="AO30" s="322"/>
      <c r="AP30" s="322"/>
      <c r="AQ30" s="322"/>
      <c r="AR30" s="322"/>
      <c r="AS30" s="322"/>
      <c r="AT30" s="322"/>
      <c r="AU30" s="322"/>
      <c r="AV30" s="322"/>
      <c r="AW30" s="322"/>
      <c r="AX30" s="322"/>
      <c r="AY30" s="322"/>
      <c r="AZ30" s="322"/>
      <c r="BA30" s="322"/>
      <c r="BB30" s="322"/>
      <c r="BC30" s="322"/>
      <c r="BD30" s="322"/>
      <c r="BE30" s="322"/>
    </row>
    <row r="31" spans="2:60" ht="18.75" customHeight="1">
      <c r="B31" s="490" t="str">
        <f>Свидетельство!B32</f>
        <v>компаратор массы ССТ1000К № 19507176, СКО 3 г ,</v>
      </c>
      <c r="C31" s="490"/>
      <c r="D31" s="490"/>
      <c r="E31" s="490"/>
      <c r="F31" s="490"/>
      <c r="G31" s="490"/>
      <c r="H31" s="490"/>
      <c r="I31" s="490"/>
      <c r="J31" s="490"/>
      <c r="K31" s="490"/>
      <c r="L31" s="490"/>
      <c r="M31" s="490"/>
      <c r="N31" s="490"/>
      <c r="O31" s="490"/>
      <c r="P31" s="490"/>
      <c r="Q31" s="490"/>
      <c r="R31" s="490"/>
      <c r="S31" s="490"/>
      <c r="T31" s="490"/>
      <c r="U31" s="490"/>
      <c r="V31" s="490"/>
      <c r="W31" s="490"/>
      <c r="X31" s="490"/>
      <c r="Y31" s="490"/>
      <c r="Z31" s="490"/>
      <c r="AA31" s="490"/>
      <c r="AB31" s="490"/>
      <c r="AC31" s="490"/>
      <c r="AD31" s="490"/>
      <c r="AE31" s="490"/>
      <c r="AF31" s="490"/>
      <c r="AG31" s="490"/>
      <c r="AH31" s="490"/>
      <c r="AI31" s="490"/>
      <c r="AJ31" s="490"/>
      <c r="AK31" s="490"/>
      <c r="AL31" s="490"/>
      <c r="AM31" s="490"/>
      <c r="AN31" s="490"/>
      <c r="AO31" s="490"/>
      <c r="AP31" s="490"/>
      <c r="AQ31" s="490"/>
      <c r="AR31" s="490"/>
      <c r="AS31" s="490"/>
      <c r="AT31" s="490"/>
      <c r="AU31" s="490"/>
      <c r="AV31" s="490"/>
      <c r="AW31" s="490"/>
      <c r="AX31" s="490"/>
      <c r="AY31" s="490"/>
      <c r="AZ31" s="490"/>
      <c r="BA31" s="490"/>
      <c r="BB31" s="490"/>
      <c r="BC31" s="490"/>
      <c r="BD31" s="490"/>
      <c r="BE31" s="490"/>
    </row>
    <row r="32" spans="2:60" ht="9" customHeight="1">
      <c r="B32" s="322" t="s">
        <v>430</v>
      </c>
      <c r="C32" s="322"/>
      <c r="D32" s="322"/>
      <c r="E32" s="322"/>
      <c r="F32" s="322"/>
      <c r="G32" s="322"/>
      <c r="H32" s="322"/>
      <c r="I32" s="322"/>
      <c r="J32" s="322"/>
      <c r="K32" s="322"/>
      <c r="L32" s="322"/>
      <c r="M32" s="322"/>
      <c r="N32" s="322"/>
      <c r="O32" s="322"/>
      <c r="P32" s="322"/>
      <c r="Q32" s="322"/>
      <c r="R32" s="322"/>
      <c r="S32" s="322"/>
      <c r="T32" s="322"/>
      <c r="U32" s="322"/>
      <c r="V32" s="322"/>
      <c r="W32" s="322"/>
      <c r="X32" s="322"/>
      <c r="Y32" s="322"/>
      <c r="Z32" s="322"/>
      <c r="AA32" s="322"/>
      <c r="AB32" s="322"/>
      <c r="AC32" s="322"/>
      <c r="AD32" s="322"/>
      <c r="AE32" s="322"/>
      <c r="AF32" s="322"/>
      <c r="AG32" s="322"/>
      <c r="AH32" s="322"/>
      <c r="AI32" s="322"/>
      <c r="AJ32" s="322"/>
      <c r="AK32" s="322"/>
      <c r="AL32" s="322"/>
      <c r="AM32" s="322"/>
      <c r="AN32" s="322"/>
      <c r="AO32" s="322"/>
      <c r="AP32" s="322"/>
      <c r="AQ32" s="322"/>
      <c r="AR32" s="322"/>
      <c r="AS32" s="322"/>
      <c r="AT32" s="322"/>
      <c r="AU32" s="322"/>
      <c r="AV32" s="322"/>
      <c r="AW32" s="322"/>
      <c r="AX32" s="322"/>
      <c r="AY32" s="322"/>
      <c r="AZ32" s="322"/>
      <c r="BA32" s="322"/>
      <c r="BB32" s="322"/>
      <c r="BC32" s="322"/>
      <c r="BD32" s="322"/>
      <c r="BE32" s="322"/>
    </row>
    <row r="33" spans="2:57" ht="18.75" customHeight="1">
      <c r="B33" s="491"/>
      <c r="C33" s="491"/>
      <c r="D33" s="491"/>
      <c r="E33" s="491"/>
      <c r="F33" s="491"/>
      <c r="G33" s="491"/>
      <c r="H33" s="491"/>
      <c r="I33" s="491"/>
      <c r="J33" s="491"/>
      <c r="K33" s="491"/>
      <c r="L33" s="491"/>
      <c r="M33" s="491"/>
      <c r="N33" s="491"/>
      <c r="O33" s="491"/>
      <c r="P33" s="491"/>
      <c r="Q33" s="491"/>
      <c r="R33" s="491"/>
      <c r="S33" s="491"/>
      <c r="T33" s="491"/>
      <c r="U33" s="491"/>
      <c r="V33" s="491"/>
      <c r="W33" s="491"/>
      <c r="X33" s="491"/>
      <c r="Y33" s="491"/>
      <c r="Z33" s="491"/>
      <c r="AA33" s="491"/>
      <c r="AB33" s="491"/>
      <c r="AC33" s="491"/>
      <c r="AD33" s="491"/>
      <c r="AE33" s="491"/>
      <c r="AF33" s="491"/>
      <c r="AG33" s="491"/>
      <c r="AH33" s="491"/>
      <c r="AI33" s="491"/>
      <c r="AJ33" s="491"/>
      <c r="AK33" s="491"/>
      <c r="AL33" s="491"/>
      <c r="AM33" s="491"/>
      <c r="AN33" s="491"/>
      <c r="AO33" s="491"/>
      <c r="AP33" s="491"/>
      <c r="AQ33" s="491"/>
      <c r="AR33" s="491"/>
      <c r="AS33" s="491"/>
      <c r="AT33" s="491"/>
      <c r="AU33" s="491"/>
      <c r="AV33" s="491"/>
      <c r="AW33" s="491"/>
      <c r="AX33" s="491"/>
      <c r="AY33" s="491"/>
      <c r="AZ33" s="491"/>
      <c r="BA33" s="491"/>
      <c r="BB33" s="491"/>
      <c r="BC33" s="491"/>
      <c r="BD33" s="491"/>
      <c r="BE33" s="491"/>
    </row>
    <row r="34" spans="2:57" ht="9.75" customHeight="1">
      <c r="B34" s="482"/>
      <c r="C34" s="482"/>
      <c r="D34" s="482"/>
      <c r="E34" s="482"/>
      <c r="F34" s="482"/>
      <c r="G34" s="482"/>
      <c r="H34" s="482"/>
      <c r="I34" s="482"/>
      <c r="J34" s="482"/>
      <c r="K34" s="482"/>
      <c r="L34" s="482"/>
      <c r="M34" s="482"/>
      <c r="N34" s="482"/>
      <c r="O34" s="482"/>
      <c r="P34" s="482"/>
      <c r="Q34" s="482"/>
      <c r="R34" s="482"/>
      <c r="S34" s="482"/>
      <c r="T34" s="482"/>
      <c r="U34" s="482"/>
      <c r="V34" s="482"/>
      <c r="W34" s="482"/>
      <c r="X34" s="482"/>
      <c r="Y34" s="482"/>
      <c r="Z34" s="482"/>
      <c r="AA34" s="482"/>
      <c r="AB34" s="482"/>
      <c r="AC34" s="482"/>
      <c r="AD34" s="482"/>
      <c r="AE34" s="482"/>
      <c r="AF34" s="482"/>
      <c r="AG34" s="482"/>
      <c r="AH34" s="482"/>
      <c r="AI34" s="482"/>
      <c r="AJ34" s="482"/>
      <c r="AK34" s="482"/>
      <c r="AL34" s="482"/>
      <c r="AM34" s="482"/>
      <c r="AN34" s="482"/>
      <c r="AO34" s="482"/>
      <c r="AP34" s="482"/>
      <c r="AQ34" s="482"/>
      <c r="AR34" s="482"/>
      <c r="AS34" s="482"/>
      <c r="AT34" s="482"/>
      <c r="AU34" s="482"/>
      <c r="AV34" s="482"/>
      <c r="AW34" s="482"/>
      <c r="AX34" s="482"/>
      <c r="AY34" s="482"/>
      <c r="AZ34" s="482"/>
      <c r="BA34" s="482"/>
      <c r="BB34" s="482"/>
      <c r="BC34" s="482"/>
      <c r="BD34" s="482"/>
      <c r="BE34" s="482"/>
    </row>
    <row r="35" spans="2:57" ht="18.75" customHeight="1">
      <c r="B35" s="491"/>
      <c r="C35" s="491"/>
      <c r="D35" s="491"/>
      <c r="E35" s="491"/>
      <c r="F35" s="491"/>
      <c r="G35" s="491"/>
      <c r="H35" s="491"/>
      <c r="I35" s="491"/>
      <c r="J35" s="491"/>
      <c r="K35" s="491"/>
      <c r="L35" s="491"/>
      <c r="M35" s="491"/>
      <c r="N35" s="491"/>
      <c r="O35" s="491"/>
      <c r="P35" s="491"/>
      <c r="Q35" s="491"/>
      <c r="R35" s="491"/>
      <c r="S35" s="491"/>
      <c r="T35" s="491"/>
      <c r="U35" s="491"/>
      <c r="V35" s="491"/>
      <c r="W35" s="491"/>
      <c r="X35" s="491"/>
      <c r="Y35" s="491"/>
      <c r="Z35" s="491"/>
      <c r="AA35" s="491"/>
      <c r="AB35" s="491"/>
      <c r="AC35" s="491"/>
      <c r="AD35" s="491"/>
      <c r="AE35" s="491"/>
      <c r="AF35" s="491"/>
      <c r="AG35" s="491"/>
      <c r="AH35" s="491"/>
      <c r="AI35" s="491"/>
      <c r="AJ35" s="491"/>
      <c r="AK35" s="491"/>
      <c r="AL35" s="491"/>
      <c r="AM35" s="491"/>
      <c r="AN35" s="491"/>
      <c r="AO35" s="491"/>
      <c r="AP35" s="491"/>
      <c r="AQ35" s="491"/>
      <c r="AR35" s="491"/>
      <c r="AS35" s="491"/>
      <c r="AT35" s="491"/>
      <c r="AU35" s="491"/>
      <c r="AV35" s="491"/>
      <c r="AW35" s="491"/>
      <c r="AX35" s="491"/>
      <c r="AY35" s="491"/>
      <c r="AZ35" s="491"/>
      <c r="BA35" s="491"/>
      <c r="BB35" s="491"/>
      <c r="BC35" s="491"/>
      <c r="BD35" s="491"/>
      <c r="BE35" s="491"/>
    </row>
    <row r="36" spans="2:57" ht="9.75" customHeight="1">
      <c r="B36" s="482"/>
      <c r="C36" s="482"/>
      <c r="D36" s="482"/>
      <c r="E36" s="482"/>
      <c r="F36" s="482"/>
      <c r="G36" s="482"/>
      <c r="H36" s="482"/>
      <c r="I36" s="482"/>
      <c r="J36" s="482"/>
      <c r="K36" s="482"/>
      <c r="L36" s="482"/>
      <c r="M36" s="482"/>
      <c r="N36" s="482"/>
      <c r="O36" s="482"/>
      <c r="P36" s="482"/>
      <c r="Q36" s="482"/>
      <c r="R36" s="482"/>
      <c r="S36" s="482"/>
      <c r="T36" s="482"/>
      <c r="U36" s="482"/>
      <c r="V36" s="482"/>
      <c r="W36" s="482"/>
      <c r="X36" s="482"/>
      <c r="Y36" s="482"/>
      <c r="Z36" s="482"/>
      <c r="AA36" s="482"/>
      <c r="AB36" s="482"/>
      <c r="AC36" s="482"/>
      <c r="AD36" s="482"/>
      <c r="AE36" s="482"/>
      <c r="AF36" s="482"/>
      <c r="AG36" s="482"/>
      <c r="AH36" s="482"/>
      <c r="AI36" s="482"/>
      <c r="AJ36" s="482"/>
      <c r="AK36" s="482"/>
      <c r="AL36" s="482"/>
      <c r="AM36" s="482"/>
      <c r="AN36" s="482"/>
      <c r="AO36" s="482"/>
      <c r="AP36" s="482"/>
      <c r="AQ36" s="482"/>
      <c r="AR36" s="482"/>
      <c r="AS36" s="482"/>
      <c r="AT36" s="482"/>
      <c r="AU36" s="482"/>
      <c r="AV36" s="482"/>
      <c r="AW36" s="482"/>
      <c r="AX36" s="482"/>
      <c r="AY36" s="482"/>
      <c r="AZ36" s="482"/>
      <c r="BA36" s="482"/>
      <c r="BB36" s="482"/>
      <c r="BC36" s="482"/>
      <c r="BD36" s="482"/>
      <c r="BE36" s="482"/>
    </row>
    <row r="37" spans="2:57" ht="18.75" customHeight="1">
      <c r="B37" s="472" t="s">
        <v>22</v>
      </c>
      <c r="C37" s="472"/>
      <c r="D37" s="472"/>
      <c r="E37" s="472"/>
      <c r="F37" s="472"/>
      <c r="G37" s="472"/>
      <c r="H37" s="472"/>
      <c r="I37" s="472"/>
      <c r="J37" s="472"/>
      <c r="K37" s="472"/>
      <c r="L37" s="472"/>
      <c r="M37" s="472"/>
      <c r="N37" s="472"/>
      <c r="O37" s="472"/>
      <c r="P37" s="472"/>
      <c r="Q37" s="472"/>
      <c r="R37" s="472"/>
      <c r="S37" s="472"/>
      <c r="T37" s="472"/>
      <c r="U37" s="472"/>
      <c r="V37" s="472"/>
      <c r="W37" s="472"/>
      <c r="X37" s="472"/>
      <c r="Y37" s="472"/>
      <c r="Z37" s="472"/>
      <c r="AA37" s="472"/>
      <c r="AB37" s="472"/>
      <c r="AC37" s="472"/>
      <c r="AD37" s="472"/>
      <c r="AE37" s="341" t="str">
        <f>Свидетельство!AE38</f>
        <v>температура воздуха 20,4 °С;</v>
      </c>
      <c r="AF37" s="341"/>
      <c r="AG37" s="341"/>
      <c r="AH37" s="341"/>
      <c r="AI37" s="341"/>
      <c r="AJ37" s="341"/>
      <c r="AK37" s="341"/>
      <c r="AL37" s="341"/>
      <c r="AM37" s="341"/>
      <c r="AN37" s="341"/>
      <c r="AO37" s="341"/>
      <c r="AP37" s="341"/>
      <c r="AQ37" s="341"/>
      <c r="AR37" s="341"/>
      <c r="AS37" s="341"/>
      <c r="AT37" s="341"/>
      <c r="AU37" s="341"/>
      <c r="AV37" s="341"/>
      <c r="AW37" s="341"/>
      <c r="AX37" s="341"/>
      <c r="AY37" s="341"/>
      <c r="AZ37" s="341"/>
      <c r="BA37" s="341"/>
      <c r="BB37" s="341"/>
      <c r="BC37" s="341"/>
      <c r="BD37" s="341"/>
      <c r="BE37" s="341"/>
    </row>
    <row r="38" spans="2:57" ht="9.75" customHeight="1">
      <c r="B38" s="476"/>
      <c r="C38" s="476"/>
      <c r="D38" s="476"/>
      <c r="E38" s="476"/>
      <c r="F38" s="476"/>
      <c r="G38" s="476"/>
      <c r="H38" s="476"/>
      <c r="I38" s="476"/>
      <c r="J38" s="476"/>
      <c r="K38" s="476"/>
      <c r="L38" s="476"/>
      <c r="M38" s="476"/>
      <c r="N38" s="476"/>
      <c r="O38" s="476"/>
      <c r="P38" s="476"/>
      <c r="Q38" s="476"/>
      <c r="R38" s="476"/>
      <c r="S38" s="476"/>
      <c r="T38" s="476"/>
      <c r="U38" s="476"/>
      <c r="V38" s="476"/>
      <c r="W38" s="476"/>
      <c r="X38" s="476"/>
      <c r="Y38" s="476"/>
      <c r="Z38" s="476"/>
      <c r="AA38" s="476"/>
      <c r="AB38" s="476"/>
      <c r="AC38" s="476"/>
      <c r="AD38" s="476"/>
      <c r="AE38" s="343" t="s">
        <v>424</v>
      </c>
      <c r="AF38" s="343"/>
      <c r="AG38" s="343"/>
      <c r="AH38" s="343"/>
      <c r="AI38" s="343"/>
      <c r="AJ38" s="343"/>
      <c r="AK38" s="343"/>
      <c r="AL38" s="343"/>
      <c r="AM38" s="343"/>
      <c r="AN38" s="343"/>
      <c r="AO38" s="343"/>
      <c r="AP38" s="343"/>
      <c r="AQ38" s="343"/>
      <c r="AR38" s="343"/>
      <c r="AS38" s="343"/>
      <c r="AT38" s="343"/>
      <c r="AU38" s="343"/>
      <c r="AV38" s="343"/>
      <c r="AW38" s="343"/>
      <c r="AX38" s="343"/>
      <c r="AY38" s="343"/>
      <c r="AZ38" s="343"/>
      <c r="BA38" s="343"/>
      <c r="BB38" s="343"/>
      <c r="BC38" s="343"/>
      <c r="BD38" s="343"/>
      <c r="BE38" s="343"/>
    </row>
    <row r="39" spans="2:57" ht="18.75" customHeight="1">
      <c r="B39" s="341" t="str">
        <f>Свидетельство!B40</f>
        <v>атмосферное давление 97,65 кПа; относительная влажность 50,3 %</v>
      </c>
      <c r="C39" s="341"/>
      <c r="D39" s="341"/>
      <c r="E39" s="341"/>
      <c r="F39" s="341"/>
      <c r="G39" s="341"/>
      <c r="H39" s="341"/>
      <c r="I39" s="341"/>
      <c r="J39" s="341"/>
      <c r="K39" s="341"/>
      <c r="L39" s="341"/>
      <c r="M39" s="341"/>
      <c r="N39" s="341"/>
      <c r="O39" s="341"/>
      <c r="P39" s="341"/>
      <c r="Q39" s="341"/>
      <c r="R39" s="341"/>
      <c r="S39" s="341"/>
      <c r="T39" s="341"/>
      <c r="U39" s="341"/>
      <c r="V39" s="341"/>
      <c r="W39" s="341"/>
      <c r="X39" s="341"/>
      <c r="Y39" s="341"/>
      <c r="Z39" s="341"/>
      <c r="AA39" s="341"/>
      <c r="AB39" s="341"/>
      <c r="AC39" s="341"/>
      <c r="AD39" s="341"/>
      <c r="AE39" s="341"/>
      <c r="AF39" s="341"/>
      <c r="AG39" s="341"/>
      <c r="AH39" s="341"/>
      <c r="AI39" s="341"/>
      <c r="AJ39" s="341"/>
      <c r="AK39" s="341"/>
      <c r="AL39" s="341"/>
      <c r="AM39" s="341"/>
      <c r="AN39" s="341"/>
      <c r="AO39" s="341"/>
      <c r="AP39" s="341"/>
      <c r="AQ39" s="341"/>
      <c r="AR39" s="341"/>
      <c r="AS39" s="341"/>
      <c r="AT39" s="341"/>
      <c r="AU39" s="341"/>
      <c r="AV39" s="341"/>
      <c r="AW39" s="341"/>
      <c r="AX39" s="341"/>
      <c r="AY39" s="341"/>
      <c r="AZ39" s="341"/>
      <c r="BA39" s="341"/>
      <c r="BB39" s="341"/>
      <c r="BC39" s="341"/>
      <c r="BD39" s="341"/>
      <c r="BE39" s="341"/>
    </row>
    <row r="40" spans="2:57" ht="9.75" customHeight="1">
      <c r="B40" s="322" t="s">
        <v>425</v>
      </c>
      <c r="C40" s="322"/>
      <c r="D40" s="322"/>
      <c r="E40" s="322"/>
      <c r="F40" s="322"/>
      <c r="G40" s="322"/>
      <c r="H40" s="322"/>
      <c r="I40" s="322"/>
      <c r="J40" s="322"/>
      <c r="K40" s="322"/>
      <c r="L40" s="322"/>
      <c r="M40" s="322"/>
      <c r="N40" s="322"/>
      <c r="O40" s="322"/>
      <c r="P40" s="322"/>
      <c r="Q40" s="322"/>
      <c r="R40" s="322"/>
      <c r="S40" s="322"/>
      <c r="T40" s="322"/>
      <c r="U40" s="322"/>
      <c r="V40" s="322"/>
      <c r="W40" s="322"/>
      <c r="X40" s="322"/>
      <c r="Y40" s="322"/>
      <c r="Z40" s="322"/>
      <c r="AA40" s="322"/>
      <c r="AB40" s="322"/>
      <c r="AC40" s="322"/>
      <c r="AD40" s="322"/>
      <c r="AE40" s="322"/>
      <c r="AF40" s="322"/>
      <c r="AG40" s="322"/>
      <c r="AH40" s="322"/>
      <c r="AI40" s="322"/>
      <c r="AJ40" s="322"/>
      <c r="AK40" s="322"/>
      <c r="AL40" s="322"/>
      <c r="AM40" s="322"/>
      <c r="AN40" s="322"/>
      <c r="AO40" s="322"/>
      <c r="AP40" s="322"/>
      <c r="AQ40" s="322"/>
      <c r="AR40" s="322"/>
      <c r="AS40" s="322"/>
      <c r="AT40" s="322"/>
      <c r="AU40" s="322"/>
      <c r="AV40" s="322"/>
      <c r="AW40" s="322"/>
      <c r="AX40" s="322"/>
      <c r="AY40" s="322"/>
      <c r="AZ40" s="322"/>
      <c r="BA40" s="322"/>
      <c r="BB40" s="322"/>
      <c r="BC40" s="322"/>
      <c r="BD40" s="322"/>
      <c r="BE40" s="322"/>
    </row>
    <row r="41" spans="2:57" ht="9.75" customHeight="1">
      <c r="B41" s="343"/>
      <c r="C41" s="343"/>
      <c r="D41" s="343"/>
      <c r="E41" s="343"/>
      <c r="F41" s="343"/>
      <c r="G41" s="343"/>
      <c r="H41" s="343"/>
      <c r="I41" s="343"/>
      <c r="J41" s="343"/>
      <c r="K41" s="343"/>
      <c r="L41" s="343"/>
      <c r="M41" s="343"/>
      <c r="N41" s="343"/>
      <c r="O41" s="343"/>
      <c r="P41" s="343"/>
      <c r="Q41" s="343"/>
      <c r="R41" s="343"/>
      <c r="S41" s="343"/>
      <c r="T41" s="343"/>
      <c r="U41" s="343"/>
      <c r="V41" s="343"/>
      <c r="W41" s="343"/>
      <c r="X41" s="343"/>
      <c r="Y41" s="343"/>
      <c r="Z41" s="343"/>
      <c r="AA41" s="343"/>
      <c r="AB41" s="343"/>
      <c r="AC41" s="343"/>
      <c r="AD41" s="343"/>
      <c r="AE41" s="343"/>
      <c r="AF41" s="343"/>
      <c r="AG41" s="343"/>
      <c r="AH41" s="343"/>
      <c r="AI41" s="343"/>
      <c r="AJ41" s="343"/>
      <c r="AK41" s="343"/>
      <c r="AL41" s="343"/>
      <c r="AM41" s="343"/>
      <c r="AN41" s="343"/>
      <c r="AO41" s="343"/>
      <c r="AP41" s="343"/>
      <c r="AQ41" s="343"/>
      <c r="AR41" s="343"/>
      <c r="AS41" s="343"/>
      <c r="AT41" s="343"/>
      <c r="AU41" s="343"/>
      <c r="AV41" s="343"/>
      <c r="AW41" s="343"/>
      <c r="AX41" s="343"/>
      <c r="AY41" s="343"/>
      <c r="AZ41" s="343"/>
      <c r="BA41" s="343"/>
      <c r="BB41" s="343"/>
      <c r="BC41" s="343"/>
      <c r="BD41" s="343"/>
      <c r="BE41" s="343"/>
    </row>
    <row r="42" spans="2:57" ht="14.25" customHeight="1">
      <c r="B42" s="472" t="s">
        <v>96</v>
      </c>
      <c r="C42" s="472"/>
      <c r="D42" s="472"/>
      <c r="E42" s="472"/>
      <c r="F42" s="472"/>
      <c r="G42" s="472"/>
      <c r="H42" s="472"/>
      <c r="I42" s="472"/>
      <c r="J42" s="472"/>
      <c r="K42" s="472"/>
      <c r="L42" s="472"/>
      <c r="M42" s="472"/>
      <c r="N42" s="472"/>
      <c r="O42" s="472"/>
      <c r="P42" s="472"/>
      <c r="Q42" s="472"/>
      <c r="R42" s="472"/>
      <c r="S42" s="472"/>
      <c r="T42" s="472"/>
      <c r="U42" s="472"/>
      <c r="V42" s="472"/>
      <c r="W42" s="472"/>
      <c r="X42" s="472"/>
      <c r="Y42" s="472"/>
      <c r="Z42" s="472"/>
      <c r="AA42" s="472"/>
      <c r="AB42" s="472"/>
      <c r="AC42" s="472"/>
      <c r="AD42" s="472"/>
      <c r="AE42" s="472"/>
      <c r="AF42" s="472"/>
      <c r="AG42" s="472"/>
      <c r="AH42" s="472"/>
      <c r="AI42" s="472"/>
      <c r="AJ42" s="472"/>
      <c r="AK42" s="472"/>
      <c r="AL42" s="472"/>
      <c r="AM42" s="472"/>
      <c r="AN42" s="472"/>
      <c r="AO42" s="472"/>
      <c r="AP42" s="472"/>
      <c r="AQ42" s="472"/>
      <c r="AR42" s="472"/>
      <c r="AS42" s="472"/>
      <c r="AT42" s="472"/>
      <c r="AU42" s="472"/>
      <c r="AV42" s="472"/>
      <c r="AW42" s="472"/>
      <c r="AX42" s="472"/>
      <c r="AY42" s="472"/>
      <c r="AZ42" s="472"/>
      <c r="BA42" s="472"/>
      <c r="BB42" s="472"/>
      <c r="BC42" s="472"/>
      <c r="BD42" s="472"/>
      <c r="BE42" s="472"/>
    </row>
    <row r="43" spans="2:57" ht="14.25" customHeight="1">
      <c r="B43" s="472" t="s">
        <v>97</v>
      </c>
      <c r="C43" s="472"/>
      <c r="D43" s="472"/>
      <c r="E43" s="472"/>
      <c r="F43" s="472"/>
      <c r="G43" s="472"/>
      <c r="H43" s="472"/>
      <c r="I43" s="472"/>
      <c r="J43" s="472"/>
      <c r="K43" s="472"/>
      <c r="L43" s="472"/>
      <c r="M43" s="472"/>
      <c r="N43" s="472"/>
      <c r="O43" s="472"/>
      <c r="P43" s="472"/>
      <c r="Q43" s="472"/>
      <c r="R43" s="472"/>
      <c r="S43" s="472"/>
      <c r="T43" s="472"/>
      <c r="U43" s="472"/>
      <c r="V43" s="472"/>
      <c r="W43" s="472"/>
      <c r="X43" s="472"/>
      <c r="Y43" s="472"/>
      <c r="Z43" s="472"/>
      <c r="AA43" s="472"/>
      <c r="AB43" s="472"/>
      <c r="AC43" s="472"/>
      <c r="AD43" s="472"/>
      <c r="AE43" s="472"/>
      <c r="AF43" s="472"/>
      <c r="AG43" s="472"/>
      <c r="AH43" s="472"/>
      <c r="AI43" s="472"/>
      <c r="AJ43" s="472"/>
      <c r="AK43" s="472"/>
      <c r="AL43" s="472"/>
      <c r="AM43" s="472"/>
      <c r="AN43" s="472"/>
      <c r="AO43" s="472"/>
      <c r="AP43" s="472"/>
      <c r="AQ43" s="472"/>
      <c r="AR43" s="472"/>
      <c r="AS43" s="472"/>
      <c r="AT43" s="472"/>
      <c r="AU43" s="472"/>
      <c r="AV43" s="472"/>
      <c r="AW43" s="472"/>
      <c r="AX43" s="472"/>
      <c r="AY43" s="472"/>
      <c r="AZ43" s="472"/>
      <c r="BA43" s="472"/>
      <c r="BB43" s="472"/>
      <c r="BC43" s="472"/>
      <c r="BD43" s="472"/>
      <c r="BE43" s="472"/>
    </row>
    <row r="44" spans="2:57" ht="14.25" customHeight="1">
      <c r="B44" s="472" t="s">
        <v>98</v>
      </c>
      <c r="C44" s="472"/>
      <c r="D44" s="472"/>
      <c r="E44" s="472"/>
      <c r="F44" s="472"/>
      <c r="G44" s="472"/>
      <c r="H44" s="472"/>
      <c r="I44" s="472"/>
      <c r="J44" s="472"/>
      <c r="K44" s="472"/>
      <c r="L44" s="472"/>
      <c r="M44" s="472"/>
      <c r="N44" s="472"/>
      <c r="O44" s="472"/>
      <c r="P44" s="472"/>
      <c r="Q44" s="472"/>
      <c r="R44" s="472"/>
      <c r="S44" s="472"/>
      <c r="T44" s="472"/>
      <c r="U44" s="472"/>
      <c r="V44" s="472"/>
      <c r="W44" s="472"/>
      <c r="X44" s="472"/>
      <c r="Y44" s="472"/>
      <c r="Z44" s="472"/>
      <c r="AA44" s="472"/>
      <c r="AB44" s="472"/>
      <c r="AC44" s="472"/>
      <c r="AD44" s="472"/>
      <c r="AE44" s="472"/>
      <c r="AF44" s="472"/>
      <c r="AG44" s="472"/>
      <c r="AH44" s="472"/>
      <c r="AI44" s="472"/>
      <c r="AJ44" s="472"/>
      <c r="AK44" s="472"/>
      <c r="AL44" s="472"/>
      <c r="AM44" s="472"/>
      <c r="AN44" s="472"/>
      <c r="AO44" s="472"/>
      <c r="AP44" s="472"/>
      <c r="AQ44" s="472"/>
      <c r="AR44" s="472"/>
      <c r="AS44" s="472"/>
      <c r="AT44" s="472"/>
      <c r="AU44" s="472"/>
      <c r="AV44" s="472"/>
      <c r="AW44" s="472"/>
      <c r="AX44" s="472"/>
      <c r="AY44" s="472"/>
      <c r="AZ44" s="472"/>
      <c r="BA44" s="472"/>
      <c r="BB44" s="472"/>
      <c r="BC44" s="472"/>
      <c r="BD44" s="472"/>
      <c r="BE44" s="472"/>
    </row>
    <row r="45" spans="2:57" ht="9.75" customHeight="1">
      <c r="B45" s="477"/>
      <c r="C45" s="477"/>
      <c r="D45" s="477"/>
      <c r="E45" s="477"/>
      <c r="F45" s="477"/>
      <c r="G45" s="477"/>
      <c r="H45" s="477"/>
      <c r="I45" s="477"/>
      <c r="J45" s="477"/>
      <c r="K45" s="477"/>
      <c r="L45" s="477"/>
      <c r="M45" s="477"/>
      <c r="N45" s="477"/>
      <c r="O45" s="477"/>
      <c r="P45" s="477"/>
      <c r="Q45" s="477"/>
      <c r="R45" s="477"/>
      <c r="S45" s="477"/>
      <c r="T45" s="477"/>
      <c r="U45" s="477"/>
      <c r="V45" s="477"/>
      <c r="W45" s="477"/>
      <c r="X45" s="477"/>
      <c r="Y45" s="477"/>
      <c r="Z45" s="477"/>
      <c r="AA45" s="477"/>
      <c r="AB45" s="477"/>
      <c r="AC45" s="477"/>
      <c r="AD45" s="477"/>
      <c r="AE45" s="477"/>
      <c r="AF45" s="477"/>
      <c r="AG45" s="477"/>
      <c r="AH45" s="477"/>
      <c r="AI45" s="477"/>
      <c r="AJ45" s="477"/>
      <c r="AK45" s="477"/>
      <c r="AL45" s="477"/>
      <c r="AM45" s="477"/>
      <c r="AN45" s="477"/>
      <c r="AO45" s="477"/>
      <c r="AP45" s="477"/>
      <c r="AQ45" s="477"/>
      <c r="AR45" s="477"/>
      <c r="AS45" s="477"/>
      <c r="AT45" s="477"/>
      <c r="AU45" s="477"/>
      <c r="AV45" s="477"/>
      <c r="AW45" s="477"/>
      <c r="AX45" s="477"/>
      <c r="AY45" s="477"/>
      <c r="AZ45" s="477"/>
      <c r="BA45" s="477"/>
      <c r="BB45" s="477"/>
      <c r="BC45" s="477"/>
      <c r="BD45" s="477"/>
      <c r="BE45" s="477"/>
    </row>
    <row r="46" spans="2:57" ht="18.75" customHeight="1">
      <c r="B46" s="475" t="s">
        <v>80</v>
      </c>
      <c r="C46" s="475"/>
      <c r="D46" s="475"/>
      <c r="E46" s="475"/>
      <c r="F46" s="475"/>
      <c r="G46" s="475"/>
      <c r="H46" s="475"/>
      <c r="I46" s="475"/>
      <c r="J46" s="475"/>
      <c r="K46" s="475"/>
      <c r="L46" s="475"/>
      <c r="M46" s="475"/>
      <c r="N46" s="475"/>
      <c r="O46" s="475"/>
      <c r="P46" s="475"/>
      <c r="Q46" s="312" t="s">
        <v>437</v>
      </c>
      <c r="R46" s="312"/>
      <c r="S46" s="312"/>
      <c r="T46" s="312"/>
      <c r="U46" s="312"/>
      <c r="V46" s="312"/>
      <c r="W46" s="312"/>
      <c r="X46" s="312"/>
      <c r="Y46" s="312"/>
      <c r="Z46" s="312"/>
      <c r="AA46" s="312"/>
      <c r="AB46" s="312"/>
      <c r="AC46" s="312"/>
      <c r="AD46" s="312"/>
      <c r="AE46" s="312"/>
      <c r="AF46" s="312"/>
      <c r="AG46" s="312"/>
      <c r="AH46" s="312"/>
      <c r="AI46" s="312"/>
      <c r="AJ46" s="312"/>
      <c r="AK46" s="312"/>
      <c r="AL46" s="312"/>
      <c r="AM46" s="312"/>
      <c r="AN46" s="312"/>
      <c r="AO46" s="312"/>
      <c r="AP46" s="312"/>
      <c r="AQ46" s="312"/>
      <c r="AR46" s="312"/>
      <c r="AS46" s="312"/>
      <c r="AT46" s="312"/>
      <c r="AU46" s="312"/>
      <c r="AV46" s="312"/>
      <c r="AW46" s="312"/>
      <c r="AX46" s="312"/>
      <c r="AY46" s="312"/>
      <c r="AZ46" s="312"/>
      <c r="BA46" s="312"/>
      <c r="BB46" s="312"/>
      <c r="BC46" s="312"/>
      <c r="BD46" s="312"/>
      <c r="BE46" s="312"/>
    </row>
    <row r="47" spans="2:57" ht="9.75" customHeight="1">
      <c r="B47" s="481"/>
      <c r="C47" s="481"/>
      <c r="D47" s="481"/>
      <c r="E47" s="481"/>
      <c r="F47" s="481"/>
      <c r="G47" s="481"/>
      <c r="H47" s="481"/>
      <c r="I47" s="481"/>
      <c r="J47" s="481"/>
      <c r="K47" s="481"/>
      <c r="L47" s="481"/>
      <c r="M47" s="481"/>
      <c r="N47" s="481"/>
      <c r="O47" s="481"/>
      <c r="P47" s="481"/>
      <c r="Q47" s="482"/>
      <c r="R47" s="482"/>
      <c r="S47" s="482"/>
      <c r="T47" s="482"/>
      <c r="U47" s="482"/>
      <c r="V47" s="482"/>
      <c r="W47" s="482"/>
      <c r="X47" s="482"/>
      <c r="Y47" s="482"/>
      <c r="Z47" s="482"/>
      <c r="AA47" s="482"/>
      <c r="AB47" s="482"/>
      <c r="AC47" s="482"/>
      <c r="AD47" s="482"/>
      <c r="AE47" s="482"/>
      <c r="AF47" s="482"/>
      <c r="AG47" s="482"/>
      <c r="AH47" s="482"/>
      <c r="AI47" s="482"/>
      <c r="AJ47" s="482"/>
      <c r="AK47" s="482"/>
      <c r="AL47" s="482"/>
      <c r="AM47" s="482"/>
      <c r="AN47" s="482"/>
      <c r="AO47" s="482"/>
      <c r="AP47" s="482"/>
      <c r="AQ47" s="482"/>
      <c r="AR47" s="482"/>
      <c r="AS47" s="482"/>
      <c r="AT47" s="482"/>
      <c r="AU47" s="482"/>
      <c r="AV47" s="482"/>
      <c r="AW47" s="482"/>
      <c r="AX47" s="482"/>
      <c r="AY47" s="482"/>
      <c r="AZ47" s="482"/>
      <c r="BA47" s="482"/>
      <c r="BB47" s="482"/>
      <c r="BC47" s="482"/>
      <c r="BD47" s="482"/>
      <c r="BE47" s="482"/>
    </row>
    <row r="48" spans="2:57" ht="18.75" customHeight="1">
      <c r="B48" s="483"/>
      <c r="C48" s="483"/>
      <c r="D48" s="483"/>
      <c r="E48" s="483"/>
      <c r="F48" s="483"/>
      <c r="G48" s="483"/>
      <c r="H48" s="483"/>
      <c r="I48" s="483"/>
      <c r="J48" s="483"/>
      <c r="K48" s="483"/>
      <c r="L48" s="483"/>
      <c r="M48" s="483"/>
      <c r="N48" s="483"/>
      <c r="O48" s="483"/>
      <c r="P48" s="483"/>
      <c r="Q48" s="483"/>
      <c r="R48" s="483"/>
      <c r="S48" s="483"/>
      <c r="T48" s="483"/>
      <c r="U48" s="483"/>
      <c r="V48" s="483"/>
      <c r="W48" s="483"/>
      <c r="X48" s="483"/>
      <c r="Y48" s="483"/>
      <c r="Z48" s="483"/>
      <c r="AA48" s="483"/>
      <c r="AB48" s="483"/>
      <c r="AC48" s="483"/>
      <c r="AD48" s="483"/>
      <c r="AE48" s="483"/>
      <c r="AF48" s="483"/>
      <c r="AG48" s="483"/>
      <c r="AH48" s="483"/>
      <c r="AI48" s="483"/>
      <c r="AJ48" s="483"/>
      <c r="AK48" s="483"/>
      <c r="AL48" s="483"/>
      <c r="AM48" s="483"/>
      <c r="AN48" s="483"/>
      <c r="AO48" s="483"/>
      <c r="AP48" s="483"/>
      <c r="AQ48" s="483"/>
      <c r="AR48" s="483"/>
      <c r="AS48" s="483"/>
      <c r="AT48" s="483"/>
      <c r="AU48" s="483"/>
      <c r="AV48" s="483"/>
      <c r="AW48" s="483"/>
      <c r="AX48" s="483"/>
      <c r="AY48" s="483"/>
      <c r="AZ48" s="483"/>
      <c r="BA48" s="483"/>
      <c r="BB48" s="483"/>
      <c r="BC48" s="483"/>
      <c r="BD48" s="483"/>
      <c r="BE48" s="483"/>
    </row>
    <row r="49" spans="2:57" ht="9.75" customHeight="1">
      <c r="B49" s="484"/>
      <c r="C49" s="484"/>
      <c r="D49" s="484"/>
      <c r="E49" s="484"/>
      <c r="F49" s="484"/>
      <c r="G49" s="484"/>
      <c r="H49" s="484"/>
      <c r="I49" s="484"/>
      <c r="J49" s="484"/>
      <c r="K49" s="484"/>
      <c r="L49" s="484"/>
      <c r="M49" s="484"/>
      <c r="N49" s="484"/>
      <c r="O49" s="484"/>
      <c r="P49" s="484"/>
      <c r="Q49" s="484"/>
      <c r="R49" s="484"/>
      <c r="S49" s="484"/>
      <c r="T49" s="484"/>
      <c r="U49" s="484"/>
      <c r="V49" s="484"/>
      <c r="W49" s="484"/>
      <c r="X49" s="484"/>
      <c r="Y49" s="484"/>
      <c r="Z49" s="484"/>
      <c r="AA49" s="484"/>
      <c r="AB49" s="484"/>
      <c r="AC49" s="484"/>
      <c r="AD49" s="484"/>
      <c r="AE49" s="484"/>
      <c r="AF49" s="484"/>
      <c r="AG49" s="484"/>
      <c r="AH49" s="484"/>
      <c r="AI49" s="484"/>
      <c r="AJ49" s="484"/>
      <c r="AK49" s="484"/>
      <c r="AL49" s="484"/>
      <c r="AM49" s="484"/>
      <c r="AN49" s="484"/>
      <c r="AO49" s="484"/>
      <c r="AP49" s="484"/>
      <c r="AQ49" s="484"/>
      <c r="AR49" s="484"/>
      <c r="AS49" s="484"/>
      <c r="AT49" s="484"/>
      <c r="AU49" s="484"/>
      <c r="AV49" s="484"/>
      <c r="AW49" s="484"/>
      <c r="AX49" s="484"/>
      <c r="AY49" s="484"/>
      <c r="AZ49" s="484"/>
      <c r="BA49" s="484"/>
      <c r="BB49" s="484"/>
      <c r="BC49" s="484"/>
      <c r="BD49" s="484"/>
      <c r="BE49" s="484"/>
    </row>
    <row r="50" spans="2:57" ht="18.75" customHeight="1">
      <c r="B50" s="483"/>
      <c r="C50" s="483"/>
      <c r="D50" s="483"/>
      <c r="E50" s="483"/>
      <c r="F50" s="483"/>
      <c r="G50" s="483"/>
      <c r="H50" s="483"/>
      <c r="I50" s="483"/>
      <c r="J50" s="483"/>
      <c r="K50" s="483"/>
      <c r="L50" s="483"/>
      <c r="M50" s="483"/>
      <c r="N50" s="483"/>
      <c r="O50" s="483"/>
      <c r="P50" s="483"/>
      <c r="Q50" s="483"/>
      <c r="R50" s="483"/>
      <c r="S50" s="483"/>
      <c r="T50" s="483"/>
      <c r="U50" s="483"/>
      <c r="V50" s="483"/>
      <c r="W50" s="483"/>
      <c r="X50" s="483"/>
      <c r="Y50" s="483"/>
      <c r="Z50" s="483"/>
      <c r="AA50" s="483"/>
      <c r="AB50" s="483"/>
      <c r="AC50" s="483"/>
      <c r="AD50" s="483"/>
      <c r="AE50" s="483"/>
      <c r="AF50" s="483"/>
      <c r="AG50" s="483"/>
      <c r="AH50" s="483"/>
      <c r="AI50" s="483"/>
      <c r="AJ50" s="483"/>
      <c r="AK50" s="483"/>
      <c r="AL50" s="483"/>
      <c r="AM50" s="483"/>
      <c r="AN50" s="483"/>
      <c r="AO50" s="483"/>
      <c r="AP50" s="483"/>
      <c r="AQ50" s="483"/>
      <c r="AR50" s="483"/>
      <c r="AS50" s="483"/>
      <c r="AT50" s="483"/>
      <c r="AU50" s="483"/>
      <c r="AV50" s="483"/>
      <c r="AW50" s="483"/>
      <c r="AX50" s="483"/>
      <c r="AY50" s="483"/>
      <c r="AZ50" s="483"/>
      <c r="BA50" s="483"/>
      <c r="BB50" s="483"/>
      <c r="BC50" s="483"/>
      <c r="BD50" s="483"/>
      <c r="BE50" s="483"/>
    </row>
    <row r="51" spans="2:57" ht="9.75" customHeight="1">
      <c r="B51" s="484"/>
      <c r="C51" s="484"/>
      <c r="D51" s="484"/>
      <c r="E51" s="484"/>
      <c r="F51" s="484"/>
      <c r="G51" s="484"/>
      <c r="H51" s="484"/>
      <c r="I51" s="484"/>
      <c r="J51" s="484"/>
      <c r="K51" s="484"/>
      <c r="L51" s="484"/>
      <c r="M51" s="484"/>
      <c r="N51" s="484"/>
      <c r="O51" s="484"/>
      <c r="P51" s="484"/>
      <c r="Q51" s="484"/>
      <c r="R51" s="484"/>
      <c r="S51" s="484"/>
      <c r="T51" s="484"/>
      <c r="U51" s="484"/>
      <c r="V51" s="484"/>
      <c r="W51" s="484"/>
      <c r="X51" s="484"/>
      <c r="Y51" s="484"/>
      <c r="Z51" s="484"/>
      <c r="AA51" s="484"/>
      <c r="AB51" s="484"/>
      <c r="AC51" s="484"/>
      <c r="AD51" s="484"/>
      <c r="AE51" s="484"/>
      <c r="AF51" s="484"/>
      <c r="AG51" s="484"/>
      <c r="AH51" s="484"/>
      <c r="AI51" s="484"/>
      <c r="AJ51" s="484"/>
      <c r="AK51" s="484"/>
      <c r="AL51" s="484"/>
      <c r="AM51" s="484"/>
      <c r="AN51" s="484"/>
      <c r="AO51" s="484"/>
      <c r="AP51" s="484"/>
      <c r="AQ51" s="484"/>
      <c r="AR51" s="484"/>
      <c r="AS51" s="484"/>
      <c r="AT51" s="484"/>
      <c r="AU51" s="484"/>
      <c r="AV51" s="484"/>
      <c r="AW51" s="484"/>
      <c r="AX51" s="484"/>
      <c r="AY51" s="484"/>
      <c r="AZ51" s="484"/>
      <c r="BA51" s="484"/>
      <c r="BB51" s="484"/>
      <c r="BC51" s="484"/>
      <c r="BD51" s="484"/>
      <c r="BE51" s="484"/>
    </row>
    <row r="52" spans="2:57" ht="9.75" customHeight="1"/>
    <row r="53" spans="2:57" ht="18.75" customHeight="1">
      <c r="B53" s="478" t="str">
        <f>Свидетельство!B48</f>
        <v>Главный метролог</v>
      </c>
      <c r="C53" s="478"/>
      <c r="D53" s="478"/>
      <c r="E53" s="478"/>
      <c r="F53" s="478"/>
      <c r="G53" s="478"/>
      <c r="H53" s="478"/>
      <c r="I53" s="478"/>
      <c r="J53" s="478"/>
      <c r="K53" s="478"/>
      <c r="L53" s="478"/>
      <c r="M53" s="478"/>
      <c r="Y53" s="480"/>
      <c r="Z53" s="480"/>
      <c r="AA53" s="480"/>
      <c r="AB53" s="480"/>
      <c r="AC53" s="480"/>
      <c r="AD53" s="480"/>
      <c r="AE53" s="480"/>
      <c r="AF53" s="480"/>
      <c r="AG53" s="480"/>
      <c r="AH53" s="39"/>
      <c r="AI53" s="39"/>
      <c r="AJ53" s="39"/>
      <c r="AQ53" s="410" t="str">
        <f>Свидетельство!AQ48</f>
        <v>А.В. Николаев</v>
      </c>
      <c r="AR53" s="410"/>
      <c r="AS53" s="410"/>
      <c r="AT53" s="410"/>
      <c r="AU53" s="410"/>
      <c r="AV53" s="410"/>
      <c r="AW53" s="410"/>
      <c r="AX53" s="410"/>
      <c r="AY53" s="410"/>
      <c r="AZ53" s="410"/>
      <c r="BA53" s="410"/>
      <c r="BB53" s="410"/>
      <c r="BC53" s="410"/>
    </row>
    <row r="54" spans="2:57" ht="9.75" customHeight="1">
      <c r="Y54" s="471" t="s">
        <v>25</v>
      </c>
      <c r="Z54" s="471"/>
      <c r="AA54" s="471"/>
      <c r="AB54" s="471"/>
      <c r="AC54" s="471"/>
      <c r="AD54" s="471"/>
      <c r="AE54" s="471"/>
      <c r="AF54" s="471"/>
      <c r="AG54" s="471"/>
      <c r="AH54" s="39"/>
      <c r="AI54" s="39"/>
      <c r="AJ54" s="39"/>
      <c r="AQ54" s="471" t="s">
        <v>26</v>
      </c>
      <c r="AR54" s="471"/>
      <c r="AS54" s="471"/>
      <c r="AT54" s="471"/>
      <c r="AU54" s="471"/>
      <c r="AV54" s="471"/>
      <c r="AW54" s="471"/>
      <c r="AX54" s="471"/>
      <c r="AY54" s="471"/>
      <c r="AZ54" s="471"/>
      <c r="BA54" s="471"/>
      <c r="BB54" s="471"/>
      <c r="BC54" s="471"/>
    </row>
    <row r="55" spans="2:57" ht="15.75">
      <c r="C55" s="252"/>
      <c r="D55" s="252"/>
      <c r="Y55" s="253"/>
      <c r="Z55" s="253"/>
      <c r="AA55" s="254"/>
      <c r="AB55" s="253"/>
      <c r="AC55" s="253"/>
      <c r="AE55" s="39"/>
      <c r="AF55" s="39"/>
      <c r="AG55" s="39"/>
      <c r="AH55" s="39"/>
      <c r="AI55" s="39"/>
      <c r="AJ55" s="39"/>
      <c r="AT55" s="255"/>
      <c r="AU55" s="255"/>
      <c r="AV55" s="255"/>
    </row>
    <row r="56" spans="2:57" ht="18.75" customHeight="1">
      <c r="B56" s="478" t="s">
        <v>27</v>
      </c>
      <c r="C56" s="478"/>
      <c r="D56" s="478"/>
      <c r="E56" s="478"/>
      <c r="F56" s="478"/>
      <c r="G56" s="478"/>
      <c r="H56" s="478"/>
      <c r="I56" s="478"/>
      <c r="Y56" s="479"/>
      <c r="Z56" s="479"/>
      <c r="AA56" s="479"/>
      <c r="AB56" s="479"/>
      <c r="AC56" s="479"/>
      <c r="AD56" s="479"/>
      <c r="AE56" s="479"/>
      <c r="AF56" s="479"/>
      <c r="AG56" s="479"/>
      <c r="AH56" s="39"/>
      <c r="AI56" s="39"/>
      <c r="AJ56" s="39"/>
      <c r="AQ56" s="410" t="str">
        <f>Свидетельство!AQ51</f>
        <v>Е.В. Кулюшина</v>
      </c>
      <c r="AR56" s="410"/>
      <c r="AS56" s="410"/>
      <c r="AT56" s="410"/>
      <c r="AU56" s="410"/>
      <c r="AV56" s="410"/>
      <c r="AW56" s="410"/>
      <c r="AX56" s="410"/>
      <c r="AY56" s="410"/>
      <c r="AZ56" s="410"/>
      <c r="BA56" s="410"/>
      <c r="BB56" s="410"/>
      <c r="BC56" s="410"/>
    </row>
    <row r="57" spans="2:57" ht="9.75" customHeight="1">
      <c r="C57" s="256"/>
      <c r="D57" s="256"/>
      <c r="E57" s="248"/>
      <c r="F57" s="257"/>
      <c r="H57" s="248"/>
      <c r="I57" s="248"/>
      <c r="Y57" s="471" t="s">
        <v>25</v>
      </c>
      <c r="Z57" s="471"/>
      <c r="AA57" s="471"/>
      <c r="AB57" s="471"/>
      <c r="AC57" s="471"/>
      <c r="AD57" s="471"/>
      <c r="AE57" s="471"/>
      <c r="AF57" s="471"/>
      <c r="AG57" s="471"/>
      <c r="AH57" s="39"/>
      <c r="AI57" s="39"/>
      <c r="AJ57" s="39"/>
      <c r="AQ57" s="471" t="s">
        <v>26</v>
      </c>
      <c r="AR57" s="471"/>
      <c r="AS57" s="471"/>
      <c r="AT57" s="471"/>
      <c r="AU57" s="471"/>
      <c r="AV57" s="471"/>
      <c r="AW57" s="471"/>
      <c r="AX57" s="471"/>
      <c r="AY57" s="471"/>
      <c r="AZ57" s="471"/>
      <c r="BA57" s="471"/>
      <c r="BB57" s="471"/>
      <c r="BC57" s="471"/>
    </row>
    <row r="58" spans="2:57">
      <c r="C58" s="257"/>
      <c r="D58" s="257"/>
      <c r="E58" s="248"/>
      <c r="F58" s="257"/>
      <c r="G58" s="248"/>
      <c r="H58" s="248"/>
      <c r="I58" s="248"/>
      <c r="J58" s="248"/>
      <c r="K58" s="248"/>
      <c r="L58" s="248"/>
      <c r="AE58" s="39"/>
      <c r="AF58" s="39"/>
      <c r="AG58" s="39"/>
      <c r="AH58" s="39"/>
      <c r="AI58" s="39"/>
      <c r="AJ58" s="39"/>
    </row>
    <row r="59" spans="2:57" ht="15.75">
      <c r="B59" s="472" t="s">
        <v>28</v>
      </c>
      <c r="C59" s="472"/>
      <c r="D59" s="472"/>
      <c r="E59" s="472"/>
      <c r="F59" s="472"/>
      <c r="G59" s="472"/>
      <c r="H59" s="472"/>
      <c r="I59" s="472"/>
      <c r="J59" s="472"/>
      <c r="K59" s="473">
        <f>Свидетельство!BF24</f>
        <v>43234</v>
      </c>
      <c r="L59" s="473"/>
      <c r="M59" s="473"/>
      <c r="N59" s="473"/>
      <c r="O59" s="473"/>
      <c r="P59" s="473"/>
      <c r="Q59" s="473"/>
      <c r="R59" s="473"/>
      <c r="S59" s="474">
        <f>YEAR(Свидетельство!BF24)</f>
        <v>2018</v>
      </c>
      <c r="T59" s="474"/>
      <c r="U59" s="474"/>
      <c r="V59" s="474"/>
      <c r="W59" s="249" t="s">
        <v>3</v>
      </c>
      <c r="X59" s="258"/>
      <c r="Y59" s="258"/>
      <c r="Z59" s="258"/>
      <c r="AA59" s="258"/>
      <c r="AB59" s="259"/>
      <c r="AE59" s="250"/>
      <c r="AF59" s="251"/>
    </row>
  </sheetData>
  <sheetProtection selectLockedCells="1" selectUnlockedCells="1"/>
  <mergeCells count="74">
    <mergeCell ref="B8:AD8"/>
    <mergeCell ref="W10:AJ10"/>
    <mergeCell ref="B13:M13"/>
    <mergeCell ref="N13:BE13"/>
    <mergeCell ref="B1:BE1"/>
    <mergeCell ref="B2:BE2"/>
    <mergeCell ref="B3:BE3"/>
    <mergeCell ref="B5:AD5"/>
    <mergeCell ref="B6:AD6"/>
    <mergeCell ref="B7:AD7"/>
    <mergeCell ref="J11:AY11"/>
    <mergeCell ref="B14:M14"/>
    <mergeCell ref="N14:BE14"/>
    <mergeCell ref="B15:BE15"/>
    <mergeCell ref="B16:BE16"/>
    <mergeCell ref="B17:BE17"/>
    <mergeCell ref="B21:K21"/>
    <mergeCell ref="L21:BE21"/>
    <mergeCell ref="B22:K22"/>
    <mergeCell ref="L22:BE22"/>
    <mergeCell ref="B18:BE18"/>
    <mergeCell ref="B19:Q19"/>
    <mergeCell ref="R19:BE19"/>
    <mergeCell ref="B20:BE20"/>
    <mergeCell ref="B23:BE23"/>
    <mergeCell ref="B24:BE24"/>
    <mergeCell ref="B25:Q25"/>
    <mergeCell ref="R25:BE25"/>
    <mergeCell ref="B26:Q26"/>
    <mergeCell ref="R26:BE26"/>
    <mergeCell ref="B36:BE36"/>
    <mergeCell ref="B27:BE27"/>
    <mergeCell ref="B28:BE28"/>
    <mergeCell ref="B29:Q29"/>
    <mergeCell ref="R29:BE29"/>
    <mergeCell ref="B30:Q30"/>
    <mergeCell ref="R30:BE30"/>
    <mergeCell ref="B31:BE31"/>
    <mergeCell ref="B32:BE32"/>
    <mergeCell ref="B33:BE33"/>
    <mergeCell ref="B34:BE34"/>
    <mergeCell ref="B35:BE35"/>
    <mergeCell ref="B56:I56"/>
    <mergeCell ref="Y56:AG56"/>
    <mergeCell ref="AQ56:BC56"/>
    <mergeCell ref="Y53:AG53"/>
    <mergeCell ref="B47:P47"/>
    <mergeCell ref="Q47:BE47"/>
    <mergeCell ref="B48:BE48"/>
    <mergeCell ref="B49:BE49"/>
    <mergeCell ref="B50:BE50"/>
    <mergeCell ref="B51:BE51"/>
    <mergeCell ref="B53:M53"/>
    <mergeCell ref="AQ53:BC53"/>
    <mergeCell ref="Y54:AG54"/>
    <mergeCell ref="AQ54:BC54"/>
    <mergeCell ref="B46:P46"/>
    <mergeCell ref="Q46:BE46"/>
    <mergeCell ref="B37:AD37"/>
    <mergeCell ref="AE37:BE37"/>
    <mergeCell ref="B38:AD38"/>
    <mergeCell ref="AE38:BE38"/>
    <mergeCell ref="B41:BE41"/>
    <mergeCell ref="B42:BE42"/>
    <mergeCell ref="B43:BE43"/>
    <mergeCell ref="B44:BE44"/>
    <mergeCell ref="B45:BE45"/>
    <mergeCell ref="B39:BE39"/>
    <mergeCell ref="B40:BE40"/>
    <mergeCell ref="Y57:AG57"/>
    <mergeCell ref="AQ57:BC57"/>
    <mergeCell ref="B59:J59"/>
    <mergeCell ref="K59:R59"/>
    <mergeCell ref="S59:V59"/>
  </mergeCells>
  <dataValidations count="1">
    <dataValidation type="list" allowBlank="1" showInputMessage="1" sqref="KW19:KY19 WXI983059:WXK983059 WNM983059:WNO983059 WDQ983059:WDS983059 VTU983059:VTW983059 VJY983059:VKA983059 VAC983059:VAE983059 UQG983059:UQI983059 UGK983059:UGM983059 TWO983059:TWQ983059 TMS983059:TMU983059 TCW983059:TCY983059 STA983059:STC983059 SJE983059:SJG983059 RZI983059:RZK983059 RPM983059:RPO983059 RFQ983059:RFS983059 QVU983059:QVW983059 QLY983059:QMA983059 QCC983059:QCE983059 PSG983059:PSI983059 PIK983059:PIM983059 OYO983059:OYQ983059 OOS983059:OOU983059 OEW983059:OEY983059 NVA983059:NVC983059 NLE983059:NLG983059 NBI983059:NBK983059 MRM983059:MRO983059 MHQ983059:MHS983059 LXU983059:LXW983059 LNY983059:LOA983059 LEC983059:LEE983059 KUG983059:KUI983059 KKK983059:KKM983059 KAO983059:KAQ983059 JQS983059:JQU983059 JGW983059:JGY983059 IXA983059:IXC983059 INE983059:ING983059 IDI983059:IDK983059 HTM983059:HTO983059 HJQ983059:HJS983059 GZU983059:GZW983059 GPY983059:GQA983059 GGC983059:GGE983059 FWG983059:FWI983059 FMK983059:FMM983059 FCO983059:FCQ983059 ESS983059:ESU983059 EIW983059:EIY983059 DZA983059:DZC983059 DPE983059:DPG983059 DFI983059:DFK983059 CVM983059:CVO983059 CLQ983059:CLS983059 CBU983059:CBW983059 BRY983059:BSA983059 BIC983059:BIE983059 AYG983059:AYI983059 AOK983059:AOM983059 AEO983059:AEQ983059 US983059:UU983059 KW983059:KY983059 WXI917523:WXK917523 WNM917523:WNO917523 WDQ917523:WDS917523 VTU917523:VTW917523 VJY917523:VKA917523 VAC917523:VAE917523 UQG917523:UQI917523 UGK917523:UGM917523 TWO917523:TWQ917523 TMS917523:TMU917523 TCW917523:TCY917523 STA917523:STC917523 SJE917523:SJG917523 RZI917523:RZK917523 RPM917523:RPO917523 RFQ917523:RFS917523 QVU917523:QVW917523 QLY917523:QMA917523 QCC917523:QCE917523 PSG917523:PSI917523 PIK917523:PIM917523 OYO917523:OYQ917523 OOS917523:OOU917523 OEW917523:OEY917523 NVA917523:NVC917523 NLE917523:NLG917523 NBI917523:NBK917523 MRM917523:MRO917523 MHQ917523:MHS917523 LXU917523:LXW917523 LNY917523:LOA917523 LEC917523:LEE917523 KUG917523:KUI917523 KKK917523:KKM917523 KAO917523:KAQ917523 JQS917523:JQU917523 JGW917523:JGY917523 IXA917523:IXC917523 INE917523:ING917523 IDI917523:IDK917523 HTM917523:HTO917523 HJQ917523:HJS917523 GZU917523:GZW917523 GPY917523:GQA917523 GGC917523:GGE917523 FWG917523:FWI917523 FMK917523:FMM917523 FCO917523:FCQ917523 ESS917523:ESU917523 EIW917523:EIY917523 DZA917523:DZC917523 DPE917523:DPG917523 DFI917523:DFK917523 CVM917523:CVO917523 CLQ917523:CLS917523 CBU917523:CBW917523 BRY917523:BSA917523 BIC917523:BIE917523 AYG917523:AYI917523 AOK917523:AOM917523 AEO917523:AEQ917523 US917523:UU917523 KW917523:KY917523 WXI851987:WXK851987 WNM851987:WNO851987 WDQ851987:WDS851987 VTU851987:VTW851987 VJY851987:VKA851987 VAC851987:VAE851987 UQG851987:UQI851987 UGK851987:UGM851987 TWO851987:TWQ851987 TMS851987:TMU851987 TCW851987:TCY851987 STA851987:STC851987 SJE851987:SJG851987 RZI851987:RZK851987 RPM851987:RPO851987 RFQ851987:RFS851987 QVU851987:QVW851987 QLY851987:QMA851987 QCC851987:QCE851987 PSG851987:PSI851987 PIK851987:PIM851987 OYO851987:OYQ851987 OOS851987:OOU851987 OEW851987:OEY851987 NVA851987:NVC851987 NLE851987:NLG851987 NBI851987:NBK851987 MRM851987:MRO851987 MHQ851987:MHS851987 LXU851987:LXW851987 LNY851987:LOA851987 LEC851987:LEE851987 KUG851987:KUI851987 KKK851987:KKM851987 KAO851987:KAQ851987 JQS851987:JQU851987 JGW851987:JGY851987 IXA851987:IXC851987 INE851987:ING851987 IDI851987:IDK851987 HTM851987:HTO851987 HJQ851987:HJS851987 GZU851987:GZW851987 GPY851987:GQA851987 GGC851987:GGE851987 FWG851987:FWI851987 FMK851987:FMM851987 FCO851987:FCQ851987 ESS851987:ESU851987 EIW851987:EIY851987 DZA851987:DZC851987 DPE851987:DPG851987 DFI851987:DFK851987 CVM851987:CVO851987 CLQ851987:CLS851987 CBU851987:CBW851987 BRY851987:BSA851987 BIC851987:BIE851987 AYG851987:AYI851987 AOK851987:AOM851987 AEO851987:AEQ851987 US851987:UU851987 KW851987:KY851987 WXI786451:WXK786451 WNM786451:WNO786451 WDQ786451:WDS786451 VTU786451:VTW786451 VJY786451:VKA786451 VAC786451:VAE786451 UQG786451:UQI786451 UGK786451:UGM786451 TWO786451:TWQ786451 TMS786451:TMU786451 TCW786451:TCY786451 STA786451:STC786451 SJE786451:SJG786451 RZI786451:RZK786451 RPM786451:RPO786451 RFQ786451:RFS786451 QVU786451:QVW786451 QLY786451:QMA786451 QCC786451:QCE786451 PSG786451:PSI786451 PIK786451:PIM786451 OYO786451:OYQ786451 OOS786451:OOU786451 OEW786451:OEY786451 NVA786451:NVC786451 NLE786451:NLG786451 NBI786451:NBK786451 MRM786451:MRO786451 MHQ786451:MHS786451 LXU786451:LXW786451 LNY786451:LOA786451 LEC786451:LEE786451 KUG786451:KUI786451 KKK786451:KKM786451 KAO786451:KAQ786451 JQS786451:JQU786451 JGW786451:JGY786451 IXA786451:IXC786451 INE786451:ING786451 IDI786451:IDK786451 HTM786451:HTO786451 HJQ786451:HJS786451 GZU786451:GZW786451 GPY786451:GQA786451 GGC786451:GGE786451 FWG786451:FWI786451 FMK786451:FMM786451 FCO786451:FCQ786451 ESS786451:ESU786451 EIW786451:EIY786451 DZA786451:DZC786451 DPE786451:DPG786451 DFI786451:DFK786451 CVM786451:CVO786451 CLQ786451:CLS786451 CBU786451:CBW786451 BRY786451:BSA786451 BIC786451:BIE786451 AYG786451:AYI786451 AOK786451:AOM786451 AEO786451:AEQ786451 US786451:UU786451 KW786451:KY786451 WXI720915:WXK720915 WNM720915:WNO720915 WDQ720915:WDS720915 VTU720915:VTW720915 VJY720915:VKA720915 VAC720915:VAE720915 UQG720915:UQI720915 UGK720915:UGM720915 TWO720915:TWQ720915 TMS720915:TMU720915 TCW720915:TCY720915 STA720915:STC720915 SJE720915:SJG720915 RZI720915:RZK720915 RPM720915:RPO720915 RFQ720915:RFS720915 QVU720915:QVW720915 QLY720915:QMA720915 QCC720915:QCE720915 PSG720915:PSI720915 PIK720915:PIM720915 OYO720915:OYQ720915 OOS720915:OOU720915 OEW720915:OEY720915 NVA720915:NVC720915 NLE720915:NLG720915 NBI720915:NBK720915 MRM720915:MRO720915 MHQ720915:MHS720915 LXU720915:LXW720915 LNY720915:LOA720915 LEC720915:LEE720915 KUG720915:KUI720915 KKK720915:KKM720915 KAO720915:KAQ720915 JQS720915:JQU720915 JGW720915:JGY720915 IXA720915:IXC720915 INE720915:ING720915 IDI720915:IDK720915 HTM720915:HTO720915 HJQ720915:HJS720915 GZU720915:GZW720915 GPY720915:GQA720915 GGC720915:GGE720915 FWG720915:FWI720915 FMK720915:FMM720915 FCO720915:FCQ720915 ESS720915:ESU720915 EIW720915:EIY720915 DZA720915:DZC720915 DPE720915:DPG720915 DFI720915:DFK720915 CVM720915:CVO720915 CLQ720915:CLS720915 CBU720915:CBW720915 BRY720915:BSA720915 BIC720915:BIE720915 AYG720915:AYI720915 AOK720915:AOM720915 AEO720915:AEQ720915 US720915:UU720915 KW720915:KY720915 WXI655379:WXK655379 WNM655379:WNO655379 WDQ655379:WDS655379 VTU655379:VTW655379 VJY655379:VKA655379 VAC655379:VAE655379 UQG655379:UQI655379 UGK655379:UGM655379 TWO655379:TWQ655379 TMS655379:TMU655379 TCW655379:TCY655379 STA655379:STC655379 SJE655379:SJG655379 RZI655379:RZK655379 RPM655379:RPO655379 RFQ655379:RFS655379 QVU655379:QVW655379 QLY655379:QMA655379 QCC655379:QCE655379 PSG655379:PSI655379 PIK655379:PIM655379 OYO655379:OYQ655379 OOS655379:OOU655379 OEW655379:OEY655379 NVA655379:NVC655379 NLE655379:NLG655379 NBI655379:NBK655379 MRM655379:MRO655379 MHQ655379:MHS655379 LXU655379:LXW655379 LNY655379:LOA655379 LEC655379:LEE655379 KUG655379:KUI655379 KKK655379:KKM655379 KAO655379:KAQ655379 JQS655379:JQU655379 JGW655379:JGY655379 IXA655379:IXC655379 INE655379:ING655379 IDI655379:IDK655379 HTM655379:HTO655379 HJQ655379:HJS655379 GZU655379:GZW655379 GPY655379:GQA655379 GGC655379:GGE655379 FWG655379:FWI655379 FMK655379:FMM655379 FCO655379:FCQ655379 ESS655379:ESU655379 EIW655379:EIY655379 DZA655379:DZC655379 DPE655379:DPG655379 DFI655379:DFK655379 CVM655379:CVO655379 CLQ655379:CLS655379 CBU655379:CBW655379 BRY655379:BSA655379 BIC655379:BIE655379 AYG655379:AYI655379 AOK655379:AOM655379 AEO655379:AEQ655379 US655379:UU655379 KW655379:KY655379 WXI589843:WXK589843 WNM589843:WNO589843 WDQ589843:WDS589843 VTU589843:VTW589843 VJY589843:VKA589843 VAC589843:VAE589843 UQG589843:UQI589843 UGK589843:UGM589843 TWO589843:TWQ589843 TMS589843:TMU589843 TCW589843:TCY589843 STA589843:STC589843 SJE589843:SJG589843 RZI589843:RZK589843 RPM589843:RPO589843 RFQ589843:RFS589843 QVU589843:QVW589843 QLY589843:QMA589843 QCC589843:QCE589843 PSG589843:PSI589843 PIK589843:PIM589843 OYO589843:OYQ589843 OOS589843:OOU589843 OEW589843:OEY589843 NVA589843:NVC589843 NLE589843:NLG589843 NBI589843:NBK589843 MRM589843:MRO589843 MHQ589843:MHS589843 LXU589843:LXW589843 LNY589843:LOA589843 LEC589843:LEE589843 KUG589843:KUI589843 KKK589843:KKM589843 KAO589843:KAQ589843 JQS589843:JQU589843 JGW589843:JGY589843 IXA589843:IXC589843 INE589843:ING589843 IDI589843:IDK589843 HTM589843:HTO589843 HJQ589843:HJS589843 GZU589843:GZW589843 GPY589843:GQA589843 GGC589843:GGE589843 FWG589843:FWI589843 FMK589843:FMM589843 FCO589843:FCQ589843 ESS589843:ESU589843 EIW589843:EIY589843 DZA589843:DZC589843 DPE589843:DPG589843 DFI589843:DFK589843 CVM589843:CVO589843 CLQ589843:CLS589843 CBU589843:CBW589843 BRY589843:BSA589843 BIC589843:BIE589843 AYG589843:AYI589843 AOK589843:AOM589843 AEO589843:AEQ589843 US589843:UU589843 KW589843:KY589843 WXI524307:WXK524307 WNM524307:WNO524307 WDQ524307:WDS524307 VTU524307:VTW524307 VJY524307:VKA524307 VAC524307:VAE524307 UQG524307:UQI524307 UGK524307:UGM524307 TWO524307:TWQ524307 TMS524307:TMU524307 TCW524307:TCY524307 STA524307:STC524307 SJE524307:SJG524307 RZI524307:RZK524307 RPM524307:RPO524307 RFQ524307:RFS524307 QVU524307:QVW524307 QLY524307:QMA524307 QCC524307:QCE524307 PSG524307:PSI524307 PIK524307:PIM524307 OYO524307:OYQ524307 OOS524307:OOU524307 OEW524307:OEY524307 NVA524307:NVC524307 NLE524307:NLG524307 NBI524307:NBK524307 MRM524307:MRO524307 MHQ524307:MHS524307 LXU524307:LXW524307 LNY524307:LOA524307 LEC524307:LEE524307 KUG524307:KUI524307 KKK524307:KKM524307 KAO524307:KAQ524307 JQS524307:JQU524307 JGW524307:JGY524307 IXA524307:IXC524307 INE524307:ING524307 IDI524307:IDK524307 HTM524307:HTO524307 HJQ524307:HJS524307 GZU524307:GZW524307 GPY524307:GQA524307 GGC524307:GGE524307 FWG524307:FWI524307 FMK524307:FMM524307 FCO524307:FCQ524307 ESS524307:ESU524307 EIW524307:EIY524307 DZA524307:DZC524307 DPE524307:DPG524307 DFI524307:DFK524307 CVM524307:CVO524307 CLQ524307:CLS524307 CBU524307:CBW524307 BRY524307:BSA524307 BIC524307:BIE524307 AYG524307:AYI524307 AOK524307:AOM524307 AEO524307:AEQ524307 US524307:UU524307 KW524307:KY524307 WXI458771:WXK458771 WNM458771:WNO458771 WDQ458771:WDS458771 VTU458771:VTW458771 VJY458771:VKA458771 VAC458771:VAE458771 UQG458771:UQI458771 UGK458771:UGM458771 TWO458771:TWQ458771 TMS458771:TMU458771 TCW458771:TCY458771 STA458771:STC458771 SJE458771:SJG458771 RZI458771:RZK458771 RPM458771:RPO458771 RFQ458771:RFS458771 QVU458771:QVW458771 QLY458771:QMA458771 QCC458771:QCE458771 PSG458771:PSI458771 PIK458771:PIM458771 OYO458771:OYQ458771 OOS458771:OOU458771 OEW458771:OEY458771 NVA458771:NVC458771 NLE458771:NLG458771 NBI458771:NBK458771 MRM458771:MRO458771 MHQ458771:MHS458771 LXU458771:LXW458771 LNY458771:LOA458771 LEC458771:LEE458771 KUG458771:KUI458771 KKK458771:KKM458771 KAO458771:KAQ458771 JQS458771:JQU458771 JGW458771:JGY458771 IXA458771:IXC458771 INE458771:ING458771 IDI458771:IDK458771 HTM458771:HTO458771 HJQ458771:HJS458771 GZU458771:GZW458771 GPY458771:GQA458771 GGC458771:GGE458771 FWG458771:FWI458771 FMK458771:FMM458771 FCO458771:FCQ458771 ESS458771:ESU458771 EIW458771:EIY458771 DZA458771:DZC458771 DPE458771:DPG458771 DFI458771:DFK458771 CVM458771:CVO458771 CLQ458771:CLS458771 CBU458771:CBW458771 BRY458771:BSA458771 BIC458771:BIE458771 AYG458771:AYI458771 AOK458771:AOM458771 AEO458771:AEQ458771 US458771:UU458771 KW458771:KY458771 WXI393235:WXK393235 WNM393235:WNO393235 WDQ393235:WDS393235 VTU393235:VTW393235 VJY393235:VKA393235 VAC393235:VAE393235 UQG393235:UQI393235 UGK393235:UGM393235 TWO393235:TWQ393235 TMS393235:TMU393235 TCW393235:TCY393235 STA393235:STC393235 SJE393235:SJG393235 RZI393235:RZK393235 RPM393235:RPO393235 RFQ393235:RFS393235 QVU393235:QVW393235 QLY393235:QMA393235 QCC393235:QCE393235 PSG393235:PSI393235 PIK393235:PIM393235 OYO393235:OYQ393235 OOS393235:OOU393235 OEW393235:OEY393235 NVA393235:NVC393235 NLE393235:NLG393235 NBI393235:NBK393235 MRM393235:MRO393235 MHQ393235:MHS393235 LXU393235:LXW393235 LNY393235:LOA393235 LEC393235:LEE393235 KUG393235:KUI393235 KKK393235:KKM393235 KAO393235:KAQ393235 JQS393235:JQU393235 JGW393235:JGY393235 IXA393235:IXC393235 INE393235:ING393235 IDI393235:IDK393235 HTM393235:HTO393235 HJQ393235:HJS393235 GZU393235:GZW393235 GPY393235:GQA393235 GGC393235:GGE393235 FWG393235:FWI393235 FMK393235:FMM393235 FCO393235:FCQ393235 ESS393235:ESU393235 EIW393235:EIY393235 DZA393235:DZC393235 DPE393235:DPG393235 DFI393235:DFK393235 CVM393235:CVO393235 CLQ393235:CLS393235 CBU393235:CBW393235 BRY393235:BSA393235 BIC393235:BIE393235 AYG393235:AYI393235 AOK393235:AOM393235 AEO393235:AEQ393235 US393235:UU393235 KW393235:KY393235 WXI327699:WXK327699 WNM327699:WNO327699 WDQ327699:WDS327699 VTU327699:VTW327699 VJY327699:VKA327699 VAC327699:VAE327699 UQG327699:UQI327699 UGK327699:UGM327699 TWO327699:TWQ327699 TMS327699:TMU327699 TCW327699:TCY327699 STA327699:STC327699 SJE327699:SJG327699 RZI327699:RZK327699 RPM327699:RPO327699 RFQ327699:RFS327699 QVU327699:QVW327699 QLY327699:QMA327699 QCC327699:QCE327699 PSG327699:PSI327699 PIK327699:PIM327699 OYO327699:OYQ327699 OOS327699:OOU327699 OEW327699:OEY327699 NVA327699:NVC327699 NLE327699:NLG327699 NBI327699:NBK327699 MRM327699:MRO327699 MHQ327699:MHS327699 LXU327699:LXW327699 LNY327699:LOA327699 LEC327699:LEE327699 KUG327699:KUI327699 KKK327699:KKM327699 KAO327699:KAQ327699 JQS327699:JQU327699 JGW327699:JGY327699 IXA327699:IXC327699 INE327699:ING327699 IDI327699:IDK327699 HTM327699:HTO327699 HJQ327699:HJS327699 GZU327699:GZW327699 GPY327699:GQA327699 GGC327699:GGE327699 FWG327699:FWI327699 FMK327699:FMM327699 FCO327699:FCQ327699 ESS327699:ESU327699 EIW327699:EIY327699 DZA327699:DZC327699 DPE327699:DPG327699 DFI327699:DFK327699 CVM327699:CVO327699 CLQ327699:CLS327699 CBU327699:CBW327699 BRY327699:BSA327699 BIC327699:BIE327699 AYG327699:AYI327699 AOK327699:AOM327699 AEO327699:AEQ327699 US327699:UU327699 KW327699:KY327699 WXI262163:WXK262163 WNM262163:WNO262163 WDQ262163:WDS262163 VTU262163:VTW262163 VJY262163:VKA262163 VAC262163:VAE262163 UQG262163:UQI262163 UGK262163:UGM262163 TWO262163:TWQ262163 TMS262163:TMU262163 TCW262163:TCY262163 STA262163:STC262163 SJE262163:SJG262163 RZI262163:RZK262163 RPM262163:RPO262163 RFQ262163:RFS262163 QVU262163:QVW262163 QLY262163:QMA262163 QCC262163:QCE262163 PSG262163:PSI262163 PIK262163:PIM262163 OYO262163:OYQ262163 OOS262163:OOU262163 OEW262163:OEY262163 NVA262163:NVC262163 NLE262163:NLG262163 NBI262163:NBK262163 MRM262163:MRO262163 MHQ262163:MHS262163 LXU262163:LXW262163 LNY262163:LOA262163 LEC262163:LEE262163 KUG262163:KUI262163 KKK262163:KKM262163 KAO262163:KAQ262163 JQS262163:JQU262163 JGW262163:JGY262163 IXA262163:IXC262163 INE262163:ING262163 IDI262163:IDK262163 HTM262163:HTO262163 HJQ262163:HJS262163 GZU262163:GZW262163 GPY262163:GQA262163 GGC262163:GGE262163 FWG262163:FWI262163 FMK262163:FMM262163 FCO262163:FCQ262163 ESS262163:ESU262163 EIW262163:EIY262163 DZA262163:DZC262163 DPE262163:DPG262163 DFI262163:DFK262163 CVM262163:CVO262163 CLQ262163:CLS262163 CBU262163:CBW262163 BRY262163:BSA262163 BIC262163:BIE262163 AYG262163:AYI262163 AOK262163:AOM262163 AEO262163:AEQ262163 US262163:UU262163 KW262163:KY262163 WXI196627:WXK196627 WNM196627:WNO196627 WDQ196627:WDS196627 VTU196627:VTW196627 VJY196627:VKA196627 VAC196627:VAE196627 UQG196627:UQI196627 UGK196627:UGM196627 TWO196627:TWQ196627 TMS196627:TMU196627 TCW196627:TCY196627 STA196627:STC196627 SJE196627:SJG196627 RZI196627:RZK196627 RPM196627:RPO196627 RFQ196627:RFS196627 QVU196627:QVW196627 QLY196627:QMA196627 QCC196627:QCE196627 PSG196627:PSI196627 PIK196627:PIM196627 OYO196627:OYQ196627 OOS196627:OOU196627 OEW196627:OEY196627 NVA196627:NVC196627 NLE196627:NLG196627 NBI196627:NBK196627 MRM196627:MRO196627 MHQ196627:MHS196627 LXU196627:LXW196627 LNY196627:LOA196627 LEC196627:LEE196627 KUG196627:KUI196627 KKK196627:KKM196627 KAO196627:KAQ196627 JQS196627:JQU196627 JGW196627:JGY196627 IXA196627:IXC196627 INE196627:ING196627 IDI196627:IDK196627 HTM196627:HTO196627 HJQ196627:HJS196627 GZU196627:GZW196627 GPY196627:GQA196627 GGC196627:GGE196627 FWG196627:FWI196627 FMK196627:FMM196627 FCO196627:FCQ196627 ESS196627:ESU196627 EIW196627:EIY196627 DZA196627:DZC196627 DPE196627:DPG196627 DFI196627:DFK196627 CVM196627:CVO196627 CLQ196627:CLS196627 CBU196627:CBW196627 BRY196627:BSA196627 BIC196627:BIE196627 AYG196627:AYI196627 AOK196627:AOM196627 AEO196627:AEQ196627 US196627:UU196627 KW196627:KY196627 WXI131091:WXK131091 WNM131091:WNO131091 WDQ131091:WDS131091 VTU131091:VTW131091 VJY131091:VKA131091 VAC131091:VAE131091 UQG131091:UQI131091 UGK131091:UGM131091 TWO131091:TWQ131091 TMS131091:TMU131091 TCW131091:TCY131091 STA131091:STC131091 SJE131091:SJG131091 RZI131091:RZK131091 RPM131091:RPO131091 RFQ131091:RFS131091 QVU131091:QVW131091 QLY131091:QMA131091 QCC131091:QCE131091 PSG131091:PSI131091 PIK131091:PIM131091 OYO131091:OYQ131091 OOS131091:OOU131091 OEW131091:OEY131091 NVA131091:NVC131091 NLE131091:NLG131091 NBI131091:NBK131091 MRM131091:MRO131091 MHQ131091:MHS131091 LXU131091:LXW131091 LNY131091:LOA131091 LEC131091:LEE131091 KUG131091:KUI131091 KKK131091:KKM131091 KAO131091:KAQ131091 JQS131091:JQU131091 JGW131091:JGY131091 IXA131091:IXC131091 INE131091:ING131091 IDI131091:IDK131091 HTM131091:HTO131091 HJQ131091:HJS131091 GZU131091:GZW131091 GPY131091:GQA131091 GGC131091:GGE131091 FWG131091:FWI131091 FMK131091:FMM131091 FCO131091:FCQ131091 ESS131091:ESU131091 EIW131091:EIY131091 DZA131091:DZC131091 DPE131091:DPG131091 DFI131091:DFK131091 CVM131091:CVO131091 CLQ131091:CLS131091 CBU131091:CBW131091 BRY131091:BSA131091 BIC131091:BIE131091 AYG131091:AYI131091 AOK131091:AOM131091 AEO131091:AEQ131091 US131091:UU131091 KW131091:KY131091 WXI65555:WXK65555 WNM65555:WNO65555 WDQ65555:WDS65555 VTU65555:VTW65555 VJY65555:VKA65555 VAC65555:VAE65555 UQG65555:UQI65555 UGK65555:UGM65555 TWO65555:TWQ65555 TMS65555:TMU65555 TCW65555:TCY65555 STA65555:STC65555 SJE65555:SJG65555 RZI65555:RZK65555 RPM65555:RPO65555 RFQ65555:RFS65555 QVU65555:QVW65555 QLY65555:QMA65555 QCC65555:QCE65555 PSG65555:PSI65555 PIK65555:PIM65555 OYO65555:OYQ65555 OOS65555:OOU65555 OEW65555:OEY65555 NVA65555:NVC65555 NLE65555:NLG65555 NBI65555:NBK65555 MRM65555:MRO65555 MHQ65555:MHS65555 LXU65555:LXW65555 LNY65555:LOA65555 LEC65555:LEE65555 KUG65555:KUI65555 KKK65555:KKM65555 KAO65555:KAQ65555 JQS65555:JQU65555 JGW65555:JGY65555 IXA65555:IXC65555 INE65555:ING65555 IDI65555:IDK65555 HTM65555:HTO65555 HJQ65555:HJS65555 GZU65555:GZW65555 GPY65555:GQA65555 GGC65555:GGE65555 FWG65555:FWI65555 FMK65555:FMM65555 FCO65555:FCQ65555 ESS65555:ESU65555 EIW65555:EIY65555 DZA65555:DZC65555 DPE65555:DPG65555 DFI65555:DFK65555 CVM65555:CVO65555 CLQ65555:CLS65555 CBU65555:CBW65555 BRY65555:BSA65555 BIC65555:BIE65555 AYG65555:AYI65555 AOK65555:AOM65555 AEO65555:AEQ65555 US65555:UU65555 KW65555:KY65555 WXI19:WXK19 WNM19:WNO19 WDQ19:WDS19 VTU19:VTW19 VJY19:VKA19 VAC19:VAE19 UQG19:UQI19 UGK19:UGM19 TWO19:TWQ19 TMS19:TMU19 TCW19:TCY19 STA19:STC19 SJE19:SJG19 RZI19:RZK19 RPM19:RPO19 RFQ19:RFS19 QVU19:QVW19 QLY19:QMA19 QCC19:QCE19 PSG19:PSI19 PIK19:PIM19 OYO19:OYQ19 OOS19:OOU19 OEW19:OEY19 NVA19:NVC19 NLE19:NLG19 NBI19:NBK19 MRM19:MRO19 MHQ19:MHS19 LXU19:LXW19 LNY19:LOA19 LEC19:LEE19 KUG19:KUI19 KKK19:KKM19 KAO19:KAQ19 JQS19:JQU19 JGW19:JGY19 IXA19:IXC19 INE19:ING19 IDI19:IDK19 HTM19:HTO19 HJQ19:HJS19 GZU19:GZW19 GPY19:GQA19 GGC19:GGE19 FWG19:FWI19 FMK19:FMM19 FCO19:FCQ19 ESS19:ESU19 EIW19:EIY19 DZA19:DZC19 DPE19:DPG19 DFI19:DFK19 CVM19:CVO19 CLQ19:CLS19 CBU19:CBW19 BRY19:BSA19 BIC19:BIE19 AYG19:AYI19 AOK19:AOM19 AEO19:AEQ19 US19:UU19">
      <formula1>#REF!</formula1>
    </dataValidation>
  </dataValidations>
  <hyperlinks>
    <hyperlink ref="B8" r:id="rId1"/>
  </hyperlinks>
  <pageMargins left="0.27559055118110237" right="0.27559055118110237" top="0.39370078740157483" bottom="0.39370078740157483" header="0.51181102362204722" footer="0.51181102362204722"/>
  <pageSetup paperSize="9" firstPageNumber="0" orientation="portrait" horizontalDpi="300" verticalDpi="300" r:id="rId2"/>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D181"/>
  <sheetViews>
    <sheetView topLeftCell="A6" workbookViewId="0">
      <selection activeCell="B23" sqref="B23:AM40"/>
    </sheetView>
  </sheetViews>
  <sheetFormatPr defaultColWidth="1.7109375" defaultRowHeight="12.75"/>
  <cols>
    <col min="1" max="1" width="6" style="75" customWidth="1"/>
    <col min="2" max="38" width="2.42578125" style="75" customWidth="1"/>
    <col min="39" max="39" width="0.5703125" style="75" customWidth="1"/>
    <col min="40" max="40" width="2.42578125" style="75" customWidth="1"/>
    <col min="41" max="41" width="3.5703125" style="75" customWidth="1"/>
    <col min="42" max="256" width="1.7109375" style="75"/>
    <col min="257" max="296" width="2.42578125" style="75" customWidth="1"/>
    <col min="297" max="297" width="2" style="75" bestFit="1" customWidth="1"/>
    <col min="298" max="512" width="1.7109375" style="75"/>
    <col min="513" max="552" width="2.42578125" style="75" customWidth="1"/>
    <col min="553" max="553" width="2" style="75" bestFit="1" customWidth="1"/>
    <col min="554" max="768" width="1.7109375" style="75"/>
    <col min="769" max="808" width="2.42578125" style="75" customWidth="1"/>
    <col min="809" max="809" width="2" style="75" bestFit="1" customWidth="1"/>
    <col min="810" max="1024" width="1.7109375" style="75"/>
    <col min="1025" max="1064" width="2.42578125" style="75" customWidth="1"/>
    <col min="1065" max="1065" width="2" style="75" bestFit="1" customWidth="1"/>
    <col min="1066" max="1280" width="1.7109375" style="75"/>
    <col min="1281" max="1320" width="2.42578125" style="75" customWidth="1"/>
    <col min="1321" max="1321" width="2" style="75" bestFit="1" customWidth="1"/>
    <col min="1322" max="1536" width="1.7109375" style="75"/>
    <col min="1537" max="1576" width="2.42578125" style="75" customWidth="1"/>
    <col min="1577" max="1577" width="2" style="75" bestFit="1" customWidth="1"/>
    <col min="1578" max="1792" width="1.7109375" style="75"/>
    <col min="1793" max="1832" width="2.42578125" style="75" customWidth="1"/>
    <col min="1833" max="1833" width="2" style="75" bestFit="1" customWidth="1"/>
    <col min="1834" max="2048" width="1.7109375" style="75"/>
    <col min="2049" max="2088" width="2.42578125" style="75" customWidth="1"/>
    <col min="2089" max="2089" width="2" style="75" bestFit="1" customWidth="1"/>
    <col min="2090" max="2304" width="1.7109375" style="75"/>
    <col min="2305" max="2344" width="2.42578125" style="75" customWidth="1"/>
    <col min="2345" max="2345" width="2" style="75" bestFit="1" customWidth="1"/>
    <col min="2346" max="2560" width="1.7109375" style="75"/>
    <col min="2561" max="2600" width="2.42578125" style="75" customWidth="1"/>
    <col min="2601" max="2601" width="2" style="75" bestFit="1" customWidth="1"/>
    <col min="2602" max="2816" width="1.7109375" style="75"/>
    <col min="2817" max="2856" width="2.42578125" style="75" customWidth="1"/>
    <col min="2857" max="2857" width="2" style="75" bestFit="1" customWidth="1"/>
    <col min="2858" max="3072" width="1.7109375" style="75"/>
    <col min="3073" max="3112" width="2.42578125" style="75" customWidth="1"/>
    <col min="3113" max="3113" width="2" style="75" bestFit="1" customWidth="1"/>
    <col min="3114" max="3328" width="1.7109375" style="75"/>
    <col min="3329" max="3368" width="2.42578125" style="75" customWidth="1"/>
    <col min="3369" max="3369" width="2" style="75" bestFit="1" customWidth="1"/>
    <col min="3370" max="3584" width="1.7109375" style="75"/>
    <col min="3585" max="3624" width="2.42578125" style="75" customWidth="1"/>
    <col min="3625" max="3625" width="2" style="75" bestFit="1" customWidth="1"/>
    <col min="3626" max="3840" width="1.7109375" style="75"/>
    <col min="3841" max="3880" width="2.42578125" style="75" customWidth="1"/>
    <col min="3881" max="3881" width="2" style="75" bestFit="1" customWidth="1"/>
    <col min="3882" max="4096" width="1.7109375" style="75"/>
    <col min="4097" max="4136" width="2.42578125" style="75" customWidth="1"/>
    <col min="4137" max="4137" width="2" style="75" bestFit="1" customWidth="1"/>
    <col min="4138" max="4352" width="1.7109375" style="75"/>
    <col min="4353" max="4392" width="2.42578125" style="75" customWidth="1"/>
    <col min="4393" max="4393" width="2" style="75" bestFit="1" customWidth="1"/>
    <col min="4394" max="4608" width="1.7109375" style="75"/>
    <col min="4609" max="4648" width="2.42578125" style="75" customWidth="1"/>
    <col min="4649" max="4649" width="2" style="75" bestFit="1" customWidth="1"/>
    <col min="4650" max="4864" width="1.7109375" style="75"/>
    <col min="4865" max="4904" width="2.42578125" style="75" customWidth="1"/>
    <col min="4905" max="4905" width="2" style="75" bestFit="1" customWidth="1"/>
    <col min="4906" max="5120" width="1.7109375" style="75"/>
    <col min="5121" max="5160" width="2.42578125" style="75" customWidth="1"/>
    <col min="5161" max="5161" width="2" style="75" bestFit="1" customWidth="1"/>
    <col min="5162" max="5376" width="1.7109375" style="75"/>
    <col min="5377" max="5416" width="2.42578125" style="75" customWidth="1"/>
    <col min="5417" max="5417" width="2" style="75" bestFit="1" customWidth="1"/>
    <col min="5418" max="5632" width="1.7109375" style="75"/>
    <col min="5633" max="5672" width="2.42578125" style="75" customWidth="1"/>
    <col min="5673" max="5673" width="2" style="75" bestFit="1" customWidth="1"/>
    <col min="5674" max="5888" width="1.7109375" style="75"/>
    <col min="5889" max="5928" width="2.42578125" style="75" customWidth="1"/>
    <col min="5929" max="5929" width="2" style="75" bestFit="1" customWidth="1"/>
    <col min="5930" max="6144" width="1.7109375" style="75"/>
    <col min="6145" max="6184" width="2.42578125" style="75" customWidth="1"/>
    <col min="6185" max="6185" width="2" style="75" bestFit="1" customWidth="1"/>
    <col min="6186" max="6400" width="1.7109375" style="75"/>
    <col min="6401" max="6440" width="2.42578125" style="75" customWidth="1"/>
    <col min="6441" max="6441" width="2" style="75" bestFit="1" customWidth="1"/>
    <col min="6442" max="6656" width="1.7109375" style="75"/>
    <col min="6657" max="6696" width="2.42578125" style="75" customWidth="1"/>
    <col min="6697" max="6697" width="2" style="75" bestFit="1" customWidth="1"/>
    <col min="6698" max="6912" width="1.7109375" style="75"/>
    <col min="6913" max="6952" width="2.42578125" style="75" customWidth="1"/>
    <col min="6953" max="6953" width="2" style="75" bestFit="1" customWidth="1"/>
    <col min="6954" max="7168" width="1.7109375" style="75"/>
    <col min="7169" max="7208" width="2.42578125" style="75" customWidth="1"/>
    <col min="7209" max="7209" width="2" style="75" bestFit="1" customWidth="1"/>
    <col min="7210" max="7424" width="1.7109375" style="75"/>
    <col min="7425" max="7464" width="2.42578125" style="75" customWidth="1"/>
    <col min="7465" max="7465" width="2" style="75" bestFit="1" customWidth="1"/>
    <col min="7466" max="7680" width="1.7109375" style="75"/>
    <col min="7681" max="7720" width="2.42578125" style="75" customWidth="1"/>
    <col min="7721" max="7721" width="2" style="75" bestFit="1" customWidth="1"/>
    <col min="7722" max="7936" width="1.7109375" style="75"/>
    <col min="7937" max="7976" width="2.42578125" style="75" customWidth="1"/>
    <col min="7977" max="7977" width="2" style="75" bestFit="1" customWidth="1"/>
    <col min="7978" max="8192" width="1.7109375" style="75"/>
    <col min="8193" max="8232" width="2.42578125" style="75" customWidth="1"/>
    <col min="8233" max="8233" width="2" style="75" bestFit="1" customWidth="1"/>
    <col min="8234" max="8448" width="1.7109375" style="75"/>
    <col min="8449" max="8488" width="2.42578125" style="75" customWidth="1"/>
    <col min="8489" max="8489" width="2" style="75" bestFit="1" customWidth="1"/>
    <col min="8490" max="8704" width="1.7109375" style="75"/>
    <col min="8705" max="8744" width="2.42578125" style="75" customWidth="1"/>
    <col min="8745" max="8745" width="2" style="75" bestFit="1" customWidth="1"/>
    <col min="8746" max="8960" width="1.7109375" style="75"/>
    <col min="8961" max="9000" width="2.42578125" style="75" customWidth="1"/>
    <col min="9001" max="9001" width="2" style="75" bestFit="1" customWidth="1"/>
    <col min="9002" max="9216" width="1.7109375" style="75"/>
    <col min="9217" max="9256" width="2.42578125" style="75" customWidth="1"/>
    <col min="9257" max="9257" width="2" style="75" bestFit="1" customWidth="1"/>
    <col min="9258" max="9472" width="1.7109375" style="75"/>
    <col min="9473" max="9512" width="2.42578125" style="75" customWidth="1"/>
    <col min="9513" max="9513" width="2" style="75" bestFit="1" customWidth="1"/>
    <col min="9514" max="9728" width="1.7109375" style="75"/>
    <col min="9729" max="9768" width="2.42578125" style="75" customWidth="1"/>
    <col min="9769" max="9769" width="2" style="75" bestFit="1" customWidth="1"/>
    <col min="9770" max="9984" width="1.7109375" style="75"/>
    <col min="9985" max="10024" width="2.42578125" style="75" customWidth="1"/>
    <col min="10025" max="10025" width="2" style="75" bestFit="1" customWidth="1"/>
    <col min="10026" max="10240" width="1.7109375" style="75"/>
    <col min="10241" max="10280" width="2.42578125" style="75" customWidth="1"/>
    <col min="10281" max="10281" width="2" style="75" bestFit="1" customWidth="1"/>
    <col min="10282" max="10496" width="1.7109375" style="75"/>
    <col min="10497" max="10536" width="2.42578125" style="75" customWidth="1"/>
    <col min="10537" max="10537" width="2" style="75" bestFit="1" customWidth="1"/>
    <col min="10538" max="10752" width="1.7109375" style="75"/>
    <col min="10753" max="10792" width="2.42578125" style="75" customWidth="1"/>
    <col min="10793" max="10793" width="2" style="75" bestFit="1" customWidth="1"/>
    <col min="10794" max="11008" width="1.7109375" style="75"/>
    <col min="11009" max="11048" width="2.42578125" style="75" customWidth="1"/>
    <col min="11049" max="11049" width="2" style="75" bestFit="1" customWidth="1"/>
    <col min="11050" max="11264" width="1.7109375" style="75"/>
    <col min="11265" max="11304" width="2.42578125" style="75" customWidth="1"/>
    <col min="11305" max="11305" width="2" style="75" bestFit="1" customWidth="1"/>
    <col min="11306" max="11520" width="1.7109375" style="75"/>
    <col min="11521" max="11560" width="2.42578125" style="75" customWidth="1"/>
    <col min="11561" max="11561" width="2" style="75" bestFit="1" customWidth="1"/>
    <col min="11562" max="11776" width="1.7109375" style="75"/>
    <col min="11777" max="11816" width="2.42578125" style="75" customWidth="1"/>
    <col min="11817" max="11817" width="2" style="75" bestFit="1" customWidth="1"/>
    <col min="11818" max="12032" width="1.7109375" style="75"/>
    <col min="12033" max="12072" width="2.42578125" style="75" customWidth="1"/>
    <col min="12073" max="12073" width="2" style="75" bestFit="1" customWidth="1"/>
    <col min="12074" max="12288" width="1.7109375" style="75"/>
    <col min="12289" max="12328" width="2.42578125" style="75" customWidth="1"/>
    <col min="12329" max="12329" width="2" style="75" bestFit="1" customWidth="1"/>
    <col min="12330" max="12544" width="1.7109375" style="75"/>
    <col min="12545" max="12584" width="2.42578125" style="75" customWidth="1"/>
    <col min="12585" max="12585" width="2" style="75" bestFit="1" customWidth="1"/>
    <col min="12586" max="12800" width="1.7109375" style="75"/>
    <col min="12801" max="12840" width="2.42578125" style="75" customWidth="1"/>
    <col min="12841" max="12841" width="2" style="75" bestFit="1" customWidth="1"/>
    <col min="12842" max="13056" width="1.7109375" style="75"/>
    <col min="13057" max="13096" width="2.42578125" style="75" customWidth="1"/>
    <col min="13097" max="13097" width="2" style="75" bestFit="1" customWidth="1"/>
    <col min="13098" max="13312" width="1.7109375" style="75"/>
    <col min="13313" max="13352" width="2.42578125" style="75" customWidth="1"/>
    <col min="13353" max="13353" width="2" style="75" bestFit="1" customWidth="1"/>
    <col min="13354" max="13568" width="1.7109375" style="75"/>
    <col min="13569" max="13608" width="2.42578125" style="75" customWidth="1"/>
    <col min="13609" max="13609" width="2" style="75" bestFit="1" customWidth="1"/>
    <col min="13610" max="13824" width="1.7109375" style="75"/>
    <col min="13825" max="13864" width="2.42578125" style="75" customWidth="1"/>
    <col min="13865" max="13865" width="2" style="75" bestFit="1" customWidth="1"/>
    <col min="13866" max="14080" width="1.7109375" style="75"/>
    <col min="14081" max="14120" width="2.42578125" style="75" customWidth="1"/>
    <col min="14121" max="14121" width="2" style="75" bestFit="1" customWidth="1"/>
    <col min="14122" max="14336" width="1.7109375" style="75"/>
    <col min="14337" max="14376" width="2.42578125" style="75" customWidth="1"/>
    <col min="14377" max="14377" width="2" style="75" bestFit="1" customWidth="1"/>
    <col min="14378" max="14592" width="1.7109375" style="75"/>
    <col min="14593" max="14632" width="2.42578125" style="75" customWidth="1"/>
    <col min="14633" max="14633" width="2" style="75" bestFit="1" customWidth="1"/>
    <col min="14634" max="14848" width="1.7109375" style="75"/>
    <col min="14849" max="14888" width="2.42578125" style="75" customWidth="1"/>
    <col min="14889" max="14889" width="2" style="75" bestFit="1" customWidth="1"/>
    <col min="14890" max="15104" width="1.7109375" style="75"/>
    <col min="15105" max="15144" width="2.42578125" style="75" customWidth="1"/>
    <col min="15145" max="15145" width="2" style="75" bestFit="1" customWidth="1"/>
    <col min="15146" max="15360" width="1.7109375" style="75"/>
    <col min="15361" max="15400" width="2.42578125" style="75" customWidth="1"/>
    <col min="15401" max="15401" width="2" style="75" bestFit="1" customWidth="1"/>
    <col min="15402" max="15616" width="1.7109375" style="75"/>
    <col min="15617" max="15656" width="2.42578125" style="75" customWidth="1"/>
    <col min="15657" max="15657" width="2" style="75" bestFit="1" customWidth="1"/>
    <col min="15658" max="15872" width="1.7109375" style="75"/>
    <col min="15873" max="15912" width="2.42578125" style="75" customWidth="1"/>
    <col min="15913" max="15913" width="2" style="75" bestFit="1" customWidth="1"/>
    <col min="15914" max="16128" width="1.7109375" style="75"/>
    <col min="16129" max="16168" width="2.42578125" style="75" customWidth="1"/>
    <col min="16169" max="16169" width="2" style="75" bestFit="1" customWidth="1"/>
    <col min="16170" max="16384" width="1.7109375" style="75"/>
  </cols>
  <sheetData>
    <row r="1" spans="1:56" ht="15.75">
      <c r="A1" s="199"/>
      <c r="B1" s="200"/>
      <c r="C1" s="200"/>
      <c r="D1" s="200"/>
      <c r="E1" s="83"/>
      <c r="F1" s="83"/>
      <c r="G1" s="83"/>
      <c r="H1" s="83"/>
      <c r="I1" s="83"/>
      <c r="J1" s="83"/>
      <c r="K1" s="83"/>
      <c r="L1" s="83"/>
      <c r="M1" s="83"/>
      <c r="N1" s="83"/>
      <c r="O1" s="83"/>
      <c r="P1" s="83"/>
      <c r="Q1" s="83"/>
      <c r="R1" s="83"/>
      <c r="S1" s="83"/>
      <c r="T1" s="83"/>
      <c r="U1" s="83"/>
      <c r="V1" s="83"/>
      <c r="W1" s="83"/>
      <c r="X1" s="83"/>
      <c r="Y1" s="83"/>
      <c r="Z1" s="83"/>
      <c r="AA1" s="83"/>
      <c r="AB1" s="83"/>
      <c r="AC1" s="83"/>
      <c r="AD1" s="83"/>
      <c r="AE1" s="83"/>
      <c r="AF1" s="82"/>
      <c r="AG1" s="82"/>
      <c r="AH1" s="82"/>
      <c r="AI1" s="82"/>
      <c r="AJ1" s="82"/>
      <c r="AK1" s="82"/>
      <c r="AL1" s="82"/>
      <c r="AM1" s="82"/>
      <c r="AN1" s="82"/>
      <c r="AO1" s="82"/>
      <c r="AP1" s="82"/>
      <c r="AQ1" s="82"/>
      <c r="AR1" s="82"/>
      <c r="AS1" s="82"/>
      <c r="AT1" s="82"/>
      <c r="AU1" s="82"/>
      <c r="AV1" s="82"/>
      <c r="AW1" s="82"/>
      <c r="AX1" s="82"/>
      <c r="AY1" s="82"/>
      <c r="AZ1" s="82"/>
      <c r="BA1" s="82"/>
      <c r="BB1" s="82"/>
      <c r="BC1" s="82"/>
      <c r="BD1" s="82"/>
    </row>
    <row r="2" spans="1:56" ht="15.75">
      <c r="A2" s="82"/>
      <c r="B2" s="83"/>
      <c r="C2" s="83"/>
      <c r="D2" s="83"/>
      <c r="E2" s="83"/>
      <c r="F2" s="83"/>
      <c r="G2" s="83"/>
      <c r="H2" s="83"/>
      <c r="I2" s="83"/>
      <c r="J2" s="83"/>
      <c r="K2" s="83"/>
      <c r="L2" s="83"/>
      <c r="M2" s="83"/>
      <c r="N2" s="83"/>
      <c r="O2" s="83"/>
      <c r="P2" s="83"/>
      <c r="Q2" s="83"/>
      <c r="R2" s="83"/>
      <c r="S2" s="83"/>
      <c r="T2" s="83"/>
      <c r="U2" s="293"/>
      <c r="V2" s="293"/>
      <c r="W2" s="293"/>
      <c r="X2" s="293"/>
      <c r="Y2" s="293"/>
      <c r="Z2" s="293"/>
      <c r="AA2" s="293"/>
      <c r="AB2" s="293"/>
      <c r="AC2" s="293"/>
      <c r="AD2" s="293"/>
      <c r="AE2" s="293"/>
      <c r="AF2" s="293"/>
      <c r="AG2" s="293"/>
      <c r="AH2" s="293"/>
      <c r="AI2" s="293"/>
      <c r="AJ2" s="293"/>
      <c r="AK2" s="293"/>
      <c r="AL2" s="293"/>
      <c r="AM2" s="293"/>
      <c r="AN2" s="82"/>
      <c r="AO2" s="82"/>
      <c r="AP2" s="82"/>
      <c r="AQ2" s="82"/>
      <c r="AR2" s="82"/>
      <c r="AS2" s="82"/>
      <c r="AT2" s="82"/>
      <c r="AU2" s="82"/>
      <c r="AV2" s="82"/>
      <c r="AW2" s="82"/>
      <c r="AX2" s="82"/>
      <c r="AY2" s="82"/>
      <c r="AZ2" s="82"/>
      <c r="BA2" s="82"/>
      <c r="BB2" s="82"/>
      <c r="BC2" s="82"/>
      <c r="BD2" s="82"/>
    </row>
    <row r="3" spans="1:56">
      <c r="A3" s="82"/>
      <c r="B3" s="84"/>
      <c r="C3" s="84"/>
      <c r="D3" s="84"/>
      <c r="E3" s="84"/>
      <c r="F3" s="84"/>
      <c r="G3" s="84"/>
      <c r="H3" s="84"/>
      <c r="I3" s="84"/>
      <c r="J3" s="82"/>
      <c r="K3" s="82"/>
      <c r="L3" s="82"/>
      <c r="M3" s="82"/>
      <c r="N3" s="82"/>
      <c r="O3" s="82"/>
      <c r="P3" s="82"/>
      <c r="Q3" s="82"/>
      <c r="R3" s="82"/>
      <c r="S3" s="82"/>
      <c r="T3" s="82"/>
      <c r="U3" s="82"/>
      <c r="V3" s="82"/>
      <c r="W3" s="82"/>
      <c r="X3" s="82"/>
      <c r="Y3" s="82"/>
      <c r="Z3" s="82"/>
      <c r="AA3" s="82"/>
      <c r="AB3" s="82"/>
      <c r="AC3" s="82"/>
      <c r="AD3" s="82"/>
      <c r="AE3" s="82"/>
      <c r="AF3" s="82"/>
      <c r="AG3" s="82"/>
      <c r="AH3" s="82"/>
      <c r="AI3" s="82"/>
      <c r="AJ3" s="82"/>
      <c r="AK3" s="82"/>
      <c r="AL3" s="82"/>
      <c r="AM3" s="82"/>
      <c r="AN3" s="82"/>
      <c r="AO3" s="82"/>
      <c r="AP3" s="82"/>
      <c r="AQ3" s="82"/>
      <c r="AR3" s="82"/>
      <c r="AS3" s="82"/>
      <c r="AT3" s="82"/>
      <c r="AU3" s="82"/>
      <c r="AV3" s="82"/>
      <c r="AW3" s="82"/>
      <c r="AX3" s="82"/>
      <c r="AY3" s="82"/>
      <c r="AZ3" s="82"/>
      <c r="BA3" s="82"/>
      <c r="BB3" s="82"/>
      <c r="BC3" s="82"/>
      <c r="BD3" s="82"/>
    </row>
    <row r="4" spans="1:56" ht="2.4500000000000002" customHeight="1">
      <c r="A4" s="82"/>
      <c r="B4" s="294"/>
      <c r="C4" s="294"/>
      <c r="D4" s="294"/>
      <c r="E4" s="294"/>
      <c r="F4" s="294"/>
      <c r="G4" s="294"/>
      <c r="H4" s="294"/>
      <c r="I4" s="294"/>
      <c r="J4" s="294"/>
      <c r="K4" s="294"/>
      <c r="L4" s="294"/>
      <c r="M4" s="294"/>
      <c r="N4" s="294"/>
      <c r="O4" s="294"/>
      <c r="P4" s="294"/>
      <c r="Q4" s="294"/>
      <c r="R4" s="294"/>
      <c r="S4" s="294"/>
      <c r="T4" s="294"/>
      <c r="U4" s="294"/>
      <c r="V4" s="294"/>
      <c r="W4" s="294"/>
      <c r="X4" s="294"/>
      <c r="Y4" s="294"/>
      <c r="Z4" s="294"/>
      <c r="AA4" s="294"/>
      <c r="AB4" s="294"/>
      <c r="AC4" s="294"/>
      <c r="AD4" s="294"/>
      <c r="AE4" s="294"/>
      <c r="AF4" s="294"/>
      <c r="AG4" s="294"/>
      <c r="AH4" s="294"/>
      <c r="AI4" s="294"/>
      <c r="AJ4" s="294"/>
      <c r="AK4" s="294"/>
      <c r="AL4" s="294"/>
      <c r="AM4" s="294"/>
      <c r="AN4" s="82"/>
      <c r="AO4" s="82"/>
      <c r="AP4" s="82"/>
      <c r="AQ4" s="82"/>
      <c r="AR4" s="82"/>
      <c r="AS4" s="82"/>
      <c r="AT4" s="82"/>
      <c r="AU4" s="82"/>
      <c r="AV4" s="82"/>
      <c r="AW4" s="82"/>
      <c r="AX4" s="82"/>
      <c r="AY4" s="82"/>
      <c r="AZ4" s="82"/>
      <c r="BA4" s="82"/>
      <c r="BB4" s="82"/>
      <c r="BC4" s="82"/>
      <c r="BD4" s="82"/>
    </row>
    <row r="5" spans="1:56" ht="2.4500000000000002" customHeight="1">
      <c r="A5" s="82"/>
      <c r="B5" s="294"/>
      <c r="C5" s="294"/>
      <c r="D5" s="294"/>
      <c r="E5" s="294"/>
      <c r="F5" s="294"/>
      <c r="G5" s="294"/>
      <c r="H5" s="294"/>
      <c r="I5" s="294"/>
      <c r="J5" s="294"/>
      <c r="K5" s="294"/>
      <c r="L5" s="294"/>
      <c r="M5" s="294"/>
      <c r="N5" s="294"/>
      <c r="O5" s="294"/>
      <c r="P5" s="294"/>
      <c r="Q5" s="294"/>
      <c r="R5" s="294"/>
      <c r="S5" s="294"/>
      <c r="T5" s="294"/>
      <c r="U5" s="294"/>
      <c r="V5" s="294"/>
      <c r="W5" s="294"/>
      <c r="X5" s="294"/>
      <c r="Y5" s="294"/>
      <c r="Z5" s="294"/>
      <c r="AA5" s="294"/>
      <c r="AB5" s="294"/>
      <c r="AC5" s="294"/>
      <c r="AD5" s="294"/>
      <c r="AE5" s="294"/>
      <c r="AF5" s="294"/>
      <c r="AG5" s="294"/>
      <c r="AH5" s="294"/>
      <c r="AI5" s="294"/>
      <c r="AJ5" s="294"/>
      <c r="AK5" s="294"/>
      <c r="AL5" s="294"/>
      <c r="AM5" s="294"/>
      <c r="AN5" s="82"/>
      <c r="AO5" s="82"/>
      <c r="AP5" s="82"/>
      <c r="AQ5" s="82"/>
      <c r="AR5" s="82"/>
      <c r="AS5" s="82"/>
      <c r="AT5" s="82"/>
      <c r="AU5" s="82"/>
      <c r="AV5" s="82"/>
      <c r="AW5" s="82"/>
      <c r="AX5" s="82"/>
      <c r="AY5" s="82"/>
      <c r="AZ5" s="82"/>
      <c r="BA5" s="82"/>
      <c r="BB5" s="82"/>
      <c r="BC5" s="82"/>
      <c r="BD5" s="82"/>
    </row>
    <row r="6" spans="1:56" ht="2.4500000000000002" customHeight="1">
      <c r="A6" s="82"/>
      <c r="B6" s="294"/>
      <c r="C6" s="294"/>
      <c r="D6" s="294"/>
      <c r="E6" s="294"/>
      <c r="F6" s="294"/>
      <c r="G6" s="294"/>
      <c r="H6" s="294"/>
      <c r="I6" s="294"/>
      <c r="J6" s="294"/>
      <c r="K6" s="294"/>
      <c r="L6" s="294"/>
      <c r="M6" s="294"/>
      <c r="N6" s="294"/>
      <c r="O6" s="294"/>
      <c r="P6" s="294"/>
      <c r="Q6" s="294"/>
      <c r="R6" s="294"/>
      <c r="S6" s="294"/>
      <c r="T6" s="294"/>
      <c r="U6" s="294"/>
      <c r="V6" s="294"/>
      <c r="W6" s="294"/>
      <c r="X6" s="294"/>
      <c r="Y6" s="294"/>
      <c r="Z6" s="294"/>
      <c r="AA6" s="294"/>
      <c r="AB6" s="294"/>
      <c r="AC6" s="294"/>
      <c r="AD6" s="294"/>
      <c r="AE6" s="294"/>
      <c r="AF6" s="294"/>
      <c r="AG6" s="294"/>
      <c r="AH6" s="294"/>
      <c r="AI6" s="294"/>
      <c r="AJ6" s="294"/>
      <c r="AK6" s="294"/>
      <c r="AL6" s="294"/>
      <c r="AM6" s="294"/>
      <c r="AN6" s="82"/>
      <c r="AO6" s="82"/>
      <c r="AP6" s="82"/>
      <c r="AQ6" s="82"/>
      <c r="AR6" s="82"/>
      <c r="AS6" s="82"/>
      <c r="AT6" s="82"/>
      <c r="AU6" s="82"/>
      <c r="AV6" s="82"/>
      <c r="AW6" s="82"/>
      <c r="AX6" s="82"/>
      <c r="AY6" s="82"/>
      <c r="AZ6" s="82"/>
      <c r="BA6" s="82"/>
      <c r="BB6" s="82"/>
      <c r="BC6" s="82"/>
      <c r="BD6" s="82"/>
    </row>
    <row r="7" spans="1:56" ht="2.4500000000000002" customHeight="1">
      <c r="A7" s="82"/>
      <c r="B7" s="294"/>
      <c r="C7" s="294"/>
      <c r="D7" s="294"/>
      <c r="E7" s="294"/>
      <c r="F7" s="294"/>
      <c r="G7" s="294"/>
      <c r="H7" s="294"/>
      <c r="I7" s="294"/>
      <c r="J7" s="294"/>
      <c r="K7" s="294"/>
      <c r="L7" s="294"/>
      <c r="M7" s="294"/>
      <c r="N7" s="294"/>
      <c r="O7" s="294"/>
      <c r="P7" s="294"/>
      <c r="Q7" s="294"/>
      <c r="R7" s="294"/>
      <c r="S7" s="294"/>
      <c r="T7" s="294"/>
      <c r="U7" s="294"/>
      <c r="V7" s="294"/>
      <c r="W7" s="294"/>
      <c r="X7" s="294"/>
      <c r="Y7" s="294"/>
      <c r="Z7" s="294"/>
      <c r="AA7" s="294"/>
      <c r="AB7" s="294"/>
      <c r="AC7" s="294"/>
      <c r="AD7" s="294"/>
      <c r="AE7" s="294"/>
      <c r="AF7" s="294"/>
      <c r="AG7" s="294"/>
      <c r="AH7" s="294"/>
      <c r="AI7" s="294"/>
      <c r="AJ7" s="294"/>
      <c r="AK7" s="294"/>
      <c r="AL7" s="294"/>
      <c r="AM7" s="294"/>
      <c r="AN7" s="82"/>
      <c r="AO7" s="82"/>
      <c r="AP7" s="82"/>
      <c r="AQ7" s="82"/>
      <c r="AR7" s="82"/>
      <c r="AS7" s="82"/>
      <c r="AT7" s="82"/>
      <c r="AU7" s="82"/>
      <c r="AV7" s="82"/>
      <c r="AW7" s="82"/>
      <c r="AX7" s="82"/>
      <c r="AY7" s="82"/>
      <c r="AZ7" s="82"/>
      <c r="BA7" s="82"/>
      <c r="BB7" s="82"/>
      <c r="BC7" s="82"/>
      <c r="BD7" s="82"/>
    </row>
    <row r="8" spans="1:56">
      <c r="A8" s="82"/>
      <c r="B8" s="82"/>
      <c r="C8" s="82"/>
      <c r="D8" s="82"/>
      <c r="E8" s="82"/>
      <c r="F8" s="82"/>
      <c r="G8" s="82"/>
      <c r="H8" s="82"/>
      <c r="I8" s="82"/>
      <c r="J8" s="82"/>
      <c r="K8" s="82"/>
      <c r="L8" s="82"/>
      <c r="M8" s="82"/>
      <c r="N8" s="82"/>
      <c r="O8" s="82"/>
      <c r="P8" s="82"/>
      <c r="Q8" s="82"/>
      <c r="R8" s="82"/>
      <c r="S8" s="82"/>
      <c r="T8" s="82"/>
      <c r="U8" s="82"/>
      <c r="V8" s="82"/>
      <c r="W8" s="82"/>
      <c r="X8" s="82"/>
      <c r="Y8" s="82"/>
      <c r="Z8" s="82"/>
      <c r="AA8" s="82"/>
      <c r="AB8" s="82"/>
      <c r="AC8" s="82"/>
      <c r="AD8" s="82"/>
      <c r="AE8" s="82"/>
      <c r="AF8" s="82"/>
      <c r="AG8" s="82"/>
      <c r="AH8" s="82"/>
      <c r="AI8" s="82"/>
      <c r="AJ8" s="82"/>
      <c r="AK8" s="82"/>
      <c r="AL8" s="82"/>
      <c r="AM8" s="82"/>
      <c r="AN8" s="82"/>
      <c r="AO8" s="82"/>
      <c r="AP8" s="82"/>
      <c r="AQ8" s="82"/>
      <c r="AR8" s="82"/>
      <c r="AS8" s="82"/>
      <c r="AT8" s="82"/>
      <c r="AU8" s="82"/>
      <c r="AV8" s="82"/>
      <c r="AW8" s="82"/>
      <c r="AX8" s="82"/>
      <c r="AY8" s="82"/>
      <c r="AZ8" s="82"/>
      <c r="BA8" s="82"/>
      <c r="BB8" s="82"/>
      <c r="BC8" s="82"/>
      <c r="BD8" s="82"/>
    </row>
    <row r="9" spans="1:56">
      <c r="A9" s="82"/>
      <c r="B9" s="295" t="s">
        <v>92</v>
      </c>
      <c r="C9" s="295"/>
      <c r="D9" s="295"/>
      <c r="E9" s="295"/>
      <c r="F9" s="295"/>
      <c r="G9" s="295"/>
      <c r="H9" s="295"/>
      <c r="I9" s="295"/>
      <c r="J9" s="295"/>
      <c r="K9" s="295"/>
      <c r="L9" s="295"/>
      <c r="M9" s="295"/>
      <c r="N9" s="295"/>
      <c r="O9" s="295"/>
      <c r="P9" s="295"/>
      <c r="Q9" s="295"/>
      <c r="R9" s="295"/>
      <c r="S9" s="295"/>
      <c r="T9" s="295"/>
      <c r="U9" s="295"/>
      <c r="V9" s="295"/>
      <c r="W9" s="295"/>
      <c r="X9" s="295"/>
      <c r="Y9" s="295"/>
      <c r="Z9" s="295"/>
      <c r="AA9" s="295"/>
      <c r="AB9" s="295"/>
      <c r="AC9" s="295"/>
      <c r="AD9" s="295"/>
      <c r="AE9" s="295"/>
      <c r="AF9" s="295"/>
      <c r="AG9" s="295"/>
      <c r="AH9" s="295"/>
      <c r="AI9" s="295"/>
      <c r="AJ9" s="295"/>
      <c r="AK9" s="295"/>
      <c r="AL9" s="295"/>
      <c r="AM9" s="295"/>
      <c r="AN9" s="82"/>
      <c r="AO9" s="82"/>
      <c r="AP9" s="82"/>
      <c r="AQ9" s="82"/>
      <c r="AR9" s="82"/>
      <c r="AS9" s="82"/>
      <c r="AT9" s="82"/>
      <c r="AU9" s="82"/>
      <c r="AV9" s="82"/>
      <c r="AW9" s="82"/>
      <c r="AX9" s="82"/>
      <c r="AY9" s="82"/>
      <c r="AZ9" s="82"/>
      <c r="BA9" s="82"/>
      <c r="BB9" s="82"/>
      <c r="BC9" s="82"/>
      <c r="BD9" s="82"/>
    </row>
    <row r="10" spans="1:56" ht="3" customHeight="1">
      <c r="A10" s="82"/>
      <c r="B10" s="295"/>
      <c r="C10" s="295"/>
      <c r="D10" s="295"/>
      <c r="E10" s="295"/>
      <c r="F10" s="295"/>
      <c r="G10" s="295"/>
      <c r="H10" s="295"/>
      <c r="I10" s="295"/>
      <c r="J10" s="295"/>
      <c r="K10" s="295"/>
      <c r="L10" s="295"/>
      <c r="M10" s="295"/>
      <c r="N10" s="295"/>
      <c r="O10" s="295"/>
      <c r="P10" s="295"/>
      <c r="Q10" s="295"/>
      <c r="R10" s="295"/>
      <c r="S10" s="295"/>
      <c r="T10" s="295"/>
      <c r="U10" s="295"/>
      <c r="V10" s="295"/>
      <c r="W10" s="295"/>
      <c r="X10" s="295"/>
      <c r="Y10" s="295"/>
      <c r="Z10" s="295"/>
      <c r="AA10" s="295"/>
      <c r="AB10" s="295"/>
      <c r="AC10" s="295"/>
      <c r="AD10" s="295"/>
      <c r="AE10" s="295"/>
      <c r="AF10" s="295"/>
      <c r="AG10" s="295"/>
      <c r="AH10" s="295"/>
      <c r="AI10" s="295"/>
      <c r="AJ10" s="295"/>
      <c r="AK10" s="295"/>
      <c r="AL10" s="295"/>
      <c r="AM10" s="295"/>
      <c r="AN10" s="82"/>
      <c r="AO10" s="82"/>
      <c r="AP10" s="82"/>
      <c r="AQ10" s="82"/>
      <c r="AR10" s="82"/>
      <c r="AS10" s="82"/>
      <c r="AT10" s="82"/>
      <c r="AU10" s="82"/>
      <c r="AV10" s="82"/>
      <c r="AW10" s="82"/>
      <c r="AX10" s="82"/>
      <c r="AY10" s="82"/>
      <c r="AZ10" s="82"/>
      <c r="BA10" s="82"/>
      <c r="BB10" s="82"/>
      <c r="BC10" s="82"/>
      <c r="BD10" s="82"/>
    </row>
    <row r="11" spans="1:56" ht="3" customHeight="1">
      <c r="A11" s="82"/>
      <c r="B11" s="295"/>
      <c r="C11" s="295"/>
      <c r="D11" s="295"/>
      <c r="E11" s="295"/>
      <c r="F11" s="295"/>
      <c r="G11" s="295"/>
      <c r="H11" s="295"/>
      <c r="I11" s="295"/>
      <c r="J11" s="295"/>
      <c r="K11" s="295"/>
      <c r="L11" s="295"/>
      <c r="M11" s="295"/>
      <c r="N11" s="295"/>
      <c r="O11" s="295"/>
      <c r="P11" s="295"/>
      <c r="Q11" s="295"/>
      <c r="R11" s="295"/>
      <c r="S11" s="295"/>
      <c r="T11" s="295"/>
      <c r="U11" s="295"/>
      <c r="V11" s="295"/>
      <c r="W11" s="295"/>
      <c r="X11" s="295"/>
      <c r="Y11" s="295"/>
      <c r="Z11" s="295"/>
      <c r="AA11" s="295"/>
      <c r="AB11" s="295"/>
      <c r="AC11" s="295"/>
      <c r="AD11" s="295"/>
      <c r="AE11" s="295"/>
      <c r="AF11" s="295"/>
      <c r="AG11" s="295"/>
      <c r="AH11" s="295"/>
      <c r="AI11" s="295"/>
      <c r="AJ11" s="295"/>
      <c r="AK11" s="295"/>
      <c r="AL11" s="295"/>
      <c r="AM11" s="295"/>
      <c r="AN11" s="82"/>
      <c r="AO11" s="82"/>
      <c r="AP11" s="82"/>
      <c r="AQ11" s="82"/>
      <c r="AR11" s="82"/>
      <c r="AS11" s="82"/>
      <c r="AT11" s="82"/>
      <c r="AU11" s="82"/>
      <c r="AV11" s="82"/>
      <c r="AW11" s="82"/>
      <c r="AX11" s="82"/>
      <c r="AY11" s="82"/>
      <c r="AZ11" s="82"/>
      <c r="BA11" s="82"/>
      <c r="BB11" s="82"/>
      <c r="BC11" s="82"/>
      <c r="BD11" s="82"/>
    </row>
    <row r="12" spans="1:56" ht="3" customHeight="1">
      <c r="A12" s="82"/>
      <c r="B12" s="295"/>
      <c r="C12" s="295"/>
      <c r="D12" s="295"/>
      <c r="E12" s="295"/>
      <c r="F12" s="295"/>
      <c r="G12" s="295"/>
      <c r="H12" s="295"/>
      <c r="I12" s="295"/>
      <c r="J12" s="295"/>
      <c r="K12" s="295"/>
      <c r="L12" s="295"/>
      <c r="M12" s="295"/>
      <c r="N12" s="295"/>
      <c r="O12" s="295"/>
      <c r="P12" s="295"/>
      <c r="Q12" s="295"/>
      <c r="R12" s="295"/>
      <c r="S12" s="295"/>
      <c r="T12" s="295"/>
      <c r="U12" s="295"/>
      <c r="V12" s="295"/>
      <c r="W12" s="295"/>
      <c r="X12" s="295"/>
      <c r="Y12" s="295"/>
      <c r="Z12" s="295"/>
      <c r="AA12" s="295"/>
      <c r="AB12" s="295"/>
      <c r="AC12" s="295"/>
      <c r="AD12" s="295"/>
      <c r="AE12" s="295"/>
      <c r="AF12" s="295"/>
      <c r="AG12" s="295"/>
      <c r="AH12" s="295"/>
      <c r="AI12" s="295"/>
      <c r="AJ12" s="295"/>
      <c r="AK12" s="295"/>
      <c r="AL12" s="295"/>
      <c r="AM12" s="295"/>
      <c r="AN12" s="82"/>
      <c r="AO12" s="82"/>
      <c r="AP12" s="82"/>
      <c r="AQ12" s="82"/>
      <c r="AR12" s="82"/>
      <c r="AS12" s="82"/>
      <c r="AT12" s="82"/>
      <c r="AU12" s="82"/>
      <c r="AV12" s="82"/>
      <c r="AW12" s="82"/>
      <c r="AX12" s="82"/>
      <c r="AY12" s="82"/>
      <c r="AZ12" s="82"/>
      <c r="BA12" s="82"/>
      <c r="BB12" s="82"/>
      <c r="BC12" s="82"/>
      <c r="BD12" s="82"/>
    </row>
    <row r="13" spans="1:56" ht="12.75" customHeight="1">
      <c r="A13" s="82"/>
      <c r="B13" s="296" t="str">
        <f>'Протокол калибровки'!A48</f>
        <v>компаратор массы СС30002 № 18310405, СКО 5 мг  компаратор массы СС5001 № 19210450, СКО 1 мг   гиря CП10 кг II (КТ F1) № 90725160/1 (3.1.ZГА.0160.2013) 2 разряд,  гиря СП 5 кг II  (КТ F1) № 90725161/1 (3.1.ZГА.0160.2013) 2 разряд,        термогигрометр ТГЦ-МГ4  №514, барометр-анероид метеорологическийБАММ-1 № 698.</v>
      </c>
      <c r="C13" s="296"/>
      <c r="D13" s="296"/>
      <c r="E13" s="296"/>
      <c r="F13" s="296"/>
      <c r="G13" s="296"/>
      <c r="H13" s="296"/>
      <c r="I13" s="296"/>
      <c r="J13" s="296"/>
      <c r="K13" s="296"/>
      <c r="L13" s="296"/>
      <c r="M13" s="296"/>
      <c r="N13" s="296"/>
      <c r="O13" s="296"/>
      <c r="P13" s="296"/>
      <c r="Q13" s="296"/>
      <c r="R13" s="296"/>
      <c r="S13" s="296"/>
      <c r="T13" s="296"/>
      <c r="U13" s="296"/>
      <c r="V13" s="296"/>
      <c r="W13" s="296"/>
      <c r="X13" s="296"/>
      <c r="Y13" s="296"/>
      <c r="Z13" s="296"/>
      <c r="AA13" s="296"/>
      <c r="AB13" s="296"/>
      <c r="AC13" s="296"/>
      <c r="AD13" s="296"/>
      <c r="AE13" s="296"/>
      <c r="AF13" s="296"/>
      <c r="AG13" s="296"/>
      <c r="AH13" s="296"/>
      <c r="AI13" s="296"/>
      <c r="AJ13" s="296"/>
      <c r="AK13" s="296"/>
      <c r="AL13" s="296"/>
      <c r="AM13" s="296"/>
      <c r="AN13" s="82"/>
      <c r="AO13" s="82"/>
      <c r="AP13" s="82"/>
      <c r="AQ13" s="82"/>
      <c r="AR13" s="82"/>
      <c r="AS13" s="82"/>
      <c r="AT13" s="82"/>
      <c r="AU13" s="82"/>
      <c r="AV13" s="82"/>
      <c r="AW13" s="82"/>
      <c r="AX13" s="82"/>
      <c r="AY13" s="82"/>
      <c r="AZ13" s="82"/>
      <c r="BA13" s="82"/>
      <c r="BB13" s="82"/>
      <c r="BC13" s="82"/>
      <c r="BD13" s="82"/>
    </row>
    <row r="14" spans="1:56" ht="12.75" customHeight="1">
      <c r="A14" s="82"/>
      <c r="B14" s="296"/>
      <c r="C14" s="296"/>
      <c r="D14" s="296"/>
      <c r="E14" s="296"/>
      <c r="F14" s="296"/>
      <c r="G14" s="296"/>
      <c r="H14" s="296"/>
      <c r="I14" s="296"/>
      <c r="J14" s="296"/>
      <c r="K14" s="296"/>
      <c r="L14" s="296"/>
      <c r="M14" s="296"/>
      <c r="N14" s="296"/>
      <c r="O14" s="296"/>
      <c r="P14" s="296"/>
      <c r="Q14" s="296"/>
      <c r="R14" s="296"/>
      <c r="S14" s="296"/>
      <c r="T14" s="296"/>
      <c r="U14" s="296"/>
      <c r="V14" s="296"/>
      <c r="W14" s="296"/>
      <c r="X14" s="296"/>
      <c r="Y14" s="296"/>
      <c r="Z14" s="296"/>
      <c r="AA14" s="296"/>
      <c r="AB14" s="296"/>
      <c r="AC14" s="296"/>
      <c r="AD14" s="296"/>
      <c r="AE14" s="296"/>
      <c r="AF14" s="296"/>
      <c r="AG14" s="296"/>
      <c r="AH14" s="296"/>
      <c r="AI14" s="296"/>
      <c r="AJ14" s="296"/>
      <c r="AK14" s="296"/>
      <c r="AL14" s="296"/>
      <c r="AM14" s="296"/>
      <c r="AO14" s="82"/>
      <c r="AP14" s="82"/>
      <c r="AQ14" s="82"/>
      <c r="AR14" s="82"/>
      <c r="AS14" s="82"/>
      <c r="AT14" s="82"/>
      <c r="AU14" s="82"/>
      <c r="AV14" s="82"/>
      <c r="AW14" s="82"/>
      <c r="AX14" s="82"/>
      <c r="AY14" s="82"/>
      <c r="AZ14" s="82"/>
      <c r="BA14" s="82"/>
      <c r="BB14" s="82"/>
      <c r="BC14" s="82"/>
      <c r="BD14" s="82"/>
    </row>
    <row r="15" spans="1:56" ht="12.75" customHeight="1">
      <c r="A15" s="82"/>
      <c r="B15" s="296"/>
      <c r="C15" s="296"/>
      <c r="D15" s="296"/>
      <c r="E15" s="296"/>
      <c r="F15" s="296"/>
      <c r="G15" s="296"/>
      <c r="H15" s="296"/>
      <c r="I15" s="296"/>
      <c r="J15" s="296"/>
      <c r="K15" s="296"/>
      <c r="L15" s="296"/>
      <c r="M15" s="296"/>
      <c r="N15" s="296"/>
      <c r="O15" s="296"/>
      <c r="P15" s="296"/>
      <c r="Q15" s="296"/>
      <c r="R15" s="296"/>
      <c r="S15" s="296"/>
      <c r="T15" s="296"/>
      <c r="U15" s="296"/>
      <c r="V15" s="296"/>
      <c r="W15" s="296"/>
      <c r="X15" s="296"/>
      <c r="Y15" s="296"/>
      <c r="Z15" s="296"/>
      <c r="AA15" s="296"/>
      <c r="AB15" s="296"/>
      <c r="AC15" s="296"/>
      <c r="AD15" s="296"/>
      <c r="AE15" s="296"/>
      <c r="AF15" s="296"/>
      <c r="AG15" s="296"/>
      <c r="AH15" s="296"/>
      <c r="AI15" s="296"/>
      <c r="AJ15" s="296"/>
      <c r="AK15" s="296"/>
      <c r="AL15" s="296"/>
      <c r="AM15" s="296"/>
      <c r="AN15" s="82"/>
      <c r="AO15" s="82"/>
      <c r="AP15" s="82"/>
      <c r="AQ15" s="82"/>
      <c r="AR15" s="82"/>
      <c r="AS15" s="82"/>
      <c r="AT15" s="82"/>
      <c r="AU15" s="82"/>
      <c r="AV15" s="82"/>
      <c r="AW15" s="82"/>
      <c r="AX15" s="82"/>
      <c r="AY15" s="82"/>
      <c r="AZ15" s="82"/>
      <c r="BA15" s="82"/>
      <c r="BB15" s="82"/>
      <c r="BC15" s="82"/>
      <c r="BD15" s="82"/>
    </row>
    <row r="16" spans="1:56" ht="12.75" customHeight="1">
      <c r="A16" s="82"/>
      <c r="B16" s="296"/>
      <c r="C16" s="296"/>
      <c r="D16" s="296"/>
      <c r="E16" s="296"/>
      <c r="F16" s="296"/>
      <c r="G16" s="296"/>
      <c r="H16" s="296"/>
      <c r="I16" s="296"/>
      <c r="J16" s="296"/>
      <c r="K16" s="296"/>
      <c r="L16" s="296"/>
      <c r="M16" s="296"/>
      <c r="N16" s="296"/>
      <c r="O16" s="296"/>
      <c r="P16" s="296"/>
      <c r="Q16" s="296"/>
      <c r="R16" s="296"/>
      <c r="S16" s="296"/>
      <c r="T16" s="296"/>
      <c r="U16" s="296"/>
      <c r="V16" s="296"/>
      <c r="W16" s="296"/>
      <c r="X16" s="296"/>
      <c r="Y16" s="296"/>
      <c r="Z16" s="296"/>
      <c r="AA16" s="296"/>
      <c r="AB16" s="296"/>
      <c r="AC16" s="296"/>
      <c r="AD16" s="296"/>
      <c r="AE16" s="296"/>
      <c r="AF16" s="296"/>
      <c r="AG16" s="296"/>
      <c r="AH16" s="296"/>
      <c r="AI16" s="296"/>
      <c r="AJ16" s="296"/>
      <c r="AK16" s="296"/>
      <c r="AL16" s="296"/>
      <c r="AM16" s="296"/>
      <c r="AN16" s="82"/>
      <c r="AO16" s="82"/>
      <c r="AP16" s="82"/>
      <c r="AQ16" s="82"/>
      <c r="AR16" s="82"/>
      <c r="AS16" s="82"/>
      <c r="AT16" s="82"/>
      <c r="AU16" s="82"/>
      <c r="AV16" s="82"/>
      <c r="AW16" s="82"/>
      <c r="AX16" s="82"/>
      <c r="AY16" s="82"/>
      <c r="AZ16" s="82"/>
      <c r="BA16" s="82"/>
      <c r="BB16" s="82"/>
      <c r="BC16" s="82"/>
      <c r="BD16" s="82"/>
    </row>
    <row r="17" spans="1:56" ht="12.75" customHeight="1">
      <c r="A17" s="82"/>
      <c r="B17" s="296"/>
      <c r="C17" s="296"/>
      <c r="D17" s="296"/>
      <c r="E17" s="296"/>
      <c r="F17" s="296"/>
      <c r="G17" s="296"/>
      <c r="H17" s="296"/>
      <c r="I17" s="296"/>
      <c r="J17" s="296"/>
      <c r="K17" s="296"/>
      <c r="L17" s="296"/>
      <c r="M17" s="296"/>
      <c r="N17" s="296"/>
      <c r="O17" s="296"/>
      <c r="P17" s="296"/>
      <c r="Q17" s="296"/>
      <c r="R17" s="296"/>
      <c r="S17" s="296"/>
      <c r="T17" s="296"/>
      <c r="U17" s="296"/>
      <c r="V17" s="296"/>
      <c r="W17" s="296"/>
      <c r="X17" s="296"/>
      <c r="Y17" s="296"/>
      <c r="Z17" s="296"/>
      <c r="AA17" s="296"/>
      <c r="AB17" s="296"/>
      <c r="AC17" s="296"/>
      <c r="AD17" s="296"/>
      <c r="AE17" s="296"/>
      <c r="AF17" s="296"/>
      <c r="AG17" s="296"/>
      <c r="AH17" s="296"/>
      <c r="AI17" s="296"/>
      <c r="AJ17" s="296"/>
      <c r="AK17" s="296"/>
      <c r="AL17" s="296"/>
      <c r="AM17" s="296"/>
      <c r="AN17" s="82"/>
      <c r="AO17" s="82"/>
      <c r="AP17" s="82"/>
      <c r="AQ17" s="82"/>
      <c r="AR17" s="82"/>
      <c r="AS17" s="82"/>
      <c r="AT17" s="82"/>
      <c r="AU17" s="82"/>
      <c r="AV17" s="82"/>
      <c r="AW17" s="82"/>
      <c r="AX17" s="82"/>
      <c r="AY17" s="82"/>
      <c r="AZ17" s="82"/>
      <c r="BA17" s="82"/>
      <c r="BB17" s="82"/>
      <c r="BC17" s="82"/>
      <c r="BD17" s="82"/>
    </row>
    <row r="18" spans="1:56" ht="12.75" customHeight="1">
      <c r="A18" s="82"/>
      <c r="B18" s="296"/>
      <c r="C18" s="296"/>
      <c r="D18" s="296"/>
      <c r="E18" s="296"/>
      <c r="F18" s="296"/>
      <c r="G18" s="296"/>
      <c r="H18" s="296"/>
      <c r="I18" s="296"/>
      <c r="J18" s="296"/>
      <c r="K18" s="296"/>
      <c r="L18" s="296"/>
      <c r="M18" s="296"/>
      <c r="N18" s="296"/>
      <c r="O18" s="296"/>
      <c r="P18" s="296"/>
      <c r="Q18" s="296"/>
      <c r="R18" s="296"/>
      <c r="S18" s="296"/>
      <c r="T18" s="296"/>
      <c r="U18" s="296"/>
      <c r="V18" s="296"/>
      <c r="W18" s="296"/>
      <c r="X18" s="296"/>
      <c r="Y18" s="296"/>
      <c r="Z18" s="296"/>
      <c r="AA18" s="296"/>
      <c r="AB18" s="296"/>
      <c r="AC18" s="296"/>
      <c r="AD18" s="296"/>
      <c r="AE18" s="296"/>
      <c r="AF18" s="296"/>
      <c r="AG18" s="296"/>
      <c r="AH18" s="296"/>
      <c r="AI18" s="296"/>
      <c r="AJ18" s="296"/>
      <c r="AK18" s="296"/>
      <c r="AL18" s="296"/>
      <c r="AM18" s="296"/>
      <c r="AN18" s="82"/>
      <c r="AO18" s="82"/>
      <c r="AP18" s="82"/>
      <c r="AQ18" s="82"/>
      <c r="AR18" s="82"/>
      <c r="AS18" s="82"/>
      <c r="AT18" s="82"/>
      <c r="AU18" s="82"/>
      <c r="AV18" s="82"/>
      <c r="AW18" s="82"/>
      <c r="AX18" s="82"/>
      <c r="AY18" s="82"/>
      <c r="AZ18" s="82"/>
      <c r="BA18" s="82"/>
      <c r="BB18" s="82"/>
      <c r="BC18" s="82"/>
      <c r="BD18" s="82"/>
    </row>
    <row r="19" spans="1:56" ht="34.5" customHeight="1">
      <c r="A19" s="82"/>
      <c r="B19" s="296"/>
      <c r="C19" s="296"/>
      <c r="D19" s="296"/>
      <c r="E19" s="296"/>
      <c r="F19" s="296"/>
      <c r="G19" s="296"/>
      <c r="H19" s="296"/>
      <c r="I19" s="296"/>
      <c r="J19" s="296"/>
      <c r="K19" s="296"/>
      <c r="L19" s="296"/>
      <c r="M19" s="296"/>
      <c r="N19" s="296"/>
      <c r="O19" s="296"/>
      <c r="P19" s="296"/>
      <c r="Q19" s="296"/>
      <c r="R19" s="296"/>
      <c r="S19" s="296"/>
      <c r="T19" s="296"/>
      <c r="U19" s="296"/>
      <c r="V19" s="296"/>
      <c r="W19" s="296"/>
      <c r="X19" s="296"/>
      <c r="Y19" s="296"/>
      <c r="Z19" s="296"/>
      <c r="AA19" s="296"/>
      <c r="AB19" s="296"/>
      <c r="AC19" s="296"/>
      <c r="AD19" s="296"/>
      <c r="AE19" s="296"/>
      <c r="AF19" s="296"/>
      <c r="AG19" s="296"/>
      <c r="AH19" s="296"/>
      <c r="AI19" s="296"/>
      <c r="AJ19" s="296"/>
      <c r="AK19" s="296"/>
      <c r="AL19" s="296"/>
      <c r="AM19" s="296"/>
      <c r="AN19" s="82"/>
      <c r="AO19" s="82"/>
      <c r="AP19" s="82"/>
      <c r="AQ19" s="82"/>
      <c r="AR19" s="82"/>
      <c r="AS19" s="82"/>
      <c r="AT19" s="82"/>
      <c r="AU19" s="82"/>
      <c r="AV19" s="82"/>
      <c r="AW19" s="82"/>
      <c r="AX19" s="82"/>
      <c r="AY19" s="82"/>
      <c r="AZ19" s="82"/>
      <c r="BA19" s="82"/>
      <c r="BB19" s="82"/>
      <c r="BC19" s="82"/>
      <c r="BD19" s="82"/>
    </row>
    <row r="20" spans="1:56" ht="35.25" customHeight="1">
      <c r="A20" s="82"/>
      <c r="B20" s="196"/>
      <c r="C20" s="196"/>
      <c r="D20" s="196"/>
      <c r="E20" s="196"/>
      <c r="F20" s="196"/>
      <c r="G20" s="196"/>
      <c r="H20" s="196"/>
      <c r="I20" s="297" t="s">
        <v>335</v>
      </c>
      <c r="J20" s="297"/>
      <c r="K20" s="297"/>
      <c r="L20" s="297"/>
      <c r="M20" s="297"/>
      <c r="N20" s="297"/>
      <c r="O20" s="297"/>
      <c r="P20" s="297"/>
      <c r="Q20" s="297"/>
      <c r="R20" s="297"/>
      <c r="S20" s="297"/>
      <c r="T20" s="297"/>
      <c r="U20" s="297"/>
      <c r="V20" s="297"/>
      <c r="W20" s="297"/>
      <c r="X20" s="297"/>
      <c r="Y20" s="297"/>
      <c r="Z20" s="297"/>
      <c r="AA20" s="297"/>
      <c r="AB20" s="297"/>
      <c r="AC20" s="297"/>
      <c r="AD20" s="196"/>
      <c r="AE20" s="196"/>
      <c r="AF20" s="196"/>
      <c r="AG20" s="196"/>
      <c r="AH20" s="196"/>
      <c r="AI20" s="196"/>
      <c r="AJ20" s="196"/>
      <c r="AK20" s="196"/>
      <c r="AL20" s="196"/>
      <c r="AM20" s="196"/>
      <c r="AN20" s="82"/>
      <c r="AO20" s="82"/>
      <c r="AP20" s="82"/>
      <c r="AQ20" s="82"/>
      <c r="AR20" s="82"/>
      <c r="AS20" s="82"/>
      <c r="AT20" s="82"/>
      <c r="AU20" s="82"/>
      <c r="AV20" s="82"/>
      <c r="AW20" s="82"/>
      <c r="AX20" s="82"/>
      <c r="AY20" s="82"/>
      <c r="AZ20" s="82"/>
      <c r="BA20" s="82"/>
      <c r="BB20" s="82"/>
      <c r="BC20" s="82"/>
      <c r="BD20" s="82"/>
    </row>
    <row r="21" spans="1:56" ht="12.75" customHeight="1">
      <c r="A21" s="82"/>
      <c r="B21" s="196"/>
      <c r="C21" s="196"/>
      <c r="D21" s="196"/>
      <c r="E21" s="196"/>
      <c r="F21" s="196"/>
      <c r="G21" s="196"/>
      <c r="H21" s="196"/>
      <c r="I21" s="196"/>
      <c r="J21" s="196"/>
      <c r="K21" s="196"/>
      <c r="L21" s="196"/>
      <c r="M21" s="196"/>
      <c r="N21" s="196"/>
      <c r="O21" s="196"/>
      <c r="P21" s="196"/>
      <c r="Q21" s="196"/>
      <c r="R21" s="196"/>
      <c r="S21" s="196"/>
      <c r="T21" s="196"/>
      <c r="U21" s="196"/>
      <c r="V21" s="196"/>
      <c r="W21" s="196"/>
      <c r="X21" s="196"/>
      <c r="Y21" s="196"/>
      <c r="Z21" s="196"/>
      <c r="AA21" s="196"/>
      <c r="AB21" s="196"/>
      <c r="AC21" s="196"/>
      <c r="AD21" s="196"/>
      <c r="AE21" s="196"/>
      <c r="AF21" s="196"/>
      <c r="AG21" s="196"/>
      <c r="AH21" s="196"/>
      <c r="AI21" s="196"/>
      <c r="AJ21" s="196"/>
      <c r="AK21" s="196"/>
      <c r="AL21" s="196"/>
      <c r="AM21" s="196"/>
      <c r="AN21" s="82"/>
      <c r="AO21" s="82"/>
      <c r="AP21" s="82"/>
      <c r="AQ21" s="82"/>
      <c r="AR21" s="82"/>
      <c r="AS21" s="82"/>
      <c r="AT21" s="82"/>
      <c r="AU21" s="82"/>
      <c r="AV21" s="82"/>
      <c r="AW21" s="82"/>
      <c r="AX21" s="82"/>
      <c r="AY21" s="82"/>
      <c r="AZ21" s="82"/>
      <c r="BA21" s="82"/>
      <c r="BB21" s="82"/>
      <c r="BC21" s="82"/>
      <c r="BD21" s="82"/>
    </row>
    <row r="22" spans="1:56" ht="3" customHeight="1">
      <c r="A22" s="82"/>
      <c r="B22" s="196"/>
      <c r="C22" s="196"/>
      <c r="D22" s="196"/>
      <c r="E22" s="196"/>
      <c r="F22" s="196"/>
      <c r="G22" s="196"/>
      <c r="H22" s="196"/>
      <c r="I22" s="196"/>
      <c r="J22" s="196"/>
      <c r="K22" s="196"/>
      <c r="L22" s="196"/>
      <c r="M22" s="196"/>
      <c r="N22" s="196"/>
      <c r="O22" s="196"/>
      <c r="P22" s="196"/>
      <c r="Q22" s="196"/>
      <c r="R22" s="196"/>
      <c r="S22" s="196"/>
      <c r="T22" s="196"/>
      <c r="U22" s="196"/>
      <c r="V22" s="196"/>
      <c r="W22" s="196"/>
      <c r="X22" s="196"/>
      <c r="Y22" s="196"/>
      <c r="Z22" s="196"/>
      <c r="AA22" s="196"/>
      <c r="AB22" s="196"/>
      <c r="AC22" s="196"/>
      <c r="AD22" s="196"/>
      <c r="AE22" s="196"/>
      <c r="AF22" s="196"/>
      <c r="AG22" s="196"/>
      <c r="AH22" s="196"/>
      <c r="AI22" s="196"/>
      <c r="AJ22" s="196"/>
      <c r="AK22" s="196"/>
      <c r="AL22" s="196"/>
      <c r="AM22" s="196"/>
      <c r="AN22" s="82"/>
      <c r="AO22" s="82"/>
      <c r="AP22" s="82"/>
      <c r="AQ22" s="82"/>
      <c r="AR22" s="82"/>
      <c r="AS22" s="82"/>
      <c r="AT22" s="82"/>
      <c r="AU22" s="82"/>
      <c r="AV22" s="82"/>
      <c r="AW22" s="82"/>
      <c r="AX22" s="82"/>
      <c r="AY22" s="82"/>
      <c r="AZ22" s="82"/>
      <c r="BA22" s="82"/>
      <c r="BB22" s="82"/>
      <c r="BC22" s="82"/>
      <c r="BD22" s="82"/>
    </row>
    <row r="23" spans="1:56" ht="6" customHeight="1">
      <c r="A23" s="82"/>
      <c r="B23" s="292" t="s">
        <v>444</v>
      </c>
      <c r="C23" s="292"/>
      <c r="D23" s="292"/>
      <c r="E23" s="292"/>
      <c r="F23" s="292"/>
      <c r="G23" s="292"/>
      <c r="H23" s="292"/>
      <c r="I23" s="292"/>
      <c r="J23" s="292"/>
      <c r="K23" s="292"/>
      <c r="L23" s="292" t="s">
        <v>445</v>
      </c>
      <c r="M23" s="292"/>
      <c r="N23" s="292"/>
      <c r="O23" s="292"/>
      <c r="P23" s="292"/>
      <c r="Q23" s="292"/>
      <c r="R23" s="292"/>
      <c r="S23" s="292"/>
      <c r="T23" s="292"/>
      <c r="U23" s="292"/>
      <c r="V23" s="292" t="s">
        <v>439</v>
      </c>
      <c r="W23" s="292"/>
      <c r="X23" s="292"/>
      <c r="Y23" s="292"/>
      <c r="Z23" s="292"/>
      <c r="AA23" s="292"/>
      <c r="AB23" s="292"/>
      <c r="AC23" s="292"/>
      <c r="AD23" s="292"/>
      <c r="AE23" s="292" t="s">
        <v>440</v>
      </c>
      <c r="AF23" s="292"/>
      <c r="AG23" s="292"/>
      <c r="AH23" s="292"/>
      <c r="AI23" s="292"/>
      <c r="AJ23" s="292"/>
      <c r="AK23" s="292"/>
      <c r="AL23" s="292"/>
      <c r="AM23" s="292"/>
      <c r="AN23" s="82"/>
      <c r="AO23" s="82"/>
      <c r="AP23" s="82"/>
      <c r="AQ23" s="82"/>
      <c r="AR23" s="82"/>
      <c r="AS23" s="82"/>
      <c r="AT23" s="82"/>
      <c r="AU23" s="82"/>
      <c r="AV23" s="82"/>
      <c r="AW23" s="82"/>
      <c r="AX23" s="82"/>
      <c r="AY23" s="82"/>
      <c r="AZ23" s="82"/>
      <c r="BA23" s="82"/>
      <c r="BB23" s="82"/>
      <c r="BC23" s="82"/>
      <c r="BD23" s="82"/>
    </row>
    <row r="24" spans="1:56" ht="2.25" customHeight="1">
      <c r="A24" s="82"/>
      <c r="B24" s="292"/>
      <c r="C24" s="292"/>
      <c r="D24" s="292"/>
      <c r="E24" s="292"/>
      <c r="F24" s="292"/>
      <c r="G24" s="292"/>
      <c r="H24" s="292"/>
      <c r="I24" s="292"/>
      <c r="J24" s="292"/>
      <c r="K24" s="292"/>
      <c r="L24" s="292"/>
      <c r="M24" s="292"/>
      <c r="N24" s="292"/>
      <c r="O24" s="292"/>
      <c r="P24" s="292"/>
      <c r="Q24" s="292"/>
      <c r="R24" s="292"/>
      <c r="S24" s="292"/>
      <c r="T24" s="292"/>
      <c r="U24" s="292"/>
      <c r="V24" s="292"/>
      <c r="W24" s="292"/>
      <c r="X24" s="292"/>
      <c r="Y24" s="292"/>
      <c r="Z24" s="292"/>
      <c r="AA24" s="292"/>
      <c r="AB24" s="292"/>
      <c r="AC24" s="292"/>
      <c r="AD24" s="292"/>
      <c r="AE24" s="292"/>
      <c r="AF24" s="292"/>
      <c r="AG24" s="292"/>
      <c r="AH24" s="292"/>
      <c r="AI24" s="292"/>
      <c r="AJ24" s="292"/>
      <c r="AK24" s="292"/>
      <c r="AL24" s="292"/>
      <c r="AM24" s="292"/>
      <c r="AN24" s="82"/>
      <c r="AO24" s="82"/>
      <c r="AP24" s="82"/>
      <c r="AQ24" s="82"/>
      <c r="AR24" s="82"/>
      <c r="AS24" s="82"/>
      <c r="AT24" s="82"/>
      <c r="AU24" s="82"/>
      <c r="AV24" s="82"/>
      <c r="AW24" s="82"/>
      <c r="AX24" s="82"/>
      <c r="AY24" s="82"/>
      <c r="AZ24" s="82"/>
      <c r="BA24" s="82"/>
      <c r="BB24" s="82"/>
      <c r="BC24" s="82"/>
      <c r="BD24" s="82"/>
    </row>
    <row r="25" spans="1:56" ht="3" customHeight="1">
      <c r="A25" s="82"/>
      <c r="B25" s="292"/>
      <c r="C25" s="292"/>
      <c r="D25" s="292"/>
      <c r="E25" s="292"/>
      <c r="F25" s="292"/>
      <c r="G25" s="292"/>
      <c r="H25" s="292"/>
      <c r="I25" s="292"/>
      <c r="J25" s="292"/>
      <c r="K25" s="292"/>
      <c r="L25" s="292"/>
      <c r="M25" s="292"/>
      <c r="N25" s="292"/>
      <c r="O25" s="292"/>
      <c r="P25" s="292"/>
      <c r="Q25" s="292"/>
      <c r="R25" s="292"/>
      <c r="S25" s="292"/>
      <c r="T25" s="292"/>
      <c r="U25" s="292"/>
      <c r="V25" s="292"/>
      <c r="W25" s="292"/>
      <c r="X25" s="292"/>
      <c r="Y25" s="292"/>
      <c r="Z25" s="292"/>
      <c r="AA25" s="292"/>
      <c r="AB25" s="292"/>
      <c r="AC25" s="292"/>
      <c r="AD25" s="292"/>
      <c r="AE25" s="292"/>
      <c r="AF25" s="292"/>
      <c r="AG25" s="292"/>
      <c r="AH25" s="292"/>
      <c r="AI25" s="292"/>
      <c r="AJ25" s="292"/>
      <c r="AK25" s="292"/>
      <c r="AL25" s="292"/>
      <c r="AM25" s="292"/>
      <c r="AN25" s="82"/>
      <c r="AO25" s="82"/>
      <c r="AP25" s="82"/>
      <c r="AQ25" s="82"/>
      <c r="AR25" s="82"/>
      <c r="AS25" s="82"/>
      <c r="AT25" s="82"/>
      <c r="AU25" s="82"/>
      <c r="AV25" s="82"/>
      <c r="AW25" s="82"/>
      <c r="AX25" s="82"/>
      <c r="AY25" s="82"/>
      <c r="AZ25" s="82"/>
      <c r="BA25" s="82"/>
      <c r="BB25" s="82"/>
      <c r="BC25" s="82"/>
      <c r="BD25" s="82"/>
    </row>
    <row r="26" spans="1:56" ht="3" customHeight="1">
      <c r="A26" s="82"/>
      <c r="B26" s="292"/>
      <c r="C26" s="292"/>
      <c r="D26" s="292"/>
      <c r="E26" s="292"/>
      <c r="F26" s="292"/>
      <c r="G26" s="292"/>
      <c r="H26" s="292"/>
      <c r="I26" s="292"/>
      <c r="J26" s="292"/>
      <c r="K26" s="292"/>
      <c r="L26" s="292"/>
      <c r="M26" s="292"/>
      <c r="N26" s="292"/>
      <c r="O26" s="292"/>
      <c r="P26" s="292"/>
      <c r="Q26" s="292"/>
      <c r="R26" s="292"/>
      <c r="S26" s="292"/>
      <c r="T26" s="292"/>
      <c r="U26" s="292"/>
      <c r="V26" s="292"/>
      <c r="W26" s="292"/>
      <c r="X26" s="292"/>
      <c r="Y26" s="292"/>
      <c r="Z26" s="292"/>
      <c r="AA26" s="292"/>
      <c r="AB26" s="292"/>
      <c r="AC26" s="292"/>
      <c r="AD26" s="292"/>
      <c r="AE26" s="292"/>
      <c r="AF26" s="292"/>
      <c r="AG26" s="292"/>
      <c r="AH26" s="292"/>
      <c r="AI26" s="292"/>
      <c r="AJ26" s="292"/>
      <c r="AK26" s="292"/>
      <c r="AL26" s="292"/>
      <c r="AM26" s="292"/>
      <c r="AN26" s="82"/>
      <c r="AO26" s="82"/>
      <c r="AP26" s="82"/>
      <c r="AQ26" s="82"/>
      <c r="AR26" s="82"/>
      <c r="AS26" s="82"/>
      <c r="AT26" s="82"/>
      <c r="AU26" s="82"/>
      <c r="AV26" s="82"/>
      <c r="AW26" s="82"/>
      <c r="AX26" s="82"/>
      <c r="AY26" s="82"/>
      <c r="AZ26" s="82"/>
      <c r="BA26" s="82"/>
      <c r="BB26" s="82"/>
      <c r="BC26" s="82"/>
      <c r="BD26" s="82"/>
    </row>
    <row r="27" spans="1:56" ht="3" customHeight="1">
      <c r="A27" s="82"/>
      <c r="B27" s="292"/>
      <c r="C27" s="292"/>
      <c r="D27" s="292"/>
      <c r="E27" s="292"/>
      <c r="F27" s="292"/>
      <c r="G27" s="292"/>
      <c r="H27" s="292"/>
      <c r="I27" s="292"/>
      <c r="J27" s="292"/>
      <c r="K27" s="292"/>
      <c r="L27" s="292"/>
      <c r="M27" s="292"/>
      <c r="N27" s="292"/>
      <c r="O27" s="292"/>
      <c r="P27" s="292"/>
      <c r="Q27" s="292"/>
      <c r="R27" s="292"/>
      <c r="S27" s="292"/>
      <c r="T27" s="292"/>
      <c r="U27" s="292"/>
      <c r="V27" s="292"/>
      <c r="W27" s="292"/>
      <c r="X27" s="292"/>
      <c r="Y27" s="292"/>
      <c r="Z27" s="292"/>
      <c r="AA27" s="292"/>
      <c r="AB27" s="292"/>
      <c r="AC27" s="292"/>
      <c r="AD27" s="292"/>
      <c r="AE27" s="292"/>
      <c r="AF27" s="292"/>
      <c r="AG27" s="292"/>
      <c r="AH27" s="292"/>
      <c r="AI27" s="292"/>
      <c r="AJ27" s="292"/>
      <c r="AK27" s="292"/>
      <c r="AL27" s="292"/>
      <c r="AM27" s="292"/>
      <c r="AN27" s="82"/>
      <c r="AO27" s="82"/>
      <c r="AP27" s="82"/>
      <c r="AQ27" s="82"/>
      <c r="AR27" s="82"/>
      <c r="AS27" s="82"/>
      <c r="AT27" s="82"/>
      <c r="AU27" s="82"/>
      <c r="AV27" s="82"/>
      <c r="AW27" s="82"/>
      <c r="AX27" s="82"/>
      <c r="AY27" s="82"/>
      <c r="AZ27" s="82"/>
      <c r="BA27" s="82"/>
      <c r="BB27" s="82"/>
      <c r="BC27" s="82"/>
      <c r="BD27" s="82"/>
    </row>
    <row r="28" spans="1:56" ht="6" customHeight="1">
      <c r="A28" s="82"/>
      <c r="B28" s="292"/>
      <c r="C28" s="292"/>
      <c r="D28" s="292"/>
      <c r="E28" s="292"/>
      <c r="F28" s="292"/>
      <c r="G28" s="292"/>
      <c r="H28" s="292"/>
      <c r="I28" s="292"/>
      <c r="J28" s="292"/>
      <c r="K28" s="292"/>
      <c r="L28" s="292"/>
      <c r="M28" s="292"/>
      <c r="N28" s="292"/>
      <c r="O28" s="292"/>
      <c r="P28" s="292"/>
      <c r="Q28" s="292"/>
      <c r="R28" s="292"/>
      <c r="S28" s="292"/>
      <c r="T28" s="292"/>
      <c r="U28" s="292"/>
      <c r="V28" s="292"/>
      <c r="W28" s="292"/>
      <c r="X28" s="292"/>
      <c r="Y28" s="292"/>
      <c r="Z28" s="292"/>
      <c r="AA28" s="292"/>
      <c r="AB28" s="292"/>
      <c r="AC28" s="292"/>
      <c r="AD28" s="292"/>
      <c r="AE28" s="292"/>
      <c r="AF28" s="292"/>
      <c r="AG28" s="292"/>
      <c r="AH28" s="292"/>
      <c r="AI28" s="292"/>
      <c r="AJ28" s="292"/>
      <c r="AK28" s="292"/>
      <c r="AL28" s="292"/>
      <c r="AM28" s="292"/>
      <c r="AN28" s="82"/>
      <c r="AO28" s="82"/>
      <c r="AP28" s="82"/>
      <c r="AQ28" s="82"/>
      <c r="AR28" s="82"/>
      <c r="AS28" s="82"/>
      <c r="AT28" s="82"/>
      <c r="AU28" s="82"/>
      <c r="AV28" s="82"/>
      <c r="AW28" s="82"/>
      <c r="AX28" s="82"/>
      <c r="AY28" s="82"/>
      <c r="AZ28" s="82"/>
      <c r="BA28" s="82"/>
      <c r="BB28" s="82"/>
      <c r="BC28" s="82"/>
      <c r="BD28" s="82"/>
    </row>
    <row r="29" spans="1:56" ht="3" customHeight="1">
      <c r="A29" s="82"/>
      <c r="B29" s="292"/>
      <c r="C29" s="292"/>
      <c r="D29" s="292"/>
      <c r="E29" s="292"/>
      <c r="F29" s="292"/>
      <c r="G29" s="292"/>
      <c r="H29" s="292"/>
      <c r="I29" s="292"/>
      <c r="J29" s="292"/>
      <c r="K29" s="292"/>
      <c r="L29" s="292"/>
      <c r="M29" s="292"/>
      <c r="N29" s="292"/>
      <c r="O29" s="292"/>
      <c r="P29" s="292"/>
      <c r="Q29" s="292"/>
      <c r="R29" s="292"/>
      <c r="S29" s="292"/>
      <c r="T29" s="292"/>
      <c r="U29" s="292"/>
      <c r="V29" s="292"/>
      <c r="W29" s="292"/>
      <c r="X29" s="292"/>
      <c r="Y29" s="292"/>
      <c r="Z29" s="292"/>
      <c r="AA29" s="292"/>
      <c r="AB29" s="292"/>
      <c r="AC29" s="292"/>
      <c r="AD29" s="292"/>
      <c r="AE29" s="292"/>
      <c r="AF29" s="292"/>
      <c r="AG29" s="292"/>
      <c r="AH29" s="292"/>
      <c r="AI29" s="292"/>
      <c r="AJ29" s="292"/>
      <c r="AK29" s="292"/>
      <c r="AL29" s="292"/>
      <c r="AM29" s="292"/>
      <c r="AN29" s="82"/>
      <c r="AO29" s="82"/>
      <c r="AP29" s="82"/>
      <c r="AQ29" s="82"/>
      <c r="AR29" s="82"/>
      <c r="AS29" s="82"/>
      <c r="AT29" s="82"/>
      <c r="AU29" s="82"/>
      <c r="AV29" s="82"/>
      <c r="AW29" s="82"/>
      <c r="AX29" s="82"/>
      <c r="AY29" s="82"/>
      <c r="AZ29" s="82"/>
      <c r="BA29" s="82"/>
      <c r="BB29" s="82"/>
      <c r="BC29" s="82"/>
      <c r="BD29" s="82"/>
    </row>
    <row r="30" spans="1:56" ht="3" customHeight="1">
      <c r="A30" s="82"/>
      <c r="B30" s="292"/>
      <c r="C30" s="292"/>
      <c r="D30" s="292"/>
      <c r="E30" s="292"/>
      <c r="F30" s="292"/>
      <c r="G30" s="292"/>
      <c r="H30" s="292"/>
      <c r="I30" s="292"/>
      <c r="J30" s="292"/>
      <c r="K30" s="292"/>
      <c r="L30" s="292"/>
      <c r="M30" s="292"/>
      <c r="N30" s="292"/>
      <c r="O30" s="292"/>
      <c r="P30" s="292"/>
      <c r="Q30" s="292"/>
      <c r="R30" s="292"/>
      <c r="S30" s="292"/>
      <c r="T30" s="292"/>
      <c r="U30" s="292"/>
      <c r="V30" s="292"/>
      <c r="W30" s="292"/>
      <c r="X30" s="292"/>
      <c r="Y30" s="292"/>
      <c r="Z30" s="292"/>
      <c r="AA30" s="292"/>
      <c r="AB30" s="292"/>
      <c r="AC30" s="292"/>
      <c r="AD30" s="292"/>
      <c r="AE30" s="292"/>
      <c r="AF30" s="292"/>
      <c r="AG30" s="292"/>
      <c r="AH30" s="292"/>
      <c r="AI30" s="292"/>
      <c r="AJ30" s="292"/>
      <c r="AK30" s="292"/>
      <c r="AL30" s="292"/>
      <c r="AM30" s="292"/>
      <c r="AN30" s="82"/>
      <c r="AO30" s="82"/>
      <c r="AP30" s="82"/>
      <c r="AQ30" s="82"/>
      <c r="AR30" s="82"/>
      <c r="AS30" s="82"/>
      <c r="AT30" s="82"/>
      <c r="AU30" s="82"/>
      <c r="AV30" s="82"/>
      <c r="AW30" s="82"/>
      <c r="AX30" s="82"/>
      <c r="AY30" s="82"/>
      <c r="AZ30" s="82"/>
      <c r="BA30" s="82"/>
      <c r="BB30" s="82"/>
      <c r="BC30" s="82"/>
      <c r="BD30" s="82"/>
    </row>
    <row r="31" spans="1:56" ht="3" customHeight="1">
      <c r="A31" s="82"/>
      <c r="B31" s="292"/>
      <c r="C31" s="292"/>
      <c r="D31" s="292"/>
      <c r="E31" s="292"/>
      <c r="F31" s="292"/>
      <c r="G31" s="292"/>
      <c r="H31" s="292"/>
      <c r="I31" s="292"/>
      <c r="J31" s="292"/>
      <c r="K31" s="292"/>
      <c r="L31" s="292"/>
      <c r="M31" s="292"/>
      <c r="N31" s="292"/>
      <c r="O31" s="292"/>
      <c r="P31" s="292"/>
      <c r="Q31" s="292"/>
      <c r="R31" s="292"/>
      <c r="S31" s="292"/>
      <c r="T31" s="292"/>
      <c r="U31" s="292"/>
      <c r="V31" s="292"/>
      <c r="W31" s="292"/>
      <c r="X31" s="292"/>
      <c r="Y31" s="292"/>
      <c r="Z31" s="292"/>
      <c r="AA31" s="292"/>
      <c r="AB31" s="292"/>
      <c r="AC31" s="292"/>
      <c r="AD31" s="292"/>
      <c r="AE31" s="292"/>
      <c r="AF31" s="292"/>
      <c r="AG31" s="292"/>
      <c r="AH31" s="292"/>
      <c r="AI31" s="292"/>
      <c r="AJ31" s="292"/>
      <c r="AK31" s="292"/>
      <c r="AL31" s="292"/>
      <c r="AM31" s="292"/>
      <c r="AN31" s="82"/>
      <c r="AO31" s="82"/>
      <c r="AP31" s="82"/>
      <c r="AQ31" s="82"/>
      <c r="AR31" s="82"/>
      <c r="AS31" s="82"/>
      <c r="AT31" s="82"/>
      <c r="AU31" s="82"/>
      <c r="AV31" s="82"/>
      <c r="AW31" s="82"/>
      <c r="AX31" s="82"/>
      <c r="AY31" s="82"/>
      <c r="AZ31" s="82"/>
      <c r="BA31" s="82"/>
      <c r="BB31" s="82"/>
      <c r="BC31" s="82"/>
      <c r="BD31" s="82"/>
    </row>
    <row r="32" spans="1:56" ht="27" customHeight="1">
      <c r="A32" s="82"/>
      <c r="B32" s="292"/>
      <c r="C32" s="292"/>
      <c r="D32" s="292"/>
      <c r="E32" s="292"/>
      <c r="F32" s="292"/>
      <c r="G32" s="292"/>
      <c r="H32" s="292"/>
      <c r="I32" s="292"/>
      <c r="J32" s="292"/>
      <c r="K32" s="292"/>
      <c r="L32" s="292"/>
      <c r="M32" s="292"/>
      <c r="N32" s="292"/>
      <c r="O32" s="292"/>
      <c r="P32" s="292"/>
      <c r="Q32" s="292"/>
      <c r="R32" s="292"/>
      <c r="S32" s="292"/>
      <c r="T32" s="292"/>
      <c r="U32" s="292"/>
      <c r="V32" s="292"/>
      <c r="W32" s="292"/>
      <c r="X32" s="292"/>
      <c r="Y32" s="292"/>
      <c r="Z32" s="292"/>
      <c r="AA32" s="292"/>
      <c r="AB32" s="292"/>
      <c r="AC32" s="292"/>
      <c r="AD32" s="292"/>
      <c r="AE32" s="292"/>
      <c r="AF32" s="292"/>
      <c r="AG32" s="292"/>
      <c r="AH32" s="292"/>
      <c r="AI32" s="292"/>
      <c r="AJ32" s="292"/>
      <c r="AK32" s="292"/>
      <c r="AL32" s="292"/>
      <c r="AM32" s="292"/>
      <c r="AN32" s="82"/>
      <c r="AO32" s="82"/>
      <c r="AP32" s="82"/>
      <c r="AQ32" s="82"/>
      <c r="AR32" s="82"/>
      <c r="AS32" s="82"/>
      <c r="AT32" s="82"/>
      <c r="AU32" s="82"/>
      <c r="AV32" s="82"/>
      <c r="AW32" s="82"/>
      <c r="AX32" s="82"/>
      <c r="AY32" s="82"/>
      <c r="AZ32" s="82"/>
      <c r="BA32" s="82"/>
      <c r="BB32" s="82"/>
      <c r="BC32" s="82"/>
      <c r="BD32" s="82"/>
    </row>
    <row r="33" spans="1:56" ht="7.5" customHeight="1">
      <c r="A33" s="82"/>
      <c r="B33" s="292"/>
      <c r="C33" s="292"/>
      <c r="D33" s="292"/>
      <c r="E33" s="292"/>
      <c r="F33" s="292"/>
      <c r="G33" s="292"/>
      <c r="H33" s="292"/>
      <c r="I33" s="292"/>
      <c r="J33" s="292"/>
      <c r="K33" s="292"/>
      <c r="L33" s="292"/>
      <c r="M33" s="292"/>
      <c r="N33" s="292"/>
      <c r="O33" s="292"/>
      <c r="P33" s="292"/>
      <c r="Q33" s="292"/>
      <c r="R33" s="292"/>
      <c r="S33" s="292"/>
      <c r="T33" s="292"/>
      <c r="U33" s="292"/>
      <c r="V33" s="292"/>
      <c r="W33" s="292"/>
      <c r="X33" s="292"/>
      <c r="Y33" s="292"/>
      <c r="Z33" s="292"/>
      <c r="AA33" s="292"/>
      <c r="AB33" s="292"/>
      <c r="AC33" s="292"/>
      <c r="AD33" s="292"/>
      <c r="AE33" s="292"/>
      <c r="AF33" s="292"/>
      <c r="AG33" s="292"/>
      <c r="AH33" s="292"/>
      <c r="AI33" s="292"/>
      <c r="AJ33" s="292"/>
      <c r="AK33" s="292"/>
      <c r="AL33" s="292"/>
      <c r="AM33" s="292"/>
      <c r="AN33" s="82"/>
      <c r="AO33" s="82"/>
      <c r="AP33" s="82"/>
      <c r="AQ33" s="82"/>
      <c r="AR33" s="82"/>
      <c r="AS33" s="82"/>
      <c r="AT33" s="82"/>
      <c r="AU33" s="82"/>
      <c r="AV33" s="82"/>
      <c r="AW33" s="82"/>
      <c r="AX33" s="82"/>
      <c r="AY33" s="82"/>
      <c r="AZ33" s="82"/>
      <c r="BA33" s="82"/>
      <c r="BB33" s="82"/>
      <c r="BC33" s="82"/>
      <c r="BD33" s="82"/>
    </row>
    <row r="34" spans="1:56" ht="3" hidden="1" customHeight="1">
      <c r="A34" s="82"/>
      <c r="B34" s="292"/>
      <c r="C34" s="292"/>
      <c r="D34" s="292"/>
      <c r="E34" s="292"/>
      <c r="F34" s="292"/>
      <c r="G34" s="292"/>
      <c r="H34" s="292"/>
      <c r="I34" s="292"/>
      <c r="J34" s="292"/>
      <c r="K34" s="292"/>
      <c r="L34" s="292"/>
      <c r="M34" s="292"/>
      <c r="N34" s="292"/>
      <c r="O34" s="292"/>
      <c r="P34" s="292"/>
      <c r="Q34" s="292"/>
      <c r="R34" s="292"/>
      <c r="S34" s="292"/>
      <c r="T34" s="292"/>
      <c r="U34" s="292"/>
      <c r="V34" s="292"/>
      <c r="W34" s="292"/>
      <c r="X34" s="292"/>
      <c r="Y34" s="292"/>
      <c r="Z34" s="292"/>
      <c r="AA34" s="292"/>
      <c r="AB34" s="292"/>
      <c r="AC34" s="292"/>
      <c r="AD34" s="292"/>
      <c r="AE34" s="292"/>
      <c r="AF34" s="292"/>
      <c r="AG34" s="292"/>
      <c r="AH34" s="292"/>
      <c r="AI34" s="292"/>
      <c r="AJ34" s="292"/>
      <c r="AK34" s="292"/>
      <c r="AL34" s="292"/>
      <c r="AM34" s="292"/>
      <c r="AN34" s="82"/>
      <c r="AO34" s="82"/>
      <c r="AP34" s="82"/>
      <c r="AQ34" s="82"/>
      <c r="AR34" s="82"/>
      <c r="AS34" s="82"/>
      <c r="AT34" s="82"/>
      <c r="AU34" s="82"/>
      <c r="AV34" s="82"/>
      <c r="AW34" s="82"/>
      <c r="AX34" s="82"/>
      <c r="AY34" s="82"/>
      <c r="AZ34" s="82"/>
      <c r="BA34" s="82"/>
      <c r="BB34" s="82"/>
      <c r="BC34" s="82"/>
      <c r="BD34" s="82"/>
    </row>
    <row r="35" spans="1:56" ht="3" hidden="1" customHeight="1">
      <c r="A35" s="82"/>
      <c r="B35" s="290"/>
      <c r="C35" s="290"/>
      <c r="D35" s="290"/>
      <c r="E35" s="290"/>
      <c r="F35" s="290"/>
      <c r="G35" s="290"/>
      <c r="H35" s="290"/>
      <c r="I35" s="290"/>
      <c r="J35" s="290"/>
      <c r="K35" s="290"/>
      <c r="L35" s="506"/>
      <c r="M35" s="506"/>
      <c r="N35" s="506"/>
      <c r="O35" s="506"/>
      <c r="P35" s="506"/>
      <c r="Q35" s="506"/>
      <c r="R35" s="506"/>
      <c r="S35" s="506"/>
      <c r="T35" s="506"/>
      <c r="U35" s="506"/>
      <c r="V35" s="289"/>
      <c r="W35" s="289"/>
      <c r="X35" s="289"/>
      <c r="Y35" s="289"/>
      <c r="Z35" s="289"/>
      <c r="AA35" s="289"/>
      <c r="AB35" s="289"/>
      <c r="AC35" s="289"/>
      <c r="AD35" s="289"/>
      <c r="AE35" s="290"/>
      <c r="AF35" s="290"/>
      <c r="AG35" s="290"/>
      <c r="AH35" s="290"/>
      <c r="AI35" s="290"/>
      <c r="AJ35" s="290"/>
      <c r="AK35" s="290"/>
      <c r="AL35" s="290"/>
      <c r="AM35" s="290"/>
      <c r="AN35" s="82"/>
      <c r="AO35" s="82"/>
      <c r="AP35" s="82"/>
      <c r="AQ35" s="82"/>
      <c r="AR35" s="82"/>
      <c r="AS35" s="82"/>
      <c r="AT35" s="82"/>
      <c r="AU35" s="82"/>
      <c r="AV35" s="82"/>
      <c r="AW35" s="82"/>
      <c r="AX35" s="82"/>
      <c r="AY35" s="82"/>
      <c r="AZ35" s="82"/>
      <c r="BA35" s="82"/>
      <c r="BB35" s="82"/>
      <c r="BC35" s="82"/>
      <c r="BD35" s="82"/>
    </row>
    <row r="36" spans="1:56" ht="3" customHeight="1">
      <c r="A36" s="82"/>
      <c r="B36" s="290"/>
      <c r="C36" s="290"/>
      <c r="D36" s="290"/>
      <c r="E36" s="290"/>
      <c r="F36" s="290"/>
      <c r="G36" s="290"/>
      <c r="H36" s="290"/>
      <c r="I36" s="290"/>
      <c r="J36" s="290"/>
      <c r="K36" s="290"/>
      <c r="L36" s="506"/>
      <c r="M36" s="506"/>
      <c r="N36" s="506"/>
      <c r="O36" s="506"/>
      <c r="P36" s="506"/>
      <c r="Q36" s="506"/>
      <c r="R36" s="506"/>
      <c r="S36" s="506"/>
      <c r="T36" s="506"/>
      <c r="U36" s="506"/>
      <c r="V36" s="289"/>
      <c r="W36" s="289"/>
      <c r="X36" s="289"/>
      <c r="Y36" s="289"/>
      <c r="Z36" s="289"/>
      <c r="AA36" s="289"/>
      <c r="AB36" s="289"/>
      <c r="AC36" s="289"/>
      <c r="AD36" s="289"/>
      <c r="AE36" s="290"/>
      <c r="AF36" s="290"/>
      <c r="AG36" s="290"/>
      <c r="AH36" s="290"/>
      <c r="AI36" s="290"/>
      <c r="AJ36" s="290"/>
      <c r="AK36" s="290"/>
      <c r="AL36" s="290"/>
      <c r="AM36" s="290"/>
      <c r="AN36" s="82"/>
      <c r="AO36" s="82"/>
      <c r="AP36" s="82"/>
      <c r="AQ36" s="82"/>
      <c r="AR36" s="82"/>
      <c r="AS36" s="82"/>
      <c r="AT36" s="82"/>
      <c r="AU36" s="82"/>
      <c r="AV36" s="82"/>
      <c r="AW36" s="82"/>
      <c r="AX36" s="82"/>
      <c r="AY36" s="82"/>
      <c r="AZ36" s="82"/>
      <c r="BA36" s="82"/>
      <c r="BB36" s="82"/>
      <c r="BC36" s="82"/>
      <c r="BD36" s="82"/>
    </row>
    <row r="37" spans="1:56" ht="3" customHeight="1">
      <c r="A37" s="82"/>
      <c r="B37" s="290"/>
      <c r="C37" s="290"/>
      <c r="D37" s="290"/>
      <c r="E37" s="290"/>
      <c r="F37" s="290"/>
      <c r="G37" s="290"/>
      <c r="H37" s="290"/>
      <c r="I37" s="290"/>
      <c r="J37" s="290"/>
      <c r="K37" s="290"/>
      <c r="L37" s="506"/>
      <c r="M37" s="506"/>
      <c r="N37" s="506"/>
      <c r="O37" s="506"/>
      <c r="P37" s="506"/>
      <c r="Q37" s="506"/>
      <c r="R37" s="506"/>
      <c r="S37" s="506"/>
      <c r="T37" s="506"/>
      <c r="U37" s="506"/>
      <c r="V37" s="289"/>
      <c r="W37" s="289"/>
      <c r="X37" s="289"/>
      <c r="Y37" s="289"/>
      <c r="Z37" s="289"/>
      <c r="AA37" s="289"/>
      <c r="AB37" s="289"/>
      <c r="AC37" s="289"/>
      <c r="AD37" s="289"/>
      <c r="AE37" s="290"/>
      <c r="AF37" s="290"/>
      <c r="AG37" s="290"/>
      <c r="AH37" s="290"/>
      <c r="AI37" s="290"/>
      <c r="AJ37" s="290"/>
      <c r="AK37" s="290"/>
      <c r="AL37" s="290"/>
      <c r="AM37" s="290"/>
      <c r="AN37" s="82"/>
      <c r="AO37" s="82"/>
      <c r="AP37" s="82"/>
      <c r="AQ37" s="82"/>
      <c r="AR37" s="82"/>
      <c r="AS37" s="82"/>
      <c r="AT37" s="82"/>
      <c r="AU37" s="82"/>
      <c r="AV37" s="82"/>
      <c r="AW37" s="82"/>
      <c r="AX37" s="82"/>
      <c r="AY37" s="82"/>
      <c r="AZ37" s="82"/>
      <c r="BA37" s="82"/>
      <c r="BB37" s="82"/>
      <c r="BC37" s="82"/>
      <c r="BD37" s="82"/>
    </row>
    <row r="38" spans="1:56" ht="9.75" customHeight="1">
      <c r="A38" s="82"/>
      <c r="B38" s="290"/>
      <c r="C38" s="290"/>
      <c r="D38" s="290"/>
      <c r="E38" s="290"/>
      <c r="F38" s="290"/>
      <c r="G38" s="290"/>
      <c r="H38" s="290"/>
      <c r="I38" s="290"/>
      <c r="J38" s="290"/>
      <c r="K38" s="290"/>
      <c r="L38" s="506"/>
      <c r="M38" s="506"/>
      <c r="N38" s="506"/>
      <c r="O38" s="506"/>
      <c r="P38" s="506"/>
      <c r="Q38" s="506"/>
      <c r="R38" s="506"/>
      <c r="S38" s="506"/>
      <c r="T38" s="506"/>
      <c r="U38" s="506"/>
      <c r="V38" s="289"/>
      <c r="W38" s="289"/>
      <c r="X38" s="289"/>
      <c r="Y38" s="289"/>
      <c r="Z38" s="289"/>
      <c r="AA38" s="289"/>
      <c r="AB38" s="289"/>
      <c r="AC38" s="289"/>
      <c r="AD38" s="289"/>
      <c r="AE38" s="290"/>
      <c r="AF38" s="290"/>
      <c r="AG38" s="290"/>
      <c r="AH38" s="290"/>
      <c r="AI38" s="290"/>
      <c r="AJ38" s="290"/>
      <c r="AK38" s="290"/>
      <c r="AL38" s="290"/>
      <c r="AM38" s="290"/>
      <c r="AN38" s="82"/>
      <c r="AO38" s="82"/>
      <c r="AP38" s="82"/>
      <c r="AQ38" s="82"/>
      <c r="AR38" s="82"/>
      <c r="AS38" s="82"/>
      <c r="AT38" s="82"/>
      <c r="AU38" s="82"/>
      <c r="AV38" s="82"/>
      <c r="AW38" s="82"/>
      <c r="AX38" s="82"/>
      <c r="AY38" s="82"/>
      <c r="AZ38" s="82"/>
      <c r="BA38" s="82"/>
      <c r="BB38" s="82"/>
      <c r="BC38" s="82"/>
      <c r="BD38" s="82"/>
    </row>
    <row r="39" spans="1:56" ht="3" hidden="1" customHeight="1">
      <c r="A39" s="82"/>
      <c r="B39" s="290"/>
      <c r="C39" s="290"/>
      <c r="D39" s="290"/>
      <c r="E39" s="290"/>
      <c r="F39" s="290"/>
      <c r="G39" s="290"/>
      <c r="H39" s="290"/>
      <c r="I39" s="290"/>
      <c r="J39" s="290"/>
      <c r="K39" s="290"/>
      <c r="L39" s="506"/>
      <c r="M39" s="506"/>
      <c r="N39" s="506"/>
      <c r="O39" s="506"/>
      <c r="P39" s="506"/>
      <c r="Q39" s="506"/>
      <c r="R39" s="506"/>
      <c r="S39" s="506"/>
      <c r="T39" s="506"/>
      <c r="U39" s="506"/>
      <c r="V39" s="289"/>
      <c r="W39" s="289"/>
      <c r="X39" s="289"/>
      <c r="Y39" s="289"/>
      <c r="Z39" s="289"/>
      <c r="AA39" s="289"/>
      <c r="AB39" s="289"/>
      <c r="AC39" s="289"/>
      <c r="AD39" s="289"/>
      <c r="AE39" s="290"/>
      <c r="AF39" s="290"/>
      <c r="AG39" s="290"/>
      <c r="AH39" s="290"/>
      <c r="AI39" s="290"/>
      <c r="AJ39" s="290"/>
      <c r="AK39" s="290"/>
      <c r="AL39" s="290"/>
      <c r="AM39" s="290"/>
      <c r="AN39" s="82"/>
      <c r="AO39" s="82"/>
      <c r="AP39" s="82"/>
      <c r="AQ39" s="82"/>
      <c r="AR39" s="82"/>
      <c r="AS39" s="82"/>
      <c r="AT39" s="82"/>
      <c r="AU39" s="82"/>
      <c r="AV39" s="82"/>
      <c r="AW39" s="82"/>
      <c r="AX39" s="82"/>
      <c r="AY39" s="82"/>
      <c r="AZ39" s="82"/>
      <c r="BA39" s="82"/>
      <c r="BB39" s="82"/>
      <c r="BC39" s="82"/>
      <c r="BD39" s="82"/>
    </row>
    <row r="40" spans="1:56" s="287" customFormat="1" ht="15.75" customHeight="1">
      <c r="A40" s="82"/>
      <c r="B40" s="507" t="s">
        <v>477</v>
      </c>
      <c r="C40" s="508"/>
      <c r="D40" s="508"/>
      <c r="E40" s="508"/>
      <c r="F40" s="508"/>
      <c r="G40" s="508"/>
      <c r="H40" s="508"/>
      <c r="I40" s="508"/>
      <c r="J40" s="508"/>
      <c r="K40" s="509"/>
      <c r="L40" s="507">
        <v>5000.1099999999997</v>
      </c>
      <c r="M40" s="508"/>
      <c r="N40" s="508"/>
      <c r="O40" s="508"/>
      <c r="P40" s="508"/>
      <c r="Q40" s="508"/>
      <c r="R40" s="508"/>
      <c r="S40" s="508"/>
      <c r="T40" s="508"/>
      <c r="U40" s="509"/>
      <c r="V40" s="510" t="s">
        <v>481</v>
      </c>
      <c r="W40" s="508"/>
      <c r="X40" s="508"/>
      <c r="Y40" s="508"/>
      <c r="Z40" s="508"/>
      <c r="AA40" s="508"/>
      <c r="AB40" s="508"/>
      <c r="AC40" s="508"/>
      <c r="AD40" s="509"/>
      <c r="AE40" s="507">
        <v>83</v>
      </c>
      <c r="AF40" s="508"/>
      <c r="AG40" s="508"/>
      <c r="AH40" s="508"/>
      <c r="AI40" s="508"/>
      <c r="AJ40" s="508"/>
      <c r="AK40" s="508"/>
      <c r="AL40" s="508"/>
      <c r="AM40" s="509"/>
      <c r="AN40" s="82"/>
      <c r="AO40" s="82"/>
      <c r="AP40" s="82"/>
      <c r="AQ40" s="82"/>
      <c r="AR40" s="82"/>
      <c r="AS40" s="82"/>
      <c r="AT40" s="82"/>
      <c r="AU40" s="82"/>
      <c r="AV40" s="82"/>
      <c r="AW40" s="82"/>
      <c r="AX40" s="82"/>
      <c r="AY40" s="82"/>
      <c r="AZ40" s="82"/>
      <c r="BA40" s="82"/>
      <c r="BB40" s="82"/>
      <c r="BC40" s="82"/>
      <c r="BD40" s="82"/>
    </row>
    <row r="41" spans="1:56" s="287" customFormat="1" ht="15.75" customHeight="1">
      <c r="A41" s="82"/>
      <c r="B41" s="507" t="s">
        <v>476</v>
      </c>
      <c r="C41" s="508"/>
      <c r="D41" s="508"/>
      <c r="E41" s="508"/>
      <c r="F41" s="508"/>
      <c r="G41" s="508"/>
      <c r="H41" s="508"/>
      <c r="I41" s="508"/>
      <c r="J41" s="508"/>
      <c r="K41" s="509"/>
      <c r="L41" s="511">
        <v>4999.8</v>
      </c>
      <c r="M41" s="512"/>
      <c r="N41" s="512"/>
      <c r="O41" s="512"/>
      <c r="P41" s="512"/>
      <c r="Q41" s="512"/>
      <c r="R41" s="512"/>
      <c r="S41" s="512"/>
      <c r="T41" s="512"/>
      <c r="U41" s="513"/>
      <c r="V41" s="510" t="s">
        <v>482</v>
      </c>
      <c r="W41" s="508"/>
      <c r="X41" s="508"/>
      <c r="Y41" s="508"/>
      <c r="Z41" s="508"/>
      <c r="AA41" s="508"/>
      <c r="AB41" s="508"/>
      <c r="AC41" s="508"/>
      <c r="AD41" s="509"/>
      <c r="AE41" s="507">
        <v>83</v>
      </c>
      <c r="AF41" s="508"/>
      <c r="AG41" s="508"/>
      <c r="AH41" s="508"/>
      <c r="AI41" s="508"/>
      <c r="AJ41" s="508"/>
      <c r="AK41" s="508"/>
      <c r="AL41" s="508"/>
      <c r="AM41" s="509"/>
      <c r="AN41" s="82"/>
      <c r="AO41" s="82"/>
      <c r="AP41" s="82"/>
      <c r="AQ41" s="82"/>
      <c r="AR41" s="82"/>
      <c r="AS41" s="82"/>
      <c r="AT41" s="82"/>
      <c r="AU41" s="82"/>
      <c r="AV41" s="82"/>
      <c r="AW41" s="82"/>
      <c r="AX41" s="82"/>
      <c r="AY41" s="82"/>
      <c r="AZ41" s="82"/>
      <c r="BA41" s="82"/>
      <c r="BB41" s="82"/>
      <c r="BC41" s="82"/>
      <c r="BD41" s="82"/>
    </row>
    <row r="42" spans="1:56" s="287" customFormat="1" ht="15.75" customHeight="1">
      <c r="A42" s="82"/>
      <c r="B42" s="507" t="s">
        <v>478</v>
      </c>
      <c r="C42" s="508"/>
      <c r="D42" s="508"/>
      <c r="E42" s="508"/>
      <c r="F42" s="508"/>
      <c r="G42" s="508"/>
      <c r="H42" s="508"/>
      <c r="I42" s="508"/>
      <c r="J42" s="508"/>
      <c r="K42" s="509"/>
      <c r="L42" s="511">
        <v>10000.08</v>
      </c>
      <c r="M42" s="512"/>
      <c r="N42" s="512"/>
      <c r="O42" s="512"/>
      <c r="P42" s="512"/>
      <c r="Q42" s="512"/>
      <c r="R42" s="512"/>
      <c r="S42" s="512"/>
      <c r="T42" s="512"/>
      <c r="U42" s="513"/>
      <c r="V42" s="510" t="s">
        <v>483</v>
      </c>
      <c r="W42" s="508"/>
      <c r="X42" s="508"/>
      <c r="Y42" s="508"/>
      <c r="Z42" s="508"/>
      <c r="AA42" s="508"/>
      <c r="AB42" s="508"/>
      <c r="AC42" s="508"/>
      <c r="AD42" s="509"/>
      <c r="AE42" s="507">
        <v>170</v>
      </c>
      <c r="AF42" s="508"/>
      <c r="AG42" s="508"/>
      <c r="AH42" s="508"/>
      <c r="AI42" s="508"/>
      <c r="AJ42" s="508"/>
      <c r="AK42" s="508"/>
      <c r="AL42" s="508"/>
      <c r="AM42" s="509"/>
      <c r="AN42" s="82"/>
      <c r="AO42" s="82"/>
      <c r="AP42" s="82"/>
      <c r="AQ42" s="82"/>
      <c r="AR42" s="82"/>
      <c r="AS42" s="82"/>
      <c r="AT42" s="82"/>
      <c r="AU42" s="82"/>
      <c r="AV42" s="82"/>
      <c r="AW42" s="82"/>
      <c r="AX42" s="82"/>
      <c r="AY42" s="82"/>
      <c r="AZ42" s="82"/>
      <c r="BA42" s="82"/>
      <c r="BB42" s="82"/>
      <c r="BC42" s="82"/>
      <c r="BD42" s="82"/>
    </row>
    <row r="43" spans="1:56" s="287" customFormat="1" ht="15.75" customHeight="1">
      <c r="A43" s="82"/>
      <c r="B43" s="507" t="s">
        <v>479</v>
      </c>
      <c r="C43" s="508"/>
      <c r="D43" s="508"/>
      <c r="E43" s="508"/>
      <c r="F43" s="508"/>
      <c r="G43" s="508"/>
      <c r="H43" s="508"/>
      <c r="I43" s="508"/>
      <c r="J43" s="508"/>
      <c r="K43" s="509"/>
      <c r="L43" s="511">
        <v>10000.4</v>
      </c>
      <c r="M43" s="512"/>
      <c r="N43" s="512"/>
      <c r="O43" s="512"/>
      <c r="P43" s="512"/>
      <c r="Q43" s="512"/>
      <c r="R43" s="512"/>
      <c r="S43" s="512"/>
      <c r="T43" s="512"/>
      <c r="U43" s="513"/>
      <c r="V43" s="510" t="s">
        <v>484</v>
      </c>
      <c r="W43" s="508"/>
      <c r="X43" s="508"/>
      <c r="Y43" s="508"/>
      <c r="Z43" s="508"/>
      <c r="AA43" s="508"/>
      <c r="AB43" s="508"/>
      <c r="AC43" s="508"/>
      <c r="AD43" s="509"/>
      <c r="AE43" s="507">
        <v>170</v>
      </c>
      <c r="AF43" s="508"/>
      <c r="AG43" s="508"/>
      <c r="AH43" s="508"/>
      <c r="AI43" s="508"/>
      <c r="AJ43" s="508"/>
      <c r="AK43" s="508"/>
      <c r="AL43" s="508"/>
      <c r="AM43" s="509"/>
      <c r="AN43" s="82"/>
      <c r="AO43" s="82"/>
      <c r="AP43" s="82"/>
      <c r="AQ43" s="82"/>
      <c r="AR43" s="82"/>
      <c r="AS43" s="82"/>
      <c r="AT43" s="82"/>
      <c r="AU43" s="82"/>
      <c r="AV43" s="82"/>
      <c r="AW43" s="82"/>
      <c r="AX43" s="82"/>
      <c r="AY43" s="82"/>
      <c r="AZ43" s="82"/>
      <c r="BA43" s="82"/>
      <c r="BB43" s="82"/>
      <c r="BC43" s="82"/>
      <c r="BD43" s="82"/>
    </row>
    <row r="44" spans="1:56" ht="15.95" customHeight="1">
      <c r="A44" s="82"/>
      <c r="B44" s="505" t="s">
        <v>480</v>
      </c>
      <c r="C44" s="505"/>
      <c r="D44" s="505"/>
      <c r="E44" s="505"/>
      <c r="F44" s="505"/>
      <c r="G44" s="505"/>
      <c r="H44" s="505"/>
      <c r="I44" s="505"/>
      <c r="J44" s="505"/>
      <c r="K44" s="505"/>
      <c r="L44" s="505"/>
      <c r="M44" s="505"/>
      <c r="N44" s="505"/>
      <c r="O44" s="505"/>
      <c r="P44" s="505"/>
      <c r="Q44" s="505"/>
      <c r="R44" s="505"/>
      <c r="S44" s="505"/>
      <c r="T44" s="505"/>
      <c r="U44" s="505"/>
      <c r="V44" s="505"/>
      <c r="W44" s="505"/>
      <c r="X44" s="505"/>
      <c r="Y44" s="505"/>
      <c r="Z44" s="505"/>
      <c r="AA44" s="505"/>
      <c r="AB44" s="505"/>
      <c r="AC44" s="505"/>
      <c r="AD44" s="505"/>
      <c r="AE44" s="505"/>
      <c r="AF44" s="505"/>
      <c r="AG44" s="505"/>
      <c r="AH44" s="505"/>
      <c r="AI44" s="505"/>
      <c r="AJ44" s="505"/>
      <c r="AK44" s="505"/>
      <c r="AL44" s="505"/>
      <c r="AM44" s="505"/>
      <c r="AN44" s="82"/>
      <c r="AO44" s="82"/>
      <c r="AP44" s="82"/>
      <c r="AQ44" s="82"/>
      <c r="AR44" s="82"/>
      <c r="AS44" s="82"/>
      <c r="AT44" s="87"/>
      <c r="AU44" s="87"/>
      <c r="AV44" s="82"/>
      <c r="AW44" s="82"/>
      <c r="AX44" s="82"/>
      <c r="AY44" s="82"/>
      <c r="AZ44" s="82"/>
      <c r="BA44" s="82"/>
      <c r="BB44" s="82"/>
      <c r="BC44" s="82"/>
      <c r="BD44" s="82"/>
    </row>
    <row r="45" spans="1:56" ht="15.95" customHeight="1">
      <c r="A45" s="82"/>
      <c r="B45" s="505"/>
      <c r="C45" s="505"/>
      <c r="D45" s="505"/>
      <c r="E45" s="505"/>
      <c r="F45" s="505"/>
      <c r="G45" s="505"/>
      <c r="H45" s="505"/>
      <c r="I45" s="505"/>
      <c r="J45" s="505"/>
      <c r="K45" s="505"/>
      <c r="L45" s="505"/>
      <c r="M45" s="505"/>
      <c r="N45" s="505"/>
      <c r="O45" s="505"/>
      <c r="P45" s="505"/>
      <c r="Q45" s="505"/>
      <c r="R45" s="505"/>
      <c r="S45" s="505"/>
      <c r="T45" s="505"/>
      <c r="U45" s="505"/>
      <c r="V45" s="505"/>
      <c r="W45" s="505"/>
      <c r="X45" s="505"/>
      <c r="Y45" s="505"/>
      <c r="Z45" s="505"/>
      <c r="AA45" s="505"/>
      <c r="AB45" s="505"/>
      <c r="AC45" s="505"/>
      <c r="AD45" s="505"/>
      <c r="AE45" s="505"/>
      <c r="AF45" s="505"/>
      <c r="AG45" s="505"/>
      <c r="AH45" s="505"/>
      <c r="AI45" s="505"/>
      <c r="AJ45" s="505"/>
      <c r="AK45" s="505"/>
      <c r="AL45" s="505"/>
      <c r="AM45" s="505"/>
      <c r="AN45" s="82"/>
      <c r="AO45" s="82"/>
      <c r="AP45" s="82"/>
      <c r="AQ45" s="82"/>
      <c r="AR45" s="82"/>
      <c r="AS45" s="82"/>
      <c r="AT45" s="87"/>
      <c r="AU45" s="87"/>
      <c r="AV45" s="82"/>
      <c r="AW45" s="82"/>
      <c r="AX45" s="82"/>
      <c r="AY45" s="82"/>
      <c r="AZ45" s="82"/>
      <c r="BA45" s="82"/>
      <c r="BB45" s="82"/>
      <c r="BC45" s="82"/>
      <c r="BD45" s="82"/>
    </row>
    <row r="46" spans="1:56" ht="15.95" customHeight="1">
      <c r="A46" s="82"/>
      <c r="B46" s="505"/>
      <c r="C46" s="505"/>
      <c r="D46" s="505"/>
      <c r="E46" s="505"/>
      <c r="F46" s="505"/>
      <c r="G46" s="505"/>
      <c r="H46" s="505"/>
      <c r="I46" s="505"/>
      <c r="J46" s="505"/>
      <c r="K46" s="505"/>
      <c r="L46" s="505"/>
      <c r="M46" s="505"/>
      <c r="N46" s="505"/>
      <c r="O46" s="505"/>
      <c r="P46" s="505"/>
      <c r="Q46" s="505"/>
      <c r="R46" s="505"/>
      <c r="S46" s="505"/>
      <c r="T46" s="505"/>
      <c r="U46" s="505"/>
      <c r="V46" s="505"/>
      <c r="W46" s="505"/>
      <c r="X46" s="505"/>
      <c r="Y46" s="505"/>
      <c r="Z46" s="505"/>
      <c r="AA46" s="505"/>
      <c r="AB46" s="505"/>
      <c r="AC46" s="505"/>
      <c r="AD46" s="505"/>
      <c r="AE46" s="505"/>
      <c r="AF46" s="505"/>
      <c r="AG46" s="505"/>
      <c r="AH46" s="505"/>
      <c r="AI46" s="505"/>
      <c r="AJ46" s="505"/>
      <c r="AK46" s="505"/>
      <c r="AL46" s="505"/>
      <c r="AM46" s="505"/>
      <c r="AN46" s="82"/>
      <c r="AO46" s="82"/>
      <c r="AP46" s="82"/>
      <c r="AQ46" s="82"/>
      <c r="AR46" s="82"/>
      <c r="AS46" s="82"/>
      <c r="AT46" s="82"/>
      <c r="AU46" s="82"/>
      <c r="AV46" s="82"/>
      <c r="AW46" s="82"/>
      <c r="AX46" s="82"/>
      <c r="AY46" s="82"/>
      <c r="AZ46" s="82"/>
      <c r="BA46" s="82"/>
      <c r="BB46" s="82"/>
      <c r="BC46" s="82"/>
      <c r="BD46" s="82"/>
    </row>
    <row r="47" spans="1:56" ht="15.95" customHeight="1">
      <c r="A47" s="197"/>
      <c r="B47" s="505"/>
      <c r="C47" s="505"/>
      <c r="D47" s="505"/>
      <c r="E47" s="505"/>
      <c r="F47" s="505"/>
      <c r="G47" s="505"/>
      <c r="H47" s="505"/>
      <c r="I47" s="505"/>
      <c r="J47" s="505"/>
      <c r="K47" s="505"/>
      <c r="L47" s="505"/>
      <c r="M47" s="505"/>
      <c r="N47" s="505"/>
      <c r="O47" s="505"/>
      <c r="P47" s="505"/>
      <c r="Q47" s="505"/>
      <c r="R47" s="505"/>
      <c r="S47" s="505"/>
      <c r="T47" s="505"/>
      <c r="U47" s="505"/>
      <c r="V47" s="505"/>
      <c r="W47" s="505"/>
      <c r="X47" s="505"/>
      <c r="Y47" s="505"/>
      <c r="Z47" s="505"/>
      <c r="AA47" s="505"/>
      <c r="AB47" s="505"/>
      <c r="AC47" s="505"/>
      <c r="AD47" s="505"/>
      <c r="AE47" s="505"/>
      <c r="AF47" s="505"/>
      <c r="AG47" s="505"/>
      <c r="AH47" s="505"/>
      <c r="AI47" s="505"/>
      <c r="AJ47" s="505"/>
      <c r="AK47" s="505"/>
      <c r="AL47" s="505"/>
      <c r="AM47" s="505"/>
      <c r="AN47" s="82"/>
      <c r="AO47" s="82"/>
      <c r="AP47" s="82"/>
      <c r="AQ47" s="82"/>
      <c r="AR47" s="82"/>
      <c r="AS47" s="82"/>
      <c r="AT47" s="82"/>
      <c r="AU47" s="82"/>
      <c r="AV47" s="82"/>
      <c r="AW47" s="82"/>
      <c r="AX47" s="82"/>
      <c r="AY47" s="82"/>
      <c r="AZ47" s="82"/>
      <c r="BA47" s="82"/>
      <c r="BB47" s="82"/>
      <c r="BC47" s="82"/>
      <c r="BD47" s="82"/>
    </row>
    <row r="48" spans="1:56" ht="15.95" customHeight="1">
      <c r="A48" s="197"/>
      <c r="B48" s="505"/>
      <c r="C48" s="505"/>
      <c r="D48" s="505"/>
      <c r="E48" s="505"/>
      <c r="F48" s="505"/>
      <c r="G48" s="505"/>
      <c r="H48" s="505"/>
      <c r="I48" s="505"/>
      <c r="J48" s="505"/>
      <c r="K48" s="505"/>
      <c r="L48" s="505"/>
      <c r="M48" s="505"/>
      <c r="N48" s="505"/>
      <c r="O48" s="505"/>
      <c r="P48" s="505"/>
      <c r="Q48" s="505"/>
      <c r="R48" s="505"/>
      <c r="S48" s="505"/>
      <c r="T48" s="505"/>
      <c r="U48" s="505"/>
      <c r="V48" s="505"/>
      <c r="W48" s="505"/>
      <c r="X48" s="505"/>
      <c r="Y48" s="505"/>
      <c r="Z48" s="505"/>
      <c r="AA48" s="505"/>
      <c r="AB48" s="505"/>
      <c r="AC48" s="505"/>
      <c r="AD48" s="505"/>
      <c r="AE48" s="505"/>
      <c r="AF48" s="505"/>
      <c r="AG48" s="505"/>
      <c r="AH48" s="505"/>
      <c r="AI48" s="505"/>
      <c r="AJ48" s="505"/>
      <c r="AK48" s="505"/>
      <c r="AL48" s="505"/>
      <c r="AM48" s="505"/>
      <c r="AN48" s="82"/>
      <c r="AO48" s="82"/>
      <c r="AP48" s="82"/>
      <c r="AQ48" s="82"/>
      <c r="AR48" s="82"/>
      <c r="AS48" s="82"/>
      <c r="AT48" s="82"/>
      <c r="AU48" s="82"/>
      <c r="AV48" s="82"/>
      <c r="AW48" s="82"/>
      <c r="AX48" s="82"/>
      <c r="AY48" s="82"/>
      <c r="AZ48" s="82"/>
      <c r="BA48" s="198"/>
      <c r="BB48" s="82"/>
      <c r="BC48" s="82"/>
      <c r="BD48" s="82"/>
    </row>
    <row r="49" spans="1:56" ht="15.95" customHeight="1">
      <c r="A49" s="197"/>
      <c r="B49" s="505"/>
      <c r="C49" s="505"/>
      <c r="D49" s="505"/>
      <c r="E49" s="505"/>
      <c r="F49" s="505"/>
      <c r="G49" s="505"/>
      <c r="H49" s="505"/>
      <c r="I49" s="505"/>
      <c r="J49" s="505"/>
      <c r="K49" s="505"/>
      <c r="L49" s="505"/>
      <c r="M49" s="505"/>
      <c r="N49" s="505"/>
      <c r="O49" s="505"/>
      <c r="P49" s="505"/>
      <c r="Q49" s="505"/>
      <c r="R49" s="505"/>
      <c r="S49" s="505"/>
      <c r="T49" s="505"/>
      <c r="U49" s="505"/>
      <c r="V49" s="505"/>
      <c r="W49" s="505"/>
      <c r="X49" s="505"/>
      <c r="Y49" s="505"/>
      <c r="Z49" s="505"/>
      <c r="AA49" s="505"/>
      <c r="AB49" s="505"/>
      <c r="AC49" s="505"/>
      <c r="AD49" s="505"/>
      <c r="AE49" s="505"/>
      <c r="AF49" s="505"/>
      <c r="AG49" s="505"/>
      <c r="AH49" s="505"/>
      <c r="AI49" s="505"/>
      <c r="AJ49" s="505"/>
      <c r="AK49" s="505"/>
      <c r="AL49" s="505"/>
      <c r="AM49" s="505"/>
      <c r="AN49" s="82"/>
      <c r="AO49" s="82"/>
      <c r="AP49" s="82"/>
      <c r="AQ49" s="82"/>
      <c r="AR49" s="82"/>
      <c r="AS49" s="82"/>
      <c r="AT49" s="82"/>
      <c r="AU49" s="82"/>
      <c r="AV49" s="82"/>
      <c r="AW49" s="82"/>
      <c r="AX49" s="82"/>
      <c r="AY49" s="82"/>
      <c r="AZ49" s="82"/>
      <c r="BA49" s="82"/>
      <c r="BB49" s="82"/>
      <c r="BC49" s="82"/>
      <c r="BD49" s="82"/>
    </row>
    <row r="50" spans="1:56" ht="15.95" customHeight="1">
      <c r="A50" s="197"/>
      <c r="B50" s="505"/>
      <c r="C50" s="505"/>
      <c r="D50" s="505"/>
      <c r="E50" s="505"/>
      <c r="F50" s="505"/>
      <c r="G50" s="505"/>
      <c r="H50" s="505"/>
      <c r="I50" s="505"/>
      <c r="J50" s="505"/>
      <c r="K50" s="505"/>
      <c r="L50" s="505"/>
      <c r="M50" s="505"/>
      <c r="N50" s="505"/>
      <c r="O50" s="505"/>
      <c r="P50" s="505"/>
      <c r="Q50" s="505"/>
      <c r="R50" s="505"/>
      <c r="S50" s="505"/>
      <c r="T50" s="505"/>
      <c r="U50" s="505"/>
      <c r="V50" s="505"/>
      <c r="W50" s="505"/>
      <c r="X50" s="505"/>
      <c r="Y50" s="505"/>
      <c r="Z50" s="505"/>
      <c r="AA50" s="505"/>
      <c r="AB50" s="505"/>
      <c r="AC50" s="505"/>
      <c r="AD50" s="505"/>
      <c r="AE50" s="505"/>
      <c r="AF50" s="505"/>
      <c r="AG50" s="505"/>
      <c r="AH50" s="505"/>
      <c r="AI50" s="505"/>
      <c r="AJ50" s="505"/>
      <c r="AK50" s="505"/>
      <c r="AL50" s="505"/>
      <c r="AM50" s="505"/>
      <c r="AN50" s="82"/>
      <c r="AO50" s="82"/>
      <c r="AP50" s="82"/>
      <c r="AQ50" s="82"/>
      <c r="AR50" s="82"/>
      <c r="AS50" s="82"/>
      <c r="AT50" s="82"/>
      <c r="AU50" s="82"/>
      <c r="AV50" s="82"/>
      <c r="AW50" s="82"/>
      <c r="AX50" s="82"/>
      <c r="AY50" s="82"/>
      <c r="AZ50" s="82"/>
      <c r="BA50" s="82"/>
      <c r="BB50" s="82"/>
      <c r="BC50" s="82"/>
      <c r="BD50" s="82"/>
    </row>
    <row r="51" spans="1:56" ht="15.95" customHeight="1">
      <c r="A51" s="197"/>
      <c r="B51" s="505"/>
      <c r="C51" s="505"/>
      <c r="D51" s="505"/>
      <c r="E51" s="505"/>
      <c r="F51" s="505"/>
      <c r="G51" s="505"/>
      <c r="H51" s="505"/>
      <c r="I51" s="505"/>
      <c r="J51" s="505"/>
      <c r="K51" s="505"/>
      <c r="L51" s="505"/>
      <c r="M51" s="505"/>
      <c r="N51" s="505"/>
      <c r="O51" s="505"/>
      <c r="P51" s="505"/>
      <c r="Q51" s="505"/>
      <c r="R51" s="505"/>
      <c r="S51" s="505"/>
      <c r="T51" s="505"/>
      <c r="U51" s="505"/>
      <c r="V51" s="505"/>
      <c r="W51" s="505"/>
      <c r="X51" s="505"/>
      <c r="Y51" s="505"/>
      <c r="Z51" s="505"/>
      <c r="AA51" s="505"/>
      <c r="AB51" s="505"/>
      <c r="AC51" s="505"/>
      <c r="AD51" s="505"/>
      <c r="AE51" s="505"/>
      <c r="AF51" s="505"/>
      <c r="AG51" s="505"/>
      <c r="AH51" s="505"/>
      <c r="AI51" s="505"/>
      <c r="AJ51" s="505"/>
      <c r="AK51" s="505"/>
      <c r="AL51" s="505"/>
      <c r="AM51" s="505"/>
      <c r="AN51" s="82"/>
      <c r="AO51" s="82"/>
      <c r="AP51" s="82"/>
      <c r="AQ51" s="82"/>
      <c r="AR51" s="82"/>
      <c r="AS51" s="82"/>
      <c r="AT51" s="82"/>
      <c r="AU51" s="82"/>
      <c r="AV51" s="82"/>
      <c r="AW51" s="82"/>
      <c r="AX51" s="82"/>
      <c r="AY51" s="82"/>
      <c r="AZ51" s="82"/>
      <c r="BA51" s="82"/>
      <c r="BB51" s="82"/>
      <c r="BC51" s="82"/>
      <c r="BD51" s="82"/>
    </row>
    <row r="52" spans="1:56" ht="12.75" customHeight="1">
      <c r="A52" s="197"/>
      <c r="B52" s="504" t="s">
        <v>473</v>
      </c>
      <c r="C52" s="504"/>
      <c r="D52" s="504"/>
      <c r="E52" s="504"/>
      <c r="F52" s="504"/>
      <c r="G52" s="504"/>
      <c r="H52" s="504"/>
      <c r="I52" s="504"/>
      <c r="J52" s="504"/>
      <c r="K52" s="504"/>
      <c r="L52" s="504"/>
      <c r="M52" s="504"/>
      <c r="N52" s="504"/>
      <c r="O52" s="504"/>
      <c r="P52" s="504"/>
      <c r="Q52" s="504"/>
      <c r="R52" s="504"/>
      <c r="S52" s="504"/>
      <c r="T52" s="504"/>
      <c r="U52" s="504"/>
      <c r="V52" s="504"/>
      <c r="W52" s="504"/>
      <c r="X52" s="504"/>
      <c r="Y52" s="504"/>
      <c r="Z52" s="504"/>
      <c r="AA52" s="504"/>
      <c r="AB52" s="504"/>
      <c r="AC52" s="504"/>
      <c r="AD52" s="504"/>
      <c r="AE52" s="504"/>
      <c r="AF52" s="504"/>
      <c r="AG52" s="504"/>
      <c r="AH52" s="504"/>
      <c r="AI52" s="504"/>
      <c r="AJ52" s="504"/>
      <c r="AK52" s="504"/>
      <c r="AL52" s="504"/>
      <c r="AM52" s="504"/>
      <c r="AN52" s="82"/>
      <c r="AO52" s="82"/>
      <c r="AP52" s="82"/>
      <c r="AQ52" s="82"/>
      <c r="AR52" s="82"/>
      <c r="AS52" s="82"/>
      <c r="AT52" s="82"/>
      <c r="AU52" s="82"/>
      <c r="AV52" s="82"/>
      <c r="AW52" s="82"/>
      <c r="AX52" s="82"/>
      <c r="AY52" s="82"/>
      <c r="AZ52" s="82"/>
      <c r="BA52" s="82"/>
      <c r="BB52" s="82"/>
      <c r="BC52" s="82"/>
      <c r="BD52" s="82"/>
    </row>
    <row r="53" spans="1:56" ht="12.75" customHeight="1">
      <c r="A53" s="197"/>
      <c r="B53" s="504"/>
      <c r="C53" s="504"/>
      <c r="D53" s="504"/>
      <c r="E53" s="504"/>
      <c r="F53" s="504"/>
      <c r="G53" s="504"/>
      <c r="H53" s="504"/>
      <c r="I53" s="504"/>
      <c r="J53" s="504"/>
      <c r="K53" s="504"/>
      <c r="L53" s="504"/>
      <c r="M53" s="504"/>
      <c r="N53" s="504"/>
      <c r="O53" s="504"/>
      <c r="P53" s="504"/>
      <c r="Q53" s="504"/>
      <c r="R53" s="504"/>
      <c r="S53" s="504"/>
      <c r="T53" s="504"/>
      <c r="U53" s="504"/>
      <c r="V53" s="504"/>
      <c r="W53" s="504"/>
      <c r="X53" s="504"/>
      <c r="Y53" s="504"/>
      <c r="Z53" s="504"/>
      <c r="AA53" s="504"/>
      <c r="AB53" s="504"/>
      <c r="AC53" s="504"/>
      <c r="AD53" s="504"/>
      <c r="AE53" s="504"/>
      <c r="AF53" s="504"/>
      <c r="AG53" s="504"/>
      <c r="AH53" s="504"/>
      <c r="AI53" s="504"/>
      <c r="AJ53" s="504"/>
      <c r="AK53" s="504"/>
      <c r="AL53" s="504"/>
      <c r="AM53" s="504"/>
      <c r="AN53" s="82"/>
      <c r="AO53" s="82"/>
      <c r="AP53" s="82"/>
      <c r="AQ53" s="82"/>
      <c r="AR53" s="82"/>
      <c r="AS53" s="82"/>
      <c r="AT53" s="82"/>
      <c r="AU53" s="82"/>
      <c r="AV53" s="82"/>
      <c r="AW53" s="82"/>
      <c r="AX53" s="82"/>
      <c r="AY53" s="82"/>
      <c r="AZ53" s="82"/>
      <c r="BA53" s="82"/>
      <c r="BB53" s="82"/>
      <c r="BC53" s="82"/>
      <c r="BD53" s="82"/>
    </row>
    <row r="54" spans="1:56" ht="12.75" customHeight="1">
      <c r="A54" s="197"/>
      <c r="B54" s="504"/>
      <c r="C54" s="504"/>
      <c r="D54" s="504"/>
      <c r="E54" s="504"/>
      <c r="F54" s="504"/>
      <c r="G54" s="504"/>
      <c r="H54" s="504"/>
      <c r="I54" s="504"/>
      <c r="J54" s="504"/>
      <c r="K54" s="504"/>
      <c r="L54" s="504"/>
      <c r="M54" s="504"/>
      <c r="N54" s="504"/>
      <c r="O54" s="504"/>
      <c r="P54" s="504"/>
      <c r="Q54" s="504"/>
      <c r="R54" s="504"/>
      <c r="S54" s="504"/>
      <c r="T54" s="504"/>
      <c r="U54" s="504"/>
      <c r="V54" s="504"/>
      <c r="W54" s="504"/>
      <c r="X54" s="504"/>
      <c r="Y54" s="504"/>
      <c r="Z54" s="504"/>
      <c r="AA54" s="504"/>
      <c r="AB54" s="504"/>
      <c r="AC54" s="504"/>
      <c r="AD54" s="504"/>
      <c r="AE54" s="504"/>
      <c r="AF54" s="504"/>
      <c r="AG54" s="504"/>
      <c r="AH54" s="504"/>
      <c r="AI54" s="504"/>
      <c r="AJ54" s="504"/>
      <c r="AK54" s="504"/>
      <c r="AL54" s="504"/>
      <c r="AM54" s="504"/>
      <c r="AN54" s="82"/>
      <c r="AO54" s="82"/>
      <c r="AP54" s="82"/>
      <c r="AQ54" s="82"/>
      <c r="AR54" s="82"/>
      <c r="AS54" s="82"/>
      <c r="AT54" s="82"/>
      <c r="AU54" s="82"/>
      <c r="AV54" s="82"/>
      <c r="AW54" s="82"/>
      <c r="AX54" s="82"/>
      <c r="AY54" s="82"/>
      <c r="AZ54" s="82"/>
      <c r="BA54" s="82"/>
      <c r="BB54" s="82"/>
      <c r="BC54" s="82"/>
      <c r="BD54" s="82"/>
    </row>
    <row r="55" spans="1:56" ht="12.75" customHeight="1">
      <c r="A55" s="82"/>
      <c r="B55" s="504"/>
      <c r="C55" s="504"/>
      <c r="D55" s="504"/>
      <c r="E55" s="504"/>
      <c r="F55" s="504"/>
      <c r="G55" s="504"/>
      <c r="H55" s="504"/>
      <c r="I55" s="504"/>
      <c r="J55" s="504"/>
      <c r="K55" s="504"/>
      <c r="L55" s="504"/>
      <c r="M55" s="504"/>
      <c r="N55" s="504"/>
      <c r="O55" s="504"/>
      <c r="P55" s="504"/>
      <c r="Q55" s="504"/>
      <c r="R55" s="504"/>
      <c r="S55" s="504"/>
      <c r="T55" s="504"/>
      <c r="U55" s="504"/>
      <c r="V55" s="504"/>
      <c r="W55" s="504"/>
      <c r="X55" s="504"/>
      <c r="Y55" s="504"/>
      <c r="Z55" s="504"/>
      <c r="AA55" s="504"/>
      <c r="AB55" s="504"/>
      <c r="AC55" s="504"/>
      <c r="AD55" s="504"/>
      <c r="AE55" s="504"/>
      <c r="AF55" s="504"/>
      <c r="AG55" s="504"/>
      <c r="AH55" s="504"/>
      <c r="AI55" s="504"/>
      <c r="AJ55" s="504"/>
      <c r="AK55" s="504"/>
      <c r="AL55" s="504"/>
      <c r="AM55" s="504"/>
      <c r="AN55" s="82"/>
      <c r="AO55" s="82"/>
      <c r="AP55" s="82"/>
      <c r="AQ55" s="82"/>
      <c r="AR55" s="82"/>
      <c r="AS55" s="82"/>
      <c r="AT55" s="82"/>
      <c r="AU55" s="82"/>
      <c r="AV55" s="82"/>
      <c r="AW55" s="82"/>
      <c r="AX55" s="82"/>
      <c r="AY55" s="82"/>
      <c r="AZ55" s="82"/>
      <c r="BA55" s="82"/>
      <c r="BB55" s="82"/>
      <c r="BC55" s="82"/>
      <c r="BD55" s="82"/>
    </row>
    <row r="56" spans="1:56" ht="12.75" customHeight="1">
      <c r="A56" s="82"/>
      <c r="B56" s="202"/>
      <c r="C56" s="202"/>
      <c r="D56" s="202"/>
      <c r="E56" s="202"/>
      <c r="F56" s="202"/>
      <c r="G56" s="202"/>
      <c r="H56" s="202"/>
      <c r="I56" s="202"/>
      <c r="J56" s="202"/>
      <c r="K56" s="202"/>
      <c r="L56" s="202"/>
      <c r="M56" s="202"/>
      <c r="N56" s="202"/>
      <c r="O56" s="202"/>
      <c r="P56" s="202"/>
      <c r="Q56" s="202"/>
      <c r="R56" s="202"/>
      <c r="S56" s="202"/>
      <c r="T56" s="202"/>
      <c r="U56" s="202"/>
      <c r="V56" s="202"/>
      <c r="W56" s="202"/>
      <c r="X56" s="202"/>
      <c r="Y56" s="202"/>
      <c r="Z56" s="202"/>
      <c r="AA56" s="202"/>
      <c r="AB56" s="202"/>
      <c r="AC56" s="202"/>
      <c r="AD56" s="202"/>
      <c r="AE56" s="202"/>
      <c r="AF56" s="202"/>
      <c r="AG56" s="202"/>
      <c r="AH56" s="202"/>
      <c r="AI56" s="202"/>
      <c r="AJ56" s="202"/>
      <c r="AK56" s="202"/>
      <c r="AL56" s="202"/>
      <c r="AM56" s="202"/>
      <c r="AN56" s="82"/>
      <c r="AO56" s="82"/>
      <c r="AP56" s="82"/>
      <c r="AQ56" s="82"/>
      <c r="AR56" s="82"/>
      <c r="AS56" s="82"/>
      <c r="AT56" s="82"/>
      <c r="AU56" s="82"/>
      <c r="AV56" s="82"/>
      <c r="AW56" s="82"/>
      <c r="AX56" s="82"/>
      <c r="AY56" s="82"/>
      <c r="AZ56" s="82"/>
      <c r="BA56" s="82"/>
      <c r="BB56" s="82"/>
      <c r="BC56" s="82"/>
      <c r="BD56" s="82"/>
    </row>
    <row r="57" spans="1:56" ht="12.75" customHeight="1">
      <c r="A57" s="82"/>
      <c r="B57" s="202"/>
      <c r="C57" s="202"/>
      <c r="D57" s="202"/>
      <c r="E57" s="202"/>
      <c r="F57" s="202"/>
      <c r="G57" s="202"/>
      <c r="H57" s="202"/>
      <c r="I57" s="202"/>
      <c r="J57" s="202"/>
      <c r="K57" s="202"/>
      <c r="L57" s="202"/>
      <c r="M57" s="202"/>
      <c r="N57" s="202"/>
      <c r="O57" s="202"/>
      <c r="P57" s="202"/>
      <c r="Q57" s="202"/>
      <c r="R57" s="202"/>
      <c r="S57" s="202"/>
      <c r="T57" s="202"/>
      <c r="U57" s="202"/>
      <c r="V57" s="202"/>
      <c r="W57" s="202"/>
      <c r="X57" s="202"/>
      <c r="Y57" s="202"/>
      <c r="Z57" s="202"/>
      <c r="AA57" s="202"/>
      <c r="AB57" s="202"/>
      <c r="AC57" s="202"/>
      <c r="AD57" s="202"/>
      <c r="AE57" s="202"/>
      <c r="AF57" s="202"/>
      <c r="AG57" s="202"/>
      <c r="AH57" s="202"/>
      <c r="AI57" s="202"/>
      <c r="AJ57" s="202"/>
      <c r="AK57" s="202"/>
      <c r="AL57" s="202"/>
      <c r="AM57" s="202"/>
      <c r="AN57" s="82"/>
      <c r="AO57" s="82"/>
      <c r="AP57" s="82"/>
      <c r="AQ57" s="82"/>
      <c r="AR57" s="82"/>
      <c r="AS57" s="82"/>
      <c r="AT57" s="82"/>
      <c r="AU57" s="82"/>
      <c r="AV57" s="82"/>
      <c r="AW57" s="82"/>
      <c r="AX57" s="82"/>
      <c r="AY57" s="82"/>
      <c r="AZ57" s="82"/>
      <c r="BA57" s="82"/>
      <c r="BB57" s="82"/>
      <c r="BC57" s="82"/>
      <c r="BD57" s="82"/>
    </row>
    <row r="58" spans="1:56" ht="12.75" customHeight="1">
      <c r="A58" s="82"/>
      <c r="B58" s="202"/>
      <c r="C58" s="202"/>
      <c r="D58" s="202"/>
      <c r="E58" s="202"/>
      <c r="F58" s="202"/>
      <c r="G58" s="202"/>
      <c r="H58" s="202"/>
      <c r="I58" s="202"/>
      <c r="J58" s="202"/>
      <c r="K58" s="202"/>
      <c r="L58" s="202"/>
      <c r="M58" s="202"/>
      <c r="N58" s="202"/>
      <c r="O58" s="202"/>
      <c r="P58" s="202"/>
      <c r="Q58" s="202"/>
      <c r="R58" s="202"/>
      <c r="S58" s="202"/>
      <c r="T58" s="202"/>
      <c r="U58" s="202"/>
      <c r="V58" s="202"/>
      <c r="W58" s="202"/>
      <c r="X58" s="202"/>
      <c r="Y58" s="202"/>
      <c r="Z58" s="202"/>
      <c r="AA58" s="202"/>
      <c r="AB58" s="202"/>
      <c r="AC58" s="202"/>
      <c r="AD58" s="202"/>
      <c r="AE58" s="202"/>
      <c r="AF58" s="202"/>
      <c r="AG58" s="202"/>
      <c r="AH58" s="202"/>
      <c r="AI58" s="202"/>
      <c r="AJ58" s="202"/>
      <c r="AK58" s="202"/>
      <c r="AL58" s="202"/>
      <c r="AM58" s="202"/>
      <c r="AN58" s="82"/>
      <c r="AO58" s="82"/>
      <c r="AP58" s="82"/>
      <c r="AQ58" s="82"/>
      <c r="AR58" s="82"/>
      <c r="AS58" s="82"/>
      <c r="AT58" s="82"/>
      <c r="AU58" s="82"/>
      <c r="AV58" s="82"/>
      <c r="AW58" s="82"/>
      <c r="AX58" s="82"/>
      <c r="AY58" s="82"/>
      <c r="AZ58" s="82"/>
      <c r="BA58" s="82"/>
      <c r="BB58" s="82"/>
      <c r="BC58" s="82"/>
      <c r="BD58" s="82"/>
    </row>
    <row r="59" spans="1:56">
      <c r="A59" s="82"/>
      <c r="B59" s="82"/>
      <c r="C59" s="82"/>
      <c r="D59" s="82"/>
      <c r="E59" s="82"/>
      <c r="F59" s="82"/>
      <c r="G59" s="82"/>
      <c r="H59" s="82"/>
      <c r="I59" s="82"/>
      <c r="J59" s="82"/>
      <c r="K59" s="82"/>
      <c r="L59" s="82"/>
      <c r="M59" s="82"/>
      <c r="N59" s="82"/>
      <c r="O59" s="82"/>
      <c r="P59" s="82"/>
      <c r="Q59" s="82"/>
      <c r="R59" s="82"/>
      <c r="S59" s="82"/>
      <c r="T59" s="82"/>
      <c r="U59" s="82"/>
      <c r="V59" s="82"/>
      <c r="W59" s="82"/>
      <c r="X59" s="82"/>
      <c r="Y59" s="82"/>
      <c r="Z59" s="82"/>
      <c r="AA59" s="82"/>
      <c r="AB59" s="82"/>
      <c r="AC59" s="82"/>
      <c r="AD59" s="82"/>
      <c r="AE59" s="82"/>
      <c r="AF59" s="82"/>
      <c r="AG59" s="82"/>
      <c r="AH59" s="82"/>
      <c r="AI59" s="82"/>
      <c r="AJ59" s="82"/>
      <c r="AK59" s="82"/>
      <c r="AL59" s="82"/>
      <c r="AM59" s="82"/>
      <c r="AN59" s="82"/>
      <c r="AO59" s="82"/>
      <c r="AP59" s="82"/>
      <c r="AQ59" s="82"/>
      <c r="AR59" s="82"/>
      <c r="AS59" s="82"/>
      <c r="AT59" s="82"/>
      <c r="AU59" s="82"/>
      <c r="AV59" s="82"/>
      <c r="AW59" s="82"/>
      <c r="AX59" s="82"/>
      <c r="AY59" s="82"/>
      <c r="AZ59" s="82"/>
      <c r="BA59" s="82"/>
      <c r="BB59" s="82"/>
      <c r="BC59" s="82"/>
      <c r="BD59" s="82"/>
    </row>
    <row r="60" spans="1:56">
      <c r="A60" s="82"/>
      <c r="B60" s="82"/>
      <c r="C60" s="82"/>
      <c r="D60" s="82"/>
      <c r="E60" s="82"/>
      <c r="F60" s="82"/>
      <c r="G60" s="82"/>
      <c r="H60" s="82"/>
      <c r="I60" s="82"/>
      <c r="J60" s="82"/>
      <c r="K60" s="82"/>
      <c r="L60" s="82"/>
      <c r="M60" s="82"/>
      <c r="N60" s="82"/>
      <c r="O60" s="82"/>
      <c r="P60" s="82"/>
      <c r="Q60" s="82"/>
      <c r="R60" s="82"/>
      <c r="S60" s="82"/>
      <c r="T60" s="82"/>
      <c r="U60" s="82"/>
      <c r="V60" s="82"/>
      <c r="W60" s="82"/>
      <c r="X60" s="82"/>
      <c r="Y60" s="82"/>
      <c r="Z60" s="82"/>
      <c r="AA60" s="82"/>
      <c r="AB60" s="82"/>
      <c r="AC60" s="82"/>
      <c r="AD60" s="82"/>
      <c r="AE60" s="82"/>
      <c r="AF60" s="82"/>
      <c r="AG60" s="82"/>
      <c r="AH60" s="82"/>
      <c r="AI60" s="82"/>
      <c r="AJ60" s="82"/>
      <c r="AK60" s="82"/>
      <c r="AL60" s="82"/>
      <c r="AM60" s="82"/>
      <c r="AN60" s="82"/>
      <c r="AO60" s="82"/>
      <c r="AP60" s="82"/>
      <c r="AQ60" s="82"/>
      <c r="AR60" s="82"/>
      <c r="AS60" s="82"/>
      <c r="AT60" s="82"/>
      <c r="AU60" s="82"/>
      <c r="AV60" s="82"/>
      <c r="AW60" s="82"/>
      <c r="AX60" s="82"/>
      <c r="AY60" s="82"/>
      <c r="AZ60" s="82"/>
      <c r="BA60" s="82"/>
      <c r="BB60" s="82"/>
      <c r="BC60" s="82"/>
      <c r="BD60" s="82"/>
    </row>
    <row r="61" spans="1:56">
      <c r="A61" s="82"/>
      <c r="B61" s="82"/>
      <c r="C61" s="82"/>
      <c r="D61" s="82"/>
      <c r="E61" s="82"/>
      <c r="F61" s="82"/>
      <c r="G61" s="82"/>
      <c r="H61" s="82"/>
      <c r="I61" s="82"/>
      <c r="J61" s="82"/>
      <c r="K61" s="82"/>
      <c r="L61" s="82"/>
      <c r="M61" s="82"/>
      <c r="N61" s="82"/>
      <c r="O61" s="82"/>
      <c r="P61" s="82"/>
      <c r="Q61" s="82"/>
      <c r="R61" s="82"/>
      <c r="S61" s="82"/>
      <c r="T61" s="82"/>
      <c r="U61" s="82"/>
      <c r="V61" s="82"/>
      <c r="W61" s="82"/>
      <c r="X61" s="82"/>
      <c r="Y61" s="82"/>
      <c r="Z61" s="82"/>
      <c r="AA61" s="82"/>
      <c r="AB61" s="82"/>
      <c r="AC61" s="82"/>
      <c r="AD61" s="82"/>
      <c r="AE61" s="82"/>
      <c r="AF61" s="82"/>
      <c r="AG61" s="82"/>
      <c r="AH61" s="82"/>
      <c r="AI61" s="82"/>
      <c r="AJ61" s="82"/>
      <c r="AK61" s="82"/>
      <c r="AL61" s="82"/>
      <c r="AM61" s="82"/>
      <c r="AN61" s="82"/>
      <c r="AO61" s="82"/>
      <c r="AP61" s="82"/>
      <c r="AQ61" s="82"/>
      <c r="AR61" s="82"/>
      <c r="AS61" s="82"/>
      <c r="AT61" s="82"/>
      <c r="AU61" s="82"/>
      <c r="AV61" s="82"/>
      <c r="AW61" s="82"/>
      <c r="AX61" s="82"/>
      <c r="AY61" s="82"/>
      <c r="AZ61" s="82"/>
      <c r="BA61" s="82"/>
      <c r="BB61" s="82"/>
      <c r="BC61" s="82"/>
      <c r="BD61" s="82"/>
    </row>
    <row r="62" spans="1:56">
      <c r="A62" s="82"/>
      <c r="B62" s="82"/>
      <c r="C62" s="82"/>
      <c r="D62" s="82"/>
      <c r="E62" s="82"/>
      <c r="F62" s="82"/>
      <c r="G62" s="82"/>
      <c r="H62" s="82"/>
      <c r="I62" s="82"/>
      <c r="J62" s="82"/>
      <c r="K62" s="82"/>
      <c r="L62" s="82"/>
      <c r="M62" s="82"/>
      <c r="N62" s="82"/>
      <c r="O62" s="82"/>
      <c r="P62" s="82"/>
      <c r="Q62" s="82"/>
      <c r="R62" s="82"/>
      <c r="S62" s="82"/>
      <c r="T62" s="82"/>
      <c r="U62" s="82"/>
      <c r="V62" s="82"/>
      <c r="W62" s="82"/>
      <c r="X62" s="82"/>
      <c r="Y62" s="82"/>
      <c r="Z62" s="82"/>
      <c r="AA62" s="82"/>
      <c r="AB62" s="82"/>
      <c r="AC62" s="82"/>
      <c r="AD62" s="82"/>
      <c r="AE62" s="82"/>
      <c r="AF62" s="82"/>
      <c r="AG62" s="82"/>
      <c r="AH62" s="82"/>
      <c r="AI62" s="82"/>
      <c r="AJ62" s="82"/>
      <c r="AK62" s="82"/>
      <c r="AL62" s="82"/>
      <c r="AM62" s="82"/>
      <c r="AN62" s="82"/>
      <c r="AO62" s="82"/>
      <c r="AP62" s="82"/>
      <c r="AQ62" s="82"/>
      <c r="AR62" s="82"/>
      <c r="AS62" s="82"/>
      <c r="AT62" s="82"/>
      <c r="AU62" s="82"/>
      <c r="AV62" s="82"/>
      <c r="AW62" s="82"/>
      <c r="AX62" s="82"/>
      <c r="AY62" s="82"/>
      <c r="AZ62" s="82"/>
      <c r="BA62" s="82"/>
      <c r="BB62" s="82"/>
      <c r="BC62" s="82"/>
      <c r="BD62" s="82"/>
    </row>
    <row r="63" spans="1:56">
      <c r="A63" s="82"/>
      <c r="B63" s="82"/>
      <c r="C63" s="82"/>
      <c r="D63" s="82"/>
      <c r="E63" s="82"/>
      <c r="F63" s="82"/>
      <c r="G63" s="82"/>
      <c r="H63" s="82"/>
      <c r="I63" s="82"/>
      <c r="J63" s="82"/>
      <c r="K63" s="82"/>
      <c r="L63" s="82"/>
      <c r="M63" s="82"/>
      <c r="N63" s="82"/>
      <c r="O63" s="82"/>
      <c r="P63" s="82"/>
      <c r="Q63" s="82"/>
      <c r="R63" s="82"/>
      <c r="S63" s="82"/>
      <c r="T63" s="82"/>
      <c r="U63" s="82"/>
      <c r="V63" s="82"/>
      <c r="W63" s="82"/>
      <c r="X63" s="82"/>
      <c r="Y63" s="82"/>
      <c r="Z63" s="82"/>
      <c r="AA63" s="82"/>
      <c r="AB63" s="82"/>
      <c r="AC63" s="82"/>
      <c r="AD63" s="82"/>
      <c r="AE63" s="82"/>
      <c r="AF63" s="82"/>
      <c r="AG63" s="82"/>
      <c r="AH63" s="82"/>
      <c r="AI63" s="82"/>
      <c r="AJ63" s="82"/>
      <c r="AK63" s="82"/>
      <c r="AL63" s="82"/>
      <c r="AM63" s="82"/>
      <c r="AN63" s="82"/>
      <c r="AO63" s="82"/>
      <c r="AP63" s="82"/>
      <c r="AQ63" s="82"/>
      <c r="AR63" s="82"/>
      <c r="AS63" s="82"/>
      <c r="AT63" s="82"/>
      <c r="AU63" s="82"/>
      <c r="AV63" s="82"/>
      <c r="AW63" s="82"/>
      <c r="AX63" s="82"/>
      <c r="AY63" s="82"/>
      <c r="AZ63" s="82"/>
      <c r="BA63" s="82"/>
      <c r="BB63" s="82"/>
      <c r="BC63" s="82"/>
      <c r="BD63" s="82"/>
    </row>
    <row r="64" spans="1:56">
      <c r="A64" s="82"/>
      <c r="B64" s="82"/>
      <c r="C64" s="82"/>
      <c r="D64" s="82"/>
      <c r="E64" s="82"/>
      <c r="F64" s="82"/>
      <c r="G64" s="82"/>
      <c r="H64" s="82"/>
      <c r="I64" s="82"/>
      <c r="J64" s="82"/>
      <c r="K64" s="82"/>
      <c r="L64" s="82"/>
      <c r="M64" s="82"/>
      <c r="N64" s="82"/>
      <c r="O64" s="82"/>
      <c r="P64" s="82"/>
      <c r="Q64" s="82"/>
      <c r="R64" s="82"/>
      <c r="S64" s="82"/>
      <c r="T64" s="82"/>
      <c r="U64" s="82"/>
      <c r="V64" s="82"/>
      <c r="W64" s="82"/>
      <c r="X64" s="82"/>
      <c r="Y64" s="82"/>
      <c r="Z64" s="82"/>
      <c r="AA64" s="82"/>
      <c r="AB64" s="82"/>
      <c r="AC64" s="82"/>
      <c r="AD64" s="82"/>
      <c r="AE64" s="82"/>
      <c r="AF64" s="82"/>
      <c r="AG64" s="82"/>
      <c r="AH64" s="82"/>
      <c r="AI64" s="82"/>
      <c r="AJ64" s="82"/>
      <c r="AK64" s="82"/>
      <c r="AL64" s="82"/>
      <c r="AM64" s="82"/>
      <c r="AN64" s="82"/>
      <c r="AO64" s="82"/>
      <c r="AP64" s="82"/>
      <c r="AQ64" s="82"/>
      <c r="AR64" s="82"/>
      <c r="AS64" s="82"/>
      <c r="AT64" s="82"/>
      <c r="AU64" s="82"/>
      <c r="AV64" s="82"/>
      <c r="AW64" s="82"/>
      <c r="AX64" s="82"/>
      <c r="AY64" s="82"/>
      <c r="AZ64" s="82"/>
      <c r="BA64" s="82"/>
      <c r="BB64" s="82"/>
      <c r="BC64" s="82"/>
      <c r="BD64" s="82"/>
    </row>
    <row r="65" spans="1:56">
      <c r="A65" s="82"/>
      <c r="B65" s="82"/>
      <c r="C65" s="82"/>
      <c r="D65" s="82"/>
      <c r="E65" s="82"/>
      <c r="F65" s="82"/>
      <c r="G65" s="82"/>
      <c r="H65" s="82"/>
      <c r="I65" s="82"/>
      <c r="J65" s="82"/>
      <c r="K65" s="82"/>
      <c r="L65" s="82"/>
      <c r="M65" s="82"/>
      <c r="N65" s="82"/>
      <c r="O65" s="82"/>
      <c r="P65" s="82"/>
      <c r="Q65" s="82"/>
      <c r="R65" s="82"/>
      <c r="S65" s="82"/>
      <c r="T65" s="82"/>
      <c r="U65" s="82"/>
      <c r="V65" s="82"/>
      <c r="W65" s="82"/>
      <c r="X65" s="82"/>
      <c r="Y65" s="82"/>
      <c r="Z65" s="82"/>
      <c r="AA65" s="82"/>
      <c r="AB65" s="82"/>
      <c r="AC65" s="82"/>
      <c r="AD65" s="82"/>
      <c r="AE65" s="82"/>
      <c r="AF65" s="82"/>
      <c r="AG65" s="82"/>
      <c r="AH65" s="82"/>
      <c r="AI65" s="82"/>
      <c r="AJ65" s="82"/>
      <c r="AK65" s="82"/>
      <c r="AL65" s="82"/>
      <c r="AM65" s="82"/>
      <c r="AN65" s="82"/>
      <c r="AO65" s="82"/>
      <c r="AP65" s="82"/>
      <c r="AQ65" s="82"/>
      <c r="AR65" s="82"/>
      <c r="AS65" s="82"/>
      <c r="AT65" s="82"/>
      <c r="AU65" s="82"/>
      <c r="AV65" s="82"/>
      <c r="AW65" s="82"/>
      <c r="AX65" s="82"/>
      <c r="AY65" s="82"/>
      <c r="AZ65" s="82"/>
      <c r="BA65" s="82"/>
      <c r="BB65" s="82"/>
      <c r="BC65" s="82"/>
      <c r="BD65" s="82"/>
    </row>
    <row r="66" spans="1:56">
      <c r="A66" s="82"/>
      <c r="B66" s="82"/>
      <c r="C66" s="82"/>
      <c r="D66" s="82"/>
      <c r="E66" s="82"/>
      <c r="F66" s="82"/>
      <c r="G66" s="82"/>
      <c r="H66" s="82"/>
      <c r="I66" s="82"/>
      <c r="J66" s="82"/>
      <c r="K66" s="82"/>
      <c r="L66" s="82"/>
      <c r="M66" s="82"/>
      <c r="N66" s="82"/>
      <c r="O66" s="82"/>
      <c r="P66" s="82"/>
      <c r="Q66" s="82"/>
      <c r="R66" s="82"/>
      <c r="S66" s="82"/>
      <c r="T66" s="82"/>
      <c r="U66" s="82"/>
      <c r="V66" s="82"/>
      <c r="W66" s="82"/>
      <c r="X66" s="82"/>
      <c r="Y66" s="82"/>
      <c r="Z66" s="82"/>
      <c r="AA66" s="82"/>
      <c r="AB66" s="82"/>
      <c r="AC66" s="82"/>
      <c r="AD66" s="82"/>
      <c r="AE66" s="82"/>
      <c r="AF66" s="82"/>
      <c r="AG66" s="82"/>
      <c r="AH66" s="82"/>
      <c r="AI66" s="82"/>
      <c r="AJ66" s="82"/>
      <c r="AK66" s="82"/>
      <c r="AL66" s="82"/>
      <c r="AM66" s="82"/>
      <c r="AN66" s="82"/>
      <c r="AO66" s="82"/>
      <c r="AP66" s="82"/>
      <c r="AQ66" s="82"/>
      <c r="AR66" s="82"/>
      <c r="AS66" s="82"/>
      <c r="AT66" s="82"/>
      <c r="AU66" s="82"/>
      <c r="AV66" s="82"/>
      <c r="AW66" s="82"/>
      <c r="AX66" s="82"/>
      <c r="AY66" s="82"/>
      <c r="AZ66" s="82"/>
      <c r="BA66" s="82"/>
      <c r="BB66" s="82"/>
      <c r="BC66" s="82"/>
      <c r="BD66" s="82"/>
    </row>
    <row r="67" spans="1:56">
      <c r="A67" s="82"/>
      <c r="B67" s="82"/>
      <c r="C67" s="82"/>
      <c r="D67" s="82"/>
      <c r="E67" s="82"/>
      <c r="F67" s="82"/>
      <c r="G67" s="82"/>
      <c r="H67" s="82"/>
      <c r="I67" s="82"/>
      <c r="J67" s="82"/>
      <c r="K67" s="82"/>
      <c r="L67" s="82"/>
      <c r="M67" s="82"/>
      <c r="N67" s="82"/>
      <c r="O67" s="82"/>
      <c r="P67" s="82"/>
      <c r="Q67" s="82"/>
      <c r="R67" s="82"/>
      <c r="S67" s="82"/>
      <c r="T67" s="82"/>
      <c r="U67" s="82"/>
      <c r="V67" s="82"/>
      <c r="W67" s="82"/>
      <c r="X67" s="82"/>
      <c r="Y67" s="82"/>
      <c r="Z67" s="82"/>
      <c r="AA67" s="82"/>
      <c r="AB67" s="82"/>
      <c r="AC67" s="82"/>
      <c r="AD67" s="82"/>
      <c r="AE67" s="82"/>
      <c r="AF67" s="82"/>
      <c r="AG67" s="82"/>
      <c r="AH67" s="82"/>
      <c r="AI67" s="82"/>
      <c r="AJ67" s="82"/>
      <c r="AK67" s="82"/>
      <c r="AL67" s="82"/>
      <c r="AM67" s="82"/>
      <c r="AN67" s="82"/>
      <c r="AO67" s="82"/>
      <c r="AP67" s="82"/>
      <c r="AQ67" s="82"/>
      <c r="AR67" s="82"/>
      <c r="AS67" s="82"/>
      <c r="AT67" s="82"/>
      <c r="AU67" s="82"/>
      <c r="AV67" s="82"/>
      <c r="AW67" s="82"/>
      <c r="AX67" s="82"/>
      <c r="AY67" s="82"/>
      <c r="AZ67" s="82"/>
      <c r="BA67" s="82"/>
      <c r="BB67" s="82"/>
      <c r="BC67" s="82"/>
      <c r="BD67" s="82"/>
    </row>
    <row r="68" spans="1:56">
      <c r="A68" s="82"/>
      <c r="B68" s="82"/>
      <c r="C68" s="82"/>
      <c r="D68" s="82"/>
      <c r="E68" s="82"/>
      <c r="F68" s="82"/>
      <c r="G68" s="82"/>
      <c r="H68" s="82"/>
      <c r="I68" s="82"/>
      <c r="J68" s="82"/>
      <c r="K68" s="82"/>
      <c r="L68" s="82"/>
      <c r="M68" s="82"/>
      <c r="N68" s="82"/>
      <c r="O68" s="82"/>
      <c r="P68" s="82"/>
      <c r="Q68" s="82"/>
      <c r="R68" s="82"/>
      <c r="S68" s="82"/>
      <c r="T68" s="82"/>
      <c r="U68" s="82"/>
      <c r="V68" s="82"/>
      <c r="W68" s="82"/>
      <c r="X68" s="82"/>
      <c r="Y68" s="82"/>
      <c r="Z68" s="82"/>
      <c r="AA68" s="82"/>
      <c r="AB68" s="82"/>
      <c r="AC68" s="82"/>
      <c r="AD68" s="82"/>
      <c r="AE68" s="82"/>
      <c r="AF68" s="82"/>
      <c r="AG68" s="82"/>
      <c r="AH68" s="82"/>
      <c r="AI68" s="82"/>
      <c r="AJ68" s="82"/>
      <c r="AK68" s="82"/>
      <c r="AL68" s="82"/>
      <c r="AM68" s="82"/>
      <c r="AN68" s="82"/>
      <c r="AO68" s="82"/>
      <c r="AP68" s="82"/>
      <c r="AQ68" s="82"/>
      <c r="AR68" s="82"/>
      <c r="AS68" s="82"/>
      <c r="AT68" s="82"/>
      <c r="AU68" s="82"/>
      <c r="AV68" s="82"/>
      <c r="AW68" s="82"/>
      <c r="AX68" s="82"/>
      <c r="AY68" s="82"/>
      <c r="AZ68" s="82"/>
      <c r="BA68" s="82"/>
      <c r="BB68" s="82"/>
      <c r="BC68" s="82"/>
      <c r="BD68" s="82"/>
    </row>
    <row r="69" spans="1:56">
      <c r="A69" s="82"/>
      <c r="B69" s="82"/>
      <c r="C69" s="82"/>
      <c r="D69" s="82"/>
      <c r="E69" s="82"/>
      <c r="F69" s="82"/>
      <c r="G69" s="82"/>
      <c r="H69" s="82"/>
      <c r="I69" s="82"/>
      <c r="J69" s="82"/>
      <c r="K69" s="82"/>
      <c r="L69" s="82"/>
      <c r="M69" s="82"/>
      <c r="N69" s="82"/>
      <c r="O69" s="82"/>
      <c r="P69" s="82"/>
      <c r="Q69" s="82"/>
      <c r="R69" s="82"/>
      <c r="S69" s="82"/>
      <c r="T69" s="82"/>
      <c r="U69" s="82"/>
      <c r="V69" s="82"/>
      <c r="W69" s="82"/>
      <c r="X69" s="82"/>
      <c r="Y69" s="82"/>
      <c r="Z69" s="82"/>
      <c r="AA69" s="82"/>
      <c r="AB69" s="82"/>
      <c r="AC69" s="82"/>
      <c r="AD69" s="82"/>
      <c r="AE69" s="82"/>
      <c r="AF69" s="82"/>
      <c r="AG69" s="82"/>
      <c r="AH69" s="82"/>
      <c r="AI69" s="82"/>
      <c r="AJ69" s="82"/>
      <c r="AK69" s="82"/>
      <c r="AL69" s="82"/>
      <c r="AM69" s="82"/>
      <c r="AN69" s="82"/>
      <c r="AO69" s="82"/>
      <c r="AP69" s="82"/>
      <c r="AQ69" s="82"/>
      <c r="AR69" s="82"/>
      <c r="AS69" s="82"/>
      <c r="AT69" s="82"/>
      <c r="AU69" s="82"/>
      <c r="AV69" s="82"/>
      <c r="AW69" s="82"/>
      <c r="AX69" s="82"/>
      <c r="AY69" s="82"/>
      <c r="AZ69" s="82"/>
      <c r="BA69" s="82"/>
      <c r="BB69" s="82"/>
      <c r="BC69" s="82"/>
      <c r="BD69" s="82"/>
    </row>
    <row r="70" spans="1:56">
      <c r="A70" s="82"/>
      <c r="B70" s="82"/>
      <c r="C70" s="82"/>
      <c r="D70" s="82"/>
      <c r="E70" s="82"/>
      <c r="F70" s="82"/>
      <c r="G70" s="82"/>
      <c r="H70" s="82"/>
      <c r="I70" s="82"/>
      <c r="J70" s="82"/>
      <c r="K70" s="82"/>
      <c r="L70" s="82"/>
      <c r="M70" s="82"/>
      <c r="N70" s="82"/>
      <c r="O70" s="82"/>
      <c r="P70" s="82"/>
      <c r="Q70" s="82"/>
      <c r="R70" s="82"/>
      <c r="S70" s="82"/>
      <c r="T70" s="82"/>
      <c r="U70" s="82"/>
      <c r="V70" s="82"/>
      <c r="W70" s="82"/>
      <c r="X70" s="82"/>
      <c r="Y70" s="82"/>
      <c r="Z70" s="82"/>
      <c r="AA70" s="82"/>
      <c r="AB70" s="82"/>
      <c r="AC70" s="82"/>
      <c r="AD70" s="82"/>
      <c r="AE70" s="82"/>
      <c r="AF70" s="82"/>
      <c r="AG70" s="82"/>
      <c r="AH70" s="82"/>
      <c r="AI70" s="82"/>
      <c r="AJ70" s="82"/>
      <c r="AK70" s="82"/>
      <c r="AL70" s="82"/>
      <c r="AM70" s="82"/>
      <c r="AN70" s="82"/>
      <c r="AO70" s="82"/>
      <c r="AP70" s="82"/>
      <c r="AQ70" s="82"/>
      <c r="AR70" s="82"/>
      <c r="AS70" s="82"/>
      <c r="AT70" s="82"/>
      <c r="AU70" s="82"/>
      <c r="AV70" s="82"/>
      <c r="AW70" s="82"/>
      <c r="AX70" s="82"/>
      <c r="AY70" s="82"/>
      <c r="AZ70" s="82"/>
      <c r="BA70" s="82"/>
      <c r="BB70" s="82"/>
      <c r="BC70" s="82"/>
      <c r="BD70" s="82"/>
    </row>
    <row r="71" spans="1:56">
      <c r="A71" s="82"/>
      <c r="B71" s="82"/>
      <c r="C71" s="82"/>
      <c r="D71" s="82"/>
      <c r="E71" s="82"/>
      <c r="F71" s="82"/>
      <c r="G71" s="82"/>
      <c r="H71" s="82"/>
      <c r="I71" s="82"/>
      <c r="J71" s="82"/>
      <c r="K71" s="82"/>
      <c r="L71" s="82"/>
      <c r="M71" s="82"/>
      <c r="N71" s="82"/>
      <c r="O71" s="82"/>
      <c r="P71" s="82"/>
      <c r="Q71" s="82"/>
      <c r="R71" s="82"/>
      <c r="S71" s="82"/>
      <c r="T71" s="82"/>
      <c r="U71" s="82"/>
      <c r="V71" s="82"/>
      <c r="W71" s="82"/>
      <c r="X71" s="82"/>
      <c r="Y71" s="82"/>
      <c r="Z71" s="82"/>
      <c r="AA71" s="82"/>
      <c r="AB71" s="82"/>
      <c r="AC71" s="82"/>
      <c r="AD71" s="82"/>
      <c r="AE71" s="82"/>
      <c r="AF71" s="82"/>
      <c r="AG71" s="82"/>
      <c r="AH71" s="82"/>
      <c r="AI71" s="82"/>
      <c r="AJ71" s="82"/>
      <c r="AK71" s="82"/>
      <c r="AL71" s="82"/>
      <c r="AM71" s="82"/>
      <c r="AN71" s="82"/>
      <c r="AO71" s="82"/>
      <c r="AP71" s="82"/>
      <c r="AQ71" s="82"/>
      <c r="AR71" s="82"/>
      <c r="AS71" s="82"/>
      <c r="AT71" s="82"/>
      <c r="AU71" s="82"/>
      <c r="AV71" s="82"/>
      <c r="AW71" s="82"/>
      <c r="AX71" s="82"/>
      <c r="AY71" s="82"/>
      <c r="AZ71" s="82"/>
      <c r="BA71" s="82"/>
      <c r="BB71" s="82"/>
      <c r="BC71" s="82"/>
      <c r="BD71" s="82"/>
    </row>
    <row r="72" spans="1:56">
      <c r="A72" s="82"/>
      <c r="B72" s="82"/>
      <c r="C72" s="82"/>
      <c r="D72" s="82"/>
      <c r="E72" s="82"/>
      <c r="F72" s="82"/>
      <c r="G72" s="82"/>
      <c r="H72" s="82"/>
      <c r="I72" s="82"/>
      <c r="J72" s="82"/>
      <c r="K72" s="82"/>
      <c r="L72" s="82"/>
      <c r="M72" s="82"/>
      <c r="N72" s="82"/>
      <c r="O72" s="82"/>
      <c r="P72" s="82"/>
      <c r="Q72" s="82"/>
      <c r="R72" s="82"/>
      <c r="S72" s="82"/>
      <c r="T72" s="82"/>
      <c r="U72" s="82"/>
      <c r="V72" s="82"/>
      <c r="W72" s="82"/>
      <c r="X72" s="82"/>
      <c r="Y72" s="82"/>
      <c r="Z72" s="82"/>
      <c r="AA72" s="82"/>
      <c r="AB72" s="82"/>
      <c r="AC72" s="82"/>
      <c r="AD72" s="82"/>
      <c r="AE72" s="82"/>
      <c r="AF72" s="82"/>
      <c r="AG72" s="82"/>
      <c r="AH72" s="82"/>
      <c r="AI72" s="82"/>
      <c r="AJ72" s="82"/>
      <c r="AK72" s="82"/>
      <c r="AL72" s="82"/>
      <c r="AM72" s="82"/>
      <c r="AN72" s="82"/>
      <c r="AO72" s="82"/>
      <c r="AP72" s="82"/>
      <c r="AQ72" s="82"/>
      <c r="AR72" s="82"/>
      <c r="AS72" s="82"/>
      <c r="AT72" s="82"/>
      <c r="AU72" s="82"/>
      <c r="AV72" s="82"/>
      <c r="AW72" s="82"/>
      <c r="AX72" s="82"/>
      <c r="AY72" s="82"/>
      <c r="AZ72" s="82"/>
      <c r="BA72" s="82"/>
      <c r="BB72" s="82"/>
      <c r="BC72" s="82"/>
      <c r="BD72" s="82"/>
    </row>
    <row r="73" spans="1:56">
      <c r="A73" s="82"/>
      <c r="B73" s="82"/>
      <c r="C73" s="82"/>
      <c r="D73" s="82"/>
      <c r="E73" s="82"/>
      <c r="F73" s="82"/>
      <c r="G73" s="82"/>
      <c r="H73" s="82"/>
      <c r="I73" s="82"/>
      <c r="J73" s="82"/>
      <c r="K73" s="82"/>
      <c r="L73" s="82"/>
      <c r="M73" s="82"/>
      <c r="N73" s="82"/>
      <c r="O73" s="82"/>
      <c r="P73" s="82"/>
      <c r="Q73" s="82"/>
      <c r="R73" s="82"/>
      <c r="S73" s="82"/>
      <c r="T73" s="82"/>
      <c r="U73" s="82"/>
      <c r="V73" s="82"/>
      <c r="W73" s="82"/>
      <c r="X73" s="82"/>
      <c r="Y73" s="82"/>
      <c r="Z73" s="82"/>
      <c r="AA73" s="82"/>
      <c r="AB73" s="82"/>
      <c r="AC73" s="82"/>
      <c r="AD73" s="82"/>
      <c r="AE73" s="82"/>
      <c r="AF73" s="82"/>
      <c r="AG73" s="82"/>
      <c r="AH73" s="82"/>
      <c r="AI73" s="82"/>
      <c r="AJ73" s="82"/>
      <c r="AK73" s="82"/>
      <c r="AL73" s="82"/>
      <c r="AM73" s="82"/>
      <c r="AN73" s="82"/>
      <c r="AO73" s="82"/>
      <c r="AP73" s="82"/>
      <c r="AQ73" s="82"/>
      <c r="AR73" s="82"/>
      <c r="AS73" s="82"/>
      <c r="AT73" s="82"/>
      <c r="AU73" s="82"/>
      <c r="AV73" s="82"/>
      <c r="AW73" s="82"/>
      <c r="AX73" s="82"/>
      <c r="AY73" s="82"/>
      <c r="AZ73" s="82"/>
      <c r="BA73" s="82"/>
      <c r="BB73" s="82"/>
      <c r="BC73" s="82"/>
      <c r="BD73" s="82"/>
    </row>
    <row r="74" spans="1:56">
      <c r="A74" s="82"/>
      <c r="B74" s="82"/>
      <c r="C74" s="82"/>
      <c r="D74" s="82"/>
      <c r="E74" s="82"/>
      <c r="F74" s="82"/>
      <c r="G74" s="82"/>
      <c r="H74" s="82"/>
      <c r="I74" s="82"/>
      <c r="J74" s="82"/>
      <c r="K74" s="82"/>
      <c r="L74" s="82"/>
      <c r="M74" s="82"/>
      <c r="N74" s="82"/>
      <c r="O74" s="82"/>
      <c r="P74" s="82"/>
      <c r="Q74" s="82"/>
      <c r="R74" s="82"/>
      <c r="S74" s="82"/>
      <c r="T74" s="82"/>
      <c r="U74" s="82"/>
      <c r="V74" s="82"/>
      <c r="W74" s="82"/>
      <c r="X74" s="82"/>
      <c r="Y74" s="82"/>
      <c r="Z74" s="82"/>
      <c r="AA74" s="82"/>
      <c r="AB74" s="82"/>
      <c r="AC74" s="82"/>
      <c r="AD74" s="82"/>
      <c r="AE74" s="82"/>
      <c r="AF74" s="82"/>
      <c r="AG74" s="82"/>
      <c r="AH74" s="82"/>
      <c r="AI74" s="82"/>
      <c r="AJ74" s="82"/>
      <c r="AK74" s="82"/>
      <c r="AL74" s="82"/>
      <c r="AM74" s="82"/>
      <c r="AN74" s="82"/>
      <c r="AO74" s="82"/>
      <c r="AP74" s="82"/>
      <c r="AQ74" s="82"/>
      <c r="AR74" s="82"/>
      <c r="AS74" s="82"/>
      <c r="AT74" s="82"/>
      <c r="AU74" s="82"/>
      <c r="AV74" s="82"/>
      <c r="AW74" s="82"/>
      <c r="AX74" s="82"/>
      <c r="AY74" s="82"/>
      <c r="AZ74" s="82"/>
      <c r="BA74" s="82"/>
      <c r="BB74" s="82"/>
      <c r="BC74" s="82"/>
      <c r="BD74" s="82"/>
    </row>
    <row r="75" spans="1:56" ht="15.75">
      <c r="A75" s="82"/>
      <c r="B75" s="190"/>
      <c r="C75" s="190"/>
      <c r="D75" s="190"/>
      <c r="E75" s="190"/>
      <c r="F75" s="190"/>
      <c r="G75" s="190"/>
      <c r="H75" s="190"/>
      <c r="I75" s="190"/>
      <c r="J75" s="190"/>
      <c r="K75" s="190"/>
      <c r="L75" s="190"/>
      <c r="M75" s="190"/>
      <c r="N75" s="190"/>
      <c r="O75" s="190"/>
      <c r="P75" s="190"/>
      <c r="Q75" s="190"/>
      <c r="R75" s="190"/>
      <c r="S75" s="190"/>
      <c r="T75" s="190"/>
      <c r="U75" s="190"/>
      <c r="V75" s="190"/>
      <c r="W75" s="190"/>
      <c r="X75" s="190"/>
      <c r="Y75" s="190"/>
      <c r="Z75" s="190"/>
      <c r="AA75" s="190"/>
      <c r="AB75" s="190"/>
      <c r="AC75" s="190"/>
      <c r="AD75" s="190"/>
      <c r="AE75" s="190"/>
      <c r="AF75" s="190"/>
      <c r="AG75" s="190"/>
      <c r="AH75" s="190"/>
      <c r="AI75" s="190"/>
      <c r="AJ75" s="190"/>
      <c r="AK75" s="190"/>
      <c r="AL75" s="190"/>
      <c r="AM75" s="190"/>
      <c r="AN75" s="82"/>
      <c r="AO75" s="82"/>
      <c r="AP75" s="82"/>
      <c r="AQ75" s="82"/>
      <c r="AR75" s="82"/>
      <c r="AS75" s="82"/>
      <c r="AT75" s="82"/>
      <c r="AU75" s="82"/>
      <c r="AV75" s="82"/>
      <c r="AW75" s="82"/>
      <c r="AX75" s="82"/>
      <c r="AY75" s="82"/>
      <c r="AZ75" s="82"/>
      <c r="BA75" s="82"/>
      <c r="BB75" s="82"/>
      <c r="BC75" s="82"/>
      <c r="BD75" s="82"/>
    </row>
    <row r="76" spans="1:56" ht="15.75">
      <c r="A76" s="82"/>
      <c r="B76" s="190"/>
      <c r="C76" s="190"/>
      <c r="D76" s="190"/>
      <c r="E76" s="190"/>
      <c r="F76" s="190"/>
      <c r="G76" s="190"/>
      <c r="H76" s="190"/>
      <c r="I76" s="190"/>
      <c r="J76" s="190"/>
      <c r="K76" s="190"/>
      <c r="L76" s="190"/>
      <c r="M76" s="190"/>
      <c r="N76" s="190"/>
      <c r="O76" s="190"/>
      <c r="P76" s="190"/>
      <c r="Q76" s="190"/>
      <c r="R76" s="190"/>
      <c r="S76" s="190"/>
      <c r="T76" s="190"/>
      <c r="U76" s="190"/>
      <c r="V76" s="190"/>
      <c r="W76" s="190"/>
      <c r="X76" s="190"/>
      <c r="Y76" s="190"/>
      <c r="Z76" s="190"/>
      <c r="AA76" s="190"/>
      <c r="AB76" s="190"/>
      <c r="AC76" s="190"/>
      <c r="AD76" s="190"/>
      <c r="AE76" s="190"/>
      <c r="AF76" s="190"/>
      <c r="AG76" s="190"/>
      <c r="AH76" s="190"/>
      <c r="AI76" s="190"/>
      <c r="AJ76" s="190"/>
      <c r="AK76" s="190"/>
      <c r="AL76" s="190"/>
      <c r="AM76" s="190"/>
      <c r="AN76" s="82"/>
      <c r="AO76" s="82"/>
      <c r="AP76" s="82"/>
      <c r="AQ76" s="82"/>
      <c r="AR76" s="82"/>
      <c r="AS76" s="82"/>
      <c r="AT76" s="82"/>
      <c r="AU76" s="82"/>
      <c r="AV76" s="82"/>
      <c r="AW76" s="82"/>
      <c r="AX76" s="82"/>
      <c r="AY76" s="82"/>
      <c r="AZ76" s="82"/>
      <c r="BA76" s="82"/>
      <c r="BB76" s="82"/>
      <c r="BC76" s="82"/>
      <c r="BD76" s="82"/>
    </row>
    <row r="77" spans="1:56" ht="15.75">
      <c r="A77" s="82"/>
      <c r="B77" s="190"/>
      <c r="C77" s="190"/>
      <c r="D77" s="190"/>
      <c r="E77" s="190"/>
      <c r="F77" s="190"/>
      <c r="G77" s="190"/>
      <c r="H77" s="190"/>
      <c r="I77" s="190"/>
      <c r="J77" s="190"/>
      <c r="K77" s="190"/>
      <c r="L77" s="190"/>
      <c r="M77" s="190"/>
      <c r="N77" s="190"/>
      <c r="O77" s="190"/>
      <c r="P77" s="190"/>
      <c r="Q77" s="190"/>
      <c r="R77" s="190"/>
      <c r="S77" s="190"/>
      <c r="T77" s="190"/>
      <c r="U77" s="190"/>
      <c r="V77" s="190"/>
      <c r="W77" s="190"/>
      <c r="X77" s="190"/>
      <c r="Y77" s="190"/>
      <c r="Z77" s="190"/>
      <c r="AA77" s="190"/>
      <c r="AB77" s="190"/>
      <c r="AC77" s="190"/>
      <c r="AD77" s="190"/>
      <c r="AE77" s="190"/>
      <c r="AF77" s="190"/>
      <c r="AG77" s="190"/>
      <c r="AH77" s="190"/>
      <c r="AI77" s="190"/>
      <c r="AJ77" s="190"/>
      <c r="AK77" s="190"/>
      <c r="AL77" s="190"/>
      <c r="AM77" s="190"/>
      <c r="AN77" s="82"/>
      <c r="AO77" s="82"/>
      <c r="AP77" s="82"/>
      <c r="AQ77" s="82"/>
      <c r="AR77" s="82"/>
      <c r="AS77" s="82"/>
      <c r="AT77" s="82"/>
      <c r="AU77" s="82"/>
      <c r="AV77" s="82"/>
      <c r="AW77" s="82"/>
      <c r="AX77" s="82"/>
      <c r="AY77" s="82"/>
      <c r="AZ77" s="82"/>
      <c r="BA77" s="82"/>
      <c r="BB77" s="82"/>
      <c r="BC77" s="82"/>
      <c r="BD77" s="82"/>
    </row>
    <row r="78" spans="1:56" ht="15.75">
      <c r="A78" s="82"/>
      <c r="B78" s="190"/>
      <c r="C78" s="190"/>
      <c r="D78" s="190"/>
      <c r="E78" s="190"/>
      <c r="F78" s="190"/>
      <c r="G78" s="190"/>
      <c r="H78" s="190"/>
      <c r="I78" s="190"/>
      <c r="J78" s="190"/>
      <c r="K78" s="190"/>
      <c r="L78" s="190"/>
      <c r="M78" s="190"/>
      <c r="N78" s="190"/>
      <c r="O78" s="190"/>
      <c r="P78" s="190"/>
      <c r="Q78" s="190"/>
      <c r="R78" s="190"/>
      <c r="S78" s="190"/>
      <c r="T78" s="190"/>
      <c r="U78" s="190"/>
      <c r="V78" s="190"/>
      <c r="W78" s="190"/>
      <c r="X78" s="190"/>
      <c r="Y78" s="190"/>
      <c r="Z78" s="190"/>
      <c r="AA78" s="190"/>
      <c r="AB78" s="190"/>
      <c r="AC78" s="190"/>
      <c r="AD78" s="190"/>
      <c r="AE78" s="190"/>
      <c r="AF78" s="190"/>
      <c r="AG78" s="190"/>
      <c r="AH78" s="190"/>
      <c r="AI78" s="190"/>
      <c r="AJ78" s="190"/>
      <c r="AK78" s="190"/>
      <c r="AL78" s="190"/>
      <c r="AM78" s="190"/>
      <c r="AN78" s="82"/>
      <c r="AO78" s="82"/>
      <c r="AP78" s="82"/>
      <c r="AQ78" s="82"/>
      <c r="AR78" s="82"/>
      <c r="AS78" s="82"/>
      <c r="AT78" s="82"/>
      <c r="AU78" s="82"/>
      <c r="AV78" s="82"/>
      <c r="AW78" s="82"/>
      <c r="AX78" s="82"/>
      <c r="AY78" s="82"/>
      <c r="AZ78" s="82"/>
      <c r="BA78" s="82"/>
      <c r="BB78" s="82"/>
      <c r="BC78" s="82"/>
      <c r="BD78" s="82"/>
    </row>
    <row r="79" spans="1:56" ht="15.75">
      <c r="A79" s="82"/>
      <c r="B79" s="85"/>
      <c r="C79" s="85"/>
      <c r="D79" s="85"/>
      <c r="E79" s="85"/>
      <c r="F79" s="85"/>
      <c r="G79" s="85"/>
      <c r="H79" s="85"/>
      <c r="I79" s="85"/>
      <c r="J79" s="85"/>
      <c r="K79" s="85"/>
      <c r="L79" s="85"/>
      <c r="M79" s="85"/>
      <c r="N79" s="85"/>
      <c r="O79" s="85"/>
      <c r="P79" s="85"/>
      <c r="Q79" s="85"/>
      <c r="R79" s="85"/>
      <c r="S79" s="85"/>
      <c r="T79" s="85"/>
      <c r="U79" s="85"/>
      <c r="V79" s="85"/>
      <c r="W79" s="85"/>
      <c r="X79" s="85"/>
      <c r="Y79" s="85"/>
      <c r="Z79" s="85"/>
      <c r="AA79" s="85"/>
      <c r="AB79" s="85"/>
      <c r="AC79" s="85"/>
      <c r="AD79" s="85"/>
      <c r="AE79" s="85"/>
      <c r="AF79" s="85"/>
      <c r="AG79" s="85"/>
      <c r="AH79" s="85"/>
      <c r="AI79" s="85"/>
      <c r="AJ79" s="85"/>
      <c r="AK79" s="85"/>
      <c r="AL79" s="85"/>
      <c r="AM79" s="85"/>
      <c r="AN79" s="82"/>
      <c r="AO79" s="82"/>
      <c r="AP79" s="82"/>
      <c r="AQ79" s="82"/>
      <c r="AR79" s="82"/>
      <c r="AS79" s="82"/>
      <c r="AT79" s="82"/>
      <c r="AU79" s="82"/>
      <c r="AV79" s="82"/>
      <c r="AW79" s="82"/>
      <c r="AX79" s="82"/>
      <c r="AY79" s="82"/>
      <c r="AZ79" s="82"/>
      <c r="BA79" s="82"/>
      <c r="BB79" s="82"/>
      <c r="BC79" s="82"/>
      <c r="BD79" s="82"/>
    </row>
    <row r="80" spans="1:56" ht="15.75">
      <c r="A80" s="82"/>
      <c r="B80" s="85"/>
      <c r="C80" s="85"/>
      <c r="D80" s="85"/>
      <c r="E80" s="85"/>
      <c r="F80" s="85"/>
      <c r="G80" s="85"/>
      <c r="H80" s="85"/>
      <c r="I80" s="85"/>
      <c r="J80" s="85"/>
      <c r="K80" s="85"/>
      <c r="L80" s="85"/>
      <c r="M80" s="85"/>
      <c r="N80" s="85"/>
      <c r="O80" s="85"/>
      <c r="P80" s="85"/>
      <c r="Q80" s="85"/>
      <c r="R80" s="85"/>
      <c r="S80" s="85"/>
      <c r="T80" s="85"/>
      <c r="U80" s="85"/>
      <c r="V80" s="85"/>
      <c r="W80" s="85"/>
      <c r="X80" s="85"/>
      <c r="Y80" s="85"/>
      <c r="Z80" s="85"/>
      <c r="AA80" s="85"/>
      <c r="AB80" s="85"/>
      <c r="AC80" s="85"/>
      <c r="AD80" s="85"/>
      <c r="AE80" s="85"/>
      <c r="AF80" s="85"/>
      <c r="AG80" s="85"/>
      <c r="AH80" s="85"/>
      <c r="AI80" s="85"/>
      <c r="AJ80" s="85"/>
      <c r="AK80" s="85"/>
      <c r="AL80" s="85"/>
      <c r="AM80" s="85"/>
      <c r="AN80" s="82"/>
      <c r="AO80" s="82"/>
      <c r="AP80" s="82"/>
      <c r="AQ80" s="82"/>
      <c r="AR80" s="82"/>
      <c r="AS80" s="82"/>
      <c r="AT80" s="82"/>
      <c r="AU80" s="82"/>
      <c r="AV80" s="82"/>
      <c r="AW80" s="82"/>
      <c r="AX80" s="82"/>
      <c r="AY80" s="82"/>
      <c r="AZ80" s="82"/>
      <c r="BA80" s="82"/>
      <c r="BB80" s="82"/>
      <c r="BC80" s="82"/>
      <c r="BD80" s="82"/>
    </row>
    <row r="81" spans="1:56" ht="15.75">
      <c r="A81" s="82"/>
      <c r="B81" s="85"/>
      <c r="C81" s="85"/>
      <c r="D81" s="85"/>
      <c r="E81" s="85"/>
      <c r="F81" s="85"/>
      <c r="G81" s="85"/>
      <c r="H81" s="85"/>
      <c r="I81" s="85"/>
      <c r="J81" s="85"/>
      <c r="K81" s="85"/>
      <c r="L81" s="85"/>
      <c r="M81" s="85"/>
      <c r="N81" s="85"/>
      <c r="O81" s="85"/>
      <c r="P81" s="85"/>
      <c r="Q81" s="85"/>
      <c r="R81" s="85"/>
      <c r="S81" s="85"/>
      <c r="T81" s="85"/>
      <c r="U81" s="85"/>
      <c r="V81" s="85"/>
      <c r="W81" s="85"/>
      <c r="X81" s="85"/>
      <c r="Y81" s="85"/>
      <c r="Z81" s="85"/>
      <c r="AA81" s="85"/>
      <c r="AB81" s="85"/>
      <c r="AC81" s="85"/>
      <c r="AD81" s="85"/>
      <c r="AE81" s="85"/>
      <c r="AF81" s="85"/>
      <c r="AG81" s="85"/>
      <c r="AH81" s="85"/>
      <c r="AI81" s="85"/>
      <c r="AJ81" s="85"/>
      <c r="AK81" s="85"/>
      <c r="AL81" s="85"/>
      <c r="AM81" s="85"/>
      <c r="AN81" s="82"/>
      <c r="AO81" s="82"/>
      <c r="AP81" s="82"/>
      <c r="AQ81" s="82"/>
      <c r="AR81" s="82"/>
      <c r="AS81" s="82"/>
      <c r="AT81" s="82"/>
      <c r="AU81" s="82"/>
      <c r="AV81" s="82"/>
      <c r="AW81" s="82"/>
      <c r="AX81" s="82"/>
      <c r="AY81" s="82"/>
      <c r="AZ81" s="82"/>
      <c r="BA81" s="82"/>
      <c r="BB81" s="82"/>
      <c r="BC81" s="82"/>
      <c r="BD81" s="82"/>
    </row>
    <row r="82" spans="1:56">
      <c r="A82" s="82"/>
      <c r="B82" s="82"/>
      <c r="C82" s="82"/>
      <c r="D82" s="82"/>
      <c r="E82" s="82"/>
      <c r="F82" s="82"/>
      <c r="G82" s="82"/>
      <c r="H82" s="82"/>
      <c r="I82" s="82"/>
      <c r="J82" s="82"/>
      <c r="K82" s="82"/>
      <c r="L82" s="82"/>
      <c r="M82" s="82"/>
      <c r="N82" s="82"/>
      <c r="O82" s="82"/>
      <c r="P82" s="82"/>
      <c r="Q82" s="86"/>
      <c r="R82" s="82"/>
      <c r="S82" s="82"/>
      <c r="T82" s="82"/>
      <c r="U82" s="82"/>
      <c r="V82" s="82"/>
      <c r="W82" s="82"/>
      <c r="X82" s="82"/>
      <c r="Y82" s="82"/>
      <c r="Z82" s="82"/>
      <c r="AA82" s="82"/>
      <c r="AB82" s="82"/>
      <c r="AC82" s="82"/>
      <c r="AD82" s="82"/>
      <c r="AE82" s="82"/>
      <c r="AF82" s="82"/>
      <c r="AG82" s="82"/>
      <c r="AH82" s="82"/>
      <c r="AI82" s="82"/>
      <c r="AJ82" s="82"/>
      <c r="AK82" s="82"/>
      <c r="AL82" s="82"/>
      <c r="AM82" s="82"/>
      <c r="AN82" s="82"/>
      <c r="AO82" s="82"/>
      <c r="AP82" s="82"/>
      <c r="AQ82" s="82"/>
      <c r="AR82" s="82"/>
      <c r="AS82" s="82"/>
      <c r="AT82" s="82"/>
      <c r="AU82" s="82"/>
      <c r="AV82" s="82"/>
      <c r="AW82" s="82"/>
      <c r="AX82" s="82"/>
      <c r="AY82" s="82"/>
      <c r="AZ82" s="82"/>
      <c r="BA82" s="82"/>
      <c r="BB82" s="82"/>
      <c r="BC82" s="82"/>
      <c r="BD82" s="82"/>
    </row>
    <row r="83" spans="1:56">
      <c r="A83" s="82"/>
      <c r="B83" s="82"/>
      <c r="C83" s="82"/>
      <c r="D83" s="82"/>
      <c r="E83" s="82"/>
      <c r="F83" s="82"/>
      <c r="G83" s="82"/>
      <c r="H83" s="82"/>
      <c r="I83" s="82"/>
      <c r="J83" s="82"/>
      <c r="K83" s="82"/>
      <c r="L83" s="82"/>
      <c r="M83" s="82"/>
      <c r="N83" s="82"/>
      <c r="O83" s="82"/>
      <c r="P83" s="82"/>
      <c r="Q83" s="86"/>
      <c r="R83" s="82"/>
      <c r="S83" s="82"/>
      <c r="T83" s="82"/>
      <c r="U83" s="82"/>
      <c r="V83" s="82"/>
      <c r="W83" s="82"/>
      <c r="X83" s="82"/>
      <c r="Y83" s="82"/>
      <c r="Z83" s="82"/>
      <c r="AA83" s="82"/>
      <c r="AB83" s="82"/>
      <c r="AC83" s="82"/>
      <c r="AD83" s="82"/>
      <c r="AE83" s="82"/>
      <c r="AF83" s="82"/>
      <c r="AG83" s="82"/>
      <c r="AH83" s="82"/>
      <c r="AI83" s="82"/>
      <c r="AJ83" s="82"/>
      <c r="AK83" s="82"/>
      <c r="AL83" s="82"/>
      <c r="AM83" s="82"/>
      <c r="AN83" s="82"/>
      <c r="AO83" s="82"/>
      <c r="AP83" s="82"/>
      <c r="AQ83" s="82"/>
      <c r="AR83" s="82"/>
      <c r="AS83" s="82"/>
      <c r="AT83" s="82"/>
      <c r="AU83" s="82"/>
      <c r="AV83" s="82"/>
      <c r="AW83" s="82"/>
      <c r="AX83" s="82"/>
      <c r="AY83" s="82"/>
      <c r="AZ83" s="82"/>
      <c r="BA83" s="82"/>
      <c r="BB83" s="82"/>
      <c r="BC83" s="82"/>
      <c r="BD83" s="82"/>
    </row>
    <row r="84" spans="1:56">
      <c r="A84" s="82"/>
      <c r="B84" s="82"/>
      <c r="C84" s="82"/>
      <c r="D84" s="82"/>
      <c r="E84" s="82"/>
      <c r="F84" s="82"/>
      <c r="G84" s="82"/>
      <c r="H84" s="82"/>
      <c r="I84" s="82"/>
      <c r="J84" s="82"/>
      <c r="K84" s="82"/>
      <c r="L84" s="82"/>
      <c r="M84" s="82"/>
      <c r="N84" s="82"/>
      <c r="O84" s="82"/>
      <c r="P84" s="82"/>
      <c r="Q84" s="86"/>
      <c r="R84" s="82"/>
      <c r="S84" s="82"/>
      <c r="T84" s="82"/>
      <c r="U84" s="82"/>
      <c r="V84" s="82"/>
      <c r="W84" s="82"/>
      <c r="X84" s="82"/>
      <c r="Y84" s="82"/>
      <c r="Z84" s="82"/>
      <c r="AA84" s="82"/>
      <c r="AB84" s="82"/>
      <c r="AC84" s="82"/>
      <c r="AD84" s="82"/>
      <c r="AE84" s="82"/>
      <c r="AF84" s="82"/>
      <c r="AG84" s="82"/>
      <c r="AH84" s="82"/>
      <c r="AI84" s="82"/>
      <c r="AJ84" s="82"/>
      <c r="AK84" s="82"/>
      <c r="AL84" s="82"/>
      <c r="AM84" s="82"/>
      <c r="AN84" s="82"/>
      <c r="AO84" s="82"/>
      <c r="AP84" s="82"/>
      <c r="AQ84" s="82"/>
      <c r="AR84" s="82"/>
      <c r="AS84" s="82"/>
      <c r="AT84" s="82"/>
      <c r="AU84" s="82"/>
      <c r="AV84" s="82"/>
      <c r="AW84" s="82"/>
      <c r="AX84" s="82"/>
      <c r="AY84" s="82"/>
      <c r="AZ84" s="82"/>
      <c r="BA84" s="82"/>
      <c r="BB84" s="82"/>
      <c r="BC84" s="82"/>
      <c r="BD84" s="82"/>
    </row>
    <row r="85" spans="1:56">
      <c r="A85" s="82"/>
      <c r="B85" s="82"/>
      <c r="C85" s="82"/>
      <c r="D85" s="82"/>
      <c r="E85" s="82"/>
      <c r="F85" s="82"/>
      <c r="G85" s="82"/>
      <c r="H85" s="82"/>
      <c r="I85" s="82"/>
      <c r="J85" s="82"/>
      <c r="K85" s="82"/>
      <c r="L85" s="82"/>
      <c r="M85" s="82"/>
      <c r="N85" s="82"/>
      <c r="O85" s="82"/>
      <c r="P85" s="82"/>
      <c r="Q85" s="86"/>
      <c r="R85" s="82"/>
      <c r="S85" s="82"/>
      <c r="T85" s="82"/>
      <c r="U85" s="82"/>
      <c r="V85" s="82"/>
      <c r="W85" s="82"/>
      <c r="X85" s="82"/>
      <c r="Y85" s="82"/>
      <c r="Z85" s="82"/>
      <c r="AA85" s="82"/>
      <c r="AB85" s="82"/>
      <c r="AC85" s="82"/>
      <c r="AD85" s="82"/>
      <c r="AE85" s="82"/>
      <c r="AF85" s="82"/>
      <c r="AG85" s="82"/>
      <c r="AH85" s="82"/>
      <c r="AI85" s="82"/>
      <c r="AJ85" s="82"/>
      <c r="AK85" s="82"/>
      <c r="AL85" s="82"/>
      <c r="AM85" s="82"/>
      <c r="AN85" s="82"/>
      <c r="AO85" s="82"/>
      <c r="AP85" s="82"/>
      <c r="AQ85" s="82"/>
      <c r="AR85" s="82"/>
      <c r="AS85" s="82"/>
      <c r="AT85" s="82"/>
      <c r="AU85" s="82"/>
      <c r="AV85" s="82"/>
      <c r="AW85" s="82"/>
      <c r="AX85" s="82"/>
      <c r="AY85" s="82"/>
      <c r="AZ85" s="82"/>
      <c r="BA85" s="82"/>
      <c r="BB85" s="82"/>
      <c r="BC85" s="82"/>
      <c r="BD85" s="82"/>
    </row>
    <row r="86" spans="1:56">
      <c r="A86" s="82"/>
      <c r="B86" s="82"/>
      <c r="C86" s="82"/>
      <c r="D86" s="82"/>
      <c r="E86" s="82"/>
      <c r="F86" s="82"/>
      <c r="G86" s="82"/>
      <c r="H86" s="82"/>
      <c r="I86" s="82"/>
      <c r="J86" s="82"/>
      <c r="K86" s="82"/>
      <c r="L86" s="82"/>
      <c r="M86" s="82"/>
      <c r="N86" s="82"/>
      <c r="O86" s="82"/>
      <c r="P86" s="82"/>
      <c r="Q86" s="86"/>
      <c r="R86" s="82"/>
      <c r="S86" s="82"/>
      <c r="T86" s="82"/>
      <c r="U86" s="82"/>
      <c r="V86" s="82"/>
      <c r="W86" s="82"/>
      <c r="X86" s="82"/>
      <c r="Y86" s="82"/>
      <c r="Z86" s="82"/>
      <c r="AA86" s="82"/>
      <c r="AB86" s="82"/>
      <c r="AC86" s="82"/>
      <c r="AD86" s="82"/>
      <c r="AE86" s="82"/>
      <c r="AF86" s="82"/>
      <c r="AG86" s="82"/>
      <c r="AH86" s="82"/>
      <c r="AI86" s="82"/>
      <c r="AJ86" s="82"/>
      <c r="AK86" s="82"/>
      <c r="AL86" s="82"/>
      <c r="AM86" s="82"/>
      <c r="AN86" s="82"/>
      <c r="AO86" s="82"/>
      <c r="AP86" s="82"/>
      <c r="AQ86" s="82"/>
      <c r="AR86" s="82"/>
      <c r="AS86" s="82"/>
      <c r="AT86" s="82"/>
      <c r="AU86" s="82"/>
      <c r="AV86" s="82"/>
      <c r="AW86" s="82"/>
      <c r="AX86" s="82"/>
      <c r="AY86" s="82"/>
      <c r="AZ86" s="82"/>
      <c r="BA86" s="82"/>
      <c r="BB86" s="82"/>
      <c r="BC86" s="82"/>
      <c r="BD86" s="82"/>
    </row>
    <row r="87" spans="1:56">
      <c r="A87" s="82"/>
      <c r="B87" s="82"/>
      <c r="C87" s="82"/>
      <c r="D87" s="82"/>
      <c r="E87" s="82"/>
      <c r="F87" s="82"/>
      <c r="G87" s="82"/>
      <c r="H87" s="82"/>
      <c r="I87" s="82"/>
      <c r="J87" s="82"/>
      <c r="K87" s="82"/>
      <c r="L87" s="82"/>
      <c r="M87" s="82"/>
      <c r="N87" s="82"/>
      <c r="O87" s="82"/>
      <c r="P87" s="82"/>
      <c r="Q87" s="86"/>
      <c r="R87" s="82"/>
      <c r="S87" s="82"/>
      <c r="T87" s="82"/>
      <c r="U87" s="82"/>
      <c r="V87" s="82"/>
      <c r="W87" s="82"/>
      <c r="X87" s="82"/>
      <c r="Y87" s="82"/>
      <c r="Z87" s="82"/>
      <c r="AA87" s="82"/>
      <c r="AB87" s="82"/>
      <c r="AC87" s="82"/>
      <c r="AD87" s="82"/>
      <c r="AE87" s="82"/>
      <c r="AF87" s="82"/>
      <c r="AG87" s="82"/>
      <c r="AH87" s="82"/>
      <c r="AI87" s="82"/>
      <c r="AJ87" s="82"/>
      <c r="AK87" s="82"/>
      <c r="AL87" s="82"/>
      <c r="AM87" s="82"/>
      <c r="AN87" s="82"/>
      <c r="AO87" s="82"/>
      <c r="AP87" s="82"/>
      <c r="AQ87" s="82"/>
      <c r="AR87" s="82"/>
      <c r="AS87" s="82"/>
      <c r="AT87" s="82"/>
      <c r="AU87" s="82"/>
      <c r="AV87" s="82"/>
      <c r="AW87" s="82"/>
      <c r="AX87" s="82"/>
      <c r="AY87" s="82"/>
      <c r="AZ87" s="82"/>
      <c r="BA87" s="82"/>
      <c r="BB87" s="82"/>
      <c r="BC87" s="82"/>
      <c r="BD87" s="82"/>
    </row>
    <row r="88" spans="1:56">
      <c r="A88" s="82"/>
      <c r="B88" s="82"/>
      <c r="C88" s="82"/>
      <c r="D88" s="82"/>
      <c r="E88" s="82"/>
      <c r="F88" s="82"/>
      <c r="G88" s="82"/>
      <c r="H88" s="82"/>
      <c r="I88" s="82"/>
      <c r="J88" s="82"/>
      <c r="K88" s="82"/>
      <c r="L88" s="82"/>
      <c r="M88" s="82"/>
      <c r="N88" s="82"/>
      <c r="O88" s="82"/>
      <c r="P88" s="82"/>
      <c r="Q88" s="86"/>
      <c r="R88" s="82"/>
      <c r="S88" s="82"/>
      <c r="T88" s="82"/>
      <c r="U88" s="82"/>
      <c r="V88" s="82"/>
      <c r="W88" s="82"/>
      <c r="X88" s="82"/>
      <c r="Y88" s="82"/>
      <c r="Z88" s="82"/>
      <c r="AA88" s="82"/>
      <c r="AB88" s="82"/>
      <c r="AC88" s="82"/>
      <c r="AD88" s="82"/>
      <c r="AE88" s="82"/>
      <c r="AF88" s="82"/>
      <c r="AG88" s="82"/>
      <c r="AH88" s="82"/>
      <c r="AI88" s="82"/>
      <c r="AJ88" s="82"/>
      <c r="AK88" s="82"/>
      <c r="AL88" s="82"/>
      <c r="AM88" s="82"/>
      <c r="AN88" s="82"/>
      <c r="AO88" s="82"/>
      <c r="AP88" s="82"/>
      <c r="AQ88" s="82"/>
      <c r="AR88" s="82"/>
      <c r="AS88" s="82"/>
      <c r="AT88" s="82"/>
      <c r="AU88" s="82"/>
      <c r="AV88" s="82"/>
      <c r="AW88" s="82"/>
      <c r="AX88" s="82"/>
      <c r="AY88" s="82"/>
      <c r="AZ88" s="82"/>
      <c r="BA88" s="82"/>
      <c r="BB88" s="82"/>
      <c r="BC88" s="82"/>
      <c r="BD88" s="82"/>
    </row>
    <row r="89" spans="1:56">
      <c r="A89" s="82"/>
      <c r="B89" s="82"/>
      <c r="C89" s="82"/>
      <c r="D89" s="82"/>
      <c r="E89" s="82"/>
      <c r="F89" s="82"/>
      <c r="G89" s="82"/>
      <c r="H89" s="82"/>
      <c r="I89" s="82"/>
      <c r="J89" s="82"/>
      <c r="K89" s="82"/>
      <c r="L89" s="82"/>
      <c r="M89" s="82"/>
      <c r="N89" s="82"/>
      <c r="O89" s="82"/>
      <c r="P89" s="82"/>
      <c r="Q89" s="82"/>
      <c r="R89" s="82"/>
      <c r="S89" s="82"/>
      <c r="T89" s="82"/>
      <c r="U89" s="82"/>
      <c r="V89" s="82"/>
      <c r="W89" s="82"/>
      <c r="X89" s="82"/>
      <c r="Y89" s="82"/>
      <c r="Z89" s="82"/>
      <c r="AA89" s="82"/>
      <c r="AB89" s="82"/>
      <c r="AC89" s="82"/>
      <c r="AD89" s="82"/>
      <c r="AE89" s="82"/>
      <c r="AF89" s="82"/>
      <c r="AG89" s="82"/>
      <c r="AH89" s="82"/>
      <c r="AI89" s="82"/>
      <c r="AJ89" s="82"/>
      <c r="AK89" s="82"/>
      <c r="AL89" s="82"/>
      <c r="AM89" s="82"/>
      <c r="AN89" s="82"/>
      <c r="AO89" s="82"/>
      <c r="AP89" s="82"/>
      <c r="AQ89" s="82"/>
      <c r="AR89" s="82"/>
      <c r="AS89" s="82"/>
      <c r="AT89" s="82"/>
      <c r="AU89" s="82"/>
      <c r="AV89" s="82"/>
      <c r="AW89" s="82"/>
      <c r="AX89" s="82"/>
      <c r="AY89" s="82"/>
      <c r="AZ89" s="82"/>
      <c r="BA89" s="82"/>
      <c r="BB89" s="82"/>
      <c r="BC89" s="82"/>
      <c r="BD89" s="82"/>
    </row>
    <row r="90" spans="1:56">
      <c r="A90" s="82"/>
      <c r="B90" s="82"/>
      <c r="C90" s="82"/>
      <c r="D90" s="82"/>
      <c r="E90" s="82"/>
      <c r="F90" s="82"/>
      <c r="G90" s="82"/>
      <c r="H90" s="82"/>
      <c r="I90" s="82"/>
      <c r="J90" s="82"/>
      <c r="K90" s="82"/>
      <c r="L90" s="82"/>
      <c r="M90" s="82"/>
      <c r="N90" s="82"/>
      <c r="O90" s="82"/>
      <c r="P90" s="82"/>
      <c r="Q90" s="82"/>
      <c r="R90" s="82"/>
      <c r="S90" s="82"/>
      <c r="T90" s="82"/>
      <c r="U90" s="82"/>
      <c r="V90" s="82"/>
      <c r="W90" s="82"/>
      <c r="X90" s="82"/>
      <c r="Y90" s="82"/>
      <c r="Z90" s="82"/>
      <c r="AA90" s="82"/>
      <c r="AB90" s="82"/>
      <c r="AC90" s="82"/>
      <c r="AD90" s="82"/>
      <c r="AE90" s="82"/>
      <c r="AF90" s="82"/>
      <c r="AG90" s="82"/>
      <c r="AH90" s="82"/>
      <c r="AI90" s="82"/>
      <c r="AJ90" s="82"/>
      <c r="AK90" s="82"/>
      <c r="AL90" s="82"/>
      <c r="AM90" s="82"/>
      <c r="AN90" s="82"/>
      <c r="AO90" s="82"/>
      <c r="AP90" s="82"/>
      <c r="AQ90" s="82"/>
      <c r="AR90" s="82"/>
      <c r="AS90" s="82"/>
      <c r="AT90" s="82"/>
      <c r="AU90" s="82"/>
      <c r="AV90" s="82"/>
      <c r="AW90" s="82"/>
      <c r="AX90" s="82"/>
      <c r="AY90" s="82"/>
      <c r="AZ90" s="82"/>
      <c r="BA90" s="82"/>
      <c r="BB90" s="82"/>
      <c r="BC90" s="82"/>
      <c r="BD90" s="82"/>
    </row>
    <row r="91" spans="1:56">
      <c r="A91" s="82"/>
      <c r="B91" s="82"/>
      <c r="C91" s="82"/>
      <c r="D91" s="82"/>
      <c r="E91" s="82"/>
      <c r="F91" s="82"/>
      <c r="G91" s="82"/>
      <c r="H91" s="82"/>
      <c r="I91" s="82"/>
      <c r="J91" s="82"/>
      <c r="K91" s="82"/>
      <c r="L91" s="82"/>
      <c r="M91" s="82"/>
      <c r="N91" s="82"/>
      <c r="O91" s="82"/>
      <c r="P91" s="82"/>
      <c r="Q91" s="82"/>
      <c r="R91" s="82"/>
      <c r="S91" s="82"/>
      <c r="T91" s="82"/>
      <c r="U91" s="82"/>
      <c r="V91" s="82"/>
      <c r="W91" s="82"/>
      <c r="X91" s="82"/>
      <c r="Y91" s="82"/>
      <c r="Z91" s="82"/>
      <c r="AA91" s="82"/>
      <c r="AB91" s="82"/>
      <c r="AC91" s="82"/>
      <c r="AD91" s="82"/>
      <c r="AE91" s="82"/>
      <c r="AF91" s="82"/>
      <c r="AG91" s="82"/>
      <c r="AH91" s="82"/>
      <c r="AI91" s="82"/>
      <c r="AJ91" s="82"/>
      <c r="AK91" s="82"/>
      <c r="AL91" s="82"/>
      <c r="AM91" s="82"/>
      <c r="AN91" s="82"/>
      <c r="AO91" s="82"/>
      <c r="AP91" s="82"/>
      <c r="AQ91" s="82"/>
      <c r="AR91" s="82"/>
      <c r="AS91" s="82"/>
      <c r="AT91" s="82"/>
      <c r="AU91" s="82"/>
      <c r="AV91" s="82"/>
      <c r="AW91" s="82"/>
      <c r="AX91" s="82"/>
      <c r="AY91" s="82"/>
      <c r="AZ91" s="82"/>
      <c r="BA91" s="82"/>
      <c r="BB91" s="82"/>
      <c r="BC91" s="82"/>
      <c r="BD91" s="82"/>
    </row>
    <row r="92" spans="1:56">
      <c r="A92" s="82"/>
      <c r="B92" s="82"/>
      <c r="C92" s="82"/>
      <c r="D92" s="82"/>
      <c r="E92" s="82"/>
      <c r="F92" s="82"/>
      <c r="G92" s="82"/>
      <c r="H92" s="82"/>
      <c r="I92" s="82"/>
      <c r="J92" s="82"/>
      <c r="K92" s="82"/>
      <c r="L92" s="82"/>
      <c r="M92" s="82"/>
      <c r="N92" s="82"/>
      <c r="O92" s="82"/>
      <c r="P92" s="82"/>
      <c r="Q92" s="82"/>
      <c r="R92" s="82"/>
      <c r="S92" s="82"/>
      <c r="T92" s="82"/>
      <c r="U92" s="82"/>
      <c r="V92" s="82"/>
      <c r="W92" s="82"/>
      <c r="X92" s="82"/>
      <c r="Y92" s="82"/>
      <c r="Z92" s="82"/>
      <c r="AA92" s="82"/>
      <c r="AB92" s="82"/>
      <c r="AC92" s="82"/>
      <c r="AD92" s="82"/>
      <c r="AE92" s="82"/>
      <c r="AF92" s="82"/>
      <c r="AG92" s="82"/>
      <c r="AH92" s="82"/>
      <c r="AI92" s="82"/>
      <c r="AJ92" s="82"/>
      <c r="AK92" s="82"/>
      <c r="AL92" s="82"/>
      <c r="AM92" s="82"/>
      <c r="AN92" s="82"/>
      <c r="AO92" s="82"/>
      <c r="AP92" s="82"/>
      <c r="AQ92" s="82"/>
      <c r="AR92" s="82"/>
      <c r="AS92" s="82"/>
      <c r="AT92" s="82"/>
      <c r="AU92" s="82"/>
      <c r="AV92" s="82"/>
      <c r="AW92" s="82"/>
      <c r="AX92" s="82"/>
      <c r="AY92" s="82"/>
      <c r="AZ92" s="82"/>
      <c r="BA92" s="82"/>
      <c r="BB92" s="82"/>
      <c r="BC92" s="82"/>
      <c r="BD92" s="82"/>
    </row>
    <row r="93" spans="1:56">
      <c r="A93" s="82"/>
      <c r="B93" s="82"/>
      <c r="C93" s="82"/>
      <c r="D93" s="82"/>
      <c r="E93" s="82"/>
      <c r="F93" s="82"/>
      <c r="G93" s="82"/>
      <c r="H93" s="82"/>
      <c r="I93" s="82"/>
      <c r="J93" s="82"/>
      <c r="K93" s="82"/>
      <c r="L93" s="82"/>
      <c r="M93" s="82"/>
      <c r="N93" s="82"/>
      <c r="O93" s="82"/>
      <c r="P93" s="82"/>
      <c r="Q93" s="82"/>
      <c r="R93" s="82"/>
      <c r="S93" s="82"/>
      <c r="T93" s="82"/>
      <c r="U93" s="82"/>
      <c r="V93" s="82"/>
      <c r="W93" s="82"/>
      <c r="X93" s="82"/>
      <c r="Y93" s="82"/>
      <c r="Z93" s="82"/>
      <c r="AA93" s="82"/>
      <c r="AB93" s="82"/>
      <c r="AC93" s="82"/>
      <c r="AD93" s="82"/>
      <c r="AE93" s="82"/>
      <c r="AF93" s="82"/>
      <c r="AG93" s="82"/>
      <c r="AH93" s="82"/>
      <c r="AI93" s="82"/>
      <c r="AJ93" s="82"/>
      <c r="AK93" s="82"/>
      <c r="AL93" s="82"/>
      <c r="AM93" s="82"/>
      <c r="AN93" s="82"/>
      <c r="AO93" s="82"/>
      <c r="AP93" s="82"/>
      <c r="AQ93" s="82"/>
      <c r="AR93" s="82"/>
      <c r="AS93" s="82"/>
      <c r="AT93" s="82"/>
      <c r="AU93" s="82"/>
      <c r="AV93" s="82"/>
      <c r="AW93" s="82"/>
      <c r="AX93" s="82"/>
      <c r="AY93" s="82"/>
      <c r="AZ93" s="82"/>
      <c r="BA93" s="82"/>
      <c r="BB93" s="82"/>
      <c r="BC93" s="82"/>
      <c r="BD93" s="82"/>
    </row>
    <row r="94" spans="1:56">
      <c r="A94" s="82"/>
      <c r="B94" s="82"/>
      <c r="C94" s="82"/>
      <c r="D94" s="82"/>
      <c r="E94" s="82"/>
      <c r="F94" s="82"/>
      <c r="G94" s="82"/>
      <c r="H94" s="82"/>
      <c r="I94" s="82"/>
      <c r="J94" s="82"/>
      <c r="K94" s="82"/>
      <c r="L94" s="82"/>
      <c r="M94" s="82"/>
      <c r="N94" s="82"/>
      <c r="O94" s="82"/>
      <c r="P94" s="82"/>
      <c r="Q94" s="82"/>
      <c r="R94" s="82"/>
      <c r="S94" s="82"/>
      <c r="T94" s="82"/>
      <c r="U94" s="82"/>
      <c r="V94" s="82"/>
      <c r="W94" s="82"/>
      <c r="X94" s="82"/>
      <c r="Y94" s="82"/>
      <c r="Z94" s="82"/>
      <c r="AA94" s="82"/>
      <c r="AB94" s="82"/>
      <c r="AC94" s="82"/>
      <c r="AD94" s="82"/>
      <c r="AE94" s="82"/>
      <c r="AF94" s="82"/>
      <c r="AG94" s="82"/>
      <c r="AH94" s="82"/>
      <c r="AI94" s="82"/>
      <c r="AJ94" s="82"/>
      <c r="AK94" s="82"/>
      <c r="AL94" s="82"/>
      <c r="AM94" s="82"/>
      <c r="AN94" s="82"/>
      <c r="AO94" s="82"/>
      <c r="AP94" s="82"/>
      <c r="AQ94" s="82"/>
      <c r="AR94" s="82"/>
      <c r="AS94" s="82"/>
      <c r="AT94" s="82"/>
      <c r="AU94" s="82"/>
      <c r="AV94" s="82"/>
      <c r="AW94" s="82"/>
      <c r="AX94" s="82"/>
      <c r="AY94" s="82"/>
      <c r="AZ94" s="82"/>
      <c r="BA94" s="82"/>
      <c r="BB94" s="82"/>
      <c r="BC94" s="82"/>
      <c r="BD94" s="82"/>
    </row>
    <row r="95" spans="1:56">
      <c r="A95" s="82"/>
      <c r="B95" s="82"/>
      <c r="C95" s="82"/>
      <c r="D95" s="82"/>
      <c r="E95" s="82"/>
      <c r="F95" s="82"/>
      <c r="G95" s="82"/>
      <c r="H95" s="82"/>
      <c r="I95" s="82"/>
      <c r="J95" s="82"/>
      <c r="K95" s="82"/>
      <c r="L95" s="82"/>
      <c r="M95" s="82"/>
      <c r="N95" s="82"/>
      <c r="O95" s="82"/>
      <c r="P95" s="82"/>
      <c r="Q95" s="82"/>
      <c r="R95" s="82"/>
      <c r="S95" s="82"/>
      <c r="T95" s="82"/>
      <c r="U95" s="82"/>
      <c r="V95" s="82"/>
      <c r="W95" s="82"/>
      <c r="X95" s="82"/>
      <c r="Y95" s="82"/>
      <c r="Z95" s="82"/>
      <c r="AA95" s="82"/>
      <c r="AB95" s="82"/>
      <c r="AC95" s="82"/>
      <c r="AD95" s="82"/>
      <c r="AE95" s="82"/>
      <c r="AF95" s="82"/>
      <c r="AG95" s="82"/>
      <c r="AH95" s="82"/>
      <c r="AI95" s="82"/>
      <c r="AJ95" s="82"/>
      <c r="AK95" s="82"/>
      <c r="AL95" s="82"/>
      <c r="AM95" s="82"/>
      <c r="AN95" s="82"/>
      <c r="AO95" s="82"/>
      <c r="AP95" s="82"/>
      <c r="AQ95" s="82"/>
      <c r="AR95" s="82"/>
      <c r="AS95" s="82"/>
      <c r="AT95" s="82"/>
      <c r="AU95" s="82"/>
      <c r="AV95" s="82"/>
      <c r="AW95" s="82"/>
      <c r="AX95" s="82"/>
      <c r="AY95" s="82"/>
      <c r="AZ95" s="82"/>
      <c r="BA95" s="82"/>
      <c r="BB95" s="82"/>
      <c r="BC95" s="82"/>
      <c r="BD95" s="82"/>
    </row>
    <row r="96" spans="1:56">
      <c r="A96" s="82"/>
      <c r="B96" s="82"/>
      <c r="C96" s="82"/>
      <c r="D96" s="82"/>
      <c r="E96" s="82"/>
      <c r="F96" s="82"/>
      <c r="G96" s="82"/>
      <c r="H96" s="82"/>
      <c r="I96" s="82"/>
      <c r="J96" s="82"/>
      <c r="K96" s="82"/>
      <c r="L96" s="82"/>
      <c r="M96" s="82"/>
      <c r="N96" s="82"/>
      <c r="O96" s="82"/>
      <c r="P96" s="82"/>
      <c r="Q96" s="82"/>
      <c r="R96" s="82"/>
      <c r="S96" s="82"/>
      <c r="T96" s="82"/>
      <c r="U96" s="82"/>
      <c r="V96" s="82"/>
      <c r="W96" s="82"/>
      <c r="X96" s="82"/>
      <c r="Y96" s="82"/>
      <c r="Z96" s="82"/>
      <c r="AA96" s="82"/>
      <c r="AB96" s="82"/>
      <c r="AC96" s="82"/>
      <c r="AD96" s="82"/>
      <c r="AE96" s="82"/>
      <c r="AF96" s="82"/>
      <c r="AG96" s="82"/>
      <c r="AH96" s="82"/>
      <c r="AI96" s="82"/>
      <c r="AJ96" s="82"/>
      <c r="AK96" s="82"/>
      <c r="AL96" s="82"/>
      <c r="AM96" s="82"/>
      <c r="AN96" s="82"/>
      <c r="AO96" s="82"/>
      <c r="AP96" s="82"/>
      <c r="AQ96" s="82"/>
      <c r="AR96" s="82"/>
      <c r="AS96" s="82"/>
      <c r="AT96" s="82"/>
      <c r="AU96" s="82"/>
      <c r="AV96" s="82"/>
      <c r="AW96" s="82"/>
      <c r="AX96" s="82"/>
      <c r="AY96" s="82"/>
      <c r="AZ96" s="82"/>
      <c r="BA96" s="82"/>
      <c r="BB96" s="82"/>
      <c r="BC96" s="82"/>
      <c r="BD96" s="82"/>
    </row>
    <row r="97" spans="1:56" ht="15.75">
      <c r="A97" s="82"/>
      <c r="B97" s="82"/>
      <c r="C97" s="82"/>
      <c r="D97" s="82"/>
      <c r="E97" s="82"/>
      <c r="F97" s="82"/>
      <c r="G97" s="82"/>
      <c r="H97" s="82"/>
      <c r="I97" s="82"/>
      <c r="J97" s="82"/>
      <c r="K97" s="82"/>
      <c r="L97" s="82"/>
      <c r="M97" s="82"/>
      <c r="N97" s="82"/>
      <c r="O97" s="82"/>
      <c r="P97" s="82"/>
      <c r="Q97" s="82"/>
      <c r="R97" s="82"/>
      <c r="S97" s="82"/>
      <c r="T97" s="82"/>
      <c r="U97" s="82"/>
      <c r="V97" s="82"/>
      <c r="W97" s="82"/>
      <c r="X97" s="82"/>
      <c r="Y97" s="82"/>
      <c r="Z97" s="82"/>
      <c r="AA97" s="82"/>
      <c r="AB97" s="82"/>
      <c r="AC97" s="82"/>
      <c r="AD97" s="82"/>
      <c r="AE97" s="82"/>
      <c r="AF97" s="82"/>
      <c r="AG97" s="82"/>
      <c r="AH97" s="82"/>
      <c r="AI97" s="82"/>
      <c r="AJ97" s="82"/>
      <c r="AK97" s="82"/>
      <c r="AL97" s="82"/>
      <c r="AM97" s="82"/>
      <c r="AN97" s="146"/>
      <c r="AO97" s="82"/>
      <c r="AP97" s="82"/>
      <c r="AQ97" s="82"/>
      <c r="AR97" s="82"/>
      <c r="AS97" s="82"/>
      <c r="AT97" s="82"/>
      <c r="AU97" s="82"/>
      <c r="AV97" s="82"/>
      <c r="AW97" s="82"/>
      <c r="AX97" s="82"/>
      <c r="AY97" s="82"/>
      <c r="AZ97" s="82"/>
      <c r="BA97" s="82"/>
      <c r="BB97" s="82"/>
      <c r="BC97" s="82"/>
      <c r="BD97" s="82"/>
    </row>
    <row r="98" spans="1:56" ht="15.75">
      <c r="A98" s="82"/>
      <c r="B98" s="82"/>
      <c r="C98" s="82"/>
      <c r="D98" s="82"/>
      <c r="E98" s="82"/>
      <c r="F98" s="82"/>
      <c r="G98" s="82"/>
      <c r="H98" s="82"/>
      <c r="I98" s="82"/>
      <c r="J98" s="82"/>
      <c r="K98" s="82"/>
      <c r="L98" s="82"/>
      <c r="M98" s="82"/>
      <c r="N98" s="82"/>
      <c r="O98" s="82"/>
      <c r="P98" s="82"/>
      <c r="Q98" s="82"/>
      <c r="R98" s="82"/>
      <c r="S98" s="82"/>
      <c r="T98" s="82"/>
      <c r="U98" s="82"/>
      <c r="V98" s="82"/>
      <c r="W98" s="82"/>
      <c r="X98" s="82"/>
      <c r="Y98" s="82"/>
      <c r="Z98" s="82"/>
      <c r="AA98" s="82"/>
      <c r="AB98" s="82"/>
      <c r="AC98" s="82"/>
      <c r="AD98" s="82"/>
      <c r="AE98" s="82"/>
      <c r="AF98" s="82"/>
      <c r="AG98" s="82"/>
      <c r="AH98" s="82"/>
      <c r="AI98" s="82"/>
      <c r="AJ98" s="82"/>
      <c r="AK98" s="82"/>
      <c r="AL98" s="82"/>
      <c r="AM98" s="82"/>
      <c r="AN98" s="146"/>
      <c r="AO98" s="82"/>
      <c r="AP98" s="82"/>
      <c r="AQ98" s="82"/>
      <c r="AR98" s="82"/>
      <c r="AS98" s="82"/>
      <c r="AT98" s="82"/>
      <c r="AU98" s="82"/>
      <c r="AV98" s="82"/>
      <c r="AW98" s="82"/>
      <c r="AX98" s="82"/>
      <c r="AY98" s="82"/>
      <c r="AZ98" s="82"/>
      <c r="BA98" s="82"/>
      <c r="BB98" s="82"/>
      <c r="BC98" s="82"/>
      <c r="BD98" s="82"/>
    </row>
    <row r="99" spans="1:56">
      <c r="A99" s="82"/>
      <c r="B99" s="82"/>
      <c r="C99" s="82"/>
      <c r="D99" s="82"/>
      <c r="E99" s="82"/>
      <c r="F99" s="82"/>
      <c r="G99" s="82"/>
      <c r="H99" s="82"/>
      <c r="I99" s="82"/>
      <c r="J99" s="82"/>
      <c r="K99" s="82"/>
      <c r="L99" s="82"/>
      <c r="M99" s="82"/>
      <c r="N99" s="82"/>
      <c r="O99" s="82"/>
      <c r="P99" s="82"/>
      <c r="Q99" s="82"/>
      <c r="R99" s="82"/>
      <c r="S99" s="82"/>
      <c r="T99" s="82"/>
      <c r="U99" s="82"/>
      <c r="V99" s="82"/>
      <c r="W99" s="82"/>
      <c r="X99" s="82"/>
      <c r="Y99" s="82"/>
      <c r="Z99" s="82"/>
      <c r="AA99" s="82"/>
      <c r="AB99" s="82"/>
      <c r="AC99" s="82"/>
      <c r="AD99" s="82"/>
      <c r="AE99" s="82"/>
      <c r="AF99" s="82"/>
      <c r="AG99" s="82"/>
      <c r="AH99" s="82"/>
      <c r="AI99" s="82"/>
      <c r="AJ99" s="82"/>
      <c r="AK99" s="82"/>
      <c r="AL99" s="82"/>
      <c r="AM99" s="82"/>
      <c r="AN99" s="82"/>
      <c r="AO99" s="82"/>
      <c r="AP99" s="82"/>
      <c r="AQ99" s="82"/>
      <c r="AR99" s="82"/>
      <c r="AS99" s="82"/>
      <c r="AT99" s="82"/>
      <c r="AU99" s="82"/>
      <c r="AV99" s="82"/>
      <c r="AW99" s="82"/>
      <c r="AX99" s="82"/>
      <c r="AY99" s="82"/>
      <c r="AZ99" s="82"/>
      <c r="BA99" s="82"/>
      <c r="BB99" s="82"/>
      <c r="BC99" s="82"/>
      <c r="BD99" s="82"/>
    </row>
    <row r="100" spans="1:56">
      <c r="A100" s="82"/>
      <c r="B100" s="82"/>
      <c r="C100" s="82"/>
      <c r="D100" s="82"/>
      <c r="E100" s="82"/>
      <c r="F100" s="82"/>
      <c r="G100" s="82"/>
      <c r="H100" s="82"/>
      <c r="I100" s="82"/>
      <c r="J100" s="82"/>
      <c r="K100" s="82"/>
      <c r="L100" s="82"/>
      <c r="M100" s="82"/>
      <c r="N100" s="82"/>
      <c r="O100" s="82"/>
      <c r="P100" s="82"/>
      <c r="Q100" s="82"/>
      <c r="R100" s="82"/>
      <c r="S100" s="82"/>
      <c r="T100" s="82"/>
      <c r="U100" s="82"/>
      <c r="V100" s="82"/>
      <c r="W100" s="82"/>
      <c r="X100" s="82"/>
      <c r="Y100" s="82"/>
      <c r="Z100" s="82"/>
      <c r="AA100" s="82"/>
      <c r="AB100" s="82"/>
      <c r="AC100" s="82"/>
      <c r="AD100" s="82"/>
      <c r="AE100" s="82"/>
      <c r="AF100" s="82"/>
      <c r="AG100" s="82"/>
      <c r="AH100" s="82"/>
      <c r="AI100" s="82"/>
      <c r="AJ100" s="82"/>
      <c r="AK100" s="82"/>
      <c r="AL100" s="82"/>
      <c r="AM100" s="82"/>
      <c r="AN100" s="82"/>
      <c r="AO100" s="82"/>
      <c r="AP100" s="82"/>
      <c r="AQ100" s="82"/>
      <c r="AR100" s="82"/>
      <c r="AS100" s="82"/>
      <c r="AT100" s="82"/>
      <c r="AU100" s="82"/>
      <c r="AV100" s="82"/>
      <c r="AW100" s="82"/>
      <c r="AX100" s="82"/>
      <c r="AY100" s="82"/>
      <c r="AZ100" s="82"/>
      <c r="BA100" s="82"/>
      <c r="BB100" s="82"/>
      <c r="BC100" s="82"/>
      <c r="BD100" s="82"/>
    </row>
    <row r="101" spans="1:56">
      <c r="A101" s="82"/>
      <c r="B101" s="82"/>
      <c r="C101" s="82"/>
      <c r="D101" s="82"/>
      <c r="E101" s="82"/>
      <c r="F101" s="82"/>
      <c r="G101" s="82"/>
      <c r="H101" s="82"/>
      <c r="I101" s="82"/>
      <c r="J101" s="82"/>
      <c r="K101" s="82"/>
      <c r="L101" s="82"/>
      <c r="M101" s="82"/>
      <c r="N101" s="82"/>
      <c r="O101" s="82"/>
      <c r="P101" s="82"/>
      <c r="Q101" s="82"/>
      <c r="R101" s="82"/>
      <c r="S101" s="82"/>
      <c r="T101" s="82"/>
      <c r="U101" s="82"/>
      <c r="V101" s="82"/>
      <c r="W101" s="82"/>
      <c r="X101" s="82"/>
      <c r="Y101" s="82"/>
      <c r="Z101" s="82"/>
      <c r="AA101" s="82"/>
      <c r="AB101" s="82"/>
      <c r="AC101" s="82"/>
      <c r="AD101" s="82"/>
      <c r="AE101" s="82"/>
      <c r="AF101" s="82"/>
      <c r="AG101" s="82"/>
      <c r="AH101" s="82"/>
      <c r="AI101" s="82"/>
      <c r="AJ101" s="82"/>
      <c r="AK101" s="82"/>
      <c r="AL101" s="82"/>
      <c r="AM101" s="82"/>
      <c r="AN101" s="82"/>
      <c r="AO101" s="82"/>
      <c r="AP101" s="82"/>
      <c r="AQ101" s="82"/>
      <c r="AR101" s="82"/>
      <c r="AS101" s="82"/>
      <c r="AT101" s="82"/>
      <c r="AU101" s="82"/>
      <c r="AV101" s="82"/>
      <c r="AW101" s="82"/>
      <c r="AX101" s="82"/>
      <c r="AY101" s="82"/>
      <c r="AZ101" s="82"/>
      <c r="BA101" s="82"/>
      <c r="BB101" s="82"/>
      <c r="BC101" s="82"/>
      <c r="BD101" s="82"/>
    </row>
    <row r="102" spans="1:56">
      <c r="A102" s="82"/>
      <c r="B102" s="82"/>
      <c r="C102" s="82"/>
      <c r="D102" s="82"/>
      <c r="E102" s="82"/>
      <c r="F102" s="82"/>
      <c r="G102" s="82"/>
      <c r="H102" s="82"/>
      <c r="I102" s="82"/>
      <c r="J102" s="82"/>
      <c r="K102" s="82"/>
      <c r="L102" s="82"/>
      <c r="M102" s="82"/>
      <c r="N102" s="82"/>
      <c r="O102" s="82"/>
      <c r="P102" s="82"/>
      <c r="Q102" s="82"/>
      <c r="R102" s="82"/>
      <c r="S102" s="82"/>
      <c r="T102" s="82"/>
      <c r="U102" s="82"/>
      <c r="V102" s="82"/>
      <c r="W102" s="82"/>
      <c r="X102" s="82"/>
      <c r="Y102" s="82"/>
      <c r="Z102" s="82"/>
      <c r="AA102" s="82"/>
      <c r="AB102" s="82"/>
      <c r="AC102" s="82"/>
      <c r="AD102" s="82"/>
      <c r="AE102" s="82"/>
      <c r="AF102" s="82"/>
      <c r="AG102" s="82"/>
      <c r="AH102" s="82"/>
      <c r="AI102" s="82"/>
      <c r="AJ102" s="82"/>
      <c r="AK102" s="82"/>
      <c r="AL102" s="82"/>
      <c r="AM102" s="82"/>
      <c r="AN102" s="82"/>
      <c r="AO102" s="82"/>
      <c r="AP102" s="82"/>
      <c r="AQ102" s="82"/>
      <c r="AR102" s="82"/>
      <c r="AS102" s="82"/>
      <c r="AT102" s="82"/>
      <c r="AU102" s="82"/>
      <c r="AV102" s="82"/>
      <c r="AW102" s="82"/>
      <c r="AX102" s="82"/>
      <c r="AY102" s="82"/>
      <c r="AZ102" s="82"/>
      <c r="BA102" s="82"/>
      <c r="BB102" s="82"/>
      <c r="BC102" s="82"/>
      <c r="BD102" s="82"/>
    </row>
    <row r="103" spans="1:56">
      <c r="A103" s="82"/>
      <c r="B103" s="82"/>
      <c r="C103" s="82"/>
      <c r="D103" s="82"/>
      <c r="E103" s="82"/>
      <c r="F103" s="82"/>
      <c r="G103" s="82"/>
      <c r="H103" s="82"/>
      <c r="I103" s="82"/>
      <c r="J103" s="82"/>
      <c r="K103" s="82"/>
      <c r="L103" s="82"/>
      <c r="M103" s="82"/>
      <c r="N103" s="82"/>
      <c r="O103" s="82"/>
      <c r="P103" s="82"/>
      <c r="Q103" s="82"/>
      <c r="R103" s="82"/>
      <c r="S103" s="82"/>
      <c r="T103" s="82"/>
      <c r="U103" s="82"/>
      <c r="V103" s="82"/>
      <c r="W103" s="82"/>
      <c r="X103" s="82"/>
      <c r="Y103" s="82"/>
      <c r="Z103" s="82"/>
      <c r="AA103" s="82"/>
      <c r="AB103" s="82"/>
      <c r="AC103" s="82"/>
      <c r="AD103" s="82"/>
      <c r="AE103" s="82"/>
      <c r="AF103" s="82"/>
      <c r="AG103" s="82"/>
      <c r="AH103" s="82"/>
      <c r="AI103" s="82"/>
      <c r="AJ103" s="82"/>
      <c r="AK103" s="82"/>
      <c r="AL103" s="82"/>
      <c r="AM103" s="82"/>
      <c r="AN103" s="82"/>
      <c r="AO103" s="82"/>
      <c r="AP103" s="82"/>
      <c r="AQ103" s="82"/>
      <c r="AR103" s="82"/>
      <c r="AS103" s="82"/>
      <c r="AT103" s="82"/>
      <c r="AU103" s="82"/>
      <c r="AV103" s="82"/>
      <c r="AW103" s="82"/>
      <c r="AX103" s="82"/>
      <c r="AY103" s="82"/>
      <c r="AZ103" s="82"/>
      <c r="BA103" s="82"/>
      <c r="BB103" s="82"/>
      <c r="BC103" s="82"/>
      <c r="BD103" s="82"/>
    </row>
    <row r="104" spans="1:56">
      <c r="A104" s="82"/>
      <c r="B104" s="82"/>
      <c r="C104" s="82"/>
      <c r="D104" s="82"/>
      <c r="E104" s="82"/>
      <c r="F104" s="82"/>
      <c r="G104" s="82"/>
      <c r="H104" s="82"/>
      <c r="I104" s="82"/>
      <c r="J104" s="82"/>
      <c r="K104" s="82"/>
      <c r="L104" s="82"/>
      <c r="M104" s="82"/>
      <c r="N104" s="82"/>
      <c r="O104" s="82"/>
      <c r="P104" s="82"/>
      <c r="Q104" s="82"/>
      <c r="R104" s="82"/>
      <c r="S104" s="82"/>
      <c r="T104" s="82"/>
      <c r="U104" s="82"/>
      <c r="V104" s="82"/>
      <c r="W104" s="82"/>
      <c r="X104" s="82"/>
      <c r="Y104" s="82"/>
      <c r="Z104" s="82"/>
      <c r="AA104" s="82"/>
      <c r="AB104" s="82"/>
      <c r="AC104" s="82"/>
      <c r="AD104" s="82"/>
      <c r="AE104" s="82"/>
      <c r="AF104" s="82"/>
      <c r="AG104" s="82"/>
      <c r="AH104" s="82"/>
      <c r="AI104" s="82"/>
      <c r="AJ104" s="82"/>
      <c r="AK104" s="82"/>
      <c r="AL104" s="82"/>
      <c r="AM104" s="82"/>
      <c r="AN104" s="82"/>
      <c r="AO104" s="82"/>
      <c r="AP104" s="82"/>
      <c r="AQ104" s="82"/>
      <c r="AR104" s="82"/>
      <c r="AS104" s="82"/>
      <c r="AT104" s="82"/>
      <c r="AU104" s="82"/>
      <c r="AV104" s="82"/>
      <c r="AW104" s="82"/>
      <c r="AX104" s="82"/>
      <c r="AY104" s="82"/>
      <c r="AZ104" s="82"/>
      <c r="BA104" s="82"/>
      <c r="BB104" s="82"/>
      <c r="BC104" s="82"/>
      <c r="BD104" s="82"/>
    </row>
    <row r="105" spans="1:56">
      <c r="A105" s="82"/>
      <c r="B105" s="82"/>
      <c r="C105" s="82"/>
      <c r="D105" s="82"/>
      <c r="E105" s="82"/>
      <c r="F105" s="82"/>
      <c r="G105" s="82"/>
      <c r="H105" s="82"/>
      <c r="I105" s="82"/>
      <c r="J105" s="82"/>
      <c r="K105" s="82"/>
      <c r="L105" s="82"/>
      <c r="M105" s="82"/>
      <c r="N105" s="82"/>
      <c r="O105" s="82"/>
      <c r="P105" s="82"/>
      <c r="Q105" s="82"/>
      <c r="R105" s="82"/>
      <c r="S105" s="82"/>
      <c r="T105" s="82"/>
      <c r="U105" s="82"/>
      <c r="V105" s="82"/>
      <c r="W105" s="82"/>
      <c r="X105" s="82"/>
      <c r="Y105" s="82"/>
      <c r="Z105" s="82"/>
      <c r="AA105" s="82"/>
      <c r="AB105" s="82"/>
      <c r="AC105" s="82"/>
      <c r="AD105" s="82"/>
      <c r="AE105" s="82"/>
      <c r="AF105" s="82"/>
      <c r="AG105" s="82"/>
      <c r="AH105" s="82"/>
      <c r="AI105" s="82"/>
      <c r="AJ105" s="82"/>
      <c r="AK105" s="82"/>
      <c r="AL105" s="82"/>
      <c r="AM105" s="82"/>
      <c r="AN105" s="82"/>
      <c r="AO105" s="82"/>
      <c r="AP105" s="82"/>
      <c r="AQ105" s="82"/>
      <c r="AR105" s="82"/>
      <c r="AS105" s="82"/>
      <c r="AT105" s="82"/>
      <c r="AU105" s="82"/>
      <c r="AV105" s="82"/>
      <c r="AW105" s="82"/>
      <c r="AX105" s="82"/>
      <c r="AY105" s="82"/>
      <c r="AZ105" s="82"/>
      <c r="BA105" s="82"/>
      <c r="BB105" s="82"/>
      <c r="BC105" s="82"/>
      <c r="BD105" s="82"/>
    </row>
    <row r="106" spans="1:56">
      <c r="A106" s="82"/>
      <c r="B106" s="82"/>
      <c r="C106" s="82"/>
      <c r="D106" s="82"/>
      <c r="E106" s="82"/>
      <c r="F106" s="82"/>
      <c r="G106" s="82"/>
      <c r="H106" s="82"/>
      <c r="I106" s="82"/>
      <c r="J106" s="82"/>
      <c r="K106" s="82"/>
      <c r="L106" s="82"/>
      <c r="M106" s="82"/>
      <c r="N106" s="82"/>
      <c r="O106" s="82"/>
      <c r="P106" s="82"/>
      <c r="Q106" s="82"/>
      <c r="R106" s="82"/>
      <c r="S106" s="82"/>
      <c r="T106" s="82"/>
      <c r="U106" s="82"/>
      <c r="V106" s="82"/>
      <c r="W106" s="82"/>
      <c r="X106" s="82"/>
      <c r="Y106" s="82"/>
      <c r="Z106" s="82"/>
      <c r="AA106" s="82"/>
      <c r="AB106" s="82"/>
      <c r="AC106" s="82"/>
      <c r="AD106" s="82"/>
      <c r="AE106" s="82"/>
      <c r="AF106" s="82"/>
      <c r="AG106" s="82"/>
      <c r="AH106" s="82"/>
      <c r="AI106" s="82"/>
      <c r="AJ106" s="82"/>
      <c r="AK106" s="82"/>
      <c r="AL106" s="82"/>
      <c r="AM106" s="82"/>
      <c r="AN106" s="82"/>
      <c r="AO106" s="82"/>
      <c r="AP106" s="82"/>
      <c r="AQ106" s="82"/>
      <c r="AR106" s="82"/>
      <c r="AS106" s="82"/>
      <c r="AT106" s="82"/>
      <c r="AU106" s="82"/>
      <c r="AV106" s="82"/>
      <c r="AW106" s="82"/>
      <c r="AX106" s="82"/>
      <c r="AY106" s="82"/>
      <c r="AZ106" s="82"/>
      <c r="BA106" s="82"/>
      <c r="BB106" s="82"/>
      <c r="BC106" s="82"/>
      <c r="BD106" s="82"/>
    </row>
    <row r="107" spans="1:56">
      <c r="A107" s="82"/>
      <c r="B107" s="82"/>
      <c r="C107" s="82"/>
      <c r="D107" s="82"/>
      <c r="E107" s="82"/>
      <c r="F107" s="82"/>
      <c r="G107" s="82"/>
      <c r="H107" s="82"/>
      <c r="I107" s="82"/>
      <c r="J107" s="82"/>
      <c r="K107" s="82"/>
      <c r="L107" s="82"/>
      <c r="M107" s="82"/>
      <c r="N107" s="82"/>
      <c r="O107" s="82"/>
      <c r="P107" s="82"/>
      <c r="Q107" s="82"/>
      <c r="R107" s="82"/>
      <c r="S107" s="82"/>
      <c r="T107" s="82"/>
      <c r="U107" s="82"/>
      <c r="V107" s="82"/>
      <c r="W107" s="82"/>
      <c r="X107" s="82"/>
      <c r="Y107" s="82"/>
      <c r="Z107" s="82"/>
      <c r="AA107" s="82"/>
      <c r="AB107" s="82"/>
      <c r="AC107" s="82"/>
      <c r="AD107" s="82"/>
      <c r="AE107" s="82"/>
      <c r="AF107" s="82"/>
      <c r="AG107" s="82"/>
      <c r="AH107" s="82"/>
      <c r="AI107" s="82"/>
      <c r="AJ107" s="82"/>
      <c r="AK107" s="82"/>
      <c r="AL107" s="82"/>
      <c r="AM107" s="82"/>
      <c r="AN107" s="82"/>
      <c r="AO107" s="82"/>
      <c r="AP107" s="82"/>
      <c r="AQ107" s="82"/>
      <c r="AR107" s="82"/>
      <c r="AS107" s="82"/>
      <c r="AT107" s="82"/>
      <c r="AU107" s="82"/>
      <c r="AV107" s="82"/>
      <c r="AW107" s="82"/>
      <c r="AX107" s="82"/>
      <c r="AY107" s="82"/>
      <c r="AZ107" s="82"/>
      <c r="BA107" s="82"/>
      <c r="BB107" s="82"/>
      <c r="BC107" s="82"/>
      <c r="BD107" s="82"/>
    </row>
    <row r="108" spans="1:56">
      <c r="A108" s="82"/>
      <c r="B108" s="82"/>
      <c r="C108" s="82"/>
      <c r="D108" s="82"/>
      <c r="E108" s="82"/>
      <c r="F108" s="82"/>
      <c r="G108" s="82"/>
      <c r="H108" s="82"/>
      <c r="I108" s="82"/>
      <c r="J108" s="82"/>
      <c r="K108" s="82"/>
      <c r="L108" s="82"/>
      <c r="M108" s="82"/>
      <c r="N108" s="82"/>
      <c r="O108" s="82"/>
      <c r="P108" s="82"/>
      <c r="Q108" s="82"/>
      <c r="R108" s="82"/>
      <c r="S108" s="82"/>
      <c r="T108" s="82"/>
      <c r="U108" s="82"/>
      <c r="V108" s="82"/>
      <c r="W108" s="82"/>
      <c r="X108" s="82"/>
      <c r="Y108" s="82"/>
      <c r="Z108" s="82"/>
      <c r="AA108" s="82"/>
      <c r="AB108" s="82"/>
      <c r="AC108" s="82"/>
      <c r="AD108" s="82"/>
      <c r="AE108" s="82"/>
      <c r="AF108" s="82"/>
      <c r="AG108" s="82"/>
      <c r="AH108" s="82"/>
      <c r="AI108" s="82"/>
      <c r="AJ108" s="82"/>
      <c r="AK108" s="82"/>
      <c r="AL108" s="82"/>
      <c r="AM108" s="82"/>
      <c r="AN108" s="82"/>
      <c r="AO108" s="82"/>
      <c r="AP108" s="82"/>
      <c r="AQ108" s="82"/>
      <c r="AR108" s="82"/>
      <c r="AS108" s="82"/>
      <c r="AT108" s="82"/>
      <c r="AU108" s="82"/>
      <c r="AV108" s="82"/>
      <c r="AW108" s="82"/>
      <c r="AX108" s="82"/>
      <c r="AY108" s="82"/>
      <c r="AZ108" s="82"/>
      <c r="BA108" s="82"/>
      <c r="BB108" s="82"/>
      <c r="BC108" s="82"/>
      <c r="BD108" s="82"/>
    </row>
    <row r="109" spans="1:56">
      <c r="A109" s="82"/>
      <c r="B109" s="82"/>
      <c r="C109" s="82"/>
      <c r="D109" s="82"/>
      <c r="E109" s="82"/>
      <c r="F109" s="82"/>
      <c r="G109" s="82"/>
      <c r="H109" s="82"/>
      <c r="I109" s="82"/>
      <c r="J109" s="82"/>
      <c r="K109" s="82"/>
      <c r="L109" s="82"/>
      <c r="M109" s="82"/>
      <c r="N109" s="82"/>
      <c r="O109" s="82"/>
      <c r="P109" s="82"/>
      <c r="Q109" s="82"/>
      <c r="R109" s="82"/>
      <c r="S109" s="82"/>
      <c r="T109" s="82"/>
      <c r="U109" s="82"/>
      <c r="V109" s="82"/>
      <c r="W109" s="82"/>
      <c r="X109" s="82"/>
      <c r="Y109" s="82"/>
      <c r="Z109" s="82"/>
      <c r="AA109" s="82"/>
      <c r="AB109" s="82"/>
      <c r="AC109" s="82"/>
      <c r="AD109" s="82"/>
      <c r="AE109" s="82"/>
      <c r="AF109" s="82"/>
      <c r="AG109" s="82"/>
      <c r="AH109" s="82"/>
      <c r="AI109" s="82"/>
      <c r="AJ109" s="82"/>
      <c r="AK109" s="82"/>
      <c r="AL109" s="82"/>
      <c r="AM109" s="82"/>
      <c r="AN109" s="82"/>
      <c r="AO109" s="82"/>
      <c r="AP109" s="82"/>
      <c r="AQ109" s="82"/>
      <c r="AR109" s="82"/>
      <c r="AS109" s="82"/>
      <c r="AT109" s="82"/>
      <c r="AU109" s="82"/>
      <c r="AV109" s="82"/>
      <c r="AW109" s="82"/>
      <c r="AX109" s="82"/>
      <c r="AY109" s="82"/>
      <c r="AZ109" s="82"/>
      <c r="BA109" s="82"/>
      <c r="BB109" s="82"/>
      <c r="BC109" s="82"/>
      <c r="BD109" s="82"/>
    </row>
    <row r="110" spans="1:56">
      <c r="A110" s="82"/>
      <c r="B110" s="82"/>
      <c r="C110" s="82"/>
      <c r="D110" s="82"/>
      <c r="E110" s="82"/>
      <c r="F110" s="82"/>
      <c r="G110" s="82"/>
      <c r="H110" s="82"/>
      <c r="I110" s="82"/>
      <c r="J110" s="82"/>
      <c r="K110" s="82"/>
      <c r="L110" s="82"/>
      <c r="M110" s="82"/>
      <c r="N110" s="82"/>
      <c r="O110" s="82"/>
      <c r="P110" s="82"/>
      <c r="Q110" s="82"/>
      <c r="R110" s="82"/>
      <c r="S110" s="82"/>
      <c r="T110" s="82"/>
      <c r="U110" s="82"/>
      <c r="V110" s="82"/>
      <c r="W110" s="82"/>
      <c r="X110" s="82"/>
      <c r="Y110" s="82"/>
      <c r="Z110" s="82"/>
      <c r="AA110" s="82"/>
      <c r="AB110" s="82"/>
      <c r="AC110" s="82"/>
      <c r="AD110" s="82"/>
      <c r="AE110" s="82"/>
      <c r="AF110" s="82"/>
      <c r="AG110" s="82"/>
      <c r="AH110" s="82"/>
      <c r="AI110" s="82"/>
      <c r="AJ110" s="82"/>
      <c r="AK110" s="82"/>
      <c r="AL110" s="82"/>
      <c r="AM110" s="82"/>
      <c r="AN110" s="82"/>
      <c r="AO110" s="82"/>
      <c r="AP110" s="82"/>
      <c r="AQ110" s="82"/>
      <c r="AR110" s="82"/>
      <c r="AS110" s="82"/>
      <c r="AT110" s="82"/>
      <c r="AU110" s="82"/>
      <c r="AV110" s="82"/>
      <c r="AW110" s="82"/>
      <c r="AX110" s="82"/>
      <c r="AY110" s="82"/>
      <c r="AZ110" s="82"/>
      <c r="BA110" s="82"/>
      <c r="BB110" s="82"/>
      <c r="BC110" s="82"/>
      <c r="BD110" s="82"/>
    </row>
    <row r="111" spans="1:56">
      <c r="A111" s="82"/>
      <c r="B111" s="82"/>
      <c r="C111" s="82"/>
      <c r="D111" s="82"/>
      <c r="E111" s="82"/>
      <c r="F111" s="82"/>
      <c r="G111" s="82"/>
      <c r="H111" s="82"/>
      <c r="I111" s="82"/>
      <c r="J111" s="82"/>
      <c r="K111" s="82"/>
      <c r="L111" s="82"/>
      <c r="M111" s="82"/>
      <c r="N111" s="82"/>
      <c r="O111" s="82"/>
      <c r="P111" s="82"/>
      <c r="Q111" s="82"/>
      <c r="R111" s="82"/>
      <c r="S111" s="82"/>
      <c r="T111" s="82"/>
      <c r="U111" s="82"/>
      <c r="V111" s="82"/>
      <c r="W111" s="82"/>
      <c r="X111" s="82"/>
      <c r="Y111" s="82"/>
      <c r="Z111" s="82"/>
      <c r="AA111" s="82"/>
      <c r="AB111" s="82"/>
      <c r="AC111" s="82"/>
      <c r="AD111" s="82"/>
      <c r="AE111" s="82"/>
      <c r="AF111" s="82"/>
      <c r="AG111" s="82"/>
      <c r="AH111" s="82"/>
      <c r="AI111" s="82"/>
      <c r="AJ111" s="82"/>
      <c r="AK111" s="82"/>
      <c r="AL111" s="82"/>
      <c r="AM111" s="82"/>
      <c r="AN111" s="82"/>
      <c r="AO111" s="82"/>
      <c r="AP111" s="82"/>
      <c r="AQ111" s="82"/>
      <c r="AR111" s="82"/>
      <c r="AS111" s="82"/>
      <c r="AT111" s="82"/>
      <c r="AU111" s="82"/>
      <c r="AV111" s="82"/>
      <c r="AW111" s="82"/>
      <c r="AX111" s="82"/>
      <c r="AY111" s="82"/>
      <c r="AZ111" s="82"/>
      <c r="BA111" s="82"/>
      <c r="BB111" s="82"/>
      <c r="BC111" s="82"/>
      <c r="BD111" s="82"/>
    </row>
    <row r="112" spans="1:56">
      <c r="A112" s="82"/>
      <c r="B112" s="82"/>
      <c r="C112" s="82"/>
      <c r="D112" s="82"/>
      <c r="E112" s="82"/>
      <c r="F112" s="82"/>
      <c r="G112" s="82"/>
      <c r="H112" s="82"/>
      <c r="I112" s="82"/>
      <c r="J112" s="82"/>
      <c r="K112" s="82"/>
      <c r="L112" s="82"/>
      <c r="M112" s="82"/>
      <c r="N112" s="82"/>
      <c r="O112" s="82"/>
      <c r="P112" s="82"/>
      <c r="Q112" s="82"/>
      <c r="R112" s="82"/>
      <c r="S112" s="82"/>
      <c r="T112" s="82"/>
      <c r="U112" s="82"/>
      <c r="V112" s="82"/>
      <c r="W112" s="82"/>
      <c r="X112" s="82"/>
      <c r="Y112" s="82"/>
      <c r="Z112" s="82"/>
      <c r="AA112" s="82"/>
      <c r="AB112" s="82"/>
      <c r="AC112" s="82"/>
      <c r="AD112" s="82"/>
      <c r="AE112" s="82"/>
      <c r="AF112" s="82"/>
      <c r="AG112" s="82"/>
      <c r="AH112" s="82"/>
      <c r="AI112" s="82"/>
      <c r="AJ112" s="82"/>
      <c r="AK112" s="82"/>
      <c r="AL112" s="82"/>
      <c r="AM112" s="82"/>
      <c r="AN112" s="82"/>
      <c r="AO112" s="82"/>
      <c r="AP112" s="82"/>
      <c r="AQ112" s="82"/>
      <c r="AR112" s="82"/>
      <c r="AS112" s="82"/>
      <c r="AT112" s="82"/>
      <c r="AU112" s="82"/>
      <c r="AV112" s="82"/>
      <c r="AW112" s="82"/>
      <c r="AX112" s="82"/>
      <c r="AY112" s="82"/>
      <c r="AZ112" s="82"/>
      <c r="BA112" s="82"/>
      <c r="BB112" s="82"/>
      <c r="BC112" s="82"/>
      <c r="BD112" s="82"/>
    </row>
    <row r="113" spans="1:56">
      <c r="A113" s="82"/>
      <c r="B113" s="82"/>
      <c r="C113" s="82"/>
      <c r="D113" s="82"/>
      <c r="E113" s="82"/>
      <c r="F113" s="82"/>
      <c r="G113" s="82"/>
      <c r="H113" s="82"/>
      <c r="I113" s="82"/>
      <c r="J113" s="82"/>
      <c r="K113" s="82"/>
      <c r="L113" s="82"/>
      <c r="M113" s="82"/>
      <c r="N113" s="82"/>
      <c r="O113" s="82"/>
      <c r="P113" s="82"/>
      <c r="Q113" s="82"/>
      <c r="R113" s="82"/>
      <c r="S113" s="82"/>
      <c r="T113" s="82"/>
      <c r="U113" s="82"/>
      <c r="V113" s="82"/>
      <c r="W113" s="82"/>
      <c r="X113" s="82"/>
      <c r="Y113" s="82"/>
      <c r="Z113" s="82"/>
      <c r="AA113" s="82"/>
      <c r="AB113" s="82"/>
      <c r="AC113" s="82"/>
      <c r="AD113" s="82"/>
      <c r="AE113" s="82"/>
      <c r="AF113" s="82"/>
      <c r="AG113" s="82"/>
      <c r="AH113" s="82"/>
      <c r="AI113" s="82"/>
      <c r="AJ113" s="82"/>
      <c r="AK113" s="82"/>
      <c r="AL113" s="82"/>
      <c r="AM113" s="82"/>
      <c r="AN113" s="82"/>
      <c r="AO113" s="82"/>
      <c r="AP113" s="82"/>
      <c r="AQ113" s="82"/>
      <c r="AR113" s="82"/>
      <c r="AS113" s="82"/>
      <c r="AT113" s="82"/>
      <c r="AU113" s="82"/>
      <c r="AV113" s="82"/>
      <c r="AW113" s="82"/>
      <c r="AX113" s="82"/>
      <c r="AY113" s="82"/>
      <c r="AZ113" s="82"/>
      <c r="BA113" s="82"/>
      <c r="BB113" s="82"/>
      <c r="BC113" s="82"/>
      <c r="BD113" s="82"/>
    </row>
    <row r="114" spans="1:56">
      <c r="A114" s="82"/>
      <c r="B114" s="82"/>
      <c r="C114" s="82"/>
      <c r="D114" s="82"/>
      <c r="E114" s="82"/>
      <c r="F114" s="82"/>
      <c r="G114" s="82"/>
      <c r="H114" s="82"/>
      <c r="I114" s="82"/>
      <c r="J114" s="82"/>
      <c r="K114" s="82"/>
      <c r="L114" s="82"/>
      <c r="M114" s="82"/>
      <c r="N114" s="82"/>
      <c r="O114" s="82"/>
      <c r="P114" s="82"/>
      <c r="Q114" s="82"/>
      <c r="R114" s="82"/>
      <c r="S114" s="82"/>
      <c r="T114" s="82"/>
      <c r="U114" s="82"/>
      <c r="V114" s="82"/>
      <c r="W114" s="82"/>
      <c r="X114" s="82"/>
      <c r="Y114" s="82"/>
      <c r="Z114" s="82"/>
      <c r="AA114" s="82"/>
      <c r="AB114" s="82"/>
      <c r="AC114" s="82"/>
      <c r="AD114" s="82"/>
      <c r="AE114" s="82"/>
      <c r="AF114" s="82"/>
      <c r="AG114" s="82"/>
      <c r="AH114" s="82"/>
      <c r="AI114" s="82"/>
      <c r="AJ114" s="82"/>
      <c r="AK114" s="82"/>
      <c r="AL114" s="82"/>
      <c r="AM114" s="82"/>
      <c r="AN114" s="82"/>
      <c r="AO114" s="82"/>
      <c r="AP114" s="82"/>
      <c r="AQ114" s="82"/>
      <c r="AR114" s="82"/>
      <c r="AS114" s="82"/>
      <c r="AT114" s="82"/>
      <c r="AU114" s="82"/>
      <c r="AV114" s="82"/>
      <c r="AW114" s="82"/>
      <c r="AX114" s="82"/>
      <c r="AY114" s="82"/>
      <c r="AZ114" s="82"/>
      <c r="BA114" s="82"/>
      <c r="BB114" s="82"/>
      <c r="BC114" s="82"/>
      <c r="BD114" s="82"/>
    </row>
    <row r="115" spans="1:56">
      <c r="A115" s="82"/>
      <c r="B115" s="82"/>
      <c r="C115" s="82"/>
      <c r="D115" s="82"/>
      <c r="E115" s="82"/>
      <c r="F115" s="82"/>
      <c r="G115" s="82"/>
      <c r="H115" s="82"/>
      <c r="I115" s="82"/>
      <c r="J115" s="82"/>
      <c r="K115" s="82"/>
      <c r="L115" s="82"/>
      <c r="M115" s="82"/>
      <c r="N115" s="82"/>
      <c r="O115" s="82"/>
      <c r="P115" s="82"/>
      <c r="Q115" s="82"/>
      <c r="R115" s="82"/>
      <c r="S115" s="82"/>
      <c r="T115" s="82"/>
      <c r="U115" s="82"/>
      <c r="V115" s="82"/>
      <c r="W115" s="82"/>
      <c r="X115" s="82"/>
      <c r="Y115" s="82"/>
      <c r="Z115" s="82"/>
      <c r="AA115" s="82"/>
      <c r="AB115" s="82"/>
      <c r="AC115" s="82"/>
      <c r="AD115" s="82"/>
      <c r="AE115" s="82"/>
      <c r="AF115" s="82"/>
      <c r="AG115" s="82"/>
      <c r="AH115" s="82"/>
      <c r="AI115" s="82"/>
      <c r="AJ115" s="82"/>
      <c r="AK115" s="82"/>
      <c r="AL115" s="82"/>
      <c r="AM115" s="82"/>
      <c r="AN115" s="82"/>
      <c r="AO115" s="82"/>
      <c r="AP115" s="82"/>
      <c r="AQ115" s="82"/>
      <c r="AR115" s="82"/>
      <c r="AS115" s="82"/>
      <c r="AT115" s="82"/>
      <c r="AU115" s="82"/>
      <c r="AV115" s="82"/>
      <c r="AW115" s="82"/>
      <c r="AX115" s="82"/>
      <c r="AY115" s="82"/>
      <c r="AZ115" s="82"/>
      <c r="BA115" s="82"/>
      <c r="BB115" s="82"/>
      <c r="BC115" s="82"/>
      <c r="BD115" s="82"/>
    </row>
    <row r="116" spans="1:56">
      <c r="A116" s="82"/>
      <c r="B116" s="82"/>
      <c r="C116" s="82"/>
      <c r="D116" s="82"/>
      <c r="E116" s="82"/>
      <c r="F116" s="82"/>
      <c r="G116" s="82"/>
      <c r="H116" s="82"/>
      <c r="I116" s="82"/>
      <c r="J116" s="82"/>
      <c r="K116" s="82"/>
      <c r="L116" s="82"/>
      <c r="M116" s="82"/>
      <c r="N116" s="82"/>
      <c r="O116" s="82"/>
      <c r="P116" s="82"/>
      <c r="Q116" s="82"/>
      <c r="R116" s="82"/>
      <c r="S116" s="82"/>
      <c r="T116" s="82"/>
      <c r="U116" s="82"/>
      <c r="V116" s="82"/>
      <c r="W116" s="82"/>
      <c r="X116" s="82"/>
      <c r="Y116" s="82"/>
      <c r="Z116" s="82"/>
      <c r="AA116" s="82"/>
      <c r="AB116" s="82"/>
      <c r="AC116" s="82"/>
      <c r="AD116" s="82"/>
      <c r="AE116" s="87"/>
      <c r="AF116" s="87"/>
      <c r="AG116" s="87"/>
      <c r="AH116" s="87"/>
      <c r="AI116" s="87"/>
      <c r="AJ116" s="82"/>
      <c r="AK116" s="82"/>
      <c r="AL116" s="82"/>
      <c r="AM116" s="82"/>
      <c r="AN116" s="82"/>
      <c r="AO116" s="82"/>
      <c r="AP116" s="82"/>
      <c r="AQ116" s="82"/>
      <c r="AR116" s="82"/>
      <c r="AS116" s="82"/>
      <c r="AT116" s="82"/>
      <c r="AU116" s="82"/>
      <c r="AV116" s="82"/>
      <c r="AW116" s="82"/>
      <c r="AX116" s="82"/>
      <c r="AY116" s="82"/>
      <c r="AZ116" s="82"/>
      <c r="BA116" s="82"/>
      <c r="BB116" s="82"/>
      <c r="BC116" s="82"/>
      <c r="BD116" s="82"/>
    </row>
    <row r="117" spans="1:56" s="1" customFormat="1" ht="15.75">
      <c r="A117" s="13"/>
      <c r="B117" s="13"/>
      <c r="C117" s="13"/>
      <c r="D117" s="13"/>
      <c r="E117" s="13"/>
      <c r="F117" s="13"/>
      <c r="G117" s="13"/>
      <c r="H117" s="13"/>
      <c r="I117" s="13"/>
      <c r="J117" s="111"/>
      <c r="K117" s="13"/>
      <c r="L117" s="13"/>
      <c r="M117" s="13"/>
      <c r="N117" s="13"/>
      <c r="O117" s="13"/>
      <c r="P117" s="13"/>
      <c r="Q117" s="13"/>
      <c r="R117" s="13"/>
      <c r="S117" s="13"/>
      <c r="T117" s="13"/>
      <c r="U117" s="13"/>
      <c r="V117" s="13"/>
      <c r="W117" s="13"/>
      <c r="X117" s="13"/>
      <c r="Y117" s="13"/>
      <c r="Z117" s="13"/>
      <c r="AA117" s="13"/>
      <c r="AB117" s="13"/>
      <c r="AC117" s="13"/>
      <c r="AD117" s="13"/>
      <c r="AE117" s="18"/>
      <c r="AF117" s="194"/>
      <c r="AG117" s="194"/>
      <c r="AH117" s="18"/>
      <c r="AI117" s="18"/>
      <c r="AJ117" s="18"/>
      <c r="AK117" s="13"/>
      <c r="AL117" s="13"/>
      <c r="AM117" s="13"/>
      <c r="AN117" s="13"/>
      <c r="AO117" s="13"/>
      <c r="AP117" s="13"/>
      <c r="AQ117" s="13"/>
      <c r="AR117" s="13"/>
      <c r="AS117" s="13"/>
      <c r="AT117" s="13"/>
      <c r="AU117" s="13"/>
      <c r="AV117" s="13"/>
      <c r="AW117" s="13"/>
      <c r="AX117" s="13"/>
      <c r="AY117" s="13"/>
      <c r="AZ117" s="13"/>
      <c r="BA117" s="13"/>
      <c r="BB117" s="13"/>
      <c r="BC117" s="13"/>
      <c r="BD117" s="13"/>
    </row>
    <row r="118" spans="1:56">
      <c r="A118" s="82"/>
      <c r="B118" s="82"/>
      <c r="C118" s="82"/>
      <c r="D118" s="82"/>
      <c r="E118" s="82"/>
      <c r="F118" s="82"/>
      <c r="G118" s="82"/>
      <c r="H118" s="82"/>
      <c r="I118" s="82"/>
      <c r="J118" s="82"/>
      <c r="K118" s="82"/>
      <c r="L118" s="82"/>
      <c r="M118" s="82"/>
      <c r="N118" s="82"/>
      <c r="O118" s="82"/>
      <c r="P118" s="82"/>
      <c r="Q118" s="82"/>
      <c r="R118" s="82"/>
      <c r="S118" s="82"/>
      <c r="T118" s="82"/>
      <c r="U118" s="82"/>
      <c r="V118" s="82"/>
      <c r="W118" s="82"/>
      <c r="X118" s="82"/>
      <c r="Y118" s="82"/>
      <c r="Z118" s="82"/>
      <c r="AA118" s="82"/>
      <c r="AB118" s="82"/>
      <c r="AC118" s="82"/>
      <c r="AD118" s="82"/>
      <c r="AE118" s="82"/>
      <c r="AF118" s="82"/>
      <c r="AG118" s="82"/>
      <c r="AH118" s="82"/>
      <c r="AI118" s="82"/>
      <c r="AJ118" s="82"/>
      <c r="AK118" s="82"/>
      <c r="AL118" s="82"/>
      <c r="AM118" s="82"/>
      <c r="AN118" s="82"/>
      <c r="AO118" s="82"/>
      <c r="AP118" s="82"/>
      <c r="AQ118" s="82"/>
      <c r="AR118" s="82"/>
      <c r="AS118" s="82"/>
      <c r="AT118" s="82"/>
      <c r="AU118" s="82"/>
      <c r="AV118" s="82"/>
      <c r="AW118" s="82"/>
      <c r="AX118" s="82"/>
      <c r="AY118" s="82"/>
      <c r="AZ118" s="82"/>
      <c r="BA118" s="82"/>
      <c r="BB118" s="82"/>
      <c r="BC118" s="82"/>
      <c r="BD118" s="82"/>
    </row>
    <row r="119" spans="1:56">
      <c r="A119" s="82"/>
      <c r="B119" s="82"/>
      <c r="C119" s="82"/>
      <c r="D119" s="82"/>
      <c r="E119" s="82"/>
      <c r="F119" s="82"/>
      <c r="G119" s="82"/>
      <c r="H119" s="82"/>
      <c r="I119" s="82"/>
      <c r="J119" s="82"/>
      <c r="K119" s="82"/>
      <c r="L119" s="82"/>
      <c r="M119" s="82"/>
      <c r="N119" s="82"/>
      <c r="O119" s="82"/>
      <c r="P119" s="82"/>
      <c r="Q119" s="82"/>
      <c r="R119" s="82"/>
      <c r="S119" s="82"/>
      <c r="T119" s="82"/>
      <c r="U119" s="82"/>
      <c r="V119" s="82"/>
      <c r="W119" s="82"/>
      <c r="X119" s="82"/>
      <c r="Y119" s="82"/>
      <c r="Z119" s="82"/>
      <c r="AA119" s="82"/>
      <c r="AB119" s="82"/>
      <c r="AC119" s="82"/>
      <c r="AD119" s="82"/>
      <c r="AE119" s="82"/>
      <c r="AF119" s="82"/>
      <c r="AG119" s="82"/>
      <c r="AH119" s="82"/>
      <c r="AI119" s="82"/>
      <c r="AJ119" s="82"/>
      <c r="AK119" s="82"/>
      <c r="AL119" s="82"/>
      <c r="AM119" s="82"/>
      <c r="AN119" s="82"/>
      <c r="AO119" s="82"/>
      <c r="AP119" s="82"/>
      <c r="AQ119" s="82"/>
      <c r="AR119" s="82"/>
      <c r="AS119" s="82"/>
      <c r="AT119" s="82"/>
      <c r="AU119" s="82"/>
      <c r="AV119" s="82"/>
      <c r="AW119" s="82"/>
      <c r="AX119" s="82"/>
      <c r="AY119" s="82"/>
      <c r="AZ119" s="82"/>
      <c r="BA119" s="82"/>
      <c r="BB119" s="82"/>
      <c r="BC119" s="82"/>
      <c r="BD119" s="82"/>
    </row>
    <row r="120" spans="1:56">
      <c r="A120" s="82"/>
      <c r="B120" s="82"/>
      <c r="C120" s="82"/>
      <c r="D120" s="82"/>
      <c r="E120" s="82"/>
      <c r="F120" s="82"/>
      <c r="G120" s="82"/>
      <c r="H120" s="82"/>
      <c r="I120" s="82"/>
      <c r="J120" s="82"/>
      <c r="K120" s="82"/>
      <c r="L120" s="82"/>
      <c r="M120" s="82"/>
      <c r="N120" s="82"/>
      <c r="O120" s="82"/>
      <c r="P120" s="82"/>
      <c r="Q120" s="82"/>
      <c r="R120" s="82"/>
      <c r="S120" s="82"/>
      <c r="T120" s="82"/>
      <c r="U120" s="82"/>
      <c r="V120" s="82"/>
      <c r="W120" s="82"/>
      <c r="X120" s="82"/>
      <c r="Y120" s="82"/>
      <c r="Z120" s="82"/>
      <c r="AA120" s="82"/>
      <c r="AB120" s="82"/>
      <c r="AC120" s="82"/>
      <c r="AD120" s="82"/>
      <c r="AE120" s="82"/>
      <c r="AF120" s="82"/>
      <c r="AG120" s="82"/>
      <c r="AH120" s="82"/>
      <c r="AI120" s="82"/>
      <c r="AJ120" s="82"/>
      <c r="AK120" s="82"/>
      <c r="AL120" s="82"/>
      <c r="AM120" s="82"/>
      <c r="AN120" s="82"/>
      <c r="AO120" s="82"/>
      <c r="AP120" s="82"/>
      <c r="AQ120" s="82"/>
      <c r="AR120" s="82"/>
      <c r="AS120" s="82"/>
      <c r="AT120" s="82"/>
      <c r="AU120" s="82"/>
      <c r="AV120" s="82"/>
      <c r="AW120" s="82"/>
      <c r="AX120" s="82"/>
      <c r="AY120" s="82"/>
      <c r="AZ120" s="82"/>
      <c r="BA120" s="82"/>
      <c r="BB120" s="82"/>
      <c r="BC120" s="82"/>
      <c r="BD120" s="82"/>
    </row>
    <row r="121" spans="1:56">
      <c r="A121" s="82"/>
      <c r="B121" s="82"/>
      <c r="C121" s="82"/>
      <c r="D121" s="82"/>
      <c r="E121" s="82"/>
      <c r="F121" s="82"/>
      <c r="G121" s="82"/>
      <c r="H121" s="82"/>
      <c r="I121" s="82"/>
      <c r="J121" s="82"/>
      <c r="K121" s="82"/>
      <c r="L121" s="82"/>
      <c r="M121" s="82"/>
      <c r="N121" s="82"/>
      <c r="O121" s="82"/>
      <c r="P121" s="82"/>
      <c r="Q121" s="82"/>
      <c r="R121" s="82"/>
      <c r="S121" s="82"/>
      <c r="T121" s="82"/>
      <c r="U121" s="82"/>
      <c r="V121" s="82"/>
      <c r="W121" s="82"/>
      <c r="X121" s="82"/>
      <c r="Y121" s="82"/>
      <c r="Z121" s="82"/>
      <c r="AA121" s="82"/>
      <c r="AB121" s="82"/>
      <c r="AC121" s="82"/>
      <c r="AD121" s="82"/>
      <c r="AE121" s="82"/>
      <c r="AF121" s="82"/>
      <c r="AG121" s="82"/>
      <c r="AH121" s="82"/>
      <c r="AI121" s="82"/>
      <c r="AJ121" s="82"/>
      <c r="AK121" s="82"/>
      <c r="AL121" s="82"/>
      <c r="AM121" s="82"/>
      <c r="AN121" s="82"/>
      <c r="AO121" s="82"/>
      <c r="AP121" s="82"/>
      <c r="AQ121" s="82"/>
      <c r="AR121" s="82"/>
      <c r="AS121" s="82"/>
      <c r="AT121" s="82"/>
      <c r="AU121" s="82"/>
      <c r="AV121" s="82"/>
      <c r="AW121" s="82"/>
      <c r="AX121" s="82"/>
      <c r="AY121" s="82"/>
      <c r="AZ121" s="82"/>
      <c r="BA121" s="82"/>
      <c r="BB121" s="82"/>
      <c r="BC121" s="82"/>
      <c r="BD121" s="82"/>
    </row>
    <row r="122" spans="1:56">
      <c r="A122" s="82"/>
      <c r="B122" s="82"/>
      <c r="C122" s="82"/>
      <c r="D122" s="82"/>
      <c r="E122" s="82"/>
      <c r="F122" s="82"/>
      <c r="G122" s="82"/>
      <c r="H122" s="82"/>
      <c r="I122" s="82"/>
      <c r="J122" s="82"/>
      <c r="K122" s="82"/>
      <c r="L122" s="82"/>
      <c r="M122" s="82"/>
      <c r="N122" s="82"/>
      <c r="O122" s="82"/>
      <c r="P122" s="82"/>
      <c r="Q122" s="82"/>
      <c r="R122" s="82"/>
      <c r="S122" s="82"/>
      <c r="T122" s="82"/>
      <c r="U122" s="82"/>
      <c r="V122" s="82"/>
      <c r="W122" s="82"/>
      <c r="X122" s="82"/>
      <c r="Y122" s="82"/>
      <c r="Z122" s="82"/>
      <c r="AA122" s="82"/>
      <c r="AB122" s="82"/>
      <c r="AC122" s="82"/>
      <c r="AD122" s="82"/>
      <c r="AE122" s="82"/>
      <c r="AF122" s="82"/>
      <c r="AG122" s="82"/>
      <c r="AH122" s="82"/>
      <c r="AI122" s="82"/>
      <c r="AJ122" s="82"/>
      <c r="AK122" s="82"/>
      <c r="AL122" s="82"/>
      <c r="AM122" s="82"/>
      <c r="AN122" s="82"/>
      <c r="AO122" s="82"/>
      <c r="AP122" s="82"/>
      <c r="AQ122" s="82"/>
      <c r="AR122" s="82"/>
      <c r="AS122" s="82"/>
      <c r="AT122" s="82"/>
      <c r="AU122" s="82"/>
      <c r="AV122" s="82"/>
      <c r="AW122" s="82"/>
      <c r="AX122" s="82"/>
      <c r="AY122" s="82"/>
      <c r="AZ122" s="82"/>
      <c r="BA122" s="82"/>
      <c r="BB122" s="82"/>
      <c r="BC122" s="82"/>
      <c r="BD122" s="82"/>
    </row>
    <row r="123" spans="1:56">
      <c r="A123" s="82"/>
      <c r="B123" s="82"/>
      <c r="C123" s="82"/>
      <c r="D123" s="82"/>
      <c r="E123" s="82"/>
      <c r="F123" s="82"/>
      <c r="G123" s="82"/>
      <c r="H123" s="82"/>
      <c r="I123" s="82"/>
      <c r="J123" s="82"/>
      <c r="K123" s="82"/>
      <c r="L123" s="82"/>
      <c r="M123" s="82"/>
      <c r="N123" s="82"/>
      <c r="O123" s="82"/>
      <c r="P123" s="82"/>
      <c r="Q123" s="82"/>
      <c r="R123" s="82"/>
      <c r="S123" s="82"/>
      <c r="T123" s="82"/>
      <c r="U123" s="82"/>
      <c r="V123" s="82"/>
      <c r="W123" s="82"/>
      <c r="X123" s="82"/>
      <c r="Y123" s="82"/>
      <c r="Z123" s="82"/>
      <c r="AA123" s="82"/>
      <c r="AB123" s="82"/>
      <c r="AC123" s="82"/>
      <c r="AD123" s="82"/>
      <c r="AE123" s="82"/>
      <c r="AF123" s="82"/>
      <c r="AG123" s="82"/>
      <c r="AH123" s="82"/>
      <c r="AI123" s="82"/>
      <c r="AJ123" s="82"/>
      <c r="AK123" s="82"/>
      <c r="AL123" s="82"/>
      <c r="AM123" s="82"/>
      <c r="AN123" s="82"/>
      <c r="AO123" s="82"/>
      <c r="AP123" s="82"/>
      <c r="AQ123" s="82"/>
      <c r="AR123" s="82"/>
      <c r="AS123" s="82"/>
      <c r="AT123" s="82"/>
      <c r="AU123" s="82"/>
      <c r="AV123" s="82"/>
      <c r="AW123" s="82"/>
      <c r="AX123" s="82"/>
      <c r="AY123" s="82"/>
      <c r="AZ123" s="82"/>
      <c r="BA123" s="82"/>
      <c r="BB123" s="82"/>
      <c r="BC123" s="82"/>
      <c r="BD123" s="82"/>
    </row>
    <row r="124" spans="1:56" ht="12.75" customHeight="1">
      <c r="A124" s="82"/>
      <c r="B124" s="201"/>
      <c r="C124" s="201"/>
      <c r="D124" s="201"/>
      <c r="E124" s="201"/>
      <c r="F124" s="201"/>
      <c r="G124" s="201"/>
      <c r="H124" s="201"/>
      <c r="I124" s="201"/>
      <c r="J124" s="201"/>
      <c r="K124" s="201"/>
      <c r="L124" s="201"/>
      <c r="M124" s="201"/>
      <c r="N124" s="201"/>
      <c r="O124" s="201"/>
      <c r="P124" s="201"/>
      <c r="Q124" s="201"/>
      <c r="R124" s="201"/>
      <c r="S124" s="201"/>
      <c r="T124" s="201"/>
      <c r="U124" s="201"/>
      <c r="V124" s="201"/>
      <c r="W124" s="201"/>
      <c r="X124" s="201"/>
      <c r="Y124" s="201"/>
      <c r="Z124" s="201"/>
      <c r="AA124" s="201"/>
      <c r="AB124" s="201"/>
      <c r="AC124" s="201"/>
      <c r="AD124" s="201"/>
      <c r="AE124" s="201"/>
      <c r="AF124" s="201"/>
      <c r="AG124" s="201"/>
      <c r="AH124" s="201"/>
      <c r="AI124" s="201"/>
      <c r="AJ124" s="201"/>
      <c r="AK124" s="201"/>
      <c r="AL124" s="201"/>
      <c r="AM124" s="201"/>
      <c r="AN124" s="82"/>
      <c r="AO124" s="82"/>
      <c r="AP124" s="82"/>
      <c r="AQ124" s="82"/>
      <c r="AR124" s="82"/>
      <c r="AS124" s="82"/>
      <c r="AT124" s="82"/>
      <c r="AU124" s="82"/>
      <c r="AV124" s="82"/>
      <c r="AW124" s="82"/>
      <c r="AX124" s="82"/>
      <c r="AY124" s="82"/>
      <c r="AZ124" s="82"/>
      <c r="BA124" s="82"/>
      <c r="BB124" s="82"/>
      <c r="BC124" s="82"/>
      <c r="BD124" s="82"/>
    </row>
    <row r="125" spans="1:56" ht="12.75" customHeight="1">
      <c r="A125" s="82"/>
      <c r="B125" s="201"/>
      <c r="C125" s="201"/>
      <c r="D125" s="201"/>
      <c r="E125" s="201"/>
      <c r="F125" s="201"/>
      <c r="G125" s="201"/>
      <c r="H125" s="201"/>
      <c r="I125" s="201"/>
      <c r="J125" s="201"/>
      <c r="K125" s="201"/>
      <c r="L125" s="201"/>
      <c r="M125" s="201"/>
      <c r="N125" s="201"/>
      <c r="O125" s="201"/>
      <c r="P125" s="201"/>
      <c r="Q125" s="201"/>
      <c r="R125" s="201"/>
      <c r="S125" s="201"/>
      <c r="T125" s="201"/>
      <c r="U125" s="201"/>
      <c r="V125" s="201"/>
      <c r="W125" s="201"/>
      <c r="X125" s="201"/>
      <c r="Y125" s="201"/>
      <c r="Z125" s="201"/>
      <c r="AA125" s="201"/>
      <c r="AB125" s="201"/>
      <c r="AC125" s="201"/>
      <c r="AD125" s="201"/>
      <c r="AE125" s="201"/>
      <c r="AF125" s="201"/>
      <c r="AG125" s="201"/>
      <c r="AH125" s="201"/>
      <c r="AI125" s="201"/>
      <c r="AJ125" s="201"/>
      <c r="AK125" s="201"/>
      <c r="AL125" s="201"/>
      <c r="AM125" s="201"/>
      <c r="AN125" s="82"/>
      <c r="AO125" s="82"/>
      <c r="AP125" s="82"/>
      <c r="AQ125" s="82"/>
      <c r="AR125" s="82"/>
      <c r="AS125" s="82"/>
      <c r="AT125" s="82"/>
      <c r="AU125" s="82"/>
      <c r="AV125" s="82"/>
      <c r="AW125" s="82"/>
      <c r="AX125" s="82"/>
      <c r="AY125" s="82"/>
      <c r="AZ125" s="82"/>
      <c r="BA125" s="82"/>
      <c r="BB125" s="82"/>
      <c r="BC125" s="82"/>
      <c r="BD125" s="82"/>
    </row>
    <row r="126" spans="1:56" ht="12.75" customHeight="1">
      <c r="A126" s="82"/>
      <c r="B126" s="201"/>
      <c r="C126" s="201"/>
      <c r="D126" s="201"/>
      <c r="E126" s="201"/>
      <c r="F126" s="201"/>
      <c r="G126" s="201"/>
      <c r="H126" s="201"/>
      <c r="I126" s="201"/>
      <c r="J126" s="201"/>
      <c r="K126" s="201"/>
      <c r="L126" s="201"/>
      <c r="M126" s="201"/>
      <c r="N126" s="201"/>
      <c r="O126" s="201"/>
      <c r="P126" s="201"/>
      <c r="Q126" s="201"/>
      <c r="R126" s="201"/>
      <c r="S126" s="201"/>
      <c r="T126" s="201"/>
      <c r="U126" s="201"/>
      <c r="V126" s="201"/>
      <c r="W126" s="201"/>
      <c r="X126" s="201"/>
      <c r="Y126" s="201"/>
      <c r="Z126" s="201"/>
      <c r="AA126" s="201"/>
      <c r="AB126" s="201"/>
      <c r="AC126" s="201"/>
      <c r="AD126" s="201"/>
      <c r="AE126" s="201"/>
      <c r="AF126" s="201"/>
      <c r="AG126" s="201"/>
      <c r="AH126" s="201"/>
      <c r="AI126" s="201"/>
      <c r="AJ126" s="201"/>
      <c r="AK126" s="201"/>
      <c r="AL126" s="201"/>
      <c r="AM126" s="201"/>
      <c r="AN126" s="82"/>
      <c r="AO126" s="82"/>
      <c r="AP126" s="82"/>
      <c r="AQ126" s="82"/>
      <c r="AR126" s="82"/>
      <c r="AS126" s="82"/>
      <c r="AT126" s="82"/>
      <c r="AU126" s="82"/>
      <c r="AV126" s="82"/>
      <c r="AW126" s="82"/>
      <c r="AX126" s="82"/>
      <c r="AY126" s="82"/>
      <c r="AZ126" s="82"/>
      <c r="BA126" s="82"/>
      <c r="BB126" s="82"/>
      <c r="BC126" s="82"/>
      <c r="BD126" s="82"/>
    </row>
    <row r="127" spans="1:56" ht="12.75" customHeight="1">
      <c r="A127" s="82"/>
      <c r="B127" s="201"/>
      <c r="C127" s="201"/>
      <c r="D127" s="201"/>
      <c r="E127" s="201"/>
      <c r="F127" s="201"/>
      <c r="G127" s="201"/>
      <c r="H127" s="201"/>
      <c r="I127" s="201"/>
      <c r="J127" s="201"/>
      <c r="K127" s="201"/>
      <c r="L127" s="201"/>
      <c r="M127" s="201"/>
      <c r="N127" s="201"/>
      <c r="O127" s="201"/>
      <c r="P127" s="201"/>
      <c r="Q127" s="201"/>
      <c r="R127" s="201"/>
      <c r="S127" s="201"/>
      <c r="T127" s="201"/>
      <c r="U127" s="201"/>
      <c r="V127" s="201"/>
      <c r="W127" s="201"/>
      <c r="X127" s="201"/>
      <c r="Y127" s="201"/>
      <c r="Z127" s="201"/>
      <c r="AA127" s="201"/>
      <c r="AB127" s="201"/>
      <c r="AC127" s="201"/>
      <c r="AD127" s="201"/>
      <c r="AE127" s="201"/>
      <c r="AF127" s="201"/>
      <c r="AG127" s="201"/>
      <c r="AH127" s="201"/>
      <c r="AI127" s="201"/>
      <c r="AJ127" s="201"/>
      <c r="AK127" s="201"/>
      <c r="AL127" s="201"/>
      <c r="AM127" s="201"/>
      <c r="AN127" s="82"/>
      <c r="AO127" s="82"/>
      <c r="AP127" s="82"/>
      <c r="AQ127" s="82"/>
      <c r="AR127" s="82"/>
      <c r="AS127" s="82"/>
      <c r="AT127" s="82"/>
      <c r="AU127" s="82"/>
      <c r="AV127" s="82"/>
      <c r="AW127" s="82"/>
      <c r="AX127" s="82"/>
      <c r="AY127" s="82"/>
      <c r="AZ127" s="82"/>
      <c r="BA127" s="82"/>
      <c r="BB127" s="82"/>
      <c r="BC127" s="82"/>
      <c r="BD127" s="82"/>
    </row>
    <row r="128" spans="1:56">
      <c r="A128" s="82"/>
      <c r="B128" s="82"/>
      <c r="C128" s="82"/>
      <c r="D128" s="82"/>
      <c r="E128" s="82"/>
      <c r="F128" s="82"/>
      <c r="G128" s="82"/>
      <c r="H128" s="82"/>
      <c r="I128" s="82"/>
      <c r="J128" s="82"/>
      <c r="K128" s="82"/>
      <c r="L128" s="82"/>
      <c r="M128" s="82"/>
      <c r="N128" s="82"/>
      <c r="O128" s="82"/>
      <c r="P128" s="82"/>
      <c r="Q128" s="82"/>
      <c r="R128" s="82"/>
      <c r="S128" s="82"/>
      <c r="T128" s="82"/>
      <c r="U128" s="82"/>
      <c r="V128" s="82"/>
      <c r="W128" s="82"/>
      <c r="X128" s="82"/>
      <c r="Y128" s="82"/>
      <c r="Z128" s="82"/>
      <c r="AA128" s="82"/>
      <c r="AB128" s="82"/>
      <c r="AC128" s="82"/>
      <c r="AD128" s="82"/>
      <c r="AE128" s="82"/>
      <c r="AF128" s="82"/>
      <c r="AG128" s="82"/>
      <c r="AH128" s="82"/>
      <c r="AI128" s="82"/>
      <c r="AJ128" s="82"/>
      <c r="AK128" s="82"/>
      <c r="AL128" s="82"/>
      <c r="AM128" s="82"/>
      <c r="AN128" s="82"/>
      <c r="AO128" s="82"/>
      <c r="AP128" s="82"/>
      <c r="AQ128" s="82"/>
      <c r="AR128" s="82"/>
      <c r="AS128" s="82"/>
      <c r="AT128" s="82"/>
      <c r="AU128" s="82"/>
      <c r="AV128" s="82"/>
      <c r="AW128" s="82"/>
      <c r="AX128" s="82"/>
      <c r="AY128" s="82"/>
      <c r="AZ128" s="82"/>
      <c r="BA128" s="82"/>
      <c r="BB128" s="82"/>
      <c r="BC128" s="82"/>
      <c r="BD128" s="82"/>
    </row>
    <row r="129" spans="1:56">
      <c r="A129" s="82"/>
      <c r="B129" s="82"/>
      <c r="C129" s="82"/>
      <c r="D129" s="82"/>
      <c r="E129" s="82"/>
      <c r="F129" s="82"/>
      <c r="G129" s="82"/>
      <c r="H129" s="82"/>
      <c r="I129" s="82"/>
      <c r="J129" s="82"/>
      <c r="K129" s="82"/>
      <c r="L129" s="82"/>
      <c r="M129" s="82"/>
      <c r="N129" s="82"/>
      <c r="O129" s="82"/>
      <c r="P129" s="82"/>
      <c r="Q129" s="82"/>
      <c r="R129" s="82"/>
      <c r="S129" s="82"/>
      <c r="T129" s="82"/>
      <c r="U129" s="82"/>
      <c r="V129" s="82"/>
      <c r="W129" s="82"/>
      <c r="X129" s="82"/>
      <c r="Y129" s="82"/>
      <c r="Z129" s="82"/>
      <c r="AA129" s="82"/>
      <c r="AB129" s="82"/>
      <c r="AC129" s="82"/>
      <c r="AD129" s="82"/>
      <c r="AE129" s="82"/>
      <c r="AF129" s="82"/>
      <c r="AG129" s="82"/>
      <c r="AH129" s="82"/>
      <c r="AI129" s="82"/>
      <c r="AJ129" s="82"/>
      <c r="AK129" s="82"/>
      <c r="AL129" s="82"/>
      <c r="AM129" s="82"/>
      <c r="AN129" s="82"/>
      <c r="AO129" s="82"/>
      <c r="AP129" s="82"/>
      <c r="AQ129" s="82"/>
      <c r="AR129" s="82"/>
      <c r="AS129" s="82"/>
      <c r="AT129" s="82"/>
      <c r="AU129" s="82"/>
      <c r="AV129" s="82"/>
      <c r="AW129" s="82"/>
      <c r="AX129" s="82"/>
      <c r="AY129" s="82"/>
      <c r="AZ129" s="82"/>
      <c r="BA129" s="82"/>
      <c r="BB129" s="82"/>
      <c r="BC129" s="82"/>
      <c r="BD129" s="82"/>
    </row>
    <row r="130" spans="1:56" ht="12.75" customHeight="1">
      <c r="A130" s="82"/>
      <c r="B130" s="202"/>
      <c r="C130" s="202"/>
      <c r="D130" s="202"/>
      <c r="E130" s="202"/>
      <c r="F130" s="202"/>
      <c r="G130" s="202"/>
      <c r="H130" s="202"/>
      <c r="I130" s="202"/>
      <c r="J130" s="202"/>
      <c r="K130" s="202"/>
      <c r="L130" s="202"/>
      <c r="M130" s="202"/>
      <c r="N130" s="202"/>
      <c r="O130" s="83"/>
      <c r="P130" s="83"/>
      <c r="Q130" s="83"/>
      <c r="R130" s="83"/>
      <c r="S130" s="83"/>
      <c r="T130" s="83"/>
      <c r="U130" s="83"/>
      <c r="V130" s="83"/>
      <c r="W130" s="83"/>
      <c r="X130" s="83"/>
      <c r="Y130" s="83"/>
      <c r="Z130" s="83"/>
      <c r="AA130" s="83"/>
      <c r="AB130" s="83"/>
      <c r="AC130" s="83"/>
      <c r="AD130" s="83"/>
      <c r="AE130" s="83"/>
      <c r="AF130" s="83"/>
      <c r="AG130" s="83"/>
      <c r="AH130" s="83"/>
      <c r="AI130" s="83"/>
      <c r="AJ130" s="83"/>
      <c r="AK130" s="83"/>
      <c r="AL130" s="83"/>
      <c r="AM130" s="83"/>
      <c r="AN130" s="82"/>
      <c r="AO130" s="82"/>
      <c r="AP130" s="82"/>
      <c r="AQ130" s="82"/>
      <c r="AR130" s="82"/>
      <c r="AS130" s="82"/>
      <c r="AT130" s="82"/>
      <c r="AU130" s="82"/>
      <c r="AV130" s="82"/>
      <c r="AW130" s="82"/>
      <c r="AX130" s="82"/>
      <c r="AY130" s="82"/>
      <c r="AZ130" s="82"/>
      <c r="BA130" s="82"/>
      <c r="BB130" s="82"/>
      <c r="BC130" s="82"/>
      <c r="BD130" s="82"/>
    </row>
    <row r="131" spans="1:56" ht="12.75" customHeight="1">
      <c r="A131" s="82"/>
      <c r="B131" s="202"/>
      <c r="C131" s="202"/>
      <c r="D131" s="202"/>
      <c r="E131" s="202"/>
      <c r="F131" s="202"/>
      <c r="G131" s="202"/>
      <c r="H131" s="202"/>
      <c r="I131" s="202"/>
      <c r="J131" s="202"/>
      <c r="K131" s="202"/>
      <c r="L131" s="202"/>
      <c r="M131" s="202"/>
      <c r="N131" s="202"/>
      <c r="O131" s="83"/>
      <c r="P131" s="83"/>
      <c r="Q131" s="83"/>
      <c r="R131" s="83"/>
      <c r="S131" s="83"/>
      <c r="T131" s="83"/>
      <c r="U131" s="83"/>
      <c r="V131" s="83"/>
      <c r="W131" s="83"/>
      <c r="X131" s="83"/>
      <c r="Y131" s="83"/>
      <c r="Z131" s="83"/>
      <c r="AA131" s="83"/>
      <c r="AB131" s="83"/>
      <c r="AC131" s="83"/>
      <c r="AD131" s="83"/>
      <c r="AE131" s="83"/>
      <c r="AF131" s="83"/>
      <c r="AG131" s="83"/>
      <c r="AH131" s="83"/>
      <c r="AI131" s="83"/>
      <c r="AJ131" s="83"/>
      <c r="AK131" s="83"/>
      <c r="AL131" s="83"/>
      <c r="AM131" s="83"/>
      <c r="AN131" s="82"/>
      <c r="AO131" s="82"/>
      <c r="AP131" s="82"/>
      <c r="AQ131" s="82"/>
      <c r="AR131" s="82"/>
      <c r="AS131" s="82"/>
      <c r="AT131" s="82"/>
      <c r="AU131" s="82"/>
      <c r="AV131" s="82"/>
      <c r="AW131" s="82"/>
      <c r="AX131" s="82"/>
      <c r="AY131" s="82"/>
      <c r="AZ131" s="82"/>
      <c r="BA131" s="82"/>
      <c r="BB131" s="82"/>
      <c r="BC131" s="82"/>
      <c r="BD131" s="82"/>
    </row>
    <row r="132" spans="1:56" ht="12.75" customHeight="1">
      <c r="A132" s="82"/>
      <c r="B132" s="202"/>
      <c r="C132" s="202"/>
      <c r="D132" s="202"/>
      <c r="E132" s="202"/>
      <c r="F132" s="202"/>
      <c r="G132" s="202"/>
      <c r="H132" s="202"/>
      <c r="I132" s="202"/>
      <c r="J132" s="202"/>
      <c r="K132" s="202"/>
      <c r="L132" s="202"/>
      <c r="M132" s="202"/>
      <c r="N132" s="202"/>
      <c r="O132" s="83"/>
      <c r="P132" s="83"/>
      <c r="Q132" s="83"/>
      <c r="R132" s="83"/>
      <c r="S132" s="83"/>
      <c r="T132" s="83"/>
      <c r="U132" s="83"/>
      <c r="V132" s="83"/>
      <c r="W132" s="83"/>
      <c r="X132" s="83"/>
      <c r="Y132" s="83"/>
      <c r="Z132" s="83"/>
      <c r="AA132" s="83"/>
      <c r="AB132" s="83"/>
      <c r="AC132" s="83"/>
      <c r="AD132" s="83"/>
      <c r="AE132" s="83"/>
      <c r="AF132" s="83"/>
      <c r="AG132" s="83"/>
      <c r="AH132" s="83"/>
      <c r="AI132" s="83"/>
      <c r="AJ132" s="83"/>
      <c r="AK132" s="83"/>
      <c r="AL132" s="83"/>
      <c r="AM132" s="83"/>
      <c r="AN132" s="82"/>
      <c r="AO132" s="82"/>
      <c r="AP132" s="82"/>
      <c r="AQ132" s="82"/>
      <c r="AR132" s="82"/>
      <c r="AS132" s="82"/>
      <c r="AT132" s="82"/>
      <c r="AU132" s="82"/>
      <c r="AV132" s="82"/>
      <c r="AW132" s="82"/>
      <c r="AX132" s="82"/>
      <c r="AY132" s="82"/>
      <c r="AZ132" s="82"/>
      <c r="BA132" s="82"/>
      <c r="BB132" s="82"/>
      <c r="BC132" s="82"/>
      <c r="BD132" s="82"/>
    </row>
    <row r="133" spans="1:56" ht="12.75" customHeight="1">
      <c r="A133" s="82"/>
      <c r="B133" s="202"/>
      <c r="C133" s="202"/>
      <c r="D133" s="202"/>
      <c r="E133" s="202"/>
      <c r="F133" s="202"/>
      <c r="G133" s="202"/>
      <c r="H133" s="202"/>
      <c r="I133" s="202"/>
      <c r="J133" s="202"/>
      <c r="K133" s="202"/>
      <c r="L133" s="202"/>
      <c r="M133" s="202"/>
      <c r="N133" s="202"/>
      <c r="O133" s="83"/>
      <c r="P133" s="83"/>
      <c r="Q133" s="83"/>
      <c r="R133" s="83"/>
      <c r="S133" s="83"/>
      <c r="T133" s="83"/>
      <c r="U133" s="83"/>
      <c r="V133" s="83"/>
      <c r="W133" s="83"/>
      <c r="X133" s="83"/>
      <c r="Y133" s="83"/>
      <c r="Z133" s="83"/>
      <c r="AA133" s="83"/>
      <c r="AB133" s="83"/>
      <c r="AC133" s="83"/>
      <c r="AD133" s="83"/>
      <c r="AE133" s="83"/>
      <c r="AF133" s="83"/>
      <c r="AG133" s="83"/>
      <c r="AH133" s="83"/>
      <c r="AI133" s="83"/>
      <c r="AJ133" s="83"/>
      <c r="AK133" s="83"/>
      <c r="AL133" s="83"/>
      <c r="AM133" s="83"/>
      <c r="AN133" s="82"/>
      <c r="AO133" s="82"/>
      <c r="AP133" s="82"/>
      <c r="AQ133" s="82"/>
      <c r="AR133" s="82"/>
      <c r="AS133" s="82"/>
      <c r="AT133" s="82"/>
      <c r="AU133" s="82"/>
      <c r="AV133" s="82"/>
      <c r="AW133" s="82"/>
      <c r="AX133" s="82"/>
      <c r="AY133" s="82"/>
      <c r="AZ133" s="82"/>
      <c r="BA133" s="82"/>
      <c r="BB133" s="82"/>
      <c r="BC133" s="82"/>
      <c r="BD133" s="82"/>
    </row>
    <row r="134" spans="1:56" ht="12.75" customHeight="1">
      <c r="A134" s="82"/>
      <c r="B134" s="203"/>
      <c r="C134" s="203"/>
      <c r="D134" s="203"/>
      <c r="E134" s="203"/>
      <c r="F134" s="203"/>
      <c r="G134" s="203"/>
      <c r="H134" s="203"/>
      <c r="I134" s="203"/>
      <c r="J134" s="203"/>
      <c r="K134" s="203"/>
      <c r="L134" s="203"/>
      <c r="M134" s="203"/>
      <c r="N134" s="203"/>
      <c r="O134" s="203"/>
      <c r="P134" s="203"/>
      <c r="Q134" s="203"/>
      <c r="R134" s="203"/>
      <c r="S134" s="203"/>
      <c r="T134" s="203"/>
      <c r="U134" s="203"/>
      <c r="V134" s="203"/>
      <c r="W134" s="203"/>
      <c r="X134" s="203"/>
      <c r="Y134" s="203"/>
      <c r="Z134" s="203"/>
      <c r="AA134" s="203"/>
      <c r="AB134" s="203"/>
      <c r="AC134" s="203"/>
      <c r="AD134" s="203"/>
      <c r="AE134" s="203"/>
      <c r="AF134" s="203"/>
      <c r="AG134" s="203"/>
      <c r="AH134" s="203"/>
      <c r="AI134" s="203"/>
      <c r="AJ134" s="203"/>
      <c r="AK134" s="203"/>
      <c r="AL134" s="203"/>
      <c r="AM134" s="203"/>
      <c r="AN134" s="82"/>
      <c r="AO134" s="82"/>
      <c r="AP134" s="82"/>
      <c r="AQ134" s="82"/>
      <c r="AR134" s="82"/>
      <c r="AS134" s="82"/>
      <c r="AT134" s="82"/>
      <c r="AU134" s="82"/>
      <c r="AV134" s="82"/>
      <c r="AW134" s="82"/>
      <c r="AX134" s="82"/>
      <c r="AY134" s="82"/>
      <c r="AZ134" s="82"/>
      <c r="BA134" s="82"/>
      <c r="BB134" s="82"/>
      <c r="BC134" s="82"/>
      <c r="BD134" s="82"/>
    </row>
    <row r="135" spans="1:56" ht="12.75" customHeight="1">
      <c r="A135" s="82"/>
      <c r="B135" s="203"/>
      <c r="C135" s="203"/>
      <c r="D135" s="203"/>
      <c r="E135" s="203"/>
      <c r="F135" s="203"/>
      <c r="G135" s="203"/>
      <c r="H135" s="203"/>
      <c r="I135" s="203"/>
      <c r="J135" s="203"/>
      <c r="K135" s="203"/>
      <c r="L135" s="203"/>
      <c r="M135" s="203"/>
      <c r="N135" s="203"/>
      <c r="O135" s="203"/>
      <c r="P135" s="203"/>
      <c r="Q135" s="203"/>
      <c r="R135" s="203"/>
      <c r="S135" s="203"/>
      <c r="T135" s="203"/>
      <c r="U135" s="203"/>
      <c r="V135" s="203"/>
      <c r="W135" s="203"/>
      <c r="X135" s="203"/>
      <c r="Y135" s="203"/>
      <c r="Z135" s="203"/>
      <c r="AA135" s="203"/>
      <c r="AB135" s="203"/>
      <c r="AC135" s="203"/>
      <c r="AD135" s="203"/>
      <c r="AE135" s="203"/>
      <c r="AF135" s="203"/>
      <c r="AG135" s="203"/>
      <c r="AH135" s="203"/>
      <c r="AI135" s="203"/>
      <c r="AJ135" s="203"/>
      <c r="AK135" s="203"/>
      <c r="AL135" s="203"/>
      <c r="AM135" s="203"/>
      <c r="AN135" s="82"/>
      <c r="AO135" s="82"/>
      <c r="AP135" s="82"/>
      <c r="AQ135" s="82"/>
      <c r="AR135" s="82"/>
      <c r="AS135" s="82"/>
      <c r="AT135" s="82"/>
      <c r="AU135" s="82"/>
      <c r="AV135" s="82"/>
      <c r="AW135" s="82"/>
      <c r="AX135" s="82"/>
      <c r="AY135" s="82"/>
      <c r="AZ135" s="82"/>
      <c r="BA135" s="82"/>
      <c r="BB135" s="82"/>
      <c r="BC135" s="82"/>
      <c r="BD135" s="82"/>
    </row>
    <row r="136" spans="1:56" ht="12.75" customHeight="1">
      <c r="A136" s="82"/>
      <c r="B136" s="203"/>
      <c r="C136" s="203"/>
      <c r="D136" s="203"/>
      <c r="E136" s="203"/>
      <c r="F136" s="203"/>
      <c r="G136" s="203"/>
      <c r="H136" s="203"/>
      <c r="I136" s="203"/>
      <c r="J136" s="203"/>
      <c r="K136" s="203"/>
      <c r="L136" s="203"/>
      <c r="M136" s="203"/>
      <c r="N136" s="203"/>
      <c r="O136" s="203"/>
      <c r="P136" s="203"/>
      <c r="Q136" s="203"/>
      <c r="R136" s="203"/>
      <c r="S136" s="203"/>
      <c r="T136" s="203"/>
      <c r="U136" s="203"/>
      <c r="V136" s="203"/>
      <c r="W136" s="203"/>
      <c r="X136" s="203"/>
      <c r="Y136" s="203"/>
      <c r="Z136" s="203"/>
      <c r="AA136" s="203"/>
      <c r="AB136" s="203"/>
      <c r="AC136" s="203"/>
      <c r="AD136" s="203"/>
      <c r="AE136" s="203"/>
      <c r="AF136" s="203"/>
      <c r="AG136" s="203"/>
      <c r="AH136" s="203"/>
      <c r="AI136" s="203"/>
      <c r="AJ136" s="203"/>
      <c r="AK136" s="203"/>
      <c r="AL136" s="203"/>
      <c r="AM136" s="203"/>
      <c r="AN136" s="82"/>
      <c r="AO136" s="82"/>
      <c r="AP136" s="82"/>
      <c r="AQ136" s="82"/>
      <c r="AR136" s="82"/>
      <c r="AS136" s="82"/>
      <c r="AT136" s="82"/>
      <c r="AU136" s="82"/>
      <c r="AV136" s="82"/>
      <c r="AW136" s="82"/>
      <c r="AX136" s="82"/>
      <c r="AY136" s="82"/>
      <c r="AZ136" s="82"/>
      <c r="BA136" s="82"/>
      <c r="BB136" s="82"/>
      <c r="BC136" s="82"/>
      <c r="BD136" s="82"/>
    </row>
    <row r="137" spans="1:56" ht="12.75" customHeight="1">
      <c r="A137" s="82"/>
      <c r="B137" s="203"/>
      <c r="C137" s="203"/>
      <c r="D137" s="203"/>
      <c r="E137" s="203"/>
      <c r="F137" s="203"/>
      <c r="G137" s="203"/>
      <c r="H137" s="203"/>
      <c r="I137" s="203"/>
      <c r="J137" s="203"/>
      <c r="K137" s="203"/>
      <c r="L137" s="203"/>
      <c r="M137" s="203"/>
      <c r="N137" s="203"/>
      <c r="O137" s="203"/>
      <c r="P137" s="203"/>
      <c r="Q137" s="203"/>
      <c r="R137" s="203"/>
      <c r="S137" s="203"/>
      <c r="T137" s="203"/>
      <c r="U137" s="203"/>
      <c r="V137" s="203"/>
      <c r="W137" s="203"/>
      <c r="X137" s="203"/>
      <c r="Y137" s="203"/>
      <c r="Z137" s="203"/>
      <c r="AA137" s="203"/>
      <c r="AB137" s="203"/>
      <c r="AC137" s="203"/>
      <c r="AD137" s="203"/>
      <c r="AE137" s="203"/>
      <c r="AF137" s="203"/>
      <c r="AG137" s="203"/>
      <c r="AH137" s="203"/>
      <c r="AI137" s="203"/>
      <c r="AJ137" s="203"/>
      <c r="AK137" s="203"/>
      <c r="AL137" s="203"/>
      <c r="AM137" s="203"/>
      <c r="AN137" s="82"/>
      <c r="AO137" s="82"/>
      <c r="AP137" s="82"/>
      <c r="AQ137" s="82"/>
      <c r="AR137" s="82"/>
      <c r="AS137" s="82"/>
      <c r="AT137" s="82"/>
      <c r="AU137" s="82"/>
      <c r="AV137" s="82"/>
      <c r="AW137" s="82"/>
      <c r="AX137" s="82"/>
      <c r="AY137" s="82"/>
      <c r="AZ137" s="82"/>
      <c r="BA137" s="82"/>
      <c r="BB137" s="82"/>
      <c r="BC137" s="82"/>
      <c r="BD137" s="82"/>
    </row>
    <row r="138" spans="1:56" ht="12.75" customHeight="1">
      <c r="A138" s="82"/>
      <c r="B138" s="204"/>
      <c r="C138" s="204"/>
      <c r="D138" s="204"/>
      <c r="E138" s="204"/>
      <c r="F138" s="204"/>
      <c r="G138" s="204"/>
      <c r="H138" s="204"/>
      <c r="I138" s="204"/>
      <c r="J138" s="204"/>
      <c r="K138" s="204"/>
      <c r="L138" s="204"/>
      <c r="M138" s="204"/>
      <c r="N138" s="204"/>
      <c r="O138" s="204"/>
      <c r="P138" s="204"/>
      <c r="Q138" s="204"/>
      <c r="R138" s="204"/>
      <c r="S138" s="204"/>
      <c r="T138" s="204"/>
      <c r="U138" s="204"/>
      <c r="V138" s="204"/>
      <c r="W138" s="204"/>
      <c r="X138" s="204"/>
      <c r="Y138" s="204"/>
      <c r="Z138" s="204"/>
      <c r="AA138" s="204"/>
      <c r="AB138" s="204"/>
      <c r="AC138" s="204"/>
      <c r="AD138" s="204"/>
      <c r="AE138" s="204"/>
      <c r="AF138" s="204"/>
      <c r="AG138" s="204"/>
      <c r="AH138" s="204"/>
      <c r="AI138" s="204"/>
      <c r="AJ138" s="204"/>
      <c r="AK138" s="204"/>
      <c r="AL138" s="204"/>
      <c r="AM138" s="204"/>
      <c r="AN138" s="82"/>
      <c r="AO138" s="82"/>
      <c r="AP138" s="82"/>
      <c r="AQ138" s="82"/>
      <c r="AR138" s="82"/>
      <c r="AS138" s="82"/>
      <c r="AT138" s="82"/>
      <c r="AU138" s="82"/>
      <c r="AV138" s="82"/>
      <c r="AW138" s="82"/>
      <c r="AX138" s="82"/>
      <c r="AY138" s="82"/>
      <c r="AZ138" s="82"/>
      <c r="BA138" s="82"/>
      <c r="BB138" s="82"/>
      <c r="BC138" s="82"/>
      <c r="BD138" s="82"/>
    </row>
    <row r="139" spans="1:56" ht="12.75" customHeight="1">
      <c r="A139" s="82"/>
      <c r="B139" s="204"/>
      <c r="C139" s="204"/>
      <c r="D139" s="204"/>
      <c r="E139" s="204"/>
      <c r="F139" s="204"/>
      <c r="G139" s="204"/>
      <c r="H139" s="204"/>
      <c r="I139" s="204"/>
      <c r="J139" s="204"/>
      <c r="K139" s="204"/>
      <c r="L139" s="204"/>
      <c r="M139" s="204"/>
      <c r="N139" s="204"/>
      <c r="O139" s="204"/>
      <c r="P139" s="204"/>
      <c r="Q139" s="204"/>
      <c r="R139" s="204"/>
      <c r="S139" s="204"/>
      <c r="T139" s="204"/>
      <c r="U139" s="204"/>
      <c r="V139" s="204"/>
      <c r="W139" s="204"/>
      <c r="X139" s="204"/>
      <c r="Y139" s="204"/>
      <c r="Z139" s="204"/>
      <c r="AA139" s="204"/>
      <c r="AB139" s="204"/>
      <c r="AC139" s="204"/>
      <c r="AD139" s="204"/>
      <c r="AE139" s="204"/>
      <c r="AF139" s="204"/>
      <c r="AG139" s="204"/>
      <c r="AH139" s="204"/>
      <c r="AI139" s="204"/>
      <c r="AJ139" s="204"/>
      <c r="AK139" s="204"/>
      <c r="AL139" s="204"/>
      <c r="AM139" s="204"/>
      <c r="AN139" s="82"/>
      <c r="AO139" s="82"/>
      <c r="AP139" s="82"/>
      <c r="AQ139" s="82"/>
      <c r="AR139" s="82"/>
      <c r="AS139" s="82"/>
      <c r="AT139" s="82"/>
      <c r="AU139" s="82"/>
      <c r="AV139" s="82"/>
      <c r="AW139" s="82"/>
      <c r="AX139" s="82"/>
      <c r="AY139" s="82"/>
      <c r="AZ139" s="82"/>
      <c r="BA139" s="82"/>
      <c r="BB139" s="82"/>
      <c r="BC139" s="82"/>
      <c r="BD139" s="82"/>
    </row>
    <row r="140" spans="1:56" ht="12.75" customHeight="1">
      <c r="A140" s="82"/>
      <c r="B140" s="204"/>
      <c r="C140" s="204"/>
      <c r="D140" s="204"/>
      <c r="E140" s="204"/>
      <c r="F140" s="204"/>
      <c r="G140" s="204"/>
      <c r="H140" s="204"/>
      <c r="I140" s="204"/>
      <c r="J140" s="204"/>
      <c r="K140" s="204"/>
      <c r="L140" s="204"/>
      <c r="M140" s="204"/>
      <c r="N140" s="204"/>
      <c r="O140" s="204"/>
      <c r="P140" s="204"/>
      <c r="Q140" s="204"/>
      <c r="R140" s="204"/>
      <c r="S140" s="204"/>
      <c r="T140" s="204"/>
      <c r="U140" s="204"/>
      <c r="V140" s="204"/>
      <c r="W140" s="204"/>
      <c r="X140" s="204"/>
      <c r="Y140" s="204"/>
      <c r="Z140" s="204"/>
      <c r="AA140" s="204"/>
      <c r="AB140" s="204"/>
      <c r="AC140" s="204"/>
      <c r="AD140" s="204"/>
      <c r="AE140" s="204"/>
      <c r="AF140" s="204"/>
      <c r="AG140" s="204"/>
      <c r="AH140" s="204"/>
      <c r="AI140" s="204"/>
      <c r="AJ140" s="204"/>
      <c r="AK140" s="204"/>
      <c r="AL140" s="204"/>
      <c r="AM140" s="204"/>
      <c r="AN140" s="82"/>
      <c r="AO140" s="82"/>
      <c r="AP140" s="82"/>
      <c r="AQ140" s="82"/>
      <c r="AR140" s="82"/>
      <c r="AS140" s="82"/>
      <c r="AT140" s="82"/>
      <c r="AU140" s="82"/>
      <c r="AV140" s="82"/>
      <c r="AW140" s="82"/>
      <c r="AX140" s="82"/>
      <c r="AY140" s="82"/>
      <c r="AZ140" s="82"/>
      <c r="BA140" s="82"/>
      <c r="BB140" s="82"/>
      <c r="BC140" s="82"/>
      <c r="BD140" s="82"/>
    </row>
    <row r="141" spans="1:56" ht="12.75" customHeight="1">
      <c r="A141" s="82"/>
      <c r="B141" s="204"/>
      <c r="C141" s="204"/>
      <c r="D141" s="204"/>
      <c r="E141" s="204"/>
      <c r="F141" s="204"/>
      <c r="G141" s="204"/>
      <c r="H141" s="204"/>
      <c r="I141" s="204"/>
      <c r="J141" s="204"/>
      <c r="K141" s="204"/>
      <c r="L141" s="204"/>
      <c r="M141" s="204"/>
      <c r="N141" s="204"/>
      <c r="O141" s="204"/>
      <c r="P141" s="204"/>
      <c r="Q141" s="204"/>
      <c r="R141" s="204"/>
      <c r="S141" s="204"/>
      <c r="T141" s="204"/>
      <c r="U141" s="204"/>
      <c r="V141" s="204"/>
      <c r="W141" s="204"/>
      <c r="X141" s="204"/>
      <c r="Y141" s="204"/>
      <c r="Z141" s="204"/>
      <c r="AA141" s="204"/>
      <c r="AB141" s="204"/>
      <c r="AC141" s="204"/>
      <c r="AD141" s="204"/>
      <c r="AE141" s="204"/>
      <c r="AF141" s="204"/>
      <c r="AG141" s="204"/>
      <c r="AH141" s="204"/>
      <c r="AI141" s="204"/>
      <c r="AJ141" s="204"/>
      <c r="AK141" s="204"/>
      <c r="AL141" s="204"/>
      <c r="AM141" s="204"/>
      <c r="AN141" s="82"/>
      <c r="AO141" s="82"/>
      <c r="AP141" s="82"/>
      <c r="AQ141" s="82"/>
      <c r="AR141" s="82"/>
      <c r="AS141" s="82"/>
      <c r="AT141" s="82"/>
      <c r="AU141" s="82"/>
      <c r="AV141" s="82"/>
      <c r="AW141" s="82"/>
      <c r="AX141" s="82"/>
      <c r="AY141" s="82"/>
      <c r="AZ141" s="82"/>
      <c r="BA141" s="82"/>
      <c r="BB141" s="82"/>
      <c r="BC141" s="82"/>
      <c r="BD141" s="82"/>
    </row>
    <row r="142" spans="1:56">
      <c r="A142" s="82"/>
      <c r="B142" s="82"/>
      <c r="C142" s="82"/>
      <c r="D142" s="82"/>
      <c r="E142" s="82"/>
      <c r="F142" s="82"/>
      <c r="G142" s="82"/>
      <c r="H142" s="82"/>
      <c r="I142" s="82"/>
      <c r="J142" s="82"/>
      <c r="K142" s="82"/>
      <c r="L142" s="82"/>
      <c r="M142" s="82"/>
      <c r="N142" s="82"/>
      <c r="O142" s="82"/>
      <c r="P142" s="82"/>
      <c r="Q142" s="82"/>
      <c r="R142" s="82"/>
      <c r="S142" s="82"/>
      <c r="T142" s="82"/>
      <c r="U142" s="82"/>
      <c r="V142" s="82"/>
      <c r="W142" s="82"/>
      <c r="X142" s="82"/>
      <c r="Y142" s="82"/>
      <c r="Z142" s="82"/>
      <c r="AA142" s="82"/>
      <c r="AB142" s="82"/>
      <c r="AC142" s="82"/>
      <c r="AD142" s="82"/>
      <c r="AE142" s="82"/>
      <c r="AF142" s="82"/>
      <c r="AG142" s="82"/>
      <c r="AH142" s="82"/>
      <c r="AI142" s="82"/>
      <c r="AJ142" s="82"/>
      <c r="AK142" s="82"/>
      <c r="AL142" s="82"/>
      <c r="AM142" s="82"/>
      <c r="AN142" s="82"/>
      <c r="AO142" s="82"/>
      <c r="AP142" s="82"/>
      <c r="AQ142" s="82"/>
      <c r="AR142" s="82"/>
      <c r="AS142" s="82"/>
      <c r="AT142" s="82"/>
      <c r="AU142" s="82"/>
      <c r="AV142" s="82"/>
      <c r="AW142" s="82"/>
      <c r="AX142" s="82"/>
      <c r="AY142" s="82"/>
      <c r="AZ142" s="82"/>
      <c r="BA142" s="82"/>
      <c r="BB142" s="82"/>
      <c r="BC142" s="82"/>
      <c r="BD142" s="82"/>
    </row>
    <row r="143" spans="1:56">
      <c r="A143" s="82"/>
      <c r="B143" s="82"/>
      <c r="C143" s="82"/>
      <c r="D143" s="82"/>
      <c r="E143" s="82"/>
      <c r="F143" s="82"/>
      <c r="G143" s="82"/>
      <c r="H143" s="82"/>
      <c r="I143" s="82"/>
      <c r="J143" s="82"/>
      <c r="K143" s="82"/>
      <c r="L143" s="82"/>
      <c r="M143" s="82"/>
      <c r="N143" s="82"/>
      <c r="O143" s="82"/>
      <c r="P143" s="82"/>
      <c r="Q143" s="82"/>
      <c r="R143" s="82"/>
      <c r="S143" s="82"/>
      <c r="T143" s="82"/>
      <c r="U143" s="82"/>
      <c r="V143" s="82"/>
      <c r="W143" s="82"/>
      <c r="X143" s="82"/>
      <c r="Y143" s="82"/>
      <c r="Z143" s="82"/>
      <c r="AA143" s="82"/>
      <c r="AB143" s="82"/>
      <c r="AC143" s="82"/>
      <c r="AD143" s="82"/>
      <c r="AE143" s="82"/>
      <c r="AF143" s="82"/>
      <c r="AG143" s="82"/>
      <c r="AH143" s="82"/>
      <c r="AI143" s="82"/>
      <c r="AJ143" s="82"/>
      <c r="AK143" s="82"/>
      <c r="AL143" s="82"/>
      <c r="AM143" s="82"/>
      <c r="AN143" s="82"/>
      <c r="AO143" s="82"/>
      <c r="AP143" s="82"/>
      <c r="AQ143" s="82"/>
      <c r="AR143" s="82"/>
      <c r="AS143" s="82"/>
      <c r="AT143" s="82"/>
      <c r="AU143" s="82"/>
      <c r="AV143" s="82"/>
      <c r="AW143" s="82"/>
      <c r="AX143" s="82"/>
      <c r="AY143" s="82"/>
      <c r="AZ143" s="82"/>
      <c r="BA143" s="82"/>
      <c r="BB143" s="82"/>
      <c r="BC143" s="82"/>
      <c r="BD143" s="82"/>
    </row>
    <row r="144" spans="1:56">
      <c r="A144" s="82"/>
      <c r="B144" s="82"/>
      <c r="C144" s="82"/>
      <c r="D144" s="82"/>
      <c r="E144" s="82"/>
      <c r="F144" s="82"/>
      <c r="G144" s="82"/>
      <c r="H144" s="82"/>
      <c r="I144" s="82"/>
      <c r="J144" s="82"/>
      <c r="K144" s="82"/>
      <c r="L144" s="82"/>
      <c r="M144" s="82"/>
      <c r="N144" s="82"/>
      <c r="O144" s="193"/>
      <c r="P144" s="82"/>
      <c r="Q144" s="82"/>
      <c r="R144" s="82"/>
      <c r="S144" s="82"/>
      <c r="T144" s="82"/>
      <c r="U144" s="82"/>
      <c r="V144" s="82"/>
      <c r="W144" s="82"/>
      <c r="X144" s="82"/>
      <c r="Y144" s="82"/>
      <c r="Z144" s="82"/>
      <c r="AA144" s="82"/>
      <c r="AB144" s="82"/>
      <c r="AC144" s="82"/>
      <c r="AD144" s="82"/>
      <c r="AE144" s="82"/>
      <c r="AF144" s="82"/>
      <c r="AG144" s="82"/>
      <c r="AH144" s="82"/>
      <c r="AI144" s="82"/>
      <c r="AJ144" s="82"/>
      <c r="AK144" s="82"/>
      <c r="AL144" s="82"/>
      <c r="AM144" s="82"/>
      <c r="AN144" s="82"/>
      <c r="AO144" s="82"/>
      <c r="AP144" s="82"/>
      <c r="AQ144" s="82"/>
      <c r="AR144" s="82"/>
      <c r="AS144" s="82"/>
      <c r="AT144" s="82"/>
      <c r="AU144" s="82"/>
      <c r="AV144" s="82"/>
      <c r="AW144" s="82"/>
      <c r="AX144" s="82"/>
      <c r="AY144" s="82"/>
      <c r="AZ144" s="82"/>
      <c r="BA144" s="82"/>
      <c r="BB144" s="82"/>
      <c r="BC144" s="82"/>
      <c r="BD144" s="82"/>
    </row>
    <row r="145" spans="1:56">
      <c r="A145" s="82"/>
      <c r="B145" s="82"/>
      <c r="C145" s="82"/>
      <c r="D145" s="82"/>
      <c r="E145" s="82"/>
      <c r="F145" s="82"/>
      <c r="G145" s="82"/>
      <c r="H145" s="82"/>
      <c r="I145" s="82"/>
      <c r="J145" s="82"/>
      <c r="K145" s="82"/>
      <c r="L145" s="82"/>
      <c r="M145" s="82"/>
      <c r="N145" s="82"/>
      <c r="O145" s="193"/>
      <c r="P145" s="82"/>
      <c r="Q145" s="82"/>
      <c r="R145" s="82"/>
      <c r="S145" s="82"/>
      <c r="T145" s="82"/>
      <c r="U145" s="82"/>
      <c r="V145" s="82"/>
      <c r="W145" s="82"/>
      <c r="X145" s="82"/>
      <c r="Y145" s="82"/>
      <c r="Z145" s="82"/>
      <c r="AA145" s="82"/>
      <c r="AB145" s="82"/>
      <c r="AC145" s="82"/>
      <c r="AD145" s="82"/>
      <c r="AE145" s="82"/>
      <c r="AF145" s="82"/>
      <c r="AG145" s="82"/>
      <c r="AH145" s="82"/>
      <c r="AI145" s="82"/>
      <c r="AJ145" s="82"/>
      <c r="AK145" s="82"/>
      <c r="AL145" s="82"/>
      <c r="AM145" s="82"/>
      <c r="AN145" s="82"/>
      <c r="AO145" s="82"/>
      <c r="AP145" s="82"/>
      <c r="AQ145" s="82"/>
      <c r="AR145" s="82"/>
      <c r="AS145" s="82"/>
      <c r="AT145" s="82"/>
      <c r="AU145" s="82"/>
      <c r="AV145" s="82"/>
      <c r="AW145" s="82"/>
      <c r="AX145" s="82"/>
      <c r="AY145" s="82"/>
      <c r="AZ145" s="82"/>
      <c r="BA145" s="82"/>
      <c r="BB145" s="82"/>
      <c r="BC145" s="82"/>
      <c r="BD145" s="82"/>
    </row>
    <row r="146" spans="1:56" ht="12.75" customHeight="1">
      <c r="A146" s="205"/>
      <c r="B146" s="195"/>
      <c r="C146" s="195"/>
      <c r="D146" s="195"/>
      <c r="E146" s="195"/>
      <c r="F146" s="195"/>
      <c r="G146" s="195"/>
      <c r="H146" s="195"/>
      <c r="I146" s="195"/>
      <c r="J146" s="77"/>
      <c r="K146" s="77"/>
      <c r="L146" s="77"/>
      <c r="M146" s="77"/>
      <c r="N146" s="77"/>
      <c r="O146" s="193"/>
      <c r="P146" s="87"/>
      <c r="Q146" s="206"/>
      <c r="R146" s="206"/>
      <c r="S146" s="206"/>
      <c r="T146" s="206"/>
      <c r="U146" s="206"/>
      <c r="V146" s="206"/>
      <c r="W146" s="206"/>
      <c r="X146" s="206"/>
      <c r="Y146" s="206"/>
      <c r="Z146" s="206"/>
      <c r="AA146" s="206"/>
      <c r="AB146" s="206"/>
      <c r="AC146" s="206"/>
      <c r="AD146" s="206"/>
      <c r="AE146" s="82"/>
      <c r="AF146" s="82"/>
      <c r="AG146" s="82"/>
      <c r="AH146" s="82"/>
      <c r="AI146" s="82"/>
      <c r="AJ146" s="82"/>
      <c r="AK146" s="82"/>
      <c r="AL146" s="82"/>
      <c r="AM146" s="82"/>
      <c r="AN146" s="82"/>
      <c r="AO146" s="82"/>
      <c r="AP146" s="82"/>
      <c r="AQ146" s="82"/>
      <c r="AR146" s="82"/>
      <c r="AS146" s="82"/>
      <c r="AT146" s="82"/>
      <c r="AU146" s="82"/>
      <c r="AV146" s="82"/>
      <c r="AW146" s="82"/>
      <c r="AX146" s="82"/>
      <c r="AY146" s="82"/>
      <c r="AZ146" s="82"/>
      <c r="BA146" s="82"/>
      <c r="BB146" s="82"/>
      <c r="BC146" s="82"/>
      <c r="BD146" s="82"/>
    </row>
    <row r="147" spans="1:56" ht="12.75" customHeight="1">
      <c r="A147" s="195"/>
      <c r="B147" s="195"/>
      <c r="C147" s="195"/>
      <c r="D147" s="195"/>
      <c r="E147" s="195"/>
      <c r="F147" s="195"/>
      <c r="G147" s="195"/>
      <c r="H147" s="195"/>
      <c r="I147" s="195"/>
      <c r="J147" s="77"/>
      <c r="K147" s="77"/>
      <c r="L147" s="77"/>
      <c r="M147" s="77"/>
      <c r="N147" s="77"/>
      <c r="O147" s="193"/>
      <c r="P147" s="87"/>
      <c r="Q147" s="206"/>
      <c r="R147" s="206"/>
      <c r="S147" s="206"/>
      <c r="T147" s="206"/>
      <c r="U147" s="206"/>
      <c r="V147" s="206"/>
      <c r="W147" s="206"/>
      <c r="X147" s="206"/>
      <c r="Y147" s="206"/>
      <c r="Z147" s="206"/>
      <c r="AA147" s="206"/>
      <c r="AB147" s="206"/>
      <c r="AC147" s="206"/>
      <c r="AD147" s="206"/>
      <c r="AE147" s="82"/>
      <c r="AF147" s="82"/>
      <c r="AG147" s="82"/>
      <c r="AH147" s="82"/>
      <c r="AI147" s="82"/>
      <c r="AJ147" s="82"/>
      <c r="AK147" s="82"/>
      <c r="AL147" s="82"/>
      <c r="AM147" s="82"/>
      <c r="AN147" s="82"/>
      <c r="AO147" s="82"/>
      <c r="AP147" s="82"/>
      <c r="AQ147" s="82"/>
      <c r="AR147" s="82"/>
      <c r="AS147" s="82"/>
      <c r="AT147" s="82"/>
      <c r="AU147" s="82"/>
      <c r="AV147" s="82"/>
      <c r="AW147" s="82"/>
      <c r="AX147" s="82"/>
      <c r="AY147" s="82"/>
      <c r="AZ147" s="82"/>
      <c r="BA147" s="82"/>
      <c r="BB147" s="82"/>
      <c r="BC147" s="82"/>
      <c r="BD147" s="82"/>
    </row>
    <row r="148" spans="1:56" ht="12.75" customHeight="1">
      <c r="A148" s="195"/>
      <c r="B148" s="195"/>
      <c r="C148" s="195"/>
      <c r="D148" s="195"/>
      <c r="E148" s="195"/>
      <c r="F148" s="195"/>
      <c r="G148" s="195"/>
      <c r="H148" s="195"/>
      <c r="I148" s="195"/>
      <c r="J148" s="77"/>
      <c r="K148" s="77"/>
      <c r="L148" s="77"/>
      <c r="M148" s="77"/>
      <c r="N148" s="77"/>
      <c r="O148" s="191"/>
      <c r="P148" s="87"/>
      <c r="Q148" s="206"/>
      <c r="R148" s="206"/>
      <c r="S148" s="206"/>
      <c r="T148" s="206"/>
      <c r="U148" s="206"/>
      <c r="V148" s="206"/>
      <c r="W148" s="206"/>
      <c r="X148" s="206"/>
      <c r="Y148" s="206"/>
      <c r="Z148" s="206"/>
      <c r="AA148" s="206"/>
      <c r="AB148" s="206"/>
      <c r="AC148" s="206"/>
      <c r="AD148" s="206"/>
      <c r="AE148" s="82"/>
      <c r="AF148" s="82"/>
      <c r="AG148" s="82"/>
      <c r="AH148" s="82"/>
      <c r="AI148" s="82"/>
      <c r="AJ148" s="82"/>
      <c r="AK148" s="82"/>
      <c r="AL148" s="82"/>
      <c r="AM148" s="82"/>
      <c r="AN148" s="82"/>
      <c r="AO148" s="82"/>
      <c r="AP148" s="82"/>
      <c r="AQ148" s="82"/>
      <c r="AR148" s="82"/>
      <c r="AS148" s="82"/>
      <c r="AT148" s="82"/>
      <c r="AU148" s="82"/>
      <c r="AV148" s="82"/>
      <c r="AW148" s="82"/>
      <c r="AX148" s="82"/>
      <c r="AY148" s="82"/>
      <c r="AZ148" s="82"/>
      <c r="BA148" s="82"/>
      <c r="BB148" s="82"/>
      <c r="BC148" s="82"/>
      <c r="BD148" s="82"/>
    </row>
    <row r="149" spans="1:56" ht="12.75" customHeight="1">
      <c r="A149" s="195"/>
      <c r="B149" s="195"/>
      <c r="C149" s="195"/>
      <c r="D149" s="195"/>
      <c r="E149" s="195"/>
      <c r="F149" s="195"/>
      <c r="G149" s="195"/>
      <c r="H149" s="195"/>
      <c r="I149" s="195"/>
      <c r="J149" s="77"/>
      <c r="K149" s="77"/>
      <c r="L149" s="77"/>
      <c r="M149" s="77"/>
      <c r="N149" s="77"/>
      <c r="O149" s="191"/>
      <c r="P149" s="87"/>
      <c r="Q149" s="206"/>
      <c r="R149" s="206"/>
      <c r="S149" s="206"/>
      <c r="T149" s="206"/>
      <c r="U149" s="206"/>
      <c r="V149" s="206"/>
      <c r="W149" s="206"/>
      <c r="X149" s="206"/>
      <c r="Y149" s="206"/>
      <c r="Z149" s="206"/>
      <c r="AA149" s="206"/>
      <c r="AB149" s="206"/>
      <c r="AC149" s="206"/>
      <c r="AD149" s="206"/>
      <c r="AE149" s="82"/>
      <c r="AF149" s="82"/>
      <c r="AG149" s="82"/>
      <c r="AH149" s="82"/>
      <c r="AI149" s="82"/>
      <c r="AJ149" s="82"/>
      <c r="AK149" s="82"/>
      <c r="AL149" s="82"/>
      <c r="AM149" s="82"/>
      <c r="AN149" s="82"/>
      <c r="AO149" s="82"/>
      <c r="AP149" s="82"/>
      <c r="AQ149" s="82"/>
      <c r="AR149" s="82"/>
      <c r="AS149" s="82"/>
      <c r="AT149" s="82"/>
      <c r="AU149" s="82"/>
      <c r="AV149" s="82"/>
      <c r="AW149" s="82"/>
      <c r="AX149" s="82"/>
      <c r="AY149" s="82"/>
      <c r="AZ149" s="82"/>
      <c r="BA149" s="82"/>
      <c r="BB149" s="82"/>
      <c r="BC149" s="82"/>
      <c r="BD149" s="82"/>
    </row>
    <row r="150" spans="1:56" ht="12.75" customHeight="1">
      <c r="A150" s="195"/>
      <c r="B150" s="195"/>
      <c r="C150" s="195"/>
      <c r="D150" s="195"/>
      <c r="E150" s="195"/>
      <c r="F150" s="195"/>
      <c r="G150" s="195"/>
      <c r="H150" s="195"/>
      <c r="I150" s="195"/>
      <c r="J150" s="207"/>
      <c r="K150" s="207"/>
      <c r="L150" s="207"/>
      <c r="M150" s="207"/>
      <c r="N150" s="207"/>
      <c r="O150" s="82"/>
      <c r="P150" s="82"/>
      <c r="Q150" s="208"/>
      <c r="R150" s="208"/>
      <c r="S150" s="208"/>
      <c r="T150" s="208"/>
      <c r="U150" s="208"/>
      <c r="V150" s="208"/>
      <c r="W150" s="208"/>
      <c r="X150" s="208"/>
      <c r="Y150" s="208"/>
      <c r="Z150" s="208"/>
      <c r="AA150" s="208"/>
      <c r="AB150" s="208"/>
      <c r="AC150" s="208"/>
      <c r="AD150" s="208"/>
      <c r="AE150" s="82"/>
      <c r="AF150" s="82"/>
      <c r="AG150" s="82"/>
      <c r="AH150" s="82"/>
      <c r="AI150" s="82"/>
      <c r="AJ150" s="82"/>
      <c r="AK150" s="82"/>
      <c r="AL150" s="82"/>
      <c r="AM150" s="82"/>
      <c r="AN150" s="82"/>
      <c r="AO150" s="82"/>
      <c r="AP150" s="82"/>
      <c r="AQ150" s="82"/>
      <c r="AR150" s="82"/>
      <c r="AS150" s="82"/>
      <c r="AT150" s="82"/>
      <c r="AU150" s="82"/>
      <c r="AV150" s="82"/>
      <c r="AW150" s="82"/>
      <c r="AX150" s="82"/>
      <c r="AY150" s="82"/>
      <c r="AZ150" s="82"/>
      <c r="BA150" s="82"/>
      <c r="BB150" s="82"/>
      <c r="BC150" s="82"/>
      <c r="BD150" s="82"/>
    </row>
    <row r="151" spans="1:56" ht="12.75" customHeight="1">
      <c r="A151" s="195"/>
      <c r="B151" s="195"/>
      <c r="C151" s="195"/>
      <c r="D151" s="195"/>
      <c r="E151" s="195"/>
      <c r="F151" s="195"/>
      <c r="G151" s="195"/>
      <c r="H151" s="195"/>
      <c r="I151" s="195"/>
      <c r="J151" s="207"/>
      <c r="K151" s="207"/>
      <c r="L151" s="207"/>
      <c r="M151" s="207"/>
      <c r="N151" s="207"/>
      <c r="O151" s="82"/>
      <c r="P151" s="82"/>
      <c r="Q151" s="208"/>
      <c r="R151" s="208"/>
      <c r="S151" s="208"/>
      <c r="T151" s="208"/>
      <c r="U151" s="208"/>
      <c r="V151" s="208"/>
      <c r="W151" s="208"/>
      <c r="X151" s="208"/>
      <c r="Y151" s="208"/>
      <c r="Z151" s="208"/>
      <c r="AA151" s="208"/>
      <c r="AB151" s="208"/>
      <c r="AC151" s="208"/>
      <c r="AD151" s="208"/>
      <c r="AE151" s="82"/>
      <c r="AF151" s="82"/>
      <c r="AG151" s="82"/>
      <c r="AH151" s="82"/>
      <c r="AI151" s="82"/>
      <c r="AJ151" s="82"/>
      <c r="AK151" s="82"/>
      <c r="AL151" s="82"/>
      <c r="AM151" s="82"/>
      <c r="AN151" s="82"/>
      <c r="AO151" s="82"/>
      <c r="AP151" s="82"/>
      <c r="AQ151" s="82"/>
      <c r="AR151" s="82"/>
      <c r="AS151" s="82"/>
      <c r="AT151" s="82"/>
      <c r="AU151" s="82"/>
      <c r="AV151" s="82"/>
      <c r="AW151" s="82"/>
      <c r="AX151" s="82"/>
      <c r="AY151" s="82"/>
      <c r="AZ151" s="82"/>
      <c r="BA151" s="82"/>
      <c r="BB151" s="82"/>
      <c r="BC151" s="82"/>
      <c r="BD151" s="82"/>
    </row>
    <row r="152" spans="1:56" ht="12.75" customHeight="1">
      <c r="A152" s="195"/>
      <c r="B152" s="195"/>
      <c r="C152" s="195"/>
      <c r="D152" s="195"/>
      <c r="E152" s="195"/>
      <c r="F152" s="195"/>
      <c r="G152" s="195"/>
      <c r="H152" s="195"/>
      <c r="I152" s="195"/>
      <c r="J152" s="82"/>
      <c r="K152" s="82"/>
      <c r="L152" s="82"/>
      <c r="M152" s="82"/>
      <c r="N152" s="82"/>
      <c r="O152" s="82"/>
      <c r="P152" s="82"/>
      <c r="Q152" s="82"/>
      <c r="R152" s="82"/>
      <c r="S152" s="82"/>
      <c r="T152" s="82"/>
      <c r="U152" s="82"/>
      <c r="V152" s="82"/>
      <c r="W152" s="82"/>
      <c r="X152" s="82"/>
      <c r="Y152" s="82"/>
      <c r="Z152" s="82"/>
      <c r="AA152" s="82"/>
      <c r="AB152" s="82"/>
      <c r="AC152" s="82"/>
      <c r="AD152" s="82"/>
      <c r="AE152" s="82"/>
      <c r="AF152" s="82"/>
      <c r="AG152" s="82"/>
      <c r="AH152" s="82"/>
      <c r="AI152" s="82"/>
      <c r="AJ152" s="82"/>
      <c r="AK152" s="82"/>
      <c r="AL152" s="82"/>
      <c r="AM152" s="82"/>
      <c r="AN152" s="82"/>
      <c r="AO152" s="82"/>
      <c r="AP152" s="82"/>
      <c r="AQ152" s="82"/>
      <c r="AR152" s="82"/>
      <c r="AS152" s="82"/>
      <c r="AT152" s="82"/>
      <c r="AU152" s="82"/>
      <c r="AV152" s="82"/>
      <c r="AW152" s="82"/>
      <c r="AX152" s="82"/>
      <c r="AY152" s="82"/>
      <c r="AZ152" s="82"/>
      <c r="BA152" s="82"/>
      <c r="BB152" s="82"/>
      <c r="BC152" s="82"/>
      <c r="BD152" s="82"/>
    </row>
    <row r="153" spans="1:56">
      <c r="A153" s="82"/>
      <c r="B153" s="82"/>
      <c r="C153" s="82"/>
      <c r="D153" s="82"/>
      <c r="E153" s="82"/>
      <c r="F153" s="82"/>
      <c r="G153" s="82"/>
      <c r="H153" s="82"/>
      <c r="I153" s="82"/>
      <c r="J153" s="82"/>
      <c r="K153" s="82"/>
      <c r="L153" s="82"/>
      <c r="M153" s="82"/>
      <c r="N153" s="82"/>
      <c r="O153" s="82"/>
      <c r="P153" s="82"/>
      <c r="Q153" s="82"/>
      <c r="R153" s="82"/>
      <c r="S153" s="82"/>
      <c r="T153" s="82"/>
      <c r="U153" s="82"/>
      <c r="V153" s="82"/>
      <c r="W153" s="82"/>
      <c r="X153" s="82"/>
      <c r="Y153" s="82"/>
      <c r="Z153" s="82"/>
      <c r="AA153" s="82"/>
      <c r="AB153" s="82"/>
      <c r="AC153" s="82"/>
      <c r="AD153" s="82"/>
      <c r="AE153" s="82"/>
      <c r="AF153" s="82"/>
      <c r="AG153" s="82"/>
      <c r="AH153" s="82"/>
      <c r="AI153" s="82"/>
      <c r="AJ153" s="82"/>
      <c r="AK153" s="82"/>
      <c r="AL153" s="82"/>
      <c r="AM153" s="82"/>
      <c r="AN153" s="82"/>
      <c r="AO153" s="82"/>
      <c r="AP153" s="82"/>
      <c r="AQ153" s="82"/>
      <c r="AR153" s="82"/>
      <c r="AS153" s="82"/>
      <c r="AT153" s="82"/>
      <c r="AU153" s="82"/>
      <c r="AV153" s="82"/>
      <c r="AW153" s="82"/>
      <c r="AX153" s="82"/>
      <c r="AY153" s="82"/>
      <c r="AZ153" s="82"/>
      <c r="BA153" s="82"/>
      <c r="BB153" s="82"/>
      <c r="BC153" s="82"/>
      <c r="BD153" s="82"/>
    </row>
    <row r="154" spans="1:56">
      <c r="A154" s="82"/>
      <c r="B154" s="82"/>
      <c r="C154" s="82"/>
      <c r="D154" s="82"/>
      <c r="E154" s="82"/>
      <c r="F154" s="82"/>
      <c r="G154" s="82"/>
      <c r="H154" s="82"/>
      <c r="I154" s="82"/>
      <c r="J154" s="82"/>
      <c r="K154" s="82"/>
      <c r="L154" s="82"/>
      <c r="M154" s="82"/>
      <c r="N154" s="82"/>
      <c r="O154" s="82"/>
      <c r="P154" s="82"/>
      <c r="Q154" s="82"/>
      <c r="R154" s="82"/>
      <c r="S154" s="82"/>
      <c r="T154" s="82"/>
      <c r="U154" s="82"/>
      <c r="V154" s="82"/>
      <c r="W154" s="82"/>
      <c r="X154" s="82"/>
      <c r="Y154" s="82"/>
      <c r="Z154" s="82"/>
      <c r="AA154" s="82"/>
      <c r="AB154" s="82"/>
      <c r="AC154" s="82"/>
      <c r="AD154" s="82"/>
      <c r="AE154" s="82"/>
      <c r="AF154" s="82"/>
      <c r="AG154" s="82"/>
      <c r="AH154" s="82"/>
      <c r="AI154" s="82"/>
      <c r="AJ154" s="82"/>
      <c r="AK154" s="82"/>
      <c r="AL154" s="82"/>
      <c r="AM154" s="82"/>
      <c r="AN154" s="82"/>
      <c r="AO154" s="82"/>
      <c r="AP154" s="82"/>
      <c r="AQ154" s="82"/>
      <c r="AR154" s="82"/>
      <c r="AS154" s="82"/>
      <c r="AT154" s="82"/>
      <c r="AU154" s="82"/>
      <c r="AV154" s="82"/>
      <c r="AW154" s="82"/>
      <c r="AX154" s="82"/>
      <c r="AY154" s="82"/>
      <c r="AZ154" s="82"/>
      <c r="BA154" s="82"/>
      <c r="BB154" s="82"/>
      <c r="BC154" s="82"/>
      <c r="BD154" s="82"/>
    </row>
    <row r="155" spans="1:56" ht="15.75">
      <c r="A155" s="82"/>
      <c r="B155" s="82"/>
      <c r="C155" s="82"/>
      <c r="D155" s="82"/>
      <c r="E155" s="82"/>
      <c r="F155" s="82"/>
      <c r="G155" s="82"/>
      <c r="H155" s="82"/>
      <c r="I155" s="82"/>
      <c r="J155" s="82"/>
      <c r="K155" s="82"/>
      <c r="L155" s="82"/>
      <c r="M155" s="82"/>
      <c r="N155" s="82"/>
      <c r="O155" s="82"/>
      <c r="P155" s="82"/>
      <c r="Q155" s="209"/>
      <c r="R155" s="209"/>
      <c r="S155" s="209"/>
      <c r="T155" s="209"/>
      <c r="U155" s="209"/>
      <c r="V155" s="209"/>
      <c r="W155" s="209"/>
      <c r="X155" s="209"/>
      <c r="Y155" s="209"/>
      <c r="Z155" s="209"/>
      <c r="AA155" s="209"/>
      <c r="AB155" s="209"/>
      <c r="AC155" s="209"/>
      <c r="AD155" s="209"/>
      <c r="AE155" s="82"/>
      <c r="AF155" s="82"/>
      <c r="AG155" s="82"/>
      <c r="AH155" s="82"/>
      <c r="AI155" s="82"/>
      <c r="AJ155" s="82"/>
      <c r="AK155" s="82"/>
      <c r="AL155" s="82"/>
      <c r="AM155" s="82"/>
      <c r="AN155" s="192"/>
      <c r="AO155" s="192"/>
      <c r="AP155" s="192"/>
      <c r="AQ155" s="192"/>
      <c r="AR155" s="192"/>
      <c r="AS155" s="192"/>
      <c r="AT155" s="192"/>
      <c r="AU155" s="82"/>
      <c r="AV155" s="82"/>
      <c r="AW155" s="82"/>
      <c r="AX155" s="82"/>
      <c r="AY155" s="82"/>
      <c r="AZ155" s="82"/>
      <c r="BA155" s="82"/>
      <c r="BB155" s="82"/>
      <c r="BC155" s="82"/>
      <c r="BD155" s="82"/>
    </row>
    <row r="156" spans="1:56" ht="15.75">
      <c r="A156" s="82"/>
      <c r="B156" s="82"/>
      <c r="C156" s="82"/>
      <c r="D156" s="82"/>
      <c r="E156" s="82"/>
      <c r="F156" s="82"/>
      <c r="G156" s="82"/>
      <c r="H156" s="82"/>
      <c r="I156" s="82"/>
      <c r="J156" s="82"/>
      <c r="K156" s="82"/>
      <c r="L156" s="82"/>
      <c r="M156" s="82"/>
      <c r="N156" s="82"/>
      <c r="O156" s="82"/>
      <c r="P156" s="82"/>
      <c r="Q156" s="209"/>
      <c r="R156" s="209"/>
      <c r="S156" s="209"/>
      <c r="T156" s="209"/>
      <c r="U156" s="209"/>
      <c r="V156" s="209"/>
      <c r="W156" s="209"/>
      <c r="X156" s="209"/>
      <c r="Y156" s="209"/>
      <c r="Z156" s="209"/>
      <c r="AA156" s="209"/>
      <c r="AB156" s="209"/>
      <c r="AC156" s="209"/>
      <c r="AD156" s="209"/>
      <c r="AE156" s="82"/>
      <c r="AF156" s="82"/>
      <c r="AG156" s="82"/>
      <c r="AH156" s="82"/>
      <c r="AI156" s="82"/>
      <c r="AJ156" s="82"/>
      <c r="AK156" s="82"/>
      <c r="AL156" s="82"/>
      <c r="AM156" s="82"/>
      <c r="AN156" s="192"/>
      <c r="AO156" s="192"/>
      <c r="AP156" s="192"/>
      <c r="AQ156" s="192"/>
      <c r="AR156" s="192"/>
      <c r="AS156" s="192"/>
      <c r="AT156" s="192"/>
      <c r="AU156" s="82"/>
      <c r="AV156" s="82"/>
      <c r="AW156" s="82"/>
      <c r="AX156" s="82"/>
      <c r="AY156" s="82"/>
      <c r="AZ156" s="82"/>
      <c r="BA156" s="82"/>
      <c r="BB156" s="82"/>
      <c r="BC156" s="82"/>
      <c r="BD156" s="82"/>
    </row>
    <row r="157" spans="1:56" ht="15.75">
      <c r="A157" s="82"/>
      <c r="B157" s="82"/>
      <c r="C157" s="82"/>
      <c r="D157" s="82"/>
      <c r="E157" s="82"/>
      <c r="F157" s="82"/>
      <c r="G157" s="82"/>
      <c r="H157" s="82"/>
      <c r="I157" s="82"/>
      <c r="J157" s="82"/>
      <c r="K157" s="82"/>
      <c r="L157" s="82"/>
      <c r="M157" s="82"/>
      <c r="N157" s="82"/>
      <c r="O157" s="82"/>
      <c r="P157" s="82"/>
      <c r="Q157" s="209"/>
      <c r="R157" s="209"/>
      <c r="S157" s="209"/>
      <c r="T157" s="209"/>
      <c r="U157" s="209"/>
      <c r="V157" s="209"/>
      <c r="W157" s="209"/>
      <c r="X157" s="209"/>
      <c r="Y157" s="209"/>
      <c r="Z157" s="209"/>
      <c r="AA157" s="209"/>
      <c r="AB157" s="209"/>
      <c r="AC157" s="209"/>
      <c r="AD157" s="209"/>
      <c r="AE157" s="82"/>
      <c r="AF157" s="82"/>
      <c r="AG157" s="82"/>
      <c r="AH157" s="82"/>
      <c r="AI157" s="82"/>
      <c r="AJ157" s="82"/>
      <c r="AK157" s="82"/>
      <c r="AL157" s="82"/>
      <c r="AM157" s="82"/>
      <c r="AN157" s="192"/>
      <c r="AO157" s="192"/>
      <c r="AP157" s="192"/>
      <c r="AQ157" s="192"/>
      <c r="AR157" s="192"/>
      <c r="AS157" s="192"/>
      <c r="AT157" s="192"/>
      <c r="AU157" s="82"/>
      <c r="AV157" s="82"/>
      <c r="AW157" s="82"/>
      <c r="AX157" s="82"/>
      <c r="AY157" s="82"/>
      <c r="AZ157" s="82"/>
      <c r="BA157" s="82"/>
      <c r="BB157" s="82"/>
      <c r="BC157" s="82"/>
      <c r="BD157" s="82"/>
    </row>
    <row r="158" spans="1:56" ht="15.75">
      <c r="A158" s="82"/>
      <c r="B158" s="82"/>
      <c r="C158" s="82"/>
      <c r="D158" s="82"/>
      <c r="E158" s="82"/>
      <c r="F158" s="82"/>
      <c r="G158" s="82"/>
      <c r="H158" s="82"/>
      <c r="I158" s="82"/>
      <c r="J158" s="82"/>
      <c r="K158" s="82"/>
      <c r="L158" s="82"/>
      <c r="M158" s="82"/>
      <c r="N158" s="82"/>
      <c r="O158" s="82"/>
      <c r="P158" s="82"/>
      <c r="Q158" s="209"/>
      <c r="R158" s="209"/>
      <c r="S158" s="209"/>
      <c r="T158" s="209"/>
      <c r="U158" s="209"/>
      <c r="V158" s="209"/>
      <c r="W158" s="209"/>
      <c r="X158" s="209"/>
      <c r="Y158" s="209"/>
      <c r="Z158" s="209"/>
      <c r="AA158" s="209"/>
      <c r="AB158" s="209"/>
      <c r="AC158" s="209"/>
      <c r="AD158" s="209"/>
      <c r="AE158" s="82"/>
      <c r="AF158" s="82"/>
      <c r="AG158" s="82"/>
      <c r="AH158" s="82"/>
      <c r="AI158" s="82"/>
      <c r="AJ158" s="82"/>
      <c r="AK158" s="82"/>
      <c r="AL158" s="82"/>
      <c r="AM158" s="82"/>
      <c r="AN158" s="192"/>
      <c r="AO158" s="192"/>
      <c r="AP158" s="192"/>
      <c r="AQ158" s="192"/>
      <c r="AR158" s="192"/>
      <c r="AS158" s="192"/>
      <c r="AT158" s="192"/>
      <c r="AU158" s="82"/>
      <c r="AV158" s="82"/>
      <c r="AW158" s="82"/>
      <c r="AX158" s="82"/>
      <c r="AY158" s="82"/>
      <c r="AZ158" s="82"/>
      <c r="BA158" s="82"/>
      <c r="BB158" s="82"/>
      <c r="BC158" s="82"/>
      <c r="BD158" s="82"/>
    </row>
    <row r="159" spans="1:56">
      <c r="A159" s="82"/>
      <c r="B159" s="82"/>
      <c r="C159" s="82"/>
      <c r="D159" s="82"/>
      <c r="E159" s="82"/>
      <c r="F159" s="82"/>
      <c r="G159" s="82"/>
      <c r="H159" s="82"/>
      <c r="I159" s="82"/>
      <c r="J159" s="82"/>
      <c r="K159" s="82"/>
      <c r="L159" s="82"/>
      <c r="M159" s="82"/>
      <c r="N159" s="82"/>
      <c r="O159" s="82"/>
      <c r="P159" s="82"/>
      <c r="Q159" s="82"/>
      <c r="R159" s="82"/>
      <c r="S159" s="82"/>
      <c r="T159" s="82"/>
      <c r="U159" s="82"/>
      <c r="V159" s="82"/>
      <c r="W159" s="82"/>
      <c r="X159" s="82"/>
      <c r="Y159" s="82"/>
      <c r="Z159" s="82"/>
      <c r="AA159" s="82"/>
      <c r="AB159" s="82"/>
      <c r="AC159" s="82"/>
      <c r="AD159" s="82"/>
      <c r="AE159" s="82"/>
      <c r="AF159" s="82"/>
      <c r="AG159" s="82"/>
      <c r="AH159" s="82"/>
      <c r="AI159" s="82"/>
      <c r="AJ159" s="82"/>
      <c r="AK159" s="82"/>
      <c r="AL159" s="82"/>
      <c r="AM159" s="82"/>
      <c r="AN159" s="82"/>
      <c r="AO159" s="82"/>
      <c r="AP159" s="82"/>
      <c r="AQ159" s="82"/>
      <c r="AR159" s="82"/>
      <c r="AS159" s="82"/>
      <c r="AT159" s="82"/>
      <c r="AU159" s="82"/>
      <c r="AV159" s="82"/>
      <c r="AW159" s="82"/>
      <c r="AX159" s="82"/>
      <c r="AY159" s="82"/>
      <c r="AZ159" s="82"/>
      <c r="BA159" s="82"/>
      <c r="BB159" s="82"/>
      <c r="BC159" s="82"/>
      <c r="BD159" s="82"/>
    </row>
    <row r="160" spans="1:56">
      <c r="A160" s="82"/>
      <c r="B160" s="82"/>
      <c r="C160" s="82"/>
      <c r="D160" s="82"/>
      <c r="E160" s="82"/>
      <c r="F160" s="82"/>
      <c r="G160" s="82"/>
      <c r="H160" s="82"/>
      <c r="I160" s="82"/>
      <c r="J160" s="82"/>
      <c r="K160" s="82"/>
      <c r="L160" s="82"/>
      <c r="M160" s="82"/>
      <c r="N160" s="82"/>
      <c r="O160" s="82"/>
      <c r="P160" s="82"/>
      <c r="Q160" s="82"/>
      <c r="R160" s="82"/>
      <c r="S160" s="82"/>
      <c r="T160" s="82"/>
      <c r="U160" s="82"/>
      <c r="V160" s="82"/>
      <c r="W160" s="82"/>
      <c r="X160" s="82"/>
      <c r="Y160" s="82"/>
      <c r="Z160" s="82"/>
      <c r="AA160" s="82"/>
      <c r="AB160" s="82"/>
      <c r="AC160" s="82"/>
      <c r="AD160" s="82"/>
      <c r="AE160" s="82"/>
      <c r="AF160" s="82"/>
      <c r="AG160" s="82"/>
      <c r="AH160" s="82"/>
      <c r="AI160" s="82"/>
      <c r="AJ160" s="82"/>
      <c r="AK160" s="82"/>
      <c r="AL160" s="82"/>
      <c r="AM160" s="82"/>
      <c r="AN160" s="82"/>
      <c r="AO160" s="82"/>
      <c r="AP160" s="82"/>
      <c r="AQ160" s="82"/>
      <c r="AR160" s="82"/>
      <c r="AS160" s="82"/>
      <c r="AT160" s="82"/>
      <c r="AU160" s="82"/>
      <c r="AV160" s="82"/>
      <c r="AW160" s="82"/>
      <c r="AX160" s="82"/>
      <c r="AY160" s="82"/>
      <c r="AZ160" s="82"/>
      <c r="BA160" s="82"/>
      <c r="BB160" s="82"/>
      <c r="BC160" s="82"/>
      <c r="BD160" s="82"/>
    </row>
    <row r="161" spans="1:56">
      <c r="A161" s="82"/>
      <c r="B161" s="82"/>
      <c r="C161" s="82"/>
      <c r="D161" s="82"/>
      <c r="E161" s="82"/>
      <c r="F161" s="82"/>
      <c r="G161" s="82"/>
      <c r="H161" s="82"/>
      <c r="I161" s="82"/>
      <c r="J161" s="82"/>
      <c r="K161" s="82"/>
      <c r="L161" s="82"/>
      <c r="M161" s="82"/>
      <c r="N161" s="82"/>
      <c r="O161" s="82"/>
      <c r="P161" s="82"/>
      <c r="Q161" s="82"/>
      <c r="R161" s="82"/>
      <c r="S161" s="82"/>
      <c r="T161" s="82"/>
      <c r="U161" s="82"/>
      <c r="V161" s="82"/>
      <c r="W161" s="82"/>
      <c r="X161" s="82"/>
      <c r="Y161" s="82"/>
      <c r="Z161" s="82"/>
      <c r="AA161" s="82"/>
      <c r="AB161" s="82"/>
      <c r="AC161" s="82"/>
      <c r="AD161" s="82"/>
      <c r="AE161" s="82"/>
      <c r="AF161" s="82"/>
      <c r="AG161" s="82"/>
      <c r="AH161" s="82"/>
      <c r="AI161" s="82"/>
      <c r="AJ161" s="82"/>
      <c r="AK161" s="82"/>
      <c r="AL161" s="82"/>
      <c r="AM161" s="82"/>
      <c r="AN161" s="82"/>
      <c r="AO161" s="82"/>
      <c r="AP161" s="82"/>
      <c r="AQ161" s="82"/>
      <c r="AR161" s="82"/>
      <c r="AS161" s="82"/>
      <c r="AT161" s="82"/>
      <c r="AU161" s="82"/>
      <c r="AV161" s="82"/>
      <c r="AW161" s="82"/>
      <c r="AX161" s="82"/>
      <c r="AY161" s="82"/>
      <c r="AZ161" s="82"/>
      <c r="BA161" s="82"/>
      <c r="BB161" s="82"/>
      <c r="BC161" s="82"/>
      <c r="BD161" s="82"/>
    </row>
    <row r="162" spans="1:56">
      <c r="A162" s="82"/>
      <c r="B162" s="82"/>
      <c r="C162" s="82"/>
      <c r="D162" s="82"/>
      <c r="E162" s="82"/>
      <c r="F162" s="82"/>
      <c r="G162" s="82"/>
      <c r="H162" s="82"/>
      <c r="I162" s="82"/>
      <c r="J162" s="82"/>
      <c r="K162" s="82"/>
      <c r="L162" s="82"/>
      <c r="M162" s="82"/>
      <c r="N162" s="82"/>
      <c r="O162" s="82"/>
      <c r="P162" s="82"/>
      <c r="Q162" s="82"/>
      <c r="R162" s="82"/>
      <c r="S162" s="82"/>
      <c r="T162" s="82"/>
      <c r="U162" s="82"/>
      <c r="V162" s="82"/>
      <c r="W162" s="82"/>
      <c r="X162" s="82"/>
      <c r="Y162" s="82"/>
      <c r="Z162" s="82"/>
      <c r="AA162" s="82"/>
      <c r="AB162" s="82"/>
      <c r="AC162" s="82"/>
      <c r="AD162" s="82"/>
      <c r="AE162" s="82"/>
      <c r="AF162" s="82"/>
      <c r="AG162" s="82"/>
      <c r="AH162" s="82"/>
      <c r="AI162" s="82"/>
      <c r="AJ162" s="82"/>
      <c r="AK162" s="82"/>
      <c r="AL162" s="82"/>
      <c r="AM162" s="82"/>
      <c r="AN162" s="82"/>
      <c r="AO162" s="82"/>
      <c r="AP162" s="82"/>
      <c r="AQ162" s="82"/>
      <c r="AR162" s="82"/>
      <c r="AS162" s="82"/>
      <c r="AT162" s="82"/>
      <c r="AU162" s="82"/>
      <c r="AV162" s="82"/>
      <c r="AW162" s="82"/>
      <c r="AX162" s="82"/>
      <c r="AY162" s="82"/>
      <c r="AZ162" s="82"/>
      <c r="BA162" s="82"/>
      <c r="BB162" s="82"/>
      <c r="BC162" s="82"/>
      <c r="BD162" s="82"/>
    </row>
    <row r="163" spans="1:56">
      <c r="A163" s="82"/>
      <c r="B163" s="82"/>
      <c r="C163" s="82"/>
      <c r="D163" s="82"/>
      <c r="E163" s="82"/>
      <c r="F163" s="82"/>
      <c r="G163" s="82"/>
      <c r="H163" s="82"/>
      <c r="I163" s="82"/>
      <c r="J163" s="82"/>
      <c r="K163" s="82"/>
      <c r="L163" s="82"/>
      <c r="M163" s="82"/>
      <c r="N163" s="82"/>
      <c r="O163" s="82"/>
      <c r="P163" s="82"/>
      <c r="Q163" s="82"/>
      <c r="R163" s="82"/>
      <c r="S163" s="82"/>
      <c r="T163" s="82"/>
      <c r="U163" s="82"/>
      <c r="V163" s="82"/>
      <c r="W163" s="82"/>
      <c r="X163" s="82"/>
      <c r="Y163" s="82"/>
      <c r="Z163" s="82"/>
      <c r="AA163" s="82"/>
      <c r="AB163" s="82"/>
      <c r="AC163" s="82"/>
      <c r="AD163" s="82"/>
      <c r="AE163" s="82"/>
      <c r="AF163" s="82"/>
      <c r="AG163" s="82"/>
      <c r="AH163" s="82"/>
      <c r="AI163" s="82"/>
      <c r="AJ163" s="82"/>
      <c r="AK163" s="82"/>
      <c r="AL163" s="82"/>
      <c r="AM163" s="82"/>
      <c r="AN163" s="82"/>
      <c r="AO163" s="82"/>
      <c r="AP163" s="82"/>
      <c r="AQ163" s="82"/>
      <c r="AR163" s="82"/>
      <c r="AS163" s="82"/>
      <c r="AT163" s="82"/>
      <c r="AU163" s="82"/>
      <c r="AV163" s="82"/>
      <c r="AW163" s="82"/>
      <c r="AX163" s="82"/>
      <c r="AY163" s="82"/>
      <c r="AZ163" s="82"/>
      <c r="BA163" s="82"/>
      <c r="BB163" s="82"/>
      <c r="BC163" s="82"/>
      <c r="BD163" s="82"/>
    </row>
    <row r="164" spans="1:56">
      <c r="A164" s="82"/>
      <c r="B164" s="82"/>
      <c r="C164" s="82"/>
      <c r="D164" s="82"/>
      <c r="E164" s="82"/>
      <c r="F164" s="82"/>
      <c r="G164" s="82"/>
      <c r="H164" s="82"/>
      <c r="I164" s="82"/>
      <c r="J164" s="82"/>
      <c r="K164" s="82"/>
      <c r="L164" s="82"/>
      <c r="M164" s="82"/>
      <c r="N164" s="82"/>
      <c r="O164" s="82"/>
      <c r="P164" s="82"/>
      <c r="Q164" s="82"/>
      <c r="R164" s="82"/>
      <c r="S164" s="82"/>
      <c r="T164" s="82"/>
      <c r="U164" s="82"/>
      <c r="V164" s="82"/>
      <c r="W164" s="82"/>
      <c r="X164" s="82"/>
      <c r="Y164" s="82"/>
      <c r="Z164" s="82"/>
      <c r="AA164" s="82"/>
      <c r="AB164" s="82"/>
      <c r="AC164" s="82"/>
      <c r="AD164" s="82"/>
      <c r="AE164" s="82"/>
      <c r="AF164" s="82"/>
      <c r="AG164" s="82"/>
      <c r="AH164" s="82"/>
      <c r="AI164" s="82"/>
      <c r="AJ164" s="82"/>
      <c r="AK164" s="82"/>
      <c r="AL164" s="82"/>
      <c r="AM164" s="82"/>
      <c r="AN164" s="82"/>
      <c r="AO164" s="82"/>
      <c r="AP164" s="82"/>
      <c r="AQ164" s="82"/>
      <c r="AR164" s="82"/>
      <c r="AS164" s="82"/>
      <c r="AT164" s="82"/>
      <c r="AU164" s="82"/>
      <c r="AV164" s="82"/>
      <c r="AW164" s="82"/>
      <c r="AX164" s="82"/>
      <c r="AY164" s="82"/>
      <c r="AZ164" s="82"/>
      <c r="BA164" s="82"/>
      <c r="BB164" s="82"/>
      <c r="BC164" s="82"/>
      <c r="BD164" s="82"/>
    </row>
    <row r="165" spans="1:56">
      <c r="A165" s="82"/>
      <c r="B165" s="82"/>
      <c r="C165" s="82"/>
      <c r="D165" s="82"/>
      <c r="E165" s="82"/>
      <c r="F165" s="82"/>
      <c r="G165" s="82"/>
      <c r="H165" s="82"/>
      <c r="I165" s="82"/>
      <c r="J165" s="82"/>
      <c r="K165" s="82"/>
      <c r="L165" s="82"/>
      <c r="M165" s="82"/>
      <c r="N165" s="82"/>
      <c r="O165" s="82"/>
      <c r="P165" s="82"/>
      <c r="Q165" s="82"/>
      <c r="R165" s="82"/>
      <c r="S165" s="82"/>
      <c r="T165" s="82"/>
      <c r="U165" s="82"/>
      <c r="V165" s="82"/>
      <c r="W165" s="82"/>
      <c r="X165" s="82"/>
      <c r="Y165" s="82"/>
      <c r="Z165" s="82"/>
      <c r="AA165" s="82"/>
      <c r="AB165" s="82"/>
      <c r="AC165" s="82"/>
      <c r="AD165" s="82"/>
      <c r="AE165" s="82"/>
      <c r="AF165" s="82"/>
      <c r="AG165" s="82"/>
      <c r="AH165" s="82"/>
      <c r="AI165" s="82"/>
      <c r="AJ165" s="82"/>
      <c r="AK165" s="82"/>
      <c r="AL165" s="82"/>
      <c r="AM165" s="82"/>
      <c r="AN165" s="82"/>
      <c r="AO165" s="82"/>
      <c r="AP165" s="82"/>
      <c r="AQ165" s="82"/>
      <c r="AR165" s="82"/>
      <c r="AS165" s="82"/>
      <c r="AT165" s="82"/>
      <c r="AU165" s="82"/>
      <c r="AV165" s="82"/>
      <c r="AW165" s="82"/>
      <c r="AX165" s="82"/>
      <c r="AY165" s="82"/>
      <c r="AZ165" s="82"/>
      <c r="BA165" s="82"/>
      <c r="BB165" s="82"/>
      <c r="BC165" s="82"/>
      <c r="BD165" s="82"/>
    </row>
    <row r="166" spans="1:56">
      <c r="A166" s="82"/>
      <c r="B166" s="82"/>
      <c r="C166" s="82"/>
      <c r="D166" s="82"/>
      <c r="E166" s="82"/>
      <c r="F166" s="82"/>
      <c r="G166" s="82"/>
      <c r="H166" s="82"/>
      <c r="I166" s="82"/>
      <c r="J166" s="82"/>
      <c r="K166" s="82"/>
      <c r="L166" s="82"/>
      <c r="M166" s="82"/>
      <c r="N166" s="82"/>
      <c r="O166" s="82"/>
      <c r="P166" s="82"/>
      <c r="Q166" s="82"/>
      <c r="R166" s="82"/>
      <c r="S166" s="82"/>
      <c r="T166" s="82"/>
      <c r="U166" s="82"/>
      <c r="V166" s="82"/>
      <c r="W166" s="82"/>
      <c r="X166" s="82"/>
      <c r="Y166" s="82"/>
      <c r="Z166" s="82"/>
      <c r="AA166" s="82"/>
      <c r="AB166" s="82"/>
      <c r="AC166" s="82"/>
      <c r="AD166" s="82"/>
      <c r="AE166" s="82"/>
      <c r="AF166" s="82"/>
      <c r="AG166" s="82"/>
      <c r="AH166" s="82"/>
      <c r="AI166" s="82"/>
      <c r="AJ166" s="82"/>
      <c r="AK166" s="82"/>
      <c r="AL166" s="82"/>
      <c r="AM166" s="82"/>
      <c r="AN166" s="82"/>
      <c r="AO166" s="82"/>
      <c r="AP166" s="82"/>
      <c r="AQ166" s="82"/>
      <c r="AR166" s="82"/>
      <c r="AS166" s="82"/>
      <c r="AT166" s="82"/>
      <c r="AU166" s="82"/>
      <c r="AV166" s="82"/>
      <c r="AW166" s="82"/>
      <c r="AX166" s="82"/>
      <c r="AY166" s="82"/>
      <c r="AZ166" s="82"/>
      <c r="BA166" s="82"/>
      <c r="BB166" s="82"/>
      <c r="BC166" s="82"/>
      <c r="BD166" s="82"/>
    </row>
    <row r="167" spans="1:56">
      <c r="A167" s="82"/>
      <c r="B167" s="82"/>
      <c r="C167" s="82"/>
      <c r="D167" s="82"/>
      <c r="E167" s="82"/>
      <c r="F167" s="82"/>
      <c r="G167" s="82"/>
      <c r="H167" s="82"/>
      <c r="I167" s="82"/>
      <c r="J167" s="82"/>
      <c r="K167" s="82"/>
      <c r="L167" s="82"/>
      <c r="M167" s="82"/>
      <c r="N167" s="82"/>
      <c r="O167" s="82"/>
      <c r="P167" s="82"/>
      <c r="Q167" s="82"/>
      <c r="R167" s="82"/>
      <c r="S167" s="82"/>
      <c r="T167" s="82"/>
      <c r="U167" s="82"/>
      <c r="V167" s="82"/>
      <c r="W167" s="82"/>
      <c r="X167" s="82"/>
      <c r="Y167" s="82"/>
      <c r="Z167" s="82"/>
      <c r="AA167" s="82"/>
      <c r="AB167" s="82"/>
      <c r="AC167" s="82"/>
      <c r="AD167" s="82"/>
      <c r="AE167" s="82"/>
      <c r="AF167" s="82"/>
      <c r="AG167" s="82"/>
      <c r="AH167" s="82"/>
      <c r="AI167" s="82"/>
      <c r="AJ167" s="82"/>
      <c r="AK167" s="82"/>
      <c r="AL167" s="82"/>
      <c r="AM167" s="82"/>
      <c r="AN167" s="82"/>
      <c r="AO167" s="82"/>
      <c r="AP167" s="82"/>
      <c r="AQ167" s="82"/>
      <c r="AR167" s="82"/>
      <c r="AS167" s="82"/>
      <c r="AT167" s="82"/>
      <c r="AU167" s="82"/>
      <c r="AV167" s="82"/>
      <c r="AW167" s="82"/>
      <c r="AX167" s="82"/>
      <c r="AY167" s="82"/>
      <c r="AZ167" s="82"/>
      <c r="BA167" s="82"/>
      <c r="BB167" s="82"/>
      <c r="BC167" s="82"/>
      <c r="BD167" s="82"/>
    </row>
    <row r="168" spans="1:56">
      <c r="A168" s="82"/>
      <c r="B168" s="82"/>
      <c r="C168" s="82"/>
      <c r="D168" s="82"/>
      <c r="E168" s="82"/>
      <c r="F168" s="82"/>
      <c r="G168" s="82"/>
      <c r="H168" s="82"/>
      <c r="I168" s="82"/>
      <c r="J168" s="82"/>
      <c r="K168" s="82"/>
      <c r="L168" s="82"/>
      <c r="M168" s="82"/>
      <c r="N168" s="82"/>
      <c r="O168" s="82"/>
      <c r="P168" s="82"/>
      <c r="Q168" s="82"/>
      <c r="R168" s="82"/>
      <c r="S168" s="82"/>
      <c r="T168" s="82"/>
      <c r="U168" s="82"/>
      <c r="V168" s="82"/>
      <c r="W168" s="82"/>
      <c r="X168" s="82"/>
      <c r="Y168" s="82"/>
      <c r="Z168" s="82"/>
      <c r="AA168" s="82"/>
      <c r="AB168" s="82"/>
      <c r="AC168" s="82"/>
      <c r="AD168" s="82"/>
      <c r="AE168" s="82"/>
      <c r="AF168" s="82"/>
      <c r="AG168" s="82"/>
      <c r="AH168" s="82"/>
      <c r="AI168" s="82"/>
      <c r="AJ168" s="82"/>
      <c r="AK168" s="82"/>
      <c r="AL168" s="82"/>
      <c r="AM168" s="82"/>
      <c r="AN168" s="82"/>
      <c r="AO168" s="82"/>
      <c r="AP168" s="82"/>
      <c r="AQ168" s="82"/>
      <c r="AR168" s="82"/>
      <c r="AS168" s="82"/>
      <c r="AT168" s="82"/>
      <c r="AU168" s="82"/>
      <c r="AV168" s="82"/>
      <c r="AW168" s="82"/>
      <c r="AX168" s="82"/>
      <c r="AY168" s="82"/>
      <c r="AZ168" s="82"/>
      <c r="BA168" s="82"/>
      <c r="BB168" s="82"/>
      <c r="BC168" s="82"/>
      <c r="BD168" s="82"/>
    </row>
    <row r="169" spans="1:56">
      <c r="A169" s="82"/>
      <c r="B169" s="82"/>
      <c r="C169" s="82"/>
      <c r="D169" s="82"/>
      <c r="E169" s="82"/>
      <c r="F169" s="82"/>
      <c r="G169" s="82"/>
      <c r="H169" s="82"/>
      <c r="I169" s="82"/>
      <c r="J169" s="82"/>
      <c r="K169" s="82"/>
      <c r="L169" s="82"/>
      <c r="M169" s="82"/>
      <c r="N169" s="82"/>
      <c r="O169" s="82"/>
      <c r="P169" s="82"/>
      <c r="Q169" s="82"/>
      <c r="R169" s="82"/>
      <c r="S169" s="82"/>
      <c r="T169" s="82"/>
      <c r="U169" s="82"/>
      <c r="V169" s="82"/>
      <c r="W169" s="82"/>
      <c r="X169" s="82"/>
      <c r="Y169" s="82"/>
      <c r="Z169" s="82"/>
      <c r="AA169" s="82"/>
      <c r="AB169" s="82"/>
      <c r="AC169" s="82"/>
      <c r="AD169" s="82"/>
      <c r="AE169" s="82"/>
      <c r="AF169" s="82"/>
      <c r="AG169" s="82"/>
      <c r="AH169" s="82"/>
      <c r="AI169" s="82"/>
      <c r="AJ169" s="82"/>
      <c r="AK169" s="82"/>
      <c r="AL169" s="82"/>
      <c r="AM169" s="82"/>
      <c r="AN169" s="82"/>
      <c r="AO169" s="82"/>
      <c r="AP169" s="82"/>
      <c r="AQ169" s="82"/>
      <c r="AR169" s="82"/>
      <c r="AS169" s="82"/>
      <c r="AT169" s="82"/>
      <c r="AU169" s="82"/>
      <c r="AV169" s="82"/>
      <c r="AW169" s="82"/>
      <c r="AX169" s="82"/>
      <c r="AY169" s="82"/>
      <c r="AZ169" s="82"/>
      <c r="BA169" s="82"/>
      <c r="BB169" s="82"/>
      <c r="BC169" s="82"/>
      <c r="BD169" s="82"/>
    </row>
    <row r="170" spans="1:56">
      <c r="A170" s="82"/>
      <c r="B170" s="82"/>
      <c r="C170" s="82"/>
      <c r="D170" s="82"/>
      <c r="E170" s="82"/>
      <c r="F170" s="82"/>
      <c r="G170" s="82"/>
      <c r="H170" s="82"/>
      <c r="I170" s="82"/>
      <c r="J170" s="82"/>
      <c r="K170" s="82"/>
      <c r="L170" s="82"/>
      <c r="M170" s="82"/>
      <c r="N170" s="82"/>
      <c r="O170" s="82"/>
      <c r="P170" s="82"/>
      <c r="Q170" s="82"/>
      <c r="R170" s="82"/>
      <c r="S170" s="82"/>
      <c r="T170" s="82"/>
      <c r="U170" s="82"/>
      <c r="V170" s="82"/>
      <c r="W170" s="82"/>
      <c r="X170" s="82"/>
      <c r="Y170" s="82"/>
      <c r="Z170" s="82"/>
      <c r="AA170" s="82"/>
      <c r="AB170" s="82"/>
      <c r="AC170" s="82"/>
      <c r="AD170" s="82"/>
      <c r="AE170" s="82"/>
      <c r="AF170" s="82"/>
      <c r="AG170" s="82"/>
      <c r="AH170" s="82"/>
      <c r="AI170" s="82"/>
      <c r="AJ170" s="82"/>
      <c r="AK170" s="82"/>
      <c r="AL170" s="82"/>
      <c r="AM170" s="82"/>
      <c r="AN170" s="82"/>
      <c r="AO170" s="82"/>
      <c r="AP170" s="82"/>
      <c r="AQ170" s="82"/>
      <c r="AR170" s="82"/>
      <c r="AS170" s="82"/>
      <c r="AT170" s="82"/>
      <c r="AU170" s="82"/>
      <c r="AV170" s="82"/>
      <c r="AW170" s="82"/>
      <c r="AX170" s="82"/>
      <c r="AY170" s="82"/>
      <c r="AZ170" s="82"/>
      <c r="BA170" s="82"/>
      <c r="BB170" s="82"/>
      <c r="BC170" s="82"/>
      <c r="BD170" s="82"/>
    </row>
    <row r="171" spans="1:56">
      <c r="A171" s="82"/>
      <c r="B171" s="82"/>
      <c r="C171" s="82"/>
      <c r="D171" s="82"/>
      <c r="E171" s="82"/>
      <c r="F171" s="82"/>
      <c r="G171" s="82"/>
      <c r="H171" s="82"/>
      <c r="I171" s="82"/>
      <c r="J171" s="82"/>
      <c r="K171" s="82"/>
      <c r="L171" s="82"/>
      <c r="M171" s="82"/>
      <c r="N171" s="82"/>
      <c r="O171" s="82"/>
      <c r="P171" s="82"/>
      <c r="Q171" s="82"/>
      <c r="R171" s="82"/>
      <c r="S171" s="82"/>
      <c r="T171" s="82"/>
      <c r="U171" s="82"/>
      <c r="V171" s="82"/>
      <c r="W171" s="82"/>
      <c r="X171" s="82"/>
      <c r="Y171" s="82"/>
      <c r="Z171" s="82"/>
      <c r="AA171" s="82"/>
      <c r="AB171" s="82"/>
      <c r="AC171" s="82"/>
      <c r="AD171" s="82"/>
      <c r="AE171" s="82"/>
      <c r="AF171" s="82"/>
      <c r="AG171" s="82"/>
      <c r="AH171" s="82"/>
      <c r="AI171" s="82"/>
      <c r="AJ171" s="82"/>
      <c r="AK171" s="82"/>
      <c r="AL171" s="82"/>
      <c r="AM171" s="82"/>
      <c r="AN171" s="82"/>
      <c r="AO171" s="82"/>
      <c r="AP171" s="82"/>
      <c r="AQ171" s="82"/>
      <c r="AR171" s="82"/>
      <c r="AS171" s="82"/>
      <c r="AT171" s="82"/>
      <c r="AU171" s="82"/>
      <c r="AV171" s="82"/>
      <c r="AW171" s="82"/>
      <c r="AX171" s="82"/>
      <c r="AY171" s="82"/>
      <c r="AZ171" s="82"/>
      <c r="BA171" s="82"/>
      <c r="BB171" s="82"/>
      <c r="BC171" s="82"/>
      <c r="BD171" s="82"/>
    </row>
    <row r="172" spans="1:56">
      <c r="A172" s="82"/>
      <c r="B172" s="82"/>
      <c r="C172" s="82"/>
      <c r="D172" s="82"/>
      <c r="E172" s="82"/>
      <c r="F172" s="82"/>
      <c r="G172" s="82"/>
      <c r="H172" s="82"/>
      <c r="I172" s="82"/>
      <c r="J172" s="82"/>
      <c r="K172" s="82"/>
      <c r="L172" s="82"/>
      <c r="M172" s="82"/>
      <c r="N172" s="82"/>
      <c r="O172" s="82"/>
      <c r="P172" s="82"/>
      <c r="Q172" s="82"/>
      <c r="R172" s="82"/>
      <c r="S172" s="82"/>
      <c r="T172" s="82"/>
      <c r="U172" s="82"/>
      <c r="V172" s="82"/>
      <c r="W172" s="82"/>
      <c r="X172" s="82"/>
      <c r="Y172" s="82"/>
      <c r="Z172" s="82"/>
      <c r="AA172" s="82"/>
      <c r="AB172" s="82"/>
      <c r="AC172" s="82"/>
      <c r="AD172" s="82"/>
      <c r="AE172" s="82"/>
      <c r="AF172" s="82"/>
      <c r="AG172" s="82"/>
      <c r="AH172" s="82"/>
      <c r="AI172" s="82"/>
      <c r="AJ172" s="82"/>
      <c r="AK172" s="82"/>
      <c r="AL172" s="82"/>
      <c r="AM172" s="82"/>
      <c r="AN172" s="82"/>
      <c r="AO172" s="82"/>
      <c r="AP172" s="82"/>
      <c r="AQ172" s="82"/>
      <c r="AR172" s="82"/>
      <c r="AS172" s="82"/>
      <c r="AT172" s="82"/>
      <c r="AU172" s="82"/>
      <c r="AV172" s="82"/>
      <c r="AW172" s="82"/>
      <c r="AX172" s="82"/>
      <c r="AY172" s="82"/>
      <c r="AZ172" s="82"/>
      <c r="BA172" s="82"/>
      <c r="BB172" s="82"/>
      <c r="BC172" s="82"/>
      <c r="BD172" s="82"/>
    </row>
    <row r="173" spans="1:56">
      <c r="A173" s="82"/>
      <c r="B173" s="82"/>
      <c r="C173" s="82"/>
      <c r="D173" s="82"/>
      <c r="E173" s="82"/>
      <c r="F173" s="82"/>
      <c r="G173" s="82"/>
      <c r="H173" s="82"/>
      <c r="I173" s="82"/>
      <c r="J173" s="82"/>
      <c r="K173" s="82"/>
      <c r="L173" s="82"/>
      <c r="M173" s="82"/>
      <c r="N173" s="82"/>
      <c r="O173" s="82"/>
      <c r="P173" s="82"/>
      <c r="Q173" s="82"/>
      <c r="R173" s="82"/>
      <c r="S173" s="82"/>
      <c r="T173" s="82"/>
      <c r="U173" s="82"/>
      <c r="V173" s="82"/>
      <c r="W173" s="82"/>
      <c r="X173" s="82"/>
      <c r="Y173" s="82"/>
      <c r="Z173" s="82"/>
      <c r="AA173" s="82"/>
      <c r="AB173" s="82"/>
      <c r="AC173" s="82"/>
      <c r="AD173" s="82"/>
      <c r="AE173" s="82"/>
      <c r="AF173" s="82"/>
      <c r="AG173" s="82"/>
      <c r="AH173" s="82"/>
      <c r="AI173" s="82"/>
      <c r="AJ173" s="82"/>
      <c r="AK173" s="82"/>
      <c r="AL173" s="82"/>
      <c r="AM173" s="82"/>
      <c r="AN173" s="82"/>
      <c r="AO173" s="82"/>
      <c r="AP173" s="82"/>
      <c r="AQ173" s="82"/>
      <c r="AR173" s="82"/>
      <c r="AS173" s="82"/>
      <c r="AT173" s="82"/>
      <c r="AU173" s="82"/>
      <c r="AV173" s="82"/>
      <c r="AW173" s="82"/>
      <c r="AX173" s="82"/>
      <c r="AY173" s="82"/>
      <c r="AZ173" s="82"/>
      <c r="BA173" s="82"/>
      <c r="BB173" s="82"/>
      <c r="BC173" s="82"/>
      <c r="BD173" s="82"/>
    </row>
    <row r="174" spans="1:56">
      <c r="A174" s="82"/>
      <c r="B174" s="82"/>
      <c r="C174" s="82"/>
      <c r="D174" s="82"/>
      <c r="E174" s="82"/>
      <c r="F174" s="82"/>
      <c r="G174" s="82"/>
      <c r="H174" s="82"/>
      <c r="I174" s="82"/>
      <c r="J174" s="82"/>
      <c r="K174" s="82"/>
      <c r="L174" s="82"/>
      <c r="M174" s="82"/>
      <c r="N174" s="82"/>
      <c r="O174" s="82"/>
      <c r="P174" s="82"/>
      <c r="Q174" s="82"/>
      <c r="R174" s="82"/>
      <c r="S174" s="82"/>
      <c r="T174" s="82"/>
      <c r="U174" s="82"/>
      <c r="V174" s="82"/>
      <c r="W174" s="82"/>
      <c r="X174" s="82"/>
      <c r="Y174" s="82"/>
      <c r="Z174" s="82"/>
      <c r="AA174" s="82"/>
      <c r="AB174" s="82"/>
      <c r="AC174" s="82"/>
      <c r="AD174" s="82"/>
      <c r="AE174" s="82"/>
      <c r="AF174" s="82"/>
      <c r="AG174" s="82"/>
      <c r="AH174" s="82"/>
      <c r="AI174" s="82"/>
      <c r="AJ174" s="82"/>
      <c r="AK174" s="82"/>
      <c r="AL174" s="82"/>
      <c r="AM174" s="82"/>
      <c r="AN174" s="82"/>
      <c r="AO174" s="82"/>
      <c r="AP174" s="82"/>
      <c r="AQ174" s="82"/>
      <c r="AR174" s="82"/>
      <c r="AS174" s="82"/>
      <c r="AT174" s="82"/>
      <c r="AU174" s="82"/>
      <c r="AV174" s="82"/>
      <c r="AW174" s="82"/>
      <c r="AX174" s="82"/>
      <c r="AY174" s="82"/>
      <c r="AZ174" s="82"/>
      <c r="BA174" s="82"/>
      <c r="BB174" s="82"/>
      <c r="BC174" s="82"/>
      <c r="BD174" s="82"/>
    </row>
    <row r="175" spans="1:56">
      <c r="A175" s="82"/>
      <c r="B175" s="82"/>
      <c r="C175" s="82"/>
      <c r="D175" s="82"/>
      <c r="E175" s="82"/>
      <c r="F175" s="82"/>
      <c r="G175" s="82"/>
      <c r="H175" s="82"/>
      <c r="I175" s="82"/>
      <c r="J175" s="82"/>
      <c r="K175" s="82"/>
      <c r="L175" s="82"/>
      <c r="M175" s="82"/>
      <c r="N175" s="82"/>
      <c r="O175" s="82"/>
      <c r="P175" s="82"/>
      <c r="Q175" s="82"/>
      <c r="R175" s="82"/>
      <c r="S175" s="82"/>
      <c r="T175" s="82"/>
      <c r="U175" s="82"/>
      <c r="V175" s="82"/>
      <c r="W175" s="82"/>
      <c r="X175" s="82"/>
      <c r="Y175" s="82"/>
      <c r="Z175" s="82"/>
      <c r="AA175" s="82"/>
      <c r="AB175" s="82"/>
      <c r="AC175" s="82"/>
      <c r="AD175" s="82"/>
      <c r="AE175" s="82"/>
      <c r="AF175" s="82"/>
      <c r="AG175" s="82"/>
      <c r="AH175" s="82"/>
      <c r="AI175" s="82"/>
      <c r="AJ175" s="82"/>
      <c r="AK175" s="82"/>
      <c r="AL175" s="82"/>
      <c r="AM175" s="82"/>
      <c r="AN175" s="82"/>
      <c r="AO175" s="82"/>
      <c r="AP175" s="82"/>
      <c r="AQ175" s="82"/>
      <c r="AR175" s="82"/>
      <c r="AS175" s="82"/>
      <c r="AT175" s="82"/>
      <c r="AU175" s="82"/>
      <c r="AV175" s="82"/>
      <c r="AW175" s="82"/>
      <c r="AX175" s="82"/>
      <c r="AY175" s="82"/>
      <c r="AZ175" s="82"/>
      <c r="BA175" s="82"/>
      <c r="BB175" s="82"/>
      <c r="BC175" s="82"/>
      <c r="BD175" s="82"/>
    </row>
    <row r="176" spans="1:56">
      <c r="A176" s="82"/>
      <c r="B176" s="82"/>
      <c r="C176" s="82"/>
      <c r="D176" s="82"/>
      <c r="E176" s="82"/>
      <c r="F176" s="82"/>
      <c r="G176" s="82"/>
      <c r="H176" s="82"/>
      <c r="I176" s="82"/>
      <c r="J176" s="82"/>
      <c r="K176" s="82"/>
      <c r="L176" s="82"/>
      <c r="M176" s="82"/>
      <c r="N176" s="82"/>
      <c r="O176" s="82"/>
      <c r="P176" s="82"/>
      <c r="Q176" s="82"/>
      <c r="R176" s="82"/>
      <c r="S176" s="82"/>
      <c r="T176" s="82"/>
      <c r="U176" s="82"/>
      <c r="V176" s="82"/>
      <c r="W176" s="82"/>
      <c r="X176" s="82"/>
      <c r="Y176" s="82"/>
      <c r="Z176" s="82"/>
      <c r="AA176" s="82"/>
      <c r="AB176" s="82"/>
      <c r="AC176" s="82"/>
      <c r="AD176" s="82"/>
      <c r="AE176" s="82"/>
      <c r="AF176" s="82"/>
      <c r="AG176" s="82"/>
      <c r="AH176" s="82"/>
      <c r="AI176" s="82"/>
      <c r="AJ176" s="82"/>
      <c r="AK176" s="82"/>
      <c r="AL176" s="82"/>
      <c r="AM176" s="82"/>
      <c r="AN176" s="82"/>
      <c r="AO176" s="82"/>
      <c r="AP176" s="82"/>
      <c r="AQ176" s="82"/>
      <c r="AR176" s="82"/>
      <c r="AS176" s="82"/>
      <c r="AT176" s="82"/>
      <c r="AU176" s="82"/>
      <c r="AV176" s="82"/>
      <c r="AW176" s="82"/>
      <c r="AX176" s="82"/>
      <c r="AY176" s="82"/>
      <c r="AZ176" s="82"/>
      <c r="BA176" s="82"/>
      <c r="BB176" s="82"/>
      <c r="BC176" s="82"/>
      <c r="BD176" s="82"/>
    </row>
    <row r="177" spans="1:56">
      <c r="A177" s="82"/>
      <c r="B177" s="82"/>
      <c r="C177" s="82"/>
      <c r="D177" s="82"/>
      <c r="E177" s="82"/>
      <c r="F177" s="82"/>
      <c r="G177" s="82"/>
      <c r="H177" s="82"/>
      <c r="I177" s="82"/>
      <c r="J177" s="82"/>
      <c r="K177" s="82"/>
      <c r="L177" s="82"/>
      <c r="M177" s="82"/>
      <c r="N177" s="82"/>
      <c r="O177" s="82"/>
      <c r="P177" s="82"/>
      <c r="Q177" s="82"/>
      <c r="R177" s="82"/>
      <c r="S177" s="82"/>
      <c r="T177" s="82"/>
      <c r="U177" s="82"/>
      <c r="V177" s="82"/>
      <c r="W177" s="82"/>
      <c r="X177" s="82"/>
      <c r="Y177" s="82"/>
      <c r="Z177" s="82"/>
      <c r="AA177" s="82"/>
      <c r="AB177" s="82"/>
      <c r="AC177" s="82"/>
      <c r="AD177" s="82"/>
      <c r="AE177" s="82"/>
      <c r="AF177" s="82"/>
      <c r="AG177" s="82"/>
      <c r="AH177" s="82"/>
      <c r="AI177" s="82"/>
      <c r="AJ177" s="82"/>
      <c r="AK177" s="82"/>
      <c r="AL177" s="82"/>
      <c r="AM177" s="82"/>
      <c r="AN177" s="82"/>
      <c r="AO177" s="82"/>
      <c r="AP177" s="82"/>
      <c r="AQ177" s="82"/>
      <c r="AR177" s="82"/>
      <c r="AS177" s="82"/>
      <c r="AT177" s="82"/>
      <c r="AU177" s="82"/>
      <c r="AV177" s="82"/>
      <c r="AW177" s="82"/>
      <c r="AX177" s="82"/>
      <c r="AY177" s="82"/>
      <c r="AZ177" s="82"/>
      <c r="BA177" s="82"/>
      <c r="BB177" s="82"/>
      <c r="BC177" s="82"/>
      <c r="BD177" s="82"/>
    </row>
    <row r="178" spans="1:56">
      <c r="A178" s="82"/>
      <c r="B178" s="82"/>
      <c r="C178" s="82"/>
      <c r="D178" s="82"/>
      <c r="E178" s="82"/>
      <c r="F178" s="82"/>
      <c r="G178" s="82"/>
      <c r="H178" s="82"/>
      <c r="I178" s="82"/>
      <c r="J178" s="82"/>
      <c r="K178" s="82"/>
      <c r="L178" s="82"/>
      <c r="M178" s="82"/>
      <c r="N178" s="82"/>
      <c r="O178" s="82"/>
      <c r="P178" s="82"/>
      <c r="Q178" s="82"/>
      <c r="R178" s="82"/>
      <c r="S178" s="82"/>
      <c r="T178" s="82"/>
      <c r="U178" s="82"/>
      <c r="V178" s="82"/>
      <c r="W178" s="82"/>
      <c r="X178" s="82"/>
      <c r="Y178" s="82"/>
      <c r="Z178" s="82"/>
      <c r="AA178" s="82"/>
      <c r="AB178" s="82"/>
      <c r="AC178" s="82"/>
      <c r="AD178" s="82"/>
      <c r="AE178" s="82"/>
      <c r="AF178" s="82"/>
      <c r="AG178" s="82"/>
      <c r="AH178" s="82"/>
      <c r="AI178" s="82"/>
      <c r="AJ178" s="82"/>
      <c r="AK178" s="82"/>
      <c r="AL178" s="82"/>
      <c r="AM178" s="82"/>
    </row>
    <row r="179" spans="1:56">
      <c r="A179" s="82"/>
      <c r="B179" s="82"/>
      <c r="C179" s="82"/>
      <c r="D179" s="82"/>
      <c r="E179" s="82"/>
      <c r="F179" s="82"/>
      <c r="G179" s="82"/>
      <c r="H179" s="82"/>
      <c r="I179" s="82"/>
      <c r="J179" s="82"/>
      <c r="K179" s="82"/>
      <c r="L179" s="82"/>
      <c r="M179" s="82"/>
      <c r="N179" s="82"/>
      <c r="O179" s="82"/>
      <c r="P179" s="82"/>
      <c r="Q179" s="82"/>
      <c r="R179" s="82"/>
      <c r="S179" s="82"/>
      <c r="T179" s="82"/>
      <c r="U179" s="82"/>
      <c r="V179" s="82"/>
      <c r="W179" s="82"/>
      <c r="X179" s="82"/>
      <c r="Y179" s="82"/>
      <c r="Z179" s="82"/>
      <c r="AA179" s="82"/>
      <c r="AB179" s="82"/>
      <c r="AC179" s="82"/>
      <c r="AD179" s="82"/>
      <c r="AE179" s="82"/>
      <c r="AF179" s="82"/>
      <c r="AG179" s="82"/>
      <c r="AH179" s="82"/>
      <c r="AI179" s="82"/>
      <c r="AJ179" s="82"/>
      <c r="AK179" s="82"/>
      <c r="AL179" s="82"/>
      <c r="AM179" s="82"/>
    </row>
    <row r="180" spans="1:56">
      <c r="A180" s="82"/>
      <c r="B180" s="82"/>
      <c r="C180" s="82"/>
      <c r="D180" s="82"/>
      <c r="E180" s="82"/>
      <c r="F180" s="82"/>
      <c r="G180" s="82"/>
      <c r="H180" s="82"/>
      <c r="I180" s="82"/>
      <c r="J180" s="82"/>
      <c r="K180" s="82"/>
      <c r="L180" s="82"/>
      <c r="M180" s="82"/>
      <c r="N180" s="82"/>
      <c r="O180" s="82"/>
      <c r="P180" s="82"/>
      <c r="Q180" s="82"/>
      <c r="R180" s="82"/>
      <c r="S180" s="82"/>
      <c r="T180" s="82"/>
      <c r="U180" s="82"/>
      <c r="V180" s="82"/>
      <c r="W180" s="82"/>
      <c r="X180" s="82"/>
      <c r="Y180" s="82"/>
      <c r="Z180" s="82"/>
      <c r="AA180" s="82"/>
      <c r="AB180" s="82"/>
      <c r="AC180" s="82"/>
      <c r="AD180" s="82"/>
      <c r="AE180" s="82"/>
      <c r="AF180" s="82"/>
      <c r="AG180" s="82"/>
      <c r="AH180" s="82"/>
      <c r="AI180" s="82"/>
      <c r="AJ180" s="82"/>
      <c r="AK180" s="82"/>
      <c r="AL180" s="82"/>
      <c r="AM180" s="82"/>
    </row>
    <row r="181" spans="1:56">
      <c r="A181" s="82"/>
      <c r="B181" s="82"/>
      <c r="C181" s="82"/>
      <c r="D181" s="82"/>
      <c r="E181" s="82"/>
      <c r="F181" s="82"/>
      <c r="G181" s="82"/>
      <c r="H181" s="82"/>
      <c r="I181" s="82"/>
      <c r="J181" s="82"/>
      <c r="K181" s="82"/>
      <c r="L181" s="82"/>
      <c r="M181" s="82"/>
      <c r="N181" s="82"/>
      <c r="O181" s="82"/>
      <c r="P181" s="82"/>
      <c r="Q181" s="82"/>
      <c r="R181" s="82"/>
      <c r="S181" s="82"/>
      <c r="T181" s="82"/>
      <c r="U181" s="82"/>
      <c r="V181" s="82"/>
      <c r="W181" s="82"/>
      <c r="X181" s="82"/>
      <c r="Y181" s="82"/>
      <c r="Z181" s="82"/>
      <c r="AA181" s="82"/>
      <c r="AB181" s="82"/>
      <c r="AC181" s="82"/>
      <c r="AD181" s="82"/>
      <c r="AE181" s="82"/>
      <c r="AF181" s="82"/>
      <c r="AG181" s="82"/>
      <c r="AH181" s="82"/>
      <c r="AI181" s="82"/>
      <c r="AJ181" s="82"/>
      <c r="AK181" s="82"/>
      <c r="AL181" s="82"/>
      <c r="AM181" s="82"/>
    </row>
  </sheetData>
  <mergeCells count="31">
    <mergeCell ref="B43:K43"/>
    <mergeCell ref="L43:U43"/>
    <mergeCell ref="V43:AD43"/>
    <mergeCell ref="AE43:AM43"/>
    <mergeCell ref="V41:AD41"/>
    <mergeCell ref="AE41:AM41"/>
    <mergeCell ref="B42:K42"/>
    <mergeCell ref="L42:U42"/>
    <mergeCell ref="V42:AD42"/>
    <mergeCell ref="AE42:AM42"/>
    <mergeCell ref="B52:AM55"/>
    <mergeCell ref="B44:AM51"/>
    <mergeCell ref="AE23:AM34"/>
    <mergeCell ref="B35:K39"/>
    <mergeCell ref="L35:U39"/>
    <mergeCell ref="V35:AD39"/>
    <mergeCell ref="AE35:AM39"/>
    <mergeCell ref="B23:K34"/>
    <mergeCell ref="L23:U34"/>
    <mergeCell ref="V23:AD34"/>
    <mergeCell ref="B40:K40"/>
    <mergeCell ref="L40:U40"/>
    <mergeCell ref="V40:AD40"/>
    <mergeCell ref="AE40:AM40"/>
    <mergeCell ref="B41:K41"/>
    <mergeCell ref="L41:U41"/>
    <mergeCell ref="U2:AM2"/>
    <mergeCell ref="I20:AC20"/>
    <mergeCell ref="B4:AM7"/>
    <mergeCell ref="B13:AM19"/>
    <mergeCell ref="B9:AM12"/>
  </mergeCells>
  <pageMargins left="0" right="0" top="0.74803149606299213" bottom="0.74803149606299213" header="0.31496062992125984" footer="0.31496062992125984"/>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V63"/>
  <sheetViews>
    <sheetView topLeftCell="B16" workbookViewId="0">
      <selection activeCell="AK55" sqref="AK55"/>
    </sheetView>
  </sheetViews>
  <sheetFormatPr defaultRowHeight="12.75"/>
  <cols>
    <col min="1" max="1" width="0.85546875" style="1" customWidth="1"/>
    <col min="2" max="57" width="1.7109375" style="1" customWidth="1"/>
    <col min="58" max="62" width="9.140625" style="1" customWidth="1"/>
    <col min="63" max="256" width="9.140625" style="1"/>
    <col min="257" max="257" width="0.85546875" style="1" customWidth="1"/>
    <col min="258" max="313" width="1.7109375" style="1" customWidth="1"/>
    <col min="314" max="318" width="9.140625" style="1" customWidth="1"/>
    <col min="319" max="512" width="9.140625" style="1"/>
    <col min="513" max="513" width="0.85546875" style="1" customWidth="1"/>
    <col min="514" max="569" width="1.7109375" style="1" customWidth="1"/>
    <col min="570" max="574" width="9.140625" style="1" customWidth="1"/>
    <col min="575" max="768" width="9.140625" style="1"/>
    <col min="769" max="769" width="0.85546875" style="1" customWidth="1"/>
    <col min="770" max="825" width="1.7109375" style="1" customWidth="1"/>
    <col min="826" max="830" width="9.140625" style="1" customWidth="1"/>
    <col min="831" max="1024" width="9.140625" style="1"/>
    <col min="1025" max="1025" width="0.85546875" style="1" customWidth="1"/>
    <col min="1026" max="1081" width="1.7109375" style="1" customWidth="1"/>
    <col min="1082" max="1086" width="9.140625" style="1" customWidth="1"/>
    <col min="1087" max="1280" width="9.140625" style="1"/>
    <col min="1281" max="1281" width="0.85546875" style="1" customWidth="1"/>
    <col min="1282" max="1337" width="1.7109375" style="1" customWidth="1"/>
    <col min="1338" max="1342" width="9.140625" style="1" customWidth="1"/>
    <col min="1343" max="1536" width="9.140625" style="1"/>
    <col min="1537" max="1537" width="0.85546875" style="1" customWidth="1"/>
    <col min="1538" max="1593" width="1.7109375" style="1" customWidth="1"/>
    <col min="1594" max="1598" width="9.140625" style="1" customWidth="1"/>
    <col min="1599" max="1792" width="9.140625" style="1"/>
    <col min="1793" max="1793" width="0.85546875" style="1" customWidth="1"/>
    <col min="1794" max="1849" width="1.7109375" style="1" customWidth="1"/>
    <col min="1850" max="1854" width="9.140625" style="1" customWidth="1"/>
    <col min="1855" max="2048" width="9.140625" style="1"/>
    <col min="2049" max="2049" width="0.85546875" style="1" customWidth="1"/>
    <col min="2050" max="2105" width="1.7109375" style="1" customWidth="1"/>
    <col min="2106" max="2110" width="9.140625" style="1" customWidth="1"/>
    <col min="2111" max="2304" width="9.140625" style="1"/>
    <col min="2305" max="2305" width="0.85546875" style="1" customWidth="1"/>
    <col min="2306" max="2361" width="1.7109375" style="1" customWidth="1"/>
    <col min="2362" max="2366" width="9.140625" style="1" customWidth="1"/>
    <col min="2367" max="2560" width="9.140625" style="1"/>
    <col min="2561" max="2561" width="0.85546875" style="1" customWidth="1"/>
    <col min="2562" max="2617" width="1.7109375" style="1" customWidth="1"/>
    <col min="2618" max="2622" width="9.140625" style="1" customWidth="1"/>
    <col min="2623" max="2816" width="9.140625" style="1"/>
    <col min="2817" max="2817" width="0.85546875" style="1" customWidth="1"/>
    <col min="2818" max="2873" width="1.7109375" style="1" customWidth="1"/>
    <col min="2874" max="2878" width="9.140625" style="1" customWidth="1"/>
    <col min="2879" max="3072" width="9.140625" style="1"/>
    <col min="3073" max="3073" width="0.85546875" style="1" customWidth="1"/>
    <col min="3074" max="3129" width="1.7109375" style="1" customWidth="1"/>
    <col min="3130" max="3134" width="9.140625" style="1" customWidth="1"/>
    <col min="3135" max="3328" width="9.140625" style="1"/>
    <col min="3329" max="3329" width="0.85546875" style="1" customWidth="1"/>
    <col min="3330" max="3385" width="1.7109375" style="1" customWidth="1"/>
    <col min="3386" max="3390" width="9.140625" style="1" customWidth="1"/>
    <col min="3391" max="3584" width="9.140625" style="1"/>
    <col min="3585" max="3585" width="0.85546875" style="1" customWidth="1"/>
    <col min="3586" max="3641" width="1.7109375" style="1" customWidth="1"/>
    <col min="3642" max="3646" width="9.140625" style="1" customWidth="1"/>
    <col min="3647" max="3840" width="9.140625" style="1"/>
    <col min="3841" max="3841" width="0.85546875" style="1" customWidth="1"/>
    <col min="3842" max="3897" width="1.7109375" style="1" customWidth="1"/>
    <col min="3898" max="3902" width="9.140625" style="1" customWidth="1"/>
    <col min="3903" max="4096" width="9.140625" style="1"/>
    <col min="4097" max="4097" width="0.85546875" style="1" customWidth="1"/>
    <col min="4098" max="4153" width="1.7109375" style="1" customWidth="1"/>
    <col min="4154" max="4158" width="9.140625" style="1" customWidth="1"/>
    <col min="4159" max="4352" width="9.140625" style="1"/>
    <col min="4353" max="4353" width="0.85546875" style="1" customWidth="1"/>
    <col min="4354" max="4409" width="1.7109375" style="1" customWidth="1"/>
    <col min="4410" max="4414" width="9.140625" style="1" customWidth="1"/>
    <col min="4415" max="4608" width="9.140625" style="1"/>
    <col min="4609" max="4609" width="0.85546875" style="1" customWidth="1"/>
    <col min="4610" max="4665" width="1.7109375" style="1" customWidth="1"/>
    <col min="4666" max="4670" width="9.140625" style="1" customWidth="1"/>
    <col min="4671" max="4864" width="9.140625" style="1"/>
    <col min="4865" max="4865" width="0.85546875" style="1" customWidth="1"/>
    <col min="4866" max="4921" width="1.7109375" style="1" customWidth="1"/>
    <col min="4922" max="4926" width="9.140625" style="1" customWidth="1"/>
    <col min="4927" max="5120" width="9.140625" style="1"/>
    <col min="5121" max="5121" width="0.85546875" style="1" customWidth="1"/>
    <col min="5122" max="5177" width="1.7109375" style="1" customWidth="1"/>
    <col min="5178" max="5182" width="9.140625" style="1" customWidth="1"/>
    <col min="5183" max="5376" width="9.140625" style="1"/>
    <col min="5377" max="5377" width="0.85546875" style="1" customWidth="1"/>
    <col min="5378" max="5433" width="1.7109375" style="1" customWidth="1"/>
    <col min="5434" max="5438" width="9.140625" style="1" customWidth="1"/>
    <col min="5439" max="5632" width="9.140625" style="1"/>
    <col min="5633" max="5633" width="0.85546875" style="1" customWidth="1"/>
    <col min="5634" max="5689" width="1.7109375" style="1" customWidth="1"/>
    <col min="5690" max="5694" width="9.140625" style="1" customWidth="1"/>
    <col min="5695" max="5888" width="9.140625" style="1"/>
    <col min="5889" max="5889" width="0.85546875" style="1" customWidth="1"/>
    <col min="5890" max="5945" width="1.7109375" style="1" customWidth="1"/>
    <col min="5946" max="5950" width="9.140625" style="1" customWidth="1"/>
    <col min="5951" max="6144" width="9.140625" style="1"/>
    <col min="6145" max="6145" width="0.85546875" style="1" customWidth="1"/>
    <col min="6146" max="6201" width="1.7109375" style="1" customWidth="1"/>
    <col min="6202" max="6206" width="9.140625" style="1" customWidth="1"/>
    <col min="6207" max="6400" width="9.140625" style="1"/>
    <col min="6401" max="6401" width="0.85546875" style="1" customWidth="1"/>
    <col min="6402" max="6457" width="1.7109375" style="1" customWidth="1"/>
    <col min="6458" max="6462" width="9.140625" style="1" customWidth="1"/>
    <col min="6463" max="6656" width="9.140625" style="1"/>
    <col min="6657" max="6657" width="0.85546875" style="1" customWidth="1"/>
    <col min="6658" max="6713" width="1.7109375" style="1" customWidth="1"/>
    <col min="6714" max="6718" width="9.140625" style="1" customWidth="1"/>
    <col min="6719" max="6912" width="9.140625" style="1"/>
    <col min="6913" max="6913" width="0.85546875" style="1" customWidth="1"/>
    <col min="6914" max="6969" width="1.7109375" style="1" customWidth="1"/>
    <col min="6970" max="6974" width="9.140625" style="1" customWidth="1"/>
    <col min="6975" max="7168" width="9.140625" style="1"/>
    <col min="7169" max="7169" width="0.85546875" style="1" customWidth="1"/>
    <col min="7170" max="7225" width="1.7109375" style="1" customWidth="1"/>
    <col min="7226" max="7230" width="9.140625" style="1" customWidth="1"/>
    <col min="7231" max="7424" width="9.140625" style="1"/>
    <col min="7425" max="7425" width="0.85546875" style="1" customWidth="1"/>
    <col min="7426" max="7481" width="1.7109375" style="1" customWidth="1"/>
    <col min="7482" max="7486" width="9.140625" style="1" customWidth="1"/>
    <col min="7487" max="7680" width="9.140625" style="1"/>
    <col min="7681" max="7681" width="0.85546875" style="1" customWidth="1"/>
    <col min="7682" max="7737" width="1.7109375" style="1" customWidth="1"/>
    <col min="7738" max="7742" width="9.140625" style="1" customWidth="1"/>
    <col min="7743" max="7936" width="9.140625" style="1"/>
    <col min="7937" max="7937" width="0.85546875" style="1" customWidth="1"/>
    <col min="7938" max="7993" width="1.7109375" style="1" customWidth="1"/>
    <col min="7994" max="7998" width="9.140625" style="1" customWidth="1"/>
    <col min="7999" max="8192" width="9.140625" style="1"/>
    <col min="8193" max="8193" width="0.85546875" style="1" customWidth="1"/>
    <col min="8194" max="8249" width="1.7109375" style="1" customWidth="1"/>
    <col min="8250" max="8254" width="9.140625" style="1" customWidth="1"/>
    <col min="8255" max="8448" width="9.140625" style="1"/>
    <col min="8449" max="8449" width="0.85546875" style="1" customWidth="1"/>
    <col min="8450" max="8505" width="1.7109375" style="1" customWidth="1"/>
    <col min="8506" max="8510" width="9.140625" style="1" customWidth="1"/>
    <col min="8511" max="8704" width="9.140625" style="1"/>
    <col min="8705" max="8705" width="0.85546875" style="1" customWidth="1"/>
    <col min="8706" max="8761" width="1.7109375" style="1" customWidth="1"/>
    <col min="8762" max="8766" width="9.140625" style="1" customWidth="1"/>
    <col min="8767" max="8960" width="9.140625" style="1"/>
    <col min="8961" max="8961" width="0.85546875" style="1" customWidth="1"/>
    <col min="8962" max="9017" width="1.7109375" style="1" customWidth="1"/>
    <col min="9018" max="9022" width="9.140625" style="1" customWidth="1"/>
    <col min="9023" max="9216" width="9.140625" style="1"/>
    <col min="9217" max="9217" width="0.85546875" style="1" customWidth="1"/>
    <col min="9218" max="9273" width="1.7109375" style="1" customWidth="1"/>
    <col min="9274" max="9278" width="9.140625" style="1" customWidth="1"/>
    <col min="9279" max="9472" width="9.140625" style="1"/>
    <col min="9473" max="9473" width="0.85546875" style="1" customWidth="1"/>
    <col min="9474" max="9529" width="1.7109375" style="1" customWidth="1"/>
    <col min="9530" max="9534" width="9.140625" style="1" customWidth="1"/>
    <col min="9535" max="9728" width="9.140625" style="1"/>
    <col min="9729" max="9729" width="0.85546875" style="1" customWidth="1"/>
    <col min="9730" max="9785" width="1.7109375" style="1" customWidth="1"/>
    <col min="9786" max="9790" width="9.140625" style="1" customWidth="1"/>
    <col min="9791" max="9984" width="9.140625" style="1"/>
    <col min="9985" max="9985" width="0.85546875" style="1" customWidth="1"/>
    <col min="9986" max="10041" width="1.7109375" style="1" customWidth="1"/>
    <col min="10042" max="10046" width="9.140625" style="1" customWidth="1"/>
    <col min="10047" max="10240" width="9.140625" style="1"/>
    <col min="10241" max="10241" width="0.85546875" style="1" customWidth="1"/>
    <col min="10242" max="10297" width="1.7109375" style="1" customWidth="1"/>
    <col min="10298" max="10302" width="9.140625" style="1" customWidth="1"/>
    <col min="10303" max="10496" width="9.140625" style="1"/>
    <col min="10497" max="10497" width="0.85546875" style="1" customWidth="1"/>
    <col min="10498" max="10553" width="1.7109375" style="1" customWidth="1"/>
    <col min="10554" max="10558" width="9.140625" style="1" customWidth="1"/>
    <col min="10559" max="10752" width="9.140625" style="1"/>
    <col min="10753" max="10753" width="0.85546875" style="1" customWidth="1"/>
    <col min="10754" max="10809" width="1.7109375" style="1" customWidth="1"/>
    <col min="10810" max="10814" width="9.140625" style="1" customWidth="1"/>
    <col min="10815" max="11008" width="9.140625" style="1"/>
    <col min="11009" max="11009" width="0.85546875" style="1" customWidth="1"/>
    <col min="11010" max="11065" width="1.7109375" style="1" customWidth="1"/>
    <col min="11066" max="11070" width="9.140625" style="1" customWidth="1"/>
    <col min="11071" max="11264" width="9.140625" style="1"/>
    <col min="11265" max="11265" width="0.85546875" style="1" customWidth="1"/>
    <col min="11266" max="11321" width="1.7109375" style="1" customWidth="1"/>
    <col min="11322" max="11326" width="9.140625" style="1" customWidth="1"/>
    <col min="11327" max="11520" width="9.140625" style="1"/>
    <col min="11521" max="11521" width="0.85546875" style="1" customWidth="1"/>
    <col min="11522" max="11577" width="1.7109375" style="1" customWidth="1"/>
    <col min="11578" max="11582" width="9.140625" style="1" customWidth="1"/>
    <col min="11583" max="11776" width="9.140625" style="1"/>
    <col min="11777" max="11777" width="0.85546875" style="1" customWidth="1"/>
    <col min="11778" max="11833" width="1.7109375" style="1" customWidth="1"/>
    <col min="11834" max="11838" width="9.140625" style="1" customWidth="1"/>
    <col min="11839" max="12032" width="9.140625" style="1"/>
    <col min="12033" max="12033" width="0.85546875" style="1" customWidth="1"/>
    <col min="12034" max="12089" width="1.7109375" style="1" customWidth="1"/>
    <col min="12090" max="12094" width="9.140625" style="1" customWidth="1"/>
    <col min="12095" max="12288" width="9.140625" style="1"/>
    <col min="12289" max="12289" width="0.85546875" style="1" customWidth="1"/>
    <col min="12290" max="12345" width="1.7109375" style="1" customWidth="1"/>
    <col min="12346" max="12350" width="9.140625" style="1" customWidth="1"/>
    <col min="12351" max="12544" width="9.140625" style="1"/>
    <col min="12545" max="12545" width="0.85546875" style="1" customWidth="1"/>
    <col min="12546" max="12601" width="1.7109375" style="1" customWidth="1"/>
    <col min="12602" max="12606" width="9.140625" style="1" customWidth="1"/>
    <col min="12607" max="12800" width="9.140625" style="1"/>
    <col min="12801" max="12801" width="0.85546875" style="1" customWidth="1"/>
    <col min="12802" max="12857" width="1.7109375" style="1" customWidth="1"/>
    <col min="12858" max="12862" width="9.140625" style="1" customWidth="1"/>
    <col min="12863" max="13056" width="9.140625" style="1"/>
    <col min="13057" max="13057" width="0.85546875" style="1" customWidth="1"/>
    <col min="13058" max="13113" width="1.7109375" style="1" customWidth="1"/>
    <col min="13114" max="13118" width="9.140625" style="1" customWidth="1"/>
    <col min="13119" max="13312" width="9.140625" style="1"/>
    <col min="13313" max="13313" width="0.85546875" style="1" customWidth="1"/>
    <col min="13314" max="13369" width="1.7109375" style="1" customWidth="1"/>
    <col min="13370" max="13374" width="9.140625" style="1" customWidth="1"/>
    <col min="13375" max="13568" width="9.140625" style="1"/>
    <col min="13569" max="13569" width="0.85546875" style="1" customWidth="1"/>
    <col min="13570" max="13625" width="1.7109375" style="1" customWidth="1"/>
    <col min="13626" max="13630" width="9.140625" style="1" customWidth="1"/>
    <col min="13631" max="13824" width="9.140625" style="1"/>
    <col min="13825" max="13825" width="0.85546875" style="1" customWidth="1"/>
    <col min="13826" max="13881" width="1.7109375" style="1" customWidth="1"/>
    <col min="13882" max="13886" width="9.140625" style="1" customWidth="1"/>
    <col min="13887" max="14080" width="9.140625" style="1"/>
    <col min="14081" max="14081" width="0.85546875" style="1" customWidth="1"/>
    <col min="14082" max="14137" width="1.7109375" style="1" customWidth="1"/>
    <col min="14138" max="14142" width="9.140625" style="1" customWidth="1"/>
    <col min="14143" max="14336" width="9.140625" style="1"/>
    <col min="14337" max="14337" width="0.85546875" style="1" customWidth="1"/>
    <col min="14338" max="14393" width="1.7109375" style="1" customWidth="1"/>
    <col min="14394" max="14398" width="9.140625" style="1" customWidth="1"/>
    <col min="14399" max="14592" width="9.140625" style="1"/>
    <col min="14593" max="14593" width="0.85546875" style="1" customWidth="1"/>
    <col min="14594" max="14649" width="1.7109375" style="1" customWidth="1"/>
    <col min="14650" max="14654" width="9.140625" style="1" customWidth="1"/>
    <col min="14655" max="14848" width="9.140625" style="1"/>
    <col min="14849" max="14849" width="0.85546875" style="1" customWidth="1"/>
    <col min="14850" max="14905" width="1.7109375" style="1" customWidth="1"/>
    <col min="14906" max="14910" width="9.140625" style="1" customWidth="1"/>
    <col min="14911" max="15104" width="9.140625" style="1"/>
    <col min="15105" max="15105" width="0.85546875" style="1" customWidth="1"/>
    <col min="15106" max="15161" width="1.7109375" style="1" customWidth="1"/>
    <col min="15162" max="15166" width="9.140625" style="1" customWidth="1"/>
    <col min="15167" max="15360" width="9.140625" style="1"/>
    <col min="15361" max="15361" width="0.85546875" style="1" customWidth="1"/>
    <col min="15362" max="15417" width="1.7109375" style="1" customWidth="1"/>
    <col min="15418" max="15422" width="9.140625" style="1" customWidth="1"/>
    <col min="15423" max="15616" width="9.140625" style="1"/>
    <col min="15617" max="15617" width="0.85546875" style="1" customWidth="1"/>
    <col min="15618" max="15673" width="1.7109375" style="1" customWidth="1"/>
    <col min="15674" max="15678" width="9.140625" style="1" customWidth="1"/>
    <col min="15679" max="15872" width="9.140625" style="1"/>
    <col min="15873" max="15873" width="0.85546875" style="1" customWidth="1"/>
    <col min="15874" max="15929" width="1.7109375" style="1" customWidth="1"/>
    <col min="15930" max="15934" width="9.140625" style="1" customWidth="1"/>
    <col min="15935" max="16128" width="9.140625" style="1"/>
    <col min="16129" max="16129" width="0.85546875" style="1" customWidth="1"/>
    <col min="16130" max="16185" width="1.7109375" style="1" customWidth="1"/>
    <col min="16186" max="16190" width="9.140625" style="1" customWidth="1"/>
    <col min="16191" max="16384" width="9.140625" style="1"/>
  </cols>
  <sheetData>
    <row r="1" spans="1:70">
      <c r="A1" s="13"/>
      <c r="B1" s="13"/>
      <c r="C1" s="13"/>
      <c r="D1" s="13"/>
      <c r="E1" s="13"/>
      <c r="F1" s="13"/>
      <c r="G1" s="13"/>
      <c r="H1" s="13"/>
      <c r="I1" s="13"/>
      <c r="J1" s="13"/>
      <c r="K1" s="13"/>
      <c r="L1" s="13"/>
      <c r="M1" s="13"/>
      <c r="N1" s="13"/>
      <c r="O1" s="13"/>
      <c r="P1" s="13"/>
      <c r="Q1" s="13"/>
      <c r="R1" s="13"/>
      <c r="S1" s="13"/>
      <c r="T1" s="13"/>
      <c r="U1" s="13"/>
      <c r="V1" s="13"/>
      <c r="W1" s="13"/>
      <c r="X1" s="13"/>
      <c r="Y1" s="13"/>
      <c r="Z1" s="13"/>
      <c r="AA1" s="13"/>
      <c r="AB1" s="13"/>
      <c r="AC1" s="13"/>
      <c r="AD1" s="13"/>
      <c r="AE1" s="13"/>
      <c r="AF1" s="13"/>
      <c r="AG1" s="13"/>
      <c r="AH1" s="13"/>
      <c r="AI1" s="13"/>
      <c r="AJ1" s="13"/>
      <c r="AK1" s="13"/>
      <c r="AL1" s="13"/>
      <c r="AM1" s="13"/>
      <c r="AN1" s="13"/>
      <c r="AO1" s="13"/>
      <c r="AP1" s="13"/>
      <c r="AQ1" s="13"/>
      <c r="AR1" s="13"/>
      <c r="AS1" s="13"/>
      <c r="AT1" s="13"/>
      <c r="AU1" s="13"/>
      <c r="AV1" s="13"/>
      <c r="AW1" s="13"/>
      <c r="AX1" s="13"/>
      <c r="AY1" s="13"/>
      <c r="AZ1" s="13"/>
      <c r="BA1" s="13"/>
      <c r="BB1" s="13"/>
      <c r="BC1" s="13"/>
      <c r="BD1" s="13"/>
      <c r="BE1" s="13"/>
      <c r="BF1" s="13"/>
      <c r="BG1" s="13"/>
      <c r="BH1" s="13"/>
      <c r="BI1" s="13"/>
      <c r="BJ1" s="13"/>
      <c r="BK1" s="13"/>
      <c r="BL1" s="13"/>
      <c r="BM1" s="13"/>
      <c r="BN1" s="13"/>
      <c r="BO1" s="13"/>
      <c r="BP1" s="13"/>
      <c r="BQ1" s="13"/>
      <c r="BR1" s="13"/>
    </row>
    <row r="2" spans="1:70">
      <c r="A2" s="13"/>
      <c r="B2" s="13"/>
      <c r="C2" s="13"/>
      <c r="D2" s="13"/>
      <c r="E2" s="13"/>
      <c r="F2" s="13"/>
      <c r="G2" s="13"/>
      <c r="H2" s="13"/>
      <c r="I2" s="13"/>
      <c r="J2" s="13"/>
      <c r="K2" s="13"/>
      <c r="L2" s="13"/>
      <c r="M2" s="13"/>
      <c r="N2" s="13"/>
      <c r="O2" s="13"/>
      <c r="P2" s="13"/>
      <c r="Q2" s="13"/>
      <c r="R2" s="13"/>
      <c r="S2" s="13"/>
      <c r="T2" s="13"/>
      <c r="U2" s="13"/>
      <c r="V2" s="13"/>
      <c r="W2" s="13"/>
      <c r="X2" s="13"/>
      <c r="Y2" s="13"/>
      <c r="Z2" s="13"/>
      <c r="AA2" s="13"/>
      <c r="AB2" s="13"/>
      <c r="AC2" s="13"/>
      <c r="AD2" s="13"/>
      <c r="AE2" s="13"/>
      <c r="AF2" s="13"/>
      <c r="AG2" s="13"/>
      <c r="AH2" s="13"/>
      <c r="AI2" s="13"/>
      <c r="AJ2" s="13"/>
      <c r="AK2" s="13"/>
      <c r="AL2" s="13"/>
      <c r="AM2" s="13"/>
      <c r="AN2" s="13"/>
      <c r="AO2" s="13"/>
      <c r="AP2" s="13"/>
      <c r="AQ2" s="13"/>
      <c r="AR2" s="13"/>
      <c r="AS2" s="13"/>
      <c r="AT2" s="13"/>
      <c r="AU2" s="13"/>
      <c r="AV2" s="13"/>
      <c r="AW2" s="13"/>
      <c r="AX2" s="13"/>
      <c r="AY2" s="13"/>
      <c r="AZ2" s="13"/>
      <c r="BA2" s="13"/>
      <c r="BB2" s="13"/>
      <c r="BC2" s="13"/>
      <c r="BD2" s="13"/>
      <c r="BE2" s="13"/>
      <c r="BF2" s="13"/>
      <c r="BG2" s="13"/>
      <c r="BH2" s="13"/>
      <c r="BI2" s="13"/>
      <c r="BJ2" s="13"/>
      <c r="BK2" s="13"/>
      <c r="BL2" s="13"/>
      <c r="BM2" s="13"/>
      <c r="BN2" s="13"/>
      <c r="BO2" s="13"/>
      <c r="BP2" s="13"/>
      <c r="BQ2" s="13"/>
      <c r="BR2" s="13"/>
    </row>
    <row r="3" spans="1:70">
      <c r="A3" s="13"/>
      <c r="B3" s="13"/>
      <c r="C3" s="13"/>
      <c r="D3" s="13"/>
      <c r="E3" s="13"/>
      <c r="F3" s="13"/>
      <c r="G3" s="13"/>
      <c r="H3" s="13"/>
      <c r="I3" s="13"/>
      <c r="J3" s="13"/>
      <c r="K3" s="13"/>
      <c r="L3" s="13"/>
      <c r="M3" s="13"/>
      <c r="N3" s="13"/>
      <c r="O3" s="13"/>
      <c r="P3" s="13"/>
      <c r="Q3" s="13"/>
      <c r="R3" s="13"/>
      <c r="S3" s="13"/>
      <c r="T3" s="13"/>
      <c r="U3" s="13"/>
      <c r="V3" s="13"/>
      <c r="W3" s="13"/>
      <c r="X3" s="13"/>
      <c r="Y3" s="13"/>
      <c r="Z3" s="13"/>
      <c r="AA3" s="13"/>
      <c r="AB3" s="13"/>
      <c r="AC3" s="13"/>
      <c r="AD3" s="13"/>
      <c r="AE3" s="13"/>
      <c r="AF3" s="13"/>
      <c r="AG3" s="13"/>
      <c r="AH3" s="13"/>
      <c r="AI3" s="13"/>
      <c r="AJ3" s="13"/>
      <c r="AK3" s="13"/>
      <c r="AL3" s="13"/>
      <c r="AM3" s="13"/>
      <c r="AN3" s="13"/>
      <c r="AO3" s="13"/>
      <c r="AP3" s="13"/>
      <c r="AQ3" s="13"/>
      <c r="AR3" s="13"/>
      <c r="AS3" s="13"/>
      <c r="AT3" s="13"/>
      <c r="AU3" s="13"/>
      <c r="AV3" s="13"/>
      <c r="AW3" s="13"/>
      <c r="AX3" s="13"/>
      <c r="AY3" s="13"/>
      <c r="AZ3" s="13"/>
      <c r="BA3" s="13"/>
      <c r="BB3" s="13"/>
      <c r="BC3" s="13"/>
      <c r="BD3" s="13"/>
      <c r="BE3" s="13"/>
      <c r="BF3" s="314" t="s">
        <v>164</v>
      </c>
      <c r="BG3" s="314"/>
      <c r="BH3" s="13"/>
      <c r="BI3" s="13"/>
      <c r="BJ3" s="13"/>
      <c r="BK3" s="13"/>
      <c r="BL3" s="13" t="s">
        <v>165</v>
      </c>
      <c r="BM3" s="13" t="s">
        <v>166</v>
      </c>
      <c r="BO3" s="13"/>
      <c r="BP3" s="13"/>
      <c r="BQ3" s="13"/>
      <c r="BR3" s="13"/>
    </row>
    <row r="4" spans="1:70">
      <c r="A4" s="13"/>
      <c r="B4" s="13"/>
      <c r="C4" s="13"/>
      <c r="D4" s="13"/>
      <c r="E4" s="13"/>
      <c r="F4" s="13"/>
      <c r="G4" s="13"/>
      <c r="H4" s="13"/>
      <c r="I4" s="13"/>
      <c r="J4" s="13"/>
      <c r="K4" s="13"/>
      <c r="L4" s="13"/>
      <c r="M4" s="13"/>
      <c r="N4" s="13"/>
      <c r="O4" s="13"/>
      <c r="P4" s="13"/>
      <c r="Q4" s="13"/>
      <c r="R4" s="13"/>
      <c r="S4" s="13"/>
      <c r="T4" s="13"/>
      <c r="U4" s="13"/>
      <c r="V4" s="13"/>
      <c r="W4" s="13"/>
      <c r="X4" s="13"/>
      <c r="Y4" s="13"/>
      <c r="Z4" s="13"/>
      <c r="AA4" s="13"/>
      <c r="AB4" s="13"/>
      <c r="AC4" s="13"/>
      <c r="AD4" s="13"/>
      <c r="AE4" s="13"/>
      <c r="AF4" s="13"/>
      <c r="AG4" s="13"/>
      <c r="AH4" s="13"/>
      <c r="AI4" s="13"/>
      <c r="AJ4" s="13"/>
      <c r="AK4" s="13"/>
      <c r="AL4" s="13"/>
      <c r="AM4" s="13"/>
      <c r="AN4" s="13"/>
      <c r="AO4" s="13"/>
      <c r="AP4" s="13"/>
      <c r="AQ4" s="13"/>
      <c r="AR4" s="13"/>
      <c r="AS4" s="13"/>
      <c r="AT4" s="13"/>
      <c r="AU4" s="13"/>
      <c r="AV4" s="13"/>
      <c r="AW4" s="13"/>
      <c r="AX4" s="13"/>
      <c r="AY4" s="13"/>
      <c r="AZ4" s="13"/>
      <c r="BA4" s="13"/>
      <c r="BB4" s="13"/>
      <c r="BC4" s="13"/>
      <c r="BD4" s="13"/>
      <c r="BE4" s="13"/>
      <c r="BF4" s="316" t="s">
        <v>250</v>
      </c>
      <c r="BG4" s="316"/>
      <c r="BH4" s="316"/>
      <c r="BI4" s="316"/>
      <c r="BJ4" s="316"/>
      <c r="BK4" s="120"/>
      <c r="BL4" s="144"/>
      <c r="BM4" s="124"/>
      <c r="BO4" s="13"/>
      <c r="BP4" s="13"/>
      <c r="BQ4" s="13"/>
      <c r="BR4" s="13"/>
    </row>
    <row r="5" spans="1:70">
      <c r="A5" s="13"/>
      <c r="B5" s="13"/>
      <c r="C5" s="13"/>
      <c r="D5" s="13"/>
      <c r="E5" s="13"/>
      <c r="F5" s="13"/>
      <c r="G5" s="13"/>
      <c r="H5" s="13"/>
      <c r="I5" s="13"/>
      <c r="J5" s="13"/>
      <c r="K5" s="13"/>
      <c r="L5" s="13"/>
      <c r="M5" s="13"/>
      <c r="N5" s="13"/>
      <c r="O5" s="13"/>
      <c r="P5" s="13"/>
      <c r="Q5" s="13"/>
      <c r="R5" s="13"/>
      <c r="S5" s="13"/>
      <c r="T5" s="13"/>
      <c r="U5" s="13"/>
      <c r="V5" s="13"/>
      <c r="W5" s="13"/>
      <c r="X5" s="13"/>
      <c r="Y5" s="13"/>
      <c r="Z5" s="13"/>
      <c r="AA5" s="13"/>
      <c r="AB5" s="13"/>
      <c r="AC5" s="13"/>
      <c r="AD5" s="13"/>
      <c r="AE5" s="13"/>
      <c r="AF5" s="13"/>
      <c r="AG5" s="13"/>
      <c r="AH5" s="13"/>
      <c r="AI5" s="13"/>
      <c r="AJ5" s="13"/>
      <c r="AK5" s="13"/>
      <c r="AL5" s="13"/>
      <c r="AM5" s="13"/>
      <c r="AN5" s="13"/>
      <c r="AO5" s="13"/>
      <c r="AP5" s="13"/>
      <c r="AQ5" s="13"/>
      <c r="AR5" s="13"/>
      <c r="AS5" s="13"/>
      <c r="AT5" s="13"/>
      <c r="AU5" s="13"/>
      <c r="AV5" s="13"/>
      <c r="AW5" s="13"/>
      <c r="AX5" s="13"/>
      <c r="AY5" s="13"/>
      <c r="AZ5" s="13"/>
      <c r="BA5" s="13"/>
      <c r="BB5" s="13"/>
      <c r="BC5" s="13"/>
      <c r="BD5" s="13"/>
      <c r="BE5" s="13"/>
      <c r="BF5" s="13"/>
      <c r="BG5" s="13"/>
      <c r="BH5" s="13"/>
      <c r="BI5" s="186"/>
      <c r="BJ5" s="13"/>
      <c r="BK5" s="13"/>
      <c r="BL5" s="13"/>
      <c r="BM5" s="13"/>
      <c r="BN5" s="13"/>
      <c r="BO5" s="13"/>
      <c r="BP5" s="13"/>
      <c r="BQ5" s="13"/>
      <c r="BR5" s="13"/>
    </row>
    <row r="6" spans="1:70">
      <c r="A6" s="13"/>
      <c r="B6" s="13"/>
      <c r="C6" s="13"/>
      <c r="D6" s="13"/>
      <c r="E6" s="13"/>
      <c r="F6" s="13"/>
      <c r="G6" s="13"/>
      <c r="H6" s="13"/>
      <c r="I6" s="13"/>
      <c r="J6" s="13"/>
      <c r="K6" s="13"/>
      <c r="L6" s="13"/>
      <c r="M6" s="13"/>
      <c r="N6" s="13"/>
      <c r="O6" s="13"/>
      <c r="P6" s="13"/>
      <c r="Q6" s="13"/>
      <c r="R6" s="13"/>
      <c r="S6" s="13"/>
      <c r="T6" s="13"/>
      <c r="U6" s="13"/>
      <c r="V6" s="13"/>
      <c r="W6" s="13"/>
      <c r="X6" s="13"/>
      <c r="Y6" s="13"/>
      <c r="Z6" s="13"/>
      <c r="AA6" s="13"/>
      <c r="AB6" s="13"/>
      <c r="AC6" s="13"/>
      <c r="AD6" s="13"/>
      <c r="AE6" s="13"/>
      <c r="AF6" s="13"/>
      <c r="AG6" s="13"/>
      <c r="AH6" s="13"/>
      <c r="AI6" s="13"/>
      <c r="AJ6" s="13"/>
      <c r="AK6" s="13"/>
      <c r="AL6" s="13"/>
      <c r="AM6" s="13"/>
      <c r="AN6" s="13"/>
      <c r="AO6" s="13"/>
      <c r="AP6" s="13"/>
      <c r="AQ6" s="13"/>
      <c r="AR6" s="13"/>
      <c r="AS6" s="13"/>
      <c r="AT6" s="13"/>
      <c r="AU6" s="13"/>
      <c r="AV6" s="13"/>
      <c r="AW6" s="13"/>
      <c r="AX6" s="13"/>
      <c r="AY6" s="13"/>
      <c r="AZ6" s="13"/>
      <c r="BA6" s="13"/>
      <c r="BB6" s="13"/>
      <c r="BC6" s="13"/>
      <c r="BD6" s="13"/>
      <c r="BE6" s="13"/>
      <c r="BF6" s="333" t="s">
        <v>132</v>
      </c>
      <c r="BG6" s="333"/>
      <c r="BH6" s="127" t="s">
        <v>1</v>
      </c>
      <c r="BI6" s="126"/>
      <c r="BJ6" s="126"/>
      <c r="BK6" s="126"/>
      <c r="BL6" s="13"/>
      <c r="BM6" s="13"/>
      <c r="BN6" s="13"/>
      <c r="BO6" s="13"/>
      <c r="BP6" s="13"/>
      <c r="BQ6" s="13"/>
      <c r="BR6" s="13"/>
    </row>
    <row r="7" spans="1:70" ht="25.5">
      <c r="A7" s="13"/>
      <c r="B7" s="13"/>
      <c r="C7" s="14"/>
      <c r="D7" s="13"/>
      <c r="E7" s="13"/>
      <c r="F7" s="13"/>
      <c r="G7" s="13"/>
      <c r="H7" s="13"/>
      <c r="I7" s="306" t="str">
        <f>CONCATENATE("СЕРТИФИКАТ О КАЛИБРОВКЕ № ",BF7,BH7)</f>
        <v>СЕРТИФИКАТ О КАЛИБРОВКЕ № ЧБ.К.2335-18</v>
      </c>
      <c r="J7" s="306"/>
      <c r="K7" s="306"/>
      <c r="L7" s="306"/>
      <c r="M7" s="306"/>
      <c r="N7" s="306"/>
      <c r="O7" s="306"/>
      <c r="P7" s="306"/>
      <c r="Q7" s="306"/>
      <c r="R7" s="306"/>
      <c r="S7" s="306"/>
      <c r="T7" s="306"/>
      <c r="U7" s="306"/>
      <c r="V7" s="306"/>
      <c r="W7" s="306"/>
      <c r="X7" s="306"/>
      <c r="Y7" s="306"/>
      <c r="Z7" s="306"/>
      <c r="AA7" s="306"/>
      <c r="AB7" s="306"/>
      <c r="AC7" s="306"/>
      <c r="AD7" s="306"/>
      <c r="AE7" s="306"/>
      <c r="AF7" s="306"/>
      <c r="AG7" s="306"/>
      <c r="AH7" s="306"/>
      <c r="AI7" s="306"/>
      <c r="AJ7" s="306"/>
      <c r="AK7" s="306"/>
      <c r="AL7" s="306"/>
      <c r="AM7" s="306"/>
      <c r="AN7" s="306"/>
      <c r="AO7" s="306"/>
      <c r="AP7" s="306"/>
      <c r="AQ7" s="306"/>
      <c r="AR7" s="306"/>
      <c r="AS7" s="306"/>
      <c r="AT7" s="306"/>
      <c r="AU7" s="306"/>
      <c r="AV7" s="306"/>
      <c r="AW7" s="306"/>
      <c r="AX7" s="13"/>
      <c r="AY7" s="13"/>
      <c r="AZ7" s="13"/>
      <c r="BA7" s="13"/>
      <c r="BB7" s="13"/>
      <c r="BC7" s="13"/>
      <c r="BD7" s="13"/>
      <c r="BE7" s="13"/>
      <c r="BF7" s="334" t="s">
        <v>474</v>
      </c>
      <c r="BG7" s="334"/>
      <c r="BH7" s="128">
        <v>18</v>
      </c>
      <c r="BI7" s="109"/>
      <c r="BJ7" s="109"/>
      <c r="BK7" s="109"/>
      <c r="BL7" s="13"/>
      <c r="BM7" s="13"/>
      <c r="BN7" s="13"/>
      <c r="BO7" s="13"/>
      <c r="BP7" s="13"/>
      <c r="BQ7" s="13"/>
      <c r="BR7" s="13"/>
    </row>
    <row r="8" spans="1:70">
      <c r="A8" s="13"/>
      <c r="B8" s="13"/>
      <c r="C8" s="14"/>
      <c r="D8" s="14"/>
      <c r="E8" s="14"/>
      <c r="F8" s="14"/>
      <c r="G8" s="14"/>
      <c r="H8" s="14"/>
      <c r="I8" s="14"/>
      <c r="J8" s="15"/>
      <c r="K8" s="14"/>
      <c r="L8" s="14"/>
      <c r="M8" s="13"/>
      <c r="N8" s="13"/>
      <c r="O8" s="13"/>
      <c r="P8" s="13"/>
      <c r="Q8" s="13"/>
      <c r="R8" s="13"/>
      <c r="S8" s="13"/>
      <c r="T8" s="13"/>
      <c r="U8" s="13"/>
      <c r="V8" s="13"/>
      <c r="W8" s="13"/>
      <c r="X8" s="13"/>
      <c r="Y8" s="13"/>
      <c r="Z8" s="13"/>
      <c r="AA8" s="13"/>
      <c r="AB8" s="13"/>
      <c r="AC8" s="13"/>
      <c r="AD8" s="13"/>
      <c r="AE8" s="13"/>
      <c r="AF8" s="13"/>
      <c r="AG8" s="13"/>
      <c r="AH8" s="13"/>
      <c r="AI8" s="13"/>
      <c r="AJ8" s="13"/>
      <c r="AK8" s="13"/>
      <c r="AL8" s="13"/>
      <c r="AM8" s="13"/>
      <c r="AN8" s="13"/>
      <c r="AO8" s="13"/>
      <c r="AP8" s="13"/>
      <c r="AQ8" s="13"/>
      <c r="AR8" s="13"/>
      <c r="AS8" s="13"/>
      <c r="AT8" s="13"/>
      <c r="AU8" s="13"/>
      <c r="AV8" s="13"/>
      <c r="AW8" s="13"/>
      <c r="AX8" s="13"/>
      <c r="AY8" s="13"/>
      <c r="AZ8" s="13"/>
      <c r="BA8" s="13"/>
      <c r="BB8" s="13"/>
      <c r="BC8" s="13"/>
      <c r="BD8" s="13"/>
      <c r="BE8" s="13"/>
      <c r="BF8" s="359" t="s">
        <v>58</v>
      </c>
      <c r="BG8" s="359"/>
      <c r="BH8" s="13"/>
      <c r="BI8" s="309" t="s">
        <v>65</v>
      </c>
      <c r="BJ8" s="309"/>
      <c r="BK8" s="309"/>
      <c r="BL8" s="13"/>
      <c r="BM8" s="13"/>
      <c r="BN8" s="13"/>
      <c r="BO8" s="13"/>
      <c r="BP8" s="13"/>
      <c r="BQ8" s="13"/>
      <c r="BR8" s="13"/>
    </row>
    <row r="9" spans="1:70" ht="15.75">
      <c r="A9" s="13"/>
      <c r="B9" s="13"/>
      <c r="C9" s="14"/>
      <c r="D9" s="14"/>
      <c r="E9" s="14"/>
      <c r="F9" s="14"/>
      <c r="G9" s="13"/>
      <c r="H9" s="13"/>
      <c r="I9" s="13"/>
      <c r="J9" s="13"/>
      <c r="K9" s="13"/>
      <c r="L9" s="13"/>
      <c r="M9" s="13"/>
      <c r="N9" s="13"/>
      <c r="O9" s="13"/>
      <c r="P9" s="13"/>
      <c r="Q9" s="13"/>
      <c r="R9" s="13"/>
      <c r="S9" s="13"/>
      <c r="T9" s="13"/>
      <c r="U9" s="13"/>
      <c r="V9" s="13"/>
      <c r="W9" s="13"/>
      <c r="X9" s="13"/>
      <c r="Y9" s="13"/>
      <c r="Z9" s="18"/>
      <c r="AA9" s="518"/>
      <c r="AB9" s="518"/>
      <c r="AC9" s="518"/>
      <c r="AD9" s="518"/>
      <c r="AE9" s="518"/>
      <c r="AF9" s="518"/>
      <c r="AG9" s="518"/>
      <c r="AH9" s="518"/>
      <c r="AI9" s="518"/>
      <c r="AJ9" s="518"/>
      <c r="AK9" s="518"/>
      <c r="AL9" s="518"/>
      <c r="AM9" s="518"/>
      <c r="AN9" s="519"/>
      <c r="AO9" s="519"/>
      <c r="AP9" s="519"/>
      <c r="AQ9" s="519"/>
      <c r="AR9" s="519"/>
      <c r="AS9" s="519"/>
      <c r="AT9" s="519"/>
      <c r="AU9" s="519"/>
      <c r="AV9" s="319"/>
      <c r="AW9" s="319"/>
      <c r="AX9" s="319"/>
      <c r="AY9" s="319"/>
      <c r="AZ9" s="122"/>
      <c r="BA9" s="18"/>
      <c r="BB9" s="18"/>
      <c r="BC9" s="13"/>
      <c r="BD9" s="13"/>
      <c r="BE9" s="13"/>
      <c r="BF9" s="520" t="str">
        <f>CONCATENATE(BF7,BH7)</f>
        <v>ЧБ.К.2335-18</v>
      </c>
      <c r="BG9" s="520"/>
      <c r="BH9" s="13"/>
      <c r="BI9" s="310">
        <v>70802587</v>
      </c>
      <c r="BJ9" s="310"/>
      <c r="BK9" s="16" t="s">
        <v>53</v>
      </c>
      <c r="BL9" s="365">
        <v>43140</v>
      </c>
      <c r="BM9" s="310"/>
      <c r="BN9" s="13"/>
      <c r="BO9" s="13"/>
      <c r="BP9" s="13"/>
      <c r="BQ9" s="13"/>
      <c r="BR9" s="13"/>
    </row>
    <row r="10" spans="1:70">
      <c r="A10" s="13"/>
      <c r="B10" s="13"/>
      <c r="C10" s="14"/>
      <c r="D10" s="14"/>
      <c r="E10" s="14"/>
      <c r="F10" s="14"/>
      <c r="G10" s="14"/>
      <c r="H10" s="14"/>
      <c r="I10" s="14"/>
      <c r="J10" s="14"/>
      <c r="K10" s="14"/>
      <c r="L10" s="14"/>
      <c r="M10" s="13"/>
      <c r="N10" s="13"/>
      <c r="O10" s="13"/>
      <c r="P10" s="13"/>
      <c r="Q10" s="13"/>
      <c r="R10" s="13"/>
      <c r="S10" s="13"/>
      <c r="T10" s="13"/>
      <c r="U10" s="13"/>
      <c r="V10" s="13"/>
      <c r="W10" s="13"/>
      <c r="X10" s="13"/>
      <c r="Y10" s="13"/>
      <c r="Z10" s="13"/>
      <c r="AA10" s="13"/>
      <c r="AB10" s="13"/>
      <c r="AC10" s="13"/>
      <c r="AD10" s="13"/>
      <c r="AE10" s="13"/>
      <c r="AF10" s="13"/>
      <c r="AG10" s="13"/>
      <c r="AH10" s="13"/>
      <c r="AI10" s="13"/>
      <c r="AJ10" s="13"/>
      <c r="AK10" s="13"/>
      <c r="AL10" s="13"/>
      <c r="AM10" s="13"/>
      <c r="AN10" s="13"/>
      <c r="AO10" s="13"/>
      <c r="AP10" s="13"/>
      <c r="AQ10" s="13"/>
      <c r="AR10" s="13"/>
      <c r="AS10" s="13"/>
      <c r="AT10" s="13"/>
      <c r="AU10" s="13"/>
      <c r="AV10" s="13"/>
      <c r="AW10" s="13"/>
      <c r="AX10" s="13"/>
      <c r="AY10" s="13"/>
      <c r="AZ10" s="13"/>
      <c r="BA10" s="13"/>
      <c r="BB10" s="13"/>
      <c r="BC10" s="13"/>
      <c r="BD10" s="13"/>
      <c r="BE10" s="13"/>
      <c r="BF10" s="13"/>
      <c r="BG10" s="13"/>
      <c r="BH10" s="13"/>
      <c r="BI10" s="17"/>
      <c r="BJ10" s="13"/>
      <c r="BK10" s="13"/>
      <c r="BL10" s="13"/>
      <c r="BM10" s="13"/>
      <c r="BN10" s="13"/>
      <c r="BO10" s="13"/>
      <c r="BP10" s="13"/>
      <c r="BQ10" s="13"/>
      <c r="BR10" s="13"/>
    </row>
    <row r="11" spans="1:70">
      <c r="A11" s="13"/>
      <c r="B11" s="13"/>
      <c r="C11" s="14"/>
      <c r="D11" s="14"/>
      <c r="E11" s="14"/>
      <c r="F11" s="14"/>
      <c r="G11" s="14"/>
      <c r="H11" s="14"/>
      <c r="I11" s="14"/>
      <c r="J11" s="14"/>
      <c r="K11" s="14"/>
      <c r="L11" s="14"/>
      <c r="M11" s="13"/>
      <c r="N11" s="13"/>
      <c r="O11" s="13"/>
      <c r="P11" s="13"/>
      <c r="Q11" s="13"/>
      <c r="R11" s="13"/>
      <c r="S11" s="13"/>
      <c r="T11" s="13"/>
      <c r="U11" s="13"/>
      <c r="V11" s="13"/>
      <c r="W11" s="13"/>
      <c r="X11" s="13"/>
      <c r="Y11" s="13"/>
      <c r="Z11" s="13"/>
      <c r="AA11" s="13"/>
      <c r="AB11" s="13"/>
      <c r="AC11" s="13"/>
      <c r="AD11" s="13"/>
      <c r="AE11" s="13"/>
      <c r="AF11" s="13"/>
      <c r="AG11" s="13"/>
      <c r="AH11" s="13"/>
      <c r="AI11" s="13"/>
      <c r="AJ11" s="13"/>
      <c r="AK11" s="13"/>
      <c r="AL11" s="13"/>
      <c r="AM11" s="13"/>
      <c r="AN11" s="13"/>
      <c r="AO11" s="13"/>
      <c r="AP11" s="13"/>
      <c r="AQ11" s="13"/>
      <c r="AR11" s="13"/>
      <c r="AS11" s="13"/>
      <c r="AT11" s="13"/>
      <c r="AU11" s="13"/>
      <c r="AV11" s="13"/>
      <c r="AW11" s="13"/>
      <c r="AX11" s="13"/>
      <c r="AY11" s="13"/>
      <c r="AZ11" s="13"/>
      <c r="BA11" s="13"/>
      <c r="BB11" s="13"/>
      <c r="BC11" s="13"/>
      <c r="BD11" s="13"/>
      <c r="BE11" s="13"/>
      <c r="BF11" s="354" t="s">
        <v>5</v>
      </c>
      <c r="BG11" s="354" t="s">
        <v>6</v>
      </c>
      <c r="BH11" s="354" t="s">
        <v>7</v>
      </c>
      <c r="BI11" s="18"/>
      <c r="BJ11" s="18"/>
      <c r="BK11" s="18"/>
      <c r="BL11" s="18"/>
      <c r="BM11" s="18"/>
      <c r="BN11" s="13"/>
      <c r="BO11" s="13"/>
      <c r="BP11" s="13"/>
      <c r="BQ11" s="13"/>
      <c r="BR11" s="13"/>
    </row>
    <row r="12" spans="1:70" ht="15.75">
      <c r="A12" s="13"/>
      <c r="B12" s="521" t="s">
        <v>100</v>
      </c>
      <c r="C12" s="521"/>
      <c r="D12" s="521"/>
      <c r="E12" s="521"/>
      <c r="F12" s="521"/>
      <c r="G12" s="521"/>
      <c r="H12" s="521"/>
      <c r="I12" s="521"/>
      <c r="J12" s="521"/>
      <c r="K12" s="521"/>
      <c r="L12" s="521"/>
      <c r="M12" s="521"/>
      <c r="N12" s="382" t="str">
        <f>BF4&amp;" "&amp;BL4&amp;" "&amp;BM4&amp;""</f>
        <v xml:space="preserve">Набор гирь 5 кг, 10 кг  </v>
      </c>
      <c r="O12" s="382"/>
      <c r="P12" s="382"/>
      <c r="Q12" s="382"/>
      <c r="R12" s="382"/>
      <c r="S12" s="382"/>
      <c r="T12" s="382"/>
      <c r="U12" s="382"/>
      <c r="V12" s="382"/>
      <c r="W12" s="382"/>
      <c r="X12" s="382"/>
      <c r="Y12" s="382"/>
      <c r="Z12" s="382"/>
      <c r="AA12" s="382"/>
      <c r="AB12" s="382"/>
      <c r="AC12" s="382"/>
      <c r="AD12" s="382"/>
      <c r="AE12" s="382"/>
      <c r="AF12" s="382"/>
      <c r="AG12" s="382"/>
      <c r="AH12" s="382"/>
      <c r="AI12" s="382"/>
      <c r="AJ12" s="382"/>
      <c r="AK12" s="382"/>
      <c r="AL12" s="382"/>
      <c r="AM12" s="382"/>
      <c r="AN12" s="382"/>
      <c r="AO12" s="382"/>
      <c r="AP12" s="382"/>
      <c r="AQ12" s="382"/>
      <c r="AR12" s="382"/>
      <c r="AS12" s="382"/>
      <c r="AT12" s="382"/>
      <c r="AU12" s="382"/>
      <c r="AV12" s="382"/>
      <c r="AW12" s="382"/>
      <c r="AX12" s="382"/>
      <c r="AY12" s="382"/>
      <c r="AZ12" s="382"/>
      <c r="BA12" s="382"/>
      <c r="BB12" s="382"/>
      <c r="BC12" s="382"/>
      <c r="BD12" s="382"/>
      <c r="BE12" s="382"/>
      <c r="BF12" s="354"/>
      <c r="BG12" s="354"/>
      <c r="BH12" s="354"/>
      <c r="BI12" s="18"/>
      <c r="BJ12" s="18"/>
      <c r="BK12" s="18"/>
      <c r="BL12" s="18"/>
      <c r="BM12" s="18"/>
      <c r="BN12" s="13"/>
      <c r="BO12" s="13"/>
      <c r="BP12" s="13"/>
      <c r="BQ12" s="13"/>
      <c r="BR12" s="13"/>
    </row>
    <row r="13" spans="1:70" ht="15.75">
      <c r="A13" s="13"/>
      <c r="B13" s="13"/>
      <c r="C13" s="13"/>
      <c r="D13" s="13"/>
      <c r="E13" s="13"/>
      <c r="F13" s="13"/>
      <c r="G13" s="13"/>
      <c r="H13" s="13"/>
      <c r="I13" s="13"/>
      <c r="J13" s="13"/>
      <c r="K13" s="13"/>
      <c r="L13" s="13"/>
      <c r="M13" s="13"/>
      <c r="N13" s="346" t="s">
        <v>101</v>
      </c>
      <c r="O13" s="346"/>
      <c r="P13" s="346"/>
      <c r="Q13" s="346"/>
      <c r="R13" s="346"/>
      <c r="S13" s="346"/>
      <c r="T13" s="346"/>
      <c r="U13" s="346"/>
      <c r="V13" s="346"/>
      <c r="W13" s="346"/>
      <c r="X13" s="346"/>
      <c r="Y13" s="346"/>
      <c r="Z13" s="346"/>
      <c r="AA13" s="346"/>
      <c r="AB13" s="346"/>
      <c r="AC13" s="346"/>
      <c r="AD13" s="346"/>
      <c r="AE13" s="346"/>
      <c r="AF13" s="346"/>
      <c r="AG13" s="346"/>
      <c r="AH13" s="346"/>
      <c r="AI13" s="346"/>
      <c r="AJ13" s="346"/>
      <c r="AK13" s="346"/>
      <c r="AL13" s="346"/>
      <c r="AM13" s="346"/>
      <c r="AN13" s="346"/>
      <c r="AO13" s="346"/>
      <c r="AP13" s="346"/>
      <c r="AQ13" s="346"/>
      <c r="AR13" s="346"/>
      <c r="AS13" s="346"/>
      <c r="AT13" s="346"/>
      <c r="AU13" s="346"/>
      <c r="AV13" s="346"/>
      <c r="AW13" s="346"/>
      <c r="AX13" s="346"/>
      <c r="AY13" s="346"/>
      <c r="AZ13" s="346"/>
      <c r="BA13" s="346"/>
      <c r="BB13" s="346"/>
      <c r="BC13" s="346"/>
      <c r="BD13" s="346"/>
      <c r="BE13" s="346"/>
      <c r="BF13" s="7" t="s">
        <v>140</v>
      </c>
      <c r="BG13" s="285" t="s">
        <v>294</v>
      </c>
      <c r="BH13" s="285" t="s">
        <v>466</v>
      </c>
      <c r="BI13" s="18"/>
      <c r="BJ13" s="18"/>
      <c r="BK13" s="18"/>
      <c r="BL13" s="18"/>
      <c r="BM13" s="18"/>
      <c r="BN13" s="13"/>
      <c r="BO13" s="13"/>
      <c r="BP13" s="13"/>
      <c r="BQ13" s="13"/>
      <c r="BR13" s="13"/>
    </row>
    <row r="14" spans="1:70" ht="15.75">
      <c r="A14" s="13"/>
      <c r="B14" s="517"/>
      <c r="C14" s="517"/>
      <c r="D14" s="517"/>
      <c r="E14" s="517"/>
      <c r="F14" s="517"/>
      <c r="G14" s="517"/>
      <c r="H14" s="517"/>
      <c r="I14" s="517"/>
      <c r="J14" s="517"/>
      <c r="K14" s="517"/>
      <c r="L14" s="517"/>
      <c r="M14" s="517"/>
      <c r="N14" s="517"/>
      <c r="O14" s="517"/>
      <c r="P14" s="517"/>
      <c r="Q14" s="517"/>
      <c r="R14" s="517"/>
      <c r="S14" s="517"/>
      <c r="T14" s="517"/>
      <c r="U14" s="517"/>
      <c r="V14" s="517"/>
      <c r="W14" s="517"/>
      <c r="X14" s="517"/>
      <c r="Y14" s="517"/>
      <c r="Z14" s="517"/>
      <c r="AA14" s="517"/>
      <c r="AB14" s="517"/>
      <c r="AC14" s="517"/>
      <c r="AD14" s="517"/>
      <c r="AE14" s="517"/>
      <c r="AF14" s="517"/>
      <c r="AG14" s="517"/>
      <c r="AH14" s="517"/>
      <c r="AI14" s="517"/>
      <c r="AJ14" s="517"/>
      <c r="AK14" s="517"/>
      <c r="AL14" s="517"/>
      <c r="AM14" s="517"/>
      <c r="AN14" s="517"/>
      <c r="AO14" s="517"/>
      <c r="AP14" s="517"/>
      <c r="AQ14" s="517"/>
      <c r="AR14" s="517"/>
      <c r="AS14" s="517"/>
      <c r="AT14" s="517"/>
      <c r="AU14" s="517"/>
      <c r="AV14" s="517"/>
      <c r="AW14" s="517"/>
      <c r="AX14" s="517"/>
      <c r="AY14" s="517"/>
      <c r="AZ14" s="517"/>
      <c r="BA14" s="517"/>
      <c r="BB14" s="517"/>
      <c r="BC14" s="517"/>
      <c r="BD14" s="517"/>
      <c r="BE14" s="517"/>
      <c r="BF14" s="19" t="s">
        <v>10</v>
      </c>
      <c r="BG14" s="19" t="s">
        <v>11</v>
      </c>
      <c r="BH14" s="20" t="s">
        <v>12</v>
      </c>
      <c r="BI14" s="18"/>
      <c r="BJ14" s="18"/>
      <c r="BK14" s="18"/>
      <c r="BL14" s="18"/>
      <c r="BM14" s="18"/>
      <c r="BN14" s="13"/>
      <c r="BO14" s="13"/>
      <c r="BP14" s="13"/>
      <c r="BQ14" s="13"/>
      <c r="BR14" s="13"/>
    </row>
    <row r="15" spans="1:70" ht="12" customHeight="1">
      <c r="A15" s="13"/>
      <c r="B15" s="346" t="s">
        <v>9</v>
      </c>
      <c r="C15" s="346"/>
      <c r="D15" s="346"/>
      <c r="E15" s="346"/>
      <c r="F15" s="346"/>
      <c r="G15" s="346"/>
      <c r="H15" s="346"/>
      <c r="I15" s="346"/>
      <c r="J15" s="346"/>
      <c r="K15" s="346"/>
      <c r="L15" s="346"/>
      <c r="M15" s="346"/>
      <c r="N15" s="346"/>
      <c r="O15" s="346"/>
      <c r="P15" s="346"/>
      <c r="Q15" s="346"/>
      <c r="R15" s="346"/>
      <c r="S15" s="346"/>
      <c r="T15" s="346"/>
      <c r="U15" s="346"/>
      <c r="V15" s="346"/>
      <c r="W15" s="346"/>
      <c r="X15" s="346"/>
      <c r="Y15" s="346"/>
      <c r="Z15" s="346"/>
      <c r="AA15" s="346"/>
      <c r="AB15" s="346"/>
      <c r="AC15" s="346"/>
      <c r="AD15" s="346"/>
      <c r="AE15" s="346"/>
      <c r="AF15" s="346"/>
      <c r="AG15" s="346"/>
      <c r="AH15" s="346"/>
      <c r="AI15" s="346"/>
      <c r="AJ15" s="346"/>
      <c r="AK15" s="346"/>
      <c r="AL15" s="346"/>
      <c r="AM15" s="346"/>
      <c r="AN15" s="346"/>
      <c r="AO15" s="346"/>
      <c r="AP15" s="346"/>
      <c r="AQ15" s="346"/>
      <c r="AR15" s="346"/>
      <c r="AS15" s="346"/>
      <c r="AT15" s="346"/>
      <c r="AU15" s="346"/>
      <c r="AV15" s="346"/>
      <c r="AW15" s="346"/>
      <c r="AX15" s="346"/>
      <c r="AY15" s="346"/>
      <c r="AZ15" s="346"/>
      <c r="BA15" s="346"/>
      <c r="BB15" s="346"/>
      <c r="BC15" s="346"/>
      <c r="BD15" s="346"/>
      <c r="BE15" s="346"/>
      <c r="BF15" s="13"/>
      <c r="BG15" s="13"/>
      <c r="BH15" s="13"/>
      <c r="BI15" s="18"/>
      <c r="BJ15" s="18"/>
      <c r="BK15" s="18"/>
      <c r="BL15" s="18"/>
      <c r="BM15" s="18"/>
      <c r="BN15" s="13"/>
      <c r="BO15" s="13"/>
      <c r="BP15" s="13"/>
      <c r="BQ15" s="13"/>
      <c r="BR15" s="13"/>
    </row>
    <row r="16" spans="1:70" ht="11.25" customHeight="1">
      <c r="A16" s="13"/>
      <c r="B16" s="345"/>
      <c r="C16" s="345"/>
      <c r="D16" s="345"/>
      <c r="E16" s="345"/>
      <c r="F16" s="345"/>
      <c r="G16" s="345"/>
      <c r="H16" s="345"/>
      <c r="I16" s="345"/>
      <c r="J16" s="345"/>
      <c r="K16" s="345"/>
      <c r="L16" s="345"/>
      <c r="M16" s="345"/>
      <c r="N16" s="345"/>
      <c r="O16" s="345"/>
      <c r="P16" s="345"/>
      <c r="Q16" s="345"/>
      <c r="R16" s="345"/>
      <c r="S16" s="345"/>
      <c r="T16" s="345"/>
      <c r="U16" s="345"/>
      <c r="V16" s="345"/>
      <c r="W16" s="345"/>
      <c r="X16" s="345"/>
      <c r="Y16" s="345"/>
      <c r="Z16" s="345"/>
      <c r="AA16" s="345"/>
      <c r="AB16" s="345"/>
      <c r="AC16" s="345"/>
      <c r="AD16" s="345"/>
      <c r="AE16" s="345"/>
      <c r="AF16" s="345"/>
      <c r="AG16" s="345"/>
      <c r="AH16" s="345"/>
      <c r="AI16" s="345"/>
      <c r="AJ16" s="345"/>
      <c r="AK16" s="345"/>
      <c r="AL16" s="345"/>
      <c r="AM16" s="345"/>
      <c r="AN16" s="345"/>
      <c r="AO16" s="345"/>
      <c r="AP16" s="345"/>
      <c r="AQ16" s="345"/>
      <c r="AR16" s="345"/>
      <c r="AS16" s="345"/>
      <c r="AT16" s="345"/>
      <c r="AU16" s="345"/>
      <c r="AV16" s="345"/>
      <c r="AW16" s="345"/>
      <c r="AX16" s="345"/>
      <c r="AY16" s="345"/>
      <c r="AZ16" s="345"/>
      <c r="BA16" s="345"/>
      <c r="BB16" s="345"/>
      <c r="BC16" s="345"/>
      <c r="BD16" s="345"/>
      <c r="BE16" s="345"/>
      <c r="BF16" s="535" t="s">
        <v>136</v>
      </c>
      <c r="BG16" s="363"/>
      <c r="BH16" s="363"/>
      <c r="BI16" s="363"/>
      <c r="BJ16" s="18"/>
      <c r="BK16" s="18"/>
      <c r="BL16" s="18"/>
      <c r="BM16" s="18"/>
      <c r="BN16" s="13"/>
      <c r="BO16" s="13"/>
      <c r="BP16" s="13"/>
      <c r="BQ16" s="13"/>
      <c r="BR16" s="13"/>
    </row>
    <row r="17" spans="1:74" ht="15" customHeight="1">
      <c r="A17" s="13"/>
      <c r="B17" s="122" t="s">
        <v>102</v>
      </c>
      <c r="C17" s="122"/>
      <c r="D17" s="122"/>
      <c r="E17" s="122"/>
      <c r="F17" s="122"/>
      <c r="G17" s="122"/>
      <c r="H17" s="122"/>
      <c r="I17" s="122"/>
      <c r="J17" s="122"/>
      <c r="K17" s="122"/>
      <c r="L17" s="122"/>
      <c r="M17" s="122"/>
      <c r="N17" s="122"/>
      <c r="O17" s="122"/>
      <c r="P17" s="122"/>
      <c r="Q17" s="122"/>
      <c r="R17" s="320" t="s">
        <v>475</v>
      </c>
      <c r="S17" s="526"/>
      <c r="T17" s="526"/>
      <c r="U17" s="526"/>
      <c r="V17" s="526"/>
      <c r="W17" s="526"/>
      <c r="X17" s="526"/>
      <c r="Y17" s="526"/>
      <c r="Z17" s="526"/>
      <c r="AA17" s="526"/>
      <c r="AB17" s="526"/>
      <c r="AC17" s="526"/>
      <c r="AD17" s="526"/>
      <c r="AE17" s="526"/>
      <c r="AF17" s="526"/>
      <c r="AG17" s="526"/>
      <c r="AH17" s="526"/>
      <c r="AI17" s="526"/>
      <c r="AJ17" s="526"/>
      <c r="AK17" s="526"/>
      <c r="AL17" s="526"/>
      <c r="AM17" s="526"/>
      <c r="AN17" s="526"/>
      <c r="AO17" s="526"/>
      <c r="AP17" s="526"/>
      <c r="AQ17" s="526"/>
      <c r="AR17" s="526"/>
      <c r="AS17" s="526"/>
      <c r="AT17" s="526"/>
      <c r="AU17" s="526"/>
      <c r="AV17" s="526"/>
      <c r="AW17" s="526"/>
      <c r="AX17" s="526"/>
      <c r="AY17" s="526"/>
      <c r="AZ17" s="526"/>
      <c r="BA17" s="526"/>
      <c r="BB17" s="526"/>
      <c r="BC17" s="526"/>
      <c r="BD17" s="526"/>
      <c r="BE17" s="526"/>
      <c r="BF17" s="536">
        <f>BF19</f>
        <v>43165</v>
      </c>
      <c r="BG17" s="537"/>
      <c r="BH17" s="537"/>
      <c r="BI17" s="13"/>
      <c r="BJ17" s="13"/>
      <c r="BK17" s="13"/>
      <c r="BL17" s="13"/>
      <c r="BM17" s="18"/>
      <c r="BN17" s="13"/>
      <c r="BO17" s="13"/>
      <c r="BP17" s="13"/>
      <c r="BQ17" s="13"/>
      <c r="BR17" s="13"/>
    </row>
    <row r="18" spans="1:74" ht="16.5" customHeight="1">
      <c r="A18" s="13"/>
      <c r="B18" s="311" t="s">
        <v>103</v>
      </c>
      <c r="C18" s="544"/>
      <c r="D18" s="544"/>
      <c r="E18" s="544"/>
      <c r="F18" s="544"/>
      <c r="G18" s="544"/>
      <c r="H18" s="544"/>
      <c r="I18" s="544"/>
      <c r="J18" s="544"/>
      <c r="K18" s="544"/>
      <c r="L18" s="544"/>
      <c r="M18" s="544"/>
      <c r="N18" s="544"/>
      <c r="O18" s="544"/>
      <c r="P18" s="544"/>
      <c r="Q18" s="544"/>
      <c r="R18" s="544"/>
      <c r="S18" s="544"/>
      <c r="T18" s="544"/>
      <c r="U18" s="544"/>
      <c r="V18" s="545">
        <f>BF17</f>
        <v>43165</v>
      </c>
      <c r="W18" s="545"/>
      <c r="X18" s="545"/>
      <c r="Y18" s="545"/>
      <c r="Z18" s="545"/>
      <c r="AA18" s="545"/>
      <c r="AB18" s="545"/>
      <c r="AC18" s="545"/>
      <c r="AD18" s="545"/>
      <c r="AE18" s="545"/>
      <c r="AF18" s="545"/>
      <c r="AG18" s="545"/>
      <c r="AH18" s="545"/>
      <c r="AI18" s="545"/>
      <c r="AJ18" s="545"/>
      <c r="AK18" s="545"/>
      <c r="AL18" s="545"/>
      <c r="AM18" s="545"/>
      <c r="AN18" s="545"/>
      <c r="AO18" s="545"/>
      <c r="AP18" s="545"/>
      <c r="AQ18" s="545"/>
      <c r="AR18" s="545"/>
      <c r="AS18" s="545"/>
      <c r="AT18" s="545"/>
      <c r="AU18" s="545"/>
      <c r="AV18" s="545"/>
      <c r="AW18" s="545"/>
      <c r="AX18" s="545"/>
      <c r="AY18" s="545"/>
      <c r="AZ18" s="545"/>
      <c r="BA18" s="545"/>
      <c r="BB18" s="545"/>
      <c r="BC18" s="545"/>
      <c r="BD18" s="545"/>
      <c r="BE18" s="545"/>
      <c r="BF18" s="534" t="s">
        <v>15</v>
      </c>
      <c r="BG18" s="534"/>
      <c r="BH18" s="534"/>
      <c r="BI18" s="18"/>
      <c r="BJ18" s="13"/>
      <c r="BK18" s="13"/>
      <c r="BL18" s="13"/>
      <c r="BM18" s="18"/>
      <c r="BN18" s="13"/>
      <c r="BO18" s="13"/>
      <c r="BP18" s="13"/>
      <c r="BQ18" s="13"/>
      <c r="BR18" s="13"/>
    </row>
    <row r="19" spans="1:74" ht="19.5" customHeight="1">
      <c r="A19" s="13"/>
      <c r="B19" s="541" t="s">
        <v>104</v>
      </c>
      <c r="C19" s="541"/>
      <c r="D19" s="541"/>
      <c r="E19" s="541"/>
      <c r="F19" s="541"/>
      <c r="G19" s="541"/>
      <c r="H19" s="541"/>
      <c r="I19" s="541"/>
      <c r="J19" s="541"/>
      <c r="K19" s="541"/>
      <c r="L19" s="541"/>
      <c r="M19" s="541"/>
      <c r="N19" s="541"/>
      <c r="O19" s="541"/>
      <c r="P19" s="541"/>
      <c r="Q19" s="541"/>
      <c r="R19" s="541"/>
      <c r="S19" s="541"/>
      <c r="T19" s="541"/>
      <c r="U19" s="541"/>
      <c r="V19" s="542" t="e">
        <f>BF26</f>
        <v>#N/A</v>
      </c>
      <c r="W19" s="542"/>
      <c r="X19" s="542"/>
      <c r="Y19" s="542"/>
      <c r="Z19" s="542"/>
      <c r="AA19" s="542"/>
      <c r="AB19" s="542"/>
      <c r="AC19" s="542"/>
      <c r="AD19" s="542"/>
      <c r="AE19" s="542"/>
      <c r="AF19" s="542"/>
      <c r="AG19" s="542"/>
      <c r="AH19" s="542"/>
      <c r="AI19" s="542"/>
      <c r="AJ19" s="542"/>
      <c r="AK19" s="542"/>
      <c r="AL19" s="542"/>
      <c r="AM19" s="542"/>
      <c r="AN19" s="542"/>
      <c r="AO19" s="542"/>
      <c r="AP19" s="542"/>
      <c r="AQ19" s="542"/>
      <c r="AR19" s="542"/>
      <c r="AS19" s="542"/>
      <c r="AT19" s="542"/>
      <c r="AU19" s="542"/>
      <c r="AV19" s="542"/>
      <c r="AW19" s="542"/>
      <c r="AX19" s="542"/>
      <c r="AY19" s="542"/>
      <c r="AZ19" s="542"/>
      <c r="BA19" s="542"/>
      <c r="BB19" s="542"/>
      <c r="BC19" s="542"/>
      <c r="BD19" s="542"/>
      <c r="BE19" s="542"/>
      <c r="BF19" s="543">
        <v>43165</v>
      </c>
      <c r="BG19" s="543"/>
      <c r="BH19" s="543"/>
      <c r="BI19" s="13"/>
      <c r="BJ19" s="13"/>
      <c r="BL19" s="13"/>
      <c r="BM19" s="18"/>
      <c r="BN19" s="13"/>
      <c r="BO19" s="13"/>
      <c r="BP19" s="13"/>
      <c r="BQ19" s="13"/>
      <c r="BR19" s="13"/>
    </row>
    <row r="20" spans="1:74" s="92" customFormat="1" ht="10.5" customHeight="1">
      <c r="A20" s="135"/>
      <c r="B20" s="135"/>
      <c r="C20" s="135"/>
      <c r="D20" s="135"/>
      <c r="E20" s="135"/>
      <c r="F20" s="135"/>
      <c r="G20" s="135"/>
      <c r="H20" s="135"/>
      <c r="I20" s="135"/>
      <c r="J20" s="135"/>
      <c r="K20" s="135"/>
      <c r="L20" s="135"/>
      <c r="M20" s="135"/>
      <c r="N20" s="135"/>
      <c r="O20" s="135"/>
      <c r="P20" s="135"/>
      <c r="Q20" s="135"/>
      <c r="R20" s="135"/>
      <c r="S20" s="135"/>
      <c r="T20" s="135"/>
      <c r="U20" s="135"/>
      <c r="V20" s="135"/>
      <c r="W20" s="528" t="s">
        <v>17</v>
      </c>
      <c r="X20" s="529"/>
      <c r="Y20" s="529"/>
      <c r="Z20" s="529"/>
      <c r="AA20" s="529"/>
      <c r="AB20" s="529"/>
      <c r="AC20" s="529"/>
      <c r="AD20" s="529"/>
      <c r="AE20" s="529"/>
      <c r="AF20" s="529"/>
      <c r="AG20" s="529"/>
      <c r="AH20" s="529"/>
      <c r="AI20" s="529"/>
      <c r="AJ20" s="529"/>
      <c r="AK20" s="529"/>
      <c r="AL20" s="529"/>
      <c r="AM20" s="529"/>
      <c r="AN20" s="529"/>
      <c r="AO20" s="529"/>
      <c r="AP20" s="529"/>
      <c r="AQ20" s="529"/>
      <c r="AR20" s="529"/>
      <c r="AS20" s="529"/>
      <c r="AT20" s="529"/>
      <c r="AU20" s="529"/>
      <c r="AV20" s="529"/>
      <c r="AW20" s="529"/>
      <c r="AX20" s="529"/>
      <c r="AY20" s="529"/>
      <c r="AZ20" s="529"/>
      <c r="BA20" s="529"/>
      <c r="BB20" s="529"/>
      <c r="BC20" s="529"/>
      <c r="BD20" s="529"/>
      <c r="BE20" s="529"/>
      <c r="BF20" s="135"/>
      <c r="BG20" s="135"/>
      <c r="BH20" s="135"/>
      <c r="BI20" s="135"/>
      <c r="BJ20" s="135"/>
      <c r="BK20" s="135"/>
      <c r="BL20" s="135"/>
      <c r="BM20" s="135"/>
      <c r="BN20" s="135"/>
      <c r="BO20" s="135"/>
      <c r="BP20" s="135"/>
      <c r="BQ20" s="135"/>
      <c r="BR20" s="135"/>
    </row>
    <row r="21" spans="1:74" ht="15.75">
      <c r="A21" s="13"/>
      <c r="B21" s="367" t="e">
        <f>BF27&amp;"  "&amp;"ИНН"&amp;" "&amp;BG29</f>
        <v>#N/A</v>
      </c>
      <c r="C21" s="367"/>
      <c r="D21" s="367"/>
      <c r="E21" s="367"/>
      <c r="F21" s="367"/>
      <c r="G21" s="367"/>
      <c r="H21" s="367"/>
      <c r="I21" s="367"/>
      <c r="J21" s="367"/>
      <c r="K21" s="367"/>
      <c r="L21" s="367"/>
      <c r="M21" s="367"/>
      <c r="N21" s="367"/>
      <c r="O21" s="367"/>
      <c r="P21" s="367"/>
      <c r="Q21" s="367"/>
      <c r="R21" s="367"/>
      <c r="S21" s="367"/>
      <c r="T21" s="367"/>
      <c r="U21" s="367"/>
      <c r="V21" s="367"/>
      <c r="W21" s="367"/>
      <c r="X21" s="367"/>
      <c r="Y21" s="367"/>
      <c r="Z21" s="367"/>
      <c r="AA21" s="367"/>
      <c r="AB21" s="367"/>
      <c r="AC21" s="367"/>
      <c r="AD21" s="367"/>
      <c r="AE21" s="367"/>
      <c r="AF21" s="367"/>
      <c r="AG21" s="367"/>
      <c r="AH21" s="367"/>
      <c r="AI21" s="367"/>
      <c r="AJ21" s="367"/>
      <c r="AK21" s="367"/>
      <c r="AL21" s="367"/>
      <c r="AM21" s="367"/>
      <c r="AN21" s="367"/>
      <c r="AO21" s="367"/>
      <c r="AP21" s="367"/>
      <c r="AQ21" s="367"/>
      <c r="AR21" s="367"/>
      <c r="AS21" s="367"/>
      <c r="AT21" s="367"/>
      <c r="AU21" s="367"/>
      <c r="AV21" s="367"/>
      <c r="AW21" s="367"/>
      <c r="AX21" s="367"/>
      <c r="AY21" s="367"/>
      <c r="AZ21" s="367"/>
      <c r="BA21" s="367"/>
      <c r="BB21" s="367"/>
      <c r="BC21" s="367"/>
      <c r="BD21" s="367"/>
      <c r="BE21" s="367"/>
      <c r="BF21" s="13"/>
      <c r="BG21" s="13"/>
      <c r="BH21" s="13"/>
      <c r="BI21" s="13"/>
      <c r="BJ21" s="13"/>
      <c r="BK21" s="13"/>
      <c r="BL21" s="13"/>
      <c r="BM21" s="13"/>
      <c r="BN21" s="13"/>
      <c r="BO21" s="13"/>
      <c r="BP21" s="13"/>
      <c r="BQ21" s="13"/>
      <c r="BR21" s="13"/>
    </row>
    <row r="22" spans="1:74" ht="21.75" hidden="1" customHeight="1">
      <c r="A22" s="13"/>
      <c r="B22" s="522" t="s">
        <v>105</v>
      </c>
      <c r="C22" s="523"/>
      <c r="D22" s="523"/>
      <c r="E22" s="523"/>
      <c r="F22" s="523"/>
      <c r="G22" s="523"/>
      <c r="H22" s="523"/>
      <c r="I22" s="523"/>
      <c r="J22" s="523"/>
      <c r="K22" s="523"/>
      <c r="L22" s="523"/>
      <c r="M22" s="523"/>
      <c r="N22" s="523"/>
      <c r="O22" s="523"/>
      <c r="P22" s="523"/>
      <c r="Q22" s="523"/>
      <c r="R22" s="523"/>
      <c r="S22" s="523"/>
      <c r="T22" s="523"/>
      <c r="U22" s="523"/>
      <c r="V22" s="532" t="str">
        <f>BF36</f>
        <v>ФБУ "Челябинский ЦСМ"</v>
      </c>
      <c r="W22" s="533"/>
      <c r="X22" s="533"/>
      <c r="Y22" s="533"/>
      <c r="Z22" s="533"/>
      <c r="AA22" s="533"/>
      <c r="AB22" s="533"/>
      <c r="AC22" s="533"/>
      <c r="AD22" s="533"/>
      <c r="AE22" s="533"/>
      <c r="AF22" s="533"/>
      <c r="AG22" s="533"/>
      <c r="AH22" s="533"/>
      <c r="AI22" s="533"/>
      <c r="AJ22" s="533"/>
      <c r="AK22" s="533"/>
      <c r="AL22" s="533"/>
      <c r="AM22" s="533"/>
      <c r="AN22" s="533"/>
      <c r="AO22" s="533"/>
      <c r="AP22" s="533"/>
      <c r="AQ22" s="533"/>
      <c r="AR22" s="533"/>
      <c r="AS22" s="533"/>
      <c r="AT22" s="533"/>
      <c r="AU22" s="533"/>
      <c r="AV22" s="533"/>
      <c r="AW22" s="533"/>
      <c r="AX22" s="533"/>
      <c r="AY22" s="533"/>
      <c r="AZ22" s="533"/>
      <c r="BA22" s="533"/>
      <c r="BB22" s="533"/>
      <c r="BC22" s="533"/>
      <c r="BD22" s="533"/>
      <c r="BE22" s="533"/>
      <c r="BF22" s="13"/>
      <c r="BG22" s="93"/>
      <c r="BH22" s="94"/>
      <c r="BI22" s="93"/>
      <c r="BJ22" s="13"/>
      <c r="BK22" s="13"/>
      <c r="BL22" s="13"/>
      <c r="BM22" s="13"/>
      <c r="BN22" s="13"/>
      <c r="BO22" s="13"/>
      <c r="BP22" s="13"/>
      <c r="BQ22" s="13"/>
      <c r="BR22" s="13"/>
    </row>
    <row r="23" spans="1:74" ht="27.75" customHeight="1">
      <c r="A23" s="13"/>
      <c r="B23" s="524" t="s">
        <v>106</v>
      </c>
      <c r="C23" s="525"/>
      <c r="D23" s="525"/>
      <c r="E23" s="525"/>
      <c r="F23" s="525"/>
      <c r="G23" s="525"/>
      <c r="H23" s="525"/>
      <c r="I23" s="525"/>
      <c r="J23" s="525"/>
      <c r="K23" s="525"/>
      <c r="L23" s="525"/>
      <c r="M23" s="525"/>
      <c r="N23" s="525"/>
      <c r="O23" s="525"/>
      <c r="P23" s="525"/>
      <c r="Q23" s="525"/>
      <c r="R23" s="525"/>
      <c r="S23" s="525"/>
      <c r="T23" s="525"/>
      <c r="U23" s="525"/>
      <c r="V23" s="530">
        <f>BF19</f>
        <v>43165</v>
      </c>
      <c r="W23" s="531"/>
      <c r="X23" s="531"/>
      <c r="Y23" s="531"/>
      <c r="Z23" s="531"/>
      <c r="AA23" s="531"/>
      <c r="AB23" s="531"/>
      <c r="AC23" s="531"/>
      <c r="AD23" s="531"/>
      <c r="AE23" s="531"/>
      <c r="AF23" s="531"/>
      <c r="AG23" s="531"/>
      <c r="AH23" s="531"/>
      <c r="AI23" s="531"/>
      <c r="AJ23" s="531"/>
      <c r="AK23" s="531"/>
      <c r="AL23" s="531"/>
      <c r="AM23" s="531"/>
      <c r="AN23" s="531"/>
      <c r="AO23" s="531"/>
      <c r="AP23" s="531"/>
      <c r="AQ23" s="531"/>
      <c r="AR23" s="531"/>
      <c r="AS23" s="531"/>
      <c r="AT23" s="531"/>
      <c r="AU23" s="531"/>
      <c r="AV23" s="531"/>
      <c r="AW23" s="531"/>
      <c r="AX23" s="531"/>
      <c r="AY23" s="531"/>
      <c r="AZ23" s="531"/>
      <c r="BA23" s="531"/>
      <c r="BB23" s="531"/>
      <c r="BC23" s="531"/>
      <c r="BD23" s="531"/>
      <c r="BE23" s="531"/>
      <c r="BF23" s="538" t="s">
        <v>59</v>
      </c>
      <c r="BG23" s="538"/>
      <c r="BH23" s="538"/>
      <c r="BI23" s="104"/>
      <c r="BJ23" s="104"/>
      <c r="BK23" s="104"/>
      <c r="BL23" s="104"/>
      <c r="BM23" s="104"/>
      <c r="BN23" s="13"/>
      <c r="BO23" s="13"/>
      <c r="BP23" s="13"/>
      <c r="BQ23" s="13"/>
      <c r="BR23" s="13"/>
    </row>
    <row r="24" spans="1:74" s="92" customFormat="1" ht="25.5" customHeight="1">
      <c r="A24" s="135"/>
      <c r="B24" s="524" t="s">
        <v>107</v>
      </c>
      <c r="C24" s="524"/>
      <c r="D24" s="524"/>
      <c r="E24" s="524"/>
      <c r="F24" s="524"/>
      <c r="G24" s="524"/>
      <c r="H24" s="524"/>
      <c r="I24" s="524"/>
      <c r="J24" s="524"/>
      <c r="K24" s="524"/>
      <c r="L24" s="524"/>
      <c r="M24" s="524"/>
      <c r="N24" s="524"/>
      <c r="O24" s="524"/>
      <c r="P24" s="524"/>
      <c r="Q24" s="524"/>
      <c r="R24" s="527" t="str">
        <f>IF(ISBLANK(VLOOKUP(BF4,КСИ!A1:C100,2,0)),"",VLOOKUP(BF4,КСИ!A1:C100,2,0))</f>
        <v>МИ 1747-87 "ГСИ. Меры массы образцовые и общего назначения.</v>
      </c>
      <c r="S24" s="527"/>
      <c r="T24" s="527"/>
      <c r="U24" s="527"/>
      <c r="V24" s="527"/>
      <c r="W24" s="527"/>
      <c r="X24" s="527"/>
      <c r="Y24" s="527"/>
      <c r="Z24" s="527"/>
      <c r="AA24" s="527"/>
      <c r="AB24" s="527"/>
      <c r="AC24" s="527"/>
      <c r="AD24" s="527"/>
      <c r="AE24" s="527"/>
      <c r="AF24" s="527"/>
      <c r="AG24" s="527"/>
      <c r="AH24" s="527"/>
      <c r="AI24" s="527"/>
      <c r="AJ24" s="527"/>
      <c r="AK24" s="527"/>
      <c r="AL24" s="527"/>
      <c r="AM24" s="527"/>
      <c r="AN24" s="527"/>
      <c r="AO24" s="527"/>
      <c r="AP24" s="527"/>
      <c r="AQ24" s="527"/>
      <c r="AR24" s="527"/>
      <c r="AS24" s="527"/>
      <c r="AT24" s="527"/>
      <c r="AU24" s="527"/>
      <c r="AV24" s="527"/>
      <c r="AW24" s="527"/>
      <c r="AX24" s="527"/>
      <c r="AY24" s="527"/>
      <c r="AZ24" s="527"/>
      <c r="BA24" s="527"/>
      <c r="BB24" s="527"/>
      <c r="BC24" s="527"/>
      <c r="BD24" s="527"/>
      <c r="BE24" s="527"/>
      <c r="BF24" s="515" t="s">
        <v>470</v>
      </c>
      <c r="BG24" s="515"/>
      <c r="BH24" s="515"/>
      <c r="BI24" s="515"/>
      <c r="BJ24" s="515"/>
      <c r="BK24" s="515"/>
      <c r="BL24" s="515"/>
      <c r="BM24" s="515"/>
      <c r="BN24" s="106"/>
      <c r="BO24" s="106"/>
      <c r="BP24" s="106"/>
      <c r="BQ24" s="106"/>
      <c r="BR24" s="106"/>
      <c r="BS24" s="102"/>
      <c r="BT24" s="95"/>
      <c r="BU24" s="95"/>
      <c r="BV24" s="96"/>
    </row>
    <row r="25" spans="1:74" ht="15.75">
      <c r="A25" s="13"/>
      <c r="B25" s="332"/>
      <c r="C25" s="332"/>
      <c r="D25" s="332"/>
      <c r="E25" s="332"/>
      <c r="F25" s="332"/>
      <c r="G25" s="332"/>
      <c r="H25" s="332"/>
      <c r="I25" s="332"/>
      <c r="J25" s="332"/>
      <c r="K25" s="332"/>
      <c r="L25" s="332"/>
      <c r="M25" s="332"/>
      <c r="N25" s="332"/>
      <c r="O25" s="332"/>
      <c r="P25" s="332"/>
      <c r="Q25" s="332"/>
      <c r="R25" s="346" t="s">
        <v>19</v>
      </c>
      <c r="S25" s="346"/>
      <c r="T25" s="346"/>
      <c r="U25" s="346"/>
      <c r="V25" s="346"/>
      <c r="W25" s="346"/>
      <c r="X25" s="346"/>
      <c r="Y25" s="346"/>
      <c r="Z25" s="346"/>
      <c r="AA25" s="346"/>
      <c r="AB25" s="346"/>
      <c r="AC25" s="346"/>
      <c r="AD25" s="346"/>
      <c r="AE25" s="346"/>
      <c r="AF25" s="346"/>
      <c r="AG25" s="346"/>
      <c r="AH25" s="346"/>
      <c r="AI25" s="346"/>
      <c r="AJ25" s="346"/>
      <c r="AK25" s="346"/>
      <c r="AL25" s="346"/>
      <c r="AM25" s="346"/>
      <c r="AN25" s="346"/>
      <c r="AO25" s="346"/>
      <c r="AP25" s="346"/>
      <c r="AQ25" s="346"/>
      <c r="AR25" s="346"/>
      <c r="AS25" s="346"/>
      <c r="AT25" s="346"/>
      <c r="AU25" s="346"/>
      <c r="AV25" s="346"/>
      <c r="AW25" s="346"/>
      <c r="AX25" s="346"/>
      <c r="AY25" s="346"/>
      <c r="AZ25" s="346"/>
      <c r="BA25" s="346"/>
      <c r="BB25" s="346"/>
      <c r="BC25" s="346"/>
      <c r="BD25" s="346"/>
      <c r="BE25" s="346"/>
      <c r="BF25" s="13"/>
      <c r="BG25" s="13"/>
      <c r="BH25" s="13"/>
      <c r="BI25" s="13"/>
      <c r="BJ25" s="13"/>
      <c r="BK25" s="13"/>
      <c r="BL25" s="13"/>
      <c r="BM25" s="13"/>
      <c r="BN25" s="136"/>
      <c r="BO25" s="13"/>
      <c r="BP25" s="13"/>
      <c r="BQ25" s="13"/>
      <c r="BR25" s="13"/>
    </row>
    <row r="26" spans="1:74" ht="15.75">
      <c r="A26" s="13"/>
      <c r="B26" s="347" t="str">
        <f>IF(ISBLANK(VLOOKUP(BF4,КСИ!A1:C100,3,0)),"",VLOOKUP(BF4,КСИ!A1:C100,3,0))</f>
        <v>Методика поверки"</v>
      </c>
      <c r="C26" s="347"/>
      <c r="D26" s="347"/>
      <c r="E26" s="347"/>
      <c r="F26" s="347"/>
      <c r="G26" s="347"/>
      <c r="H26" s="347"/>
      <c r="I26" s="347"/>
      <c r="J26" s="347"/>
      <c r="K26" s="347"/>
      <c r="L26" s="347"/>
      <c r="M26" s="347"/>
      <c r="N26" s="347"/>
      <c r="O26" s="347"/>
      <c r="P26" s="347"/>
      <c r="Q26" s="347"/>
      <c r="R26" s="347"/>
      <c r="S26" s="347"/>
      <c r="T26" s="347"/>
      <c r="U26" s="347"/>
      <c r="V26" s="347"/>
      <c r="W26" s="347"/>
      <c r="X26" s="347"/>
      <c r="Y26" s="347"/>
      <c r="Z26" s="347"/>
      <c r="AA26" s="347"/>
      <c r="AB26" s="347"/>
      <c r="AC26" s="347"/>
      <c r="AD26" s="347"/>
      <c r="AE26" s="347"/>
      <c r="AF26" s="347"/>
      <c r="AG26" s="347"/>
      <c r="AH26" s="347"/>
      <c r="AI26" s="347"/>
      <c r="AJ26" s="347"/>
      <c r="AK26" s="347"/>
      <c r="AL26" s="347"/>
      <c r="AM26" s="347"/>
      <c r="AN26" s="347"/>
      <c r="AO26" s="347"/>
      <c r="AP26" s="347"/>
      <c r="AQ26" s="347"/>
      <c r="AR26" s="347"/>
      <c r="AS26" s="347"/>
      <c r="AT26" s="347"/>
      <c r="AU26" s="347"/>
      <c r="AV26" s="347"/>
      <c r="AW26" s="347"/>
      <c r="AX26" s="347"/>
      <c r="AY26" s="347"/>
      <c r="AZ26" s="347"/>
      <c r="BA26" s="347"/>
      <c r="BB26" s="347"/>
      <c r="BC26" s="347"/>
      <c r="BD26" s="347"/>
      <c r="BE26" s="347"/>
      <c r="BF26" s="355" t="e">
        <f>IF(ISBLANK(VLOOKUP(BF24,Заказчики!A1:E1000,2,0)),"",VLOOKUP(BF24,Заказчики!A1:E1000,2,0))</f>
        <v>#N/A</v>
      </c>
      <c r="BG26" s="539"/>
      <c r="BH26" s="539"/>
      <c r="BI26" s="539"/>
      <c r="BJ26" s="539"/>
      <c r="BK26" s="539"/>
      <c r="BL26" s="106"/>
      <c r="BM26" s="106"/>
      <c r="BN26" s="88"/>
      <c r="BO26" s="13"/>
      <c r="BP26" s="13"/>
      <c r="BQ26" s="13"/>
      <c r="BR26" s="13"/>
    </row>
    <row r="27" spans="1:74" ht="15.75">
      <c r="A27" s="13"/>
      <c r="B27" s="338"/>
      <c r="C27" s="338"/>
      <c r="D27" s="338"/>
      <c r="E27" s="338"/>
      <c r="F27" s="338"/>
      <c r="G27" s="338"/>
      <c r="H27" s="338"/>
      <c r="I27" s="338"/>
      <c r="J27" s="338"/>
      <c r="K27" s="338"/>
      <c r="L27" s="338"/>
      <c r="M27" s="338"/>
      <c r="N27" s="338"/>
      <c r="O27" s="338"/>
      <c r="P27" s="338"/>
      <c r="Q27" s="338"/>
      <c r="R27" s="338" t="s">
        <v>20</v>
      </c>
      <c r="S27" s="338"/>
      <c r="T27" s="338"/>
      <c r="U27" s="338"/>
      <c r="V27" s="338"/>
      <c r="W27" s="338"/>
      <c r="X27" s="338"/>
      <c r="Y27" s="338"/>
      <c r="Z27" s="338"/>
      <c r="AA27" s="338"/>
      <c r="AB27" s="338"/>
      <c r="AC27" s="338"/>
      <c r="AD27" s="338"/>
      <c r="AE27" s="338"/>
      <c r="AF27" s="338"/>
      <c r="AG27" s="338"/>
      <c r="AH27" s="338"/>
      <c r="AI27" s="338"/>
      <c r="AJ27" s="338"/>
      <c r="AK27" s="338"/>
      <c r="AL27" s="338"/>
      <c r="AM27" s="338"/>
      <c r="AN27" s="338"/>
      <c r="AO27" s="338"/>
      <c r="AP27" s="338"/>
      <c r="AQ27" s="338"/>
      <c r="AR27" s="338"/>
      <c r="AS27" s="338"/>
      <c r="AT27" s="338"/>
      <c r="AU27" s="338"/>
      <c r="AV27" s="338"/>
      <c r="AW27" s="338"/>
      <c r="AX27" s="338"/>
      <c r="AY27" s="338"/>
      <c r="AZ27" s="338"/>
      <c r="BA27" s="338"/>
      <c r="BB27" s="338"/>
      <c r="BC27" s="338"/>
      <c r="BD27" s="338"/>
      <c r="BE27" s="338"/>
      <c r="BF27" s="352" t="e">
        <f>IF(ISBLANK(VLOOKUP(BF24,Заказчики!A1:E1000,3,0))," ",VLOOKUP(BF24,Заказчики!A1:E1000,3,0))</f>
        <v>#N/A</v>
      </c>
      <c r="BG27" s="555"/>
      <c r="BH27" s="555"/>
      <c r="BI27" s="555"/>
      <c r="BJ27" s="555"/>
      <c r="BK27" s="555"/>
      <c r="BL27" s="555"/>
      <c r="BM27" s="555"/>
      <c r="BN27" s="13"/>
      <c r="BO27" s="13"/>
      <c r="BP27" s="13"/>
      <c r="BQ27" s="13"/>
      <c r="BR27" s="13"/>
    </row>
    <row r="28" spans="1:74" ht="16.5" customHeight="1">
      <c r="A28" s="13"/>
      <c r="B28" s="311" t="s">
        <v>108</v>
      </c>
      <c r="C28" s="363"/>
      <c r="D28" s="363"/>
      <c r="E28" s="363"/>
      <c r="F28" s="363"/>
      <c r="G28" s="363"/>
      <c r="H28" s="363"/>
      <c r="I28" s="363"/>
      <c r="J28" s="363"/>
      <c r="K28" s="363"/>
      <c r="L28" s="363"/>
      <c r="M28" s="363"/>
      <c r="N28" s="363"/>
      <c r="O28" s="363"/>
      <c r="P28" s="363"/>
      <c r="Q28" s="363"/>
      <c r="R28" s="363"/>
      <c r="S28" s="363"/>
      <c r="T28" s="363"/>
      <c r="U28" s="363"/>
      <c r="V28" s="363"/>
      <c r="W28" s="363"/>
      <c r="X28" s="363"/>
      <c r="Y28" s="363"/>
      <c r="Z28" s="363"/>
      <c r="AA28" s="363"/>
      <c r="AB28" s="363"/>
      <c r="AC28" s="363"/>
      <c r="AD28" s="363"/>
      <c r="AE28" s="97"/>
      <c r="AF28" s="123"/>
      <c r="AG28" s="558"/>
      <c r="AH28" s="558"/>
      <c r="AI28" s="558"/>
      <c r="AJ28" s="558"/>
      <c r="AK28" s="558"/>
      <c r="AL28" s="558"/>
      <c r="AM28" s="558"/>
      <c r="AN28" s="558"/>
      <c r="AO28" s="558"/>
      <c r="AP28" s="558"/>
      <c r="AQ28" s="558"/>
      <c r="AR28" s="558"/>
      <c r="AS28" s="558"/>
      <c r="AT28" s="558"/>
      <c r="AU28" s="558"/>
      <c r="AV28" s="558"/>
      <c r="AW28" s="558"/>
      <c r="AX28" s="558"/>
      <c r="AY28" s="558"/>
      <c r="AZ28" s="558"/>
      <c r="BA28" s="558"/>
      <c r="BB28" s="558"/>
      <c r="BC28" s="558"/>
      <c r="BD28" s="558"/>
      <c r="BE28" s="558"/>
      <c r="BF28" s="18"/>
      <c r="BG28" s="18"/>
      <c r="BH28" s="18"/>
      <c r="BI28" s="18"/>
      <c r="BJ28" s="18"/>
      <c r="BK28" s="18"/>
      <c r="BL28" s="18"/>
      <c r="BM28" s="18"/>
      <c r="BN28" s="13"/>
      <c r="BO28" s="13"/>
      <c r="BP28" s="13"/>
      <c r="BQ28" s="13"/>
      <c r="BR28" s="13"/>
    </row>
    <row r="29" spans="1:74" ht="15" customHeight="1">
      <c r="A29" s="13"/>
      <c r="B29" s="332"/>
      <c r="C29" s="332"/>
      <c r="D29" s="332"/>
      <c r="E29" s="332"/>
      <c r="F29" s="332"/>
      <c r="G29" s="332"/>
      <c r="H29" s="332"/>
      <c r="I29" s="332"/>
      <c r="J29" s="332"/>
      <c r="K29" s="332"/>
      <c r="L29" s="332"/>
      <c r="M29" s="332"/>
      <c r="N29" s="332"/>
      <c r="O29" s="332"/>
      <c r="P29" s="332"/>
      <c r="Q29" s="332"/>
      <c r="R29" s="560" t="s">
        <v>21</v>
      </c>
      <c r="S29" s="560"/>
      <c r="T29" s="560"/>
      <c r="U29" s="560"/>
      <c r="V29" s="560"/>
      <c r="W29" s="560"/>
      <c r="X29" s="560"/>
      <c r="Y29" s="560"/>
      <c r="Z29" s="560"/>
      <c r="AA29" s="560"/>
      <c r="AB29" s="560"/>
      <c r="AC29" s="560"/>
      <c r="AD29" s="560"/>
      <c r="AE29" s="560"/>
      <c r="AF29" s="560"/>
      <c r="AG29" s="560"/>
      <c r="AH29" s="560"/>
      <c r="AI29" s="560"/>
      <c r="AJ29" s="560"/>
      <c r="AK29" s="560"/>
      <c r="AL29" s="560"/>
      <c r="AM29" s="560"/>
      <c r="AN29" s="560"/>
      <c r="AO29" s="560"/>
      <c r="AP29" s="560"/>
      <c r="AQ29" s="560"/>
      <c r="AR29" s="560"/>
      <c r="AS29" s="560"/>
      <c r="AT29" s="560"/>
      <c r="AU29" s="560"/>
      <c r="AV29" s="560"/>
      <c r="AW29" s="560"/>
      <c r="AX29" s="560"/>
      <c r="AY29" s="560"/>
      <c r="AZ29" s="560"/>
      <c r="BA29" s="560"/>
      <c r="BB29" s="560"/>
      <c r="BC29" s="560"/>
      <c r="BD29" s="560"/>
      <c r="BE29" s="560"/>
      <c r="BF29" s="79" t="s">
        <v>61</v>
      </c>
      <c r="BG29" s="380" t="e">
        <f>IF(ISBLANK(VLOOKUP(BF24,Заказчики!A1:E1000,4,0)),"",VLOOKUP(BF24,Заказчики!A1:E1000,4,0))</f>
        <v>#N/A</v>
      </c>
      <c r="BH29" s="380"/>
      <c r="BI29" s="13"/>
      <c r="BJ29" s="13"/>
      <c r="BK29" s="13"/>
      <c r="BL29" s="13"/>
      <c r="BM29" s="13"/>
      <c r="BN29" s="13"/>
      <c r="BO29" s="13"/>
      <c r="BP29" s="13"/>
      <c r="BQ29" s="13"/>
      <c r="BR29" s="13"/>
    </row>
    <row r="30" spans="1:74" ht="15">
      <c r="A30" s="13"/>
      <c r="B30" s="490" t="str">
        <f>BF43</f>
        <v xml:space="preserve"> гиря CП10 кг II (КТ F1) № 90725160/1 (3.1.ZГА.0160.2013) 2 разряд,</v>
      </c>
      <c r="C30" s="490"/>
      <c r="D30" s="490"/>
      <c r="E30" s="490"/>
      <c r="F30" s="490"/>
      <c r="G30" s="490"/>
      <c r="H30" s="490"/>
      <c r="I30" s="490"/>
      <c r="J30" s="490"/>
      <c r="K30" s="490"/>
      <c r="L30" s="490"/>
      <c r="M30" s="490"/>
      <c r="N30" s="490"/>
      <c r="O30" s="490"/>
      <c r="P30" s="490"/>
      <c r="Q30" s="490"/>
      <c r="R30" s="490"/>
      <c r="S30" s="490"/>
      <c r="T30" s="490"/>
      <c r="U30" s="490"/>
      <c r="V30" s="490"/>
      <c r="W30" s="490"/>
      <c r="X30" s="490"/>
      <c r="Y30" s="490"/>
      <c r="Z30" s="490"/>
      <c r="AA30" s="490"/>
      <c r="AB30" s="490"/>
      <c r="AC30" s="490"/>
      <c r="AD30" s="490"/>
      <c r="AE30" s="490"/>
      <c r="AF30" s="490"/>
      <c r="AG30" s="490"/>
      <c r="AH30" s="490"/>
      <c r="AI30" s="490"/>
      <c r="AJ30" s="490"/>
      <c r="AK30" s="490"/>
      <c r="AL30" s="490"/>
      <c r="AM30" s="490"/>
      <c r="AN30" s="490"/>
      <c r="AO30" s="490"/>
      <c r="AP30" s="490"/>
      <c r="AQ30" s="490"/>
      <c r="AR30" s="490"/>
      <c r="AS30" s="490"/>
      <c r="AT30" s="490"/>
      <c r="AU30" s="490"/>
      <c r="AV30" s="490"/>
      <c r="AW30" s="490"/>
      <c r="AX30" s="490"/>
      <c r="AY30" s="490"/>
      <c r="AZ30" s="490"/>
      <c r="BA30" s="490"/>
      <c r="BB30" s="490"/>
      <c r="BC30" s="490"/>
      <c r="BD30" s="490"/>
      <c r="BE30" s="490"/>
      <c r="BF30" s="18"/>
      <c r="BG30" s="18"/>
      <c r="BH30" s="18"/>
      <c r="BI30" s="18"/>
      <c r="BJ30" s="18"/>
      <c r="BK30" s="18"/>
      <c r="BL30" s="18"/>
      <c r="BM30" s="18"/>
      <c r="BN30" s="13"/>
      <c r="BO30" s="13"/>
      <c r="BP30" s="13"/>
      <c r="BQ30" s="13"/>
      <c r="BR30" s="13"/>
    </row>
    <row r="31" spans="1:74">
      <c r="A31" s="13"/>
      <c r="B31" s="346" t="s">
        <v>240</v>
      </c>
      <c r="C31" s="346"/>
      <c r="D31" s="346"/>
      <c r="E31" s="346"/>
      <c r="F31" s="346"/>
      <c r="G31" s="346"/>
      <c r="H31" s="346"/>
      <c r="I31" s="346"/>
      <c r="J31" s="346"/>
      <c r="K31" s="346"/>
      <c r="L31" s="346"/>
      <c r="M31" s="346"/>
      <c r="N31" s="346"/>
      <c r="O31" s="346"/>
      <c r="P31" s="346"/>
      <c r="Q31" s="346"/>
      <c r="R31" s="346"/>
      <c r="S31" s="346"/>
      <c r="T31" s="346"/>
      <c r="U31" s="346"/>
      <c r="V31" s="346"/>
      <c r="W31" s="346"/>
      <c r="X31" s="346"/>
      <c r="Y31" s="346"/>
      <c r="Z31" s="346"/>
      <c r="AA31" s="346"/>
      <c r="AB31" s="346"/>
      <c r="AC31" s="346"/>
      <c r="AD31" s="346"/>
      <c r="AE31" s="346"/>
      <c r="AF31" s="346"/>
      <c r="AG31" s="346"/>
      <c r="AH31" s="346"/>
      <c r="AI31" s="346"/>
      <c r="AJ31" s="346"/>
      <c r="AK31" s="346"/>
      <c r="AL31" s="346"/>
      <c r="AM31" s="346"/>
      <c r="AN31" s="346"/>
      <c r="AO31" s="346"/>
      <c r="AP31" s="346"/>
      <c r="AQ31" s="346"/>
      <c r="AR31" s="346"/>
      <c r="AS31" s="346"/>
      <c r="AT31" s="346"/>
      <c r="AU31" s="346"/>
      <c r="AV31" s="346"/>
      <c r="AW31" s="346"/>
      <c r="AX31" s="346"/>
      <c r="AY31" s="346"/>
      <c r="AZ31" s="346"/>
      <c r="BA31" s="346"/>
      <c r="BB31" s="346"/>
      <c r="BC31" s="346"/>
      <c r="BD31" s="346"/>
      <c r="BE31" s="346"/>
      <c r="BF31" s="351" t="s">
        <v>60</v>
      </c>
      <c r="BG31" s="351"/>
      <c r="BH31" s="351"/>
      <c r="BI31" s="22"/>
      <c r="BJ31" s="22"/>
      <c r="BK31" s="22"/>
      <c r="BL31" s="22"/>
      <c r="BM31" s="22"/>
      <c r="BN31" s="13"/>
      <c r="BO31" s="13"/>
      <c r="BP31" s="13"/>
      <c r="BQ31" s="13"/>
      <c r="BR31" s="13"/>
    </row>
    <row r="32" spans="1:74" ht="15">
      <c r="A32" s="13"/>
      <c r="B32" s="490" t="str">
        <f>BF44</f>
        <v xml:space="preserve"> гиря СП 5 кг II  (КТ F1) № 90725161/1 (3.1.ZГА.0160.2013) 2 разряд,</v>
      </c>
      <c r="C32" s="490"/>
      <c r="D32" s="490"/>
      <c r="E32" s="490"/>
      <c r="F32" s="490"/>
      <c r="G32" s="490"/>
      <c r="H32" s="490"/>
      <c r="I32" s="490"/>
      <c r="J32" s="490"/>
      <c r="K32" s="490"/>
      <c r="L32" s="490"/>
      <c r="M32" s="490"/>
      <c r="N32" s="490"/>
      <c r="O32" s="490"/>
      <c r="P32" s="490"/>
      <c r="Q32" s="490"/>
      <c r="R32" s="490"/>
      <c r="S32" s="490"/>
      <c r="T32" s="490"/>
      <c r="U32" s="490"/>
      <c r="V32" s="490"/>
      <c r="W32" s="490"/>
      <c r="X32" s="490"/>
      <c r="Y32" s="490"/>
      <c r="Z32" s="490"/>
      <c r="AA32" s="490"/>
      <c r="AB32" s="490"/>
      <c r="AC32" s="490"/>
      <c r="AD32" s="490"/>
      <c r="AE32" s="490"/>
      <c r="AF32" s="490"/>
      <c r="AG32" s="490"/>
      <c r="AH32" s="490"/>
      <c r="AI32" s="490"/>
      <c r="AJ32" s="490"/>
      <c r="AK32" s="490"/>
      <c r="AL32" s="490"/>
      <c r="AM32" s="490"/>
      <c r="AN32" s="490"/>
      <c r="AO32" s="490"/>
      <c r="AP32" s="490"/>
      <c r="AQ32" s="490"/>
      <c r="AR32" s="490"/>
      <c r="AS32" s="490"/>
      <c r="AT32" s="490"/>
      <c r="AU32" s="490"/>
      <c r="AV32" s="490"/>
      <c r="AW32" s="490"/>
      <c r="AX32" s="490"/>
      <c r="AY32" s="490"/>
      <c r="AZ32" s="490"/>
      <c r="BA32" s="490"/>
      <c r="BB32" s="490"/>
      <c r="BC32" s="490"/>
      <c r="BD32" s="490"/>
      <c r="BE32" s="490"/>
      <c r="BF32" s="350" t="e">
        <f>IF(ISBLANK(VLOOKUP(BF24,Заказчики!A1:E1000,5,0)),"",VLOOKUP(BF24,Заказчики!A1:E1000,5,0))</f>
        <v>#N/A</v>
      </c>
      <c r="BG32" s="350"/>
      <c r="BH32" s="350"/>
      <c r="BI32" s="350"/>
      <c r="BJ32" s="350"/>
      <c r="BK32" s="350"/>
      <c r="BL32" s="350"/>
      <c r="BM32" s="350"/>
      <c r="BN32" s="13"/>
      <c r="BO32" s="13"/>
      <c r="BP32" s="13"/>
      <c r="BQ32" s="13"/>
      <c r="BR32" s="13"/>
    </row>
    <row r="33" spans="1:70" ht="15" customHeight="1">
      <c r="A33" s="13"/>
      <c r="B33" s="559" t="s">
        <v>472</v>
      </c>
      <c r="C33" s="559"/>
      <c r="D33" s="559"/>
      <c r="E33" s="559"/>
      <c r="F33" s="559"/>
      <c r="G33" s="559"/>
      <c r="H33" s="559"/>
      <c r="I33" s="559"/>
      <c r="J33" s="559"/>
      <c r="K33" s="559"/>
      <c r="L33" s="559"/>
      <c r="M33" s="559"/>
      <c r="N33" s="559"/>
      <c r="O33" s="559"/>
      <c r="P33" s="559"/>
      <c r="Q33" s="559"/>
      <c r="R33" s="559"/>
      <c r="S33" s="559"/>
      <c r="T33" s="559"/>
      <c r="U33" s="559"/>
      <c r="V33" s="559"/>
      <c r="W33" s="559"/>
      <c r="X33" s="559"/>
      <c r="Y33" s="559"/>
      <c r="Z33" s="559"/>
      <c r="AA33" s="559"/>
      <c r="AB33" s="559"/>
      <c r="AC33" s="559"/>
      <c r="AD33" s="559"/>
      <c r="AE33" s="559"/>
      <c r="AF33" s="559"/>
      <c r="AG33" s="559"/>
      <c r="AH33" s="559"/>
      <c r="AI33" s="559"/>
      <c r="AJ33" s="559"/>
      <c r="AK33" s="559"/>
      <c r="AL33" s="559"/>
      <c r="AM33" s="559"/>
      <c r="AN33" s="559"/>
      <c r="AO33" s="559"/>
      <c r="AP33" s="559"/>
      <c r="AQ33" s="559"/>
      <c r="AR33" s="559"/>
      <c r="AS33" s="559"/>
      <c r="AT33" s="559"/>
      <c r="AU33" s="559"/>
      <c r="AV33" s="559"/>
      <c r="AW33" s="559"/>
      <c r="AX33" s="559"/>
      <c r="AY33" s="559"/>
      <c r="AZ33" s="559"/>
      <c r="BA33" s="559"/>
      <c r="BB33" s="559"/>
      <c r="BC33" s="559"/>
      <c r="BD33" s="559"/>
      <c r="BE33" s="559"/>
      <c r="BF33" s="350"/>
      <c r="BG33" s="350"/>
      <c r="BH33" s="350"/>
      <c r="BI33" s="350"/>
      <c r="BJ33" s="350"/>
      <c r="BK33" s="350"/>
      <c r="BL33" s="350"/>
      <c r="BM33" s="350"/>
      <c r="BN33" s="13"/>
      <c r="BO33" s="13"/>
      <c r="BP33" s="13"/>
      <c r="BQ33" s="13"/>
      <c r="BR33" s="13"/>
    </row>
    <row r="34" spans="1:70" ht="19.5" customHeight="1">
      <c r="A34" s="13"/>
      <c r="B34" s="101" t="s">
        <v>109</v>
      </c>
      <c r="C34" s="101"/>
      <c r="D34" s="101"/>
      <c r="E34" s="101"/>
      <c r="F34" s="101"/>
      <c r="G34" s="101"/>
      <c r="H34" s="101"/>
      <c r="I34" s="101"/>
      <c r="J34" s="101"/>
      <c r="K34" s="101"/>
      <c r="L34" s="101"/>
      <c r="M34" s="101"/>
      <c r="N34" s="101"/>
      <c r="O34" s="101"/>
      <c r="P34" s="101"/>
      <c r="Q34" s="101"/>
      <c r="R34" s="101"/>
      <c r="S34" s="101"/>
      <c r="T34" s="101"/>
      <c r="U34" s="101"/>
      <c r="V34" s="101"/>
      <c r="W34" s="527" t="str">
        <f>CONCATENATE("температура воздуха ",BF13," ",BF14)</f>
        <v>температура воздуха 21 °С;</v>
      </c>
      <c r="X34" s="531"/>
      <c r="Y34" s="531"/>
      <c r="Z34" s="531"/>
      <c r="AA34" s="531"/>
      <c r="AB34" s="531"/>
      <c r="AC34" s="531"/>
      <c r="AD34" s="531"/>
      <c r="AE34" s="531"/>
      <c r="AF34" s="531"/>
      <c r="AG34" s="531"/>
      <c r="AH34" s="531"/>
      <c r="AI34" s="531"/>
      <c r="AJ34" s="531"/>
      <c r="AK34" s="531"/>
      <c r="AL34" s="531"/>
      <c r="AM34" s="531"/>
      <c r="AN34" s="531"/>
      <c r="AO34" s="531"/>
      <c r="AP34" s="531"/>
      <c r="AQ34" s="531"/>
      <c r="AR34" s="531"/>
      <c r="AS34" s="531"/>
      <c r="AT34" s="531"/>
      <c r="AU34" s="531"/>
      <c r="AV34" s="531"/>
      <c r="AW34" s="531"/>
      <c r="AX34" s="531"/>
      <c r="AY34" s="531"/>
      <c r="AZ34" s="531"/>
      <c r="BA34" s="531"/>
      <c r="BB34" s="531"/>
      <c r="BC34" s="531"/>
      <c r="BD34" s="531"/>
      <c r="BE34" s="531"/>
      <c r="BF34" s="13"/>
      <c r="BG34" s="13"/>
      <c r="BH34" s="13"/>
      <c r="BI34" s="13"/>
      <c r="BJ34" s="13"/>
      <c r="BK34" s="13"/>
      <c r="BL34" s="13"/>
      <c r="BM34" s="13"/>
      <c r="BN34" s="13"/>
      <c r="BO34" s="13"/>
      <c r="BP34" s="13"/>
      <c r="BQ34" s="13"/>
      <c r="BR34" s="13"/>
    </row>
    <row r="35" spans="1:70">
      <c r="A35" s="13"/>
      <c r="B35" s="342"/>
      <c r="C35" s="342"/>
      <c r="D35" s="342"/>
      <c r="E35" s="342"/>
      <c r="F35" s="342"/>
      <c r="G35" s="342"/>
      <c r="H35" s="342"/>
      <c r="I35" s="342"/>
      <c r="J35" s="342"/>
      <c r="K35" s="342"/>
      <c r="L35" s="342"/>
      <c r="M35" s="342"/>
      <c r="N35" s="342"/>
      <c r="O35" s="342"/>
      <c r="P35" s="342"/>
      <c r="Q35" s="342"/>
      <c r="R35" s="342"/>
      <c r="S35" s="342"/>
      <c r="T35" s="342"/>
      <c r="U35" s="342"/>
      <c r="V35" s="342"/>
      <c r="W35" s="342"/>
      <c r="X35" s="342"/>
      <c r="Y35" s="342"/>
      <c r="Z35" s="342"/>
      <c r="AA35" s="342"/>
      <c r="AB35" s="342"/>
      <c r="AC35" s="342"/>
      <c r="AD35" s="342"/>
      <c r="AE35" s="345" t="s">
        <v>23</v>
      </c>
      <c r="AF35" s="345"/>
      <c r="AG35" s="345"/>
      <c r="AH35" s="345"/>
      <c r="AI35" s="345"/>
      <c r="AJ35" s="345"/>
      <c r="AK35" s="345"/>
      <c r="AL35" s="345"/>
      <c r="AM35" s="345"/>
      <c r="AN35" s="345"/>
      <c r="AO35" s="345"/>
      <c r="AP35" s="345"/>
      <c r="AQ35" s="345"/>
      <c r="AR35" s="345"/>
      <c r="AS35" s="345"/>
      <c r="AT35" s="345"/>
      <c r="AU35" s="345"/>
      <c r="AV35" s="345"/>
      <c r="AW35" s="345"/>
      <c r="AX35" s="345"/>
      <c r="AY35" s="345"/>
      <c r="AZ35" s="345"/>
      <c r="BA35" s="345"/>
      <c r="BB35" s="345"/>
      <c r="BC35" s="345"/>
      <c r="BD35" s="345"/>
      <c r="BE35" s="345"/>
      <c r="BF35" s="538" t="s">
        <v>62</v>
      </c>
      <c r="BG35" s="538"/>
      <c r="BH35" s="538"/>
      <c r="BI35" s="104"/>
      <c r="BJ35" s="104"/>
      <c r="BK35" s="104"/>
      <c r="BL35" s="104"/>
      <c r="BM35" s="104"/>
      <c r="BN35" s="13"/>
      <c r="BO35" s="13"/>
      <c r="BP35" s="13"/>
      <c r="BQ35" s="13"/>
      <c r="BR35" s="13"/>
    </row>
    <row r="36" spans="1:70" ht="15.75" customHeight="1">
      <c r="A36" s="13"/>
      <c r="B36" s="341" t="str">
        <f>CONCATENATE("атмосферное давление ",BG13," ",BG14, " относительная влажность ",BH13," ",BH14)</f>
        <v>атмосферное давление 97 кПа; относительная влажность 40 %</v>
      </c>
      <c r="C36" s="341"/>
      <c r="D36" s="341"/>
      <c r="E36" s="341"/>
      <c r="F36" s="341"/>
      <c r="G36" s="341"/>
      <c r="H36" s="341"/>
      <c r="I36" s="341"/>
      <c r="J36" s="341"/>
      <c r="K36" s="341"/>
      <c r="L36" s="341"/>
      <c r="M36" s="341"/>
      <c r="N36" s="341"/>
      <c r="O36" s="341"/>
      <c r="P36" s="341"/>
      <c r="Q36" s="341"/>
      <c r="R36" s="341"/>
      <c r="S36" s="341"/>
      <c r="T36" s="341"/>
      <c r="U36" s="341"/>
      <c r="V36" s="341"/>
      <c r="W36" s="341"/>
      <c r="X36" s="341"/>
      <c r="Y36" s="341"/>
      <c r="Z36" s="341"/>
      <c r="AA36" s="341"/>
      <c r="AB36" s="341"/>
      <c r="AC36" s="341"/>
      <c r="AD36" s="341"/>
      <c r="AE36" s="341"/>
      <c r="AF36" s="341"/>
      <c r="AG36" s="341"/>
      <c r="AH36" s="341"/>
      <c r="AI36" s="341"/>
      <c r="AJ36" s="341"/>
      <c r="AK36" s="341"/>
      <c r="AL36" s="341"/>
      <c r="AM36" s="341"/>
      <c r="AN36" s="341"/>
      <c r="AO36" s="341"/>
      <c r="AP36" s="341"/>
      <c r="AQ36" s="341"/>
      <c r="AR36" s="341"/>
      <c r="AS36" s="341"/>
      <c r="AT36" s="341"/>
      <c r="AU36" s="341"/>
      <c r="AV36" s="341"/>
      <c r="AW36" s="341"/>
      <c r="AX36" s="341"/>
      <c r="AY36" s="341"/>
      <c r="AZ36" s="341"/>
      <c r="BA36" s="341"/>
      <c r="BB36" s="341"/>
      <c r="BC36" s="341"/>
      <c r="BD36" s="341"/>
      <c r="BE36" s="341"/>
      <c r="BF36" s="514" t="s">
        <v>63</v>
      </c>
      <c r="BG36" s="514"/>
      <c r="BH36" s="514"/>
      <c r="BI36" s="514"/>
      <c r="BJ36" s="514"/>
      <c r="BK36" s="514"/>
      <c r="BL36" s="514"/>
      <c r="BM36" s="514"/>
      <c r="BN36" s="13"/>
      <c r="BO36" s="13"/>
      <c r="BP36" s="13"/>
      <c r="BQ36" s="13"/>
      <c r="BR36" s="13"/>
    </row>
    <row r="37" spans="1:70">
      <c r="A37" s="13"/>
      <c r="B37" s="346" t="s">
        <v>24</v>
      </c>
      <c r="C37" s="346"/>
      <c r="D37" s="346"/>
      <c r="E37" s="346"/>
      <c r="F37" s="346"/>
      <c r="G37" s="346"/>
      <c r="H37" s="346"/>
      <c r="I37" s="346"/>
      <c r="J37" s="346"/>
      <c r="K37" s="346"/>
      <c r="L37" s="346"/>
      <c r="M37" s="346"/>
      <c r="N37" s="346"/>
      <c r="O37" s="346"/>
      <c r="P37" s="346"/>
      <c r="Q37" s="346"/>
      <c r="R37" s="346"/>
      <c r="S37" s="346"/>
      <c r="T37" s="346"/>
      <c r="U37" s="346"/>
      <c r="V37" s="346"/>
      <c r="W37" s="346"/>
      <c r="X37" s="346"/>
      <c r="Y37" s="346"/>
      <c r="Z37" s="346"/>
      <c r="AA37" s="346"/>
      <c r="AB37" s="346"/>
      <c r="AC37" s="346"/>
      <c r="AD37" s="346"/>
      <c r="AE37" s="346"/>
      <c r="AF37" s="346"/>
      <c r="AG37" s="346"/>
      <c r="AH37" s="346"/>
      <c r="AI37" s="346"/>
      <c r="AJ37" s="346"/>
      <c r="AK37" s="346"/>
      <c r="AL37" s="346"/>
      <c r="AM37" s="346"/>
      <c r="AN37" s="346"/>
      <c r="AO37" s="346"/>
      <c r="AP37" s="346"/>
      <c r="AQ37" s="346"/>
      <c r="AR37" s="346"/>
      <c r="AS37" s="346"/>
      <c r="AT37" s="346"/>
      <c r="AU37" s="346"/>
      <c r="AV37" s="346"/>
      <c r="AW37" s="346"/>
      <c r="AX37" s="346"/>
      <c r="AY37" s="346"/>
      <c r="AZ37" s="346"/>
      <c r="BA37" s="346"/>
      <c r="BB37" s="346"/>
      <c r="BC37" s="346"/>
      <c r="BD37" s="346"/>
      <c r="BE37" s="346"/>
      <c r="BF37" s="514" t="s">
        <v>248</v>
      </c>
      <c r="BG37" s="514"/>
      <c r="BH37" s="514"/>
      <c r="BI37" s="514"/>
      <c r="BJ37" s="514"/>
      <c r="BK37" s="514"/>
      <c r="BL37" s="514"/>
      <c r="BM37" s="514"/>
      <c r="BN37" s="13"/>
      <c r="BO37" s="13"/>
      <c r="BP37" s="13"/>
      <c r="BQ37" s="13"/>
      <c r="BR37" s="13"/>
    </row>
    <row r="38" spans="1:70" ht="15">
      <c r="A38" s="13"/>
      <c r="B38" s="493"/>
      <c r="C38" s="493"/>
      <c r="D38" s="493"/>
      <c r="E38" s="493"/>
      <c r="F38" s="493"/>
      <c r="G38" s="493"/>
      <c r="H38" s="493"/>
      <c r="I38" s="493"/>
      <c r="J38" s="493"/>
      <c r="K38" s="493"/>
      <c r="L38" s="493"/>
      <c r="M38" s="493"/>
      <c r="N38" s="493"/>
      <c r="O38" s="493"/>
      <c r="P38" s="493"/>
      <c r="Q38" s="493"/>
      <c r="R38" s="493"/>
      <c r="S38" s="493"/>
      <c r="T38" s="493"/>
      <c r="U38" s="493"/>
      <c r="V38" s="493"/>
      <c r="W38" s="493"/>
      <c r="X38" s="493"/>
      <c r="Y38" s="493"/>
      <c r="Z38" s="493"/>
      <c r="AA38" s="493"/>
      <c r="AB38" s="493"/>
      <c r="AC38" s="493"/>
      <c r="AD38" s="493"/>
      <c r="AE38" s="493"/>
      <c r="AF38" s="493"/>
      <c r="AG38" s="493"/>
      <c r="AH38" s="493"/>
      <c r="AI38" s="493"/>
      <c r="AJ38" s="493"/>
      <c r="AK38" s="493"/>
      <c r="AL38" s="493"/>
      <c r="AM38" s="493"/>
      <c r="AN38" s="493"/>
      <c r="AO38" s="493"/>
      <c r="AP38" s="493"/>
      <c r="AQ38" s="493"/>
      <c r="AR38" s="493"/>
      <c r="AS38" s="493"/>
      <c r="AT38" s="493"/>
      <c r="AU38" s="493"/>
      <c r="AV38" s="493"/>
      <c r="AW38" s="493"/>
      <c r="AX38" s="493"/>
      <c r="AY38" s="493"/>
      <c r="AZ38" s="493"/>
      <c r="BA38" s="493"/>
      <c r="BB38" s="493"/>
      <c r="BC38" s="493"/>
      <c r="BD38" s="493"/>
      <c r="BE38" s="493"/>
      <c r="BF38" s="77"/>
      <c r="BG38" s="77"/>
      <c r="BH38" s="77"/>
      <c r="BI38" s="126"/>
      <c r="BJ38" s="126"/>
      <c r="BK38" s="126"/>
      <c r="BL38" s="126"/>
      <c r="BM38" s="126"/>
      <c r="BN38" s="13"/>
      <c r="BO38" s="13"/>
      <c r="BP38" s="13"/>
      <c r="BQ38" s="13"/>
      <c r="BR38" s="13"/>
    </row>
    <row r="39" spans="1:70" ht="15.75">
      <c r="A39" s="13"/>
      <c r="B39" s="549" t="s">
        <v>134</v>
      </c>
      <c r="C39" s="549"/>
      <c r="D39" s="549"/>
      <c r="E39" s="549"/>
      <c r="F39" s="549"/>
      <c r="G39" s="549"/>
      <c r="H39" s="549"/>
      <c r="I39" s="549"/>
      <c r="J39" s="549"/>
      <c r="K39" s="549"/>
      <c r="L39" s="549"/>
      <c r="M39" s="549"/>
      <c r="N39" s="549"/>
      <c r="O39" s="549"/>
      <c r="P39" s="549"/>
      <c r="Q39" s="549"/>
      <c r="R39" s="549"/>
      <c r="S39" s="549"/>
      <c r="T39" s="549"/>
      <c r="U39" s="549"/>
      <c r="V39" s="549"/>
      <c r="W39" s="549"/>
      <c r="X39" s="312" t="s">
        <v>110</v>
      </c>
      <c r="Y39" s="553"/>
      <c r="Z39" s="553"/>
      <c r="AA39" s="553"/>
      <c r="AB39" s="553"/>
      <c r="AC39" s="553"/>
      <c r="AD39" s="553"/>
      <c r="AE39" s="553"/>
      <c r="AF39" s="553"/>
      <c r="AG39" s="553"/>
      <c r="AH39" s="553"/>
      <c r="AI39" s="553"/>
      <c r="AJ39" s="553"/>
      <c r="AK39" s="553"/>
      <c r="AL39" s="553"/>
      <c r="AM39" s="553"/>
      <c r="AN39" s="553"/>
      <c r="AO39" s="553"/>
      <c r="AP39" s="553"/>
      <c r="AQ39" s="553"/>
      <c r="AR39" s="553"/>
      <c r="AS39" s="553"/>
      <c r="AT39" s="553"/>
      <c r="AU39" s="553"/>
      <c r="AV39" s="553"/>
      <c r="AW39" s="553"/>
      <c r="AX39" s="553"/>
      <c r="AY39" s="553"/>
      <c r="AZ39" s="553"/>
      <c r="BA39" s="553"/>
      <c r="BB39" s="553"/>
      <c r="BC39" s="553"/>
      <c r="BD39" s="553"/>
      <c r="BE39" s="553"/>
      <c r="BF39" s="552" t="s">
        <v>66</v>
      </c>
      <c r="BG39" s="552"/>
      <c r="BH39" s="552"/>
      <c r="BI39" s="105"/>
      <c r="BJ39" s="105"/>
      <c r="BK39" s="105"/>
      <c r="BL39" s="105"/>
      <c r="BM39" s="105"/>
      <c r="BN39" s="13"/>
      <c r="BO39" s="13"/>
      <c r="BP39" s="13"/>
      <c r="BQ39" s="13"/>
      <c r="BR39" s="13"/>
    </row>
    <row r="40" spans="1:70" ht="15.75">
      <c r="A40" s="13"/>
      <c r="B40" s="550"/>
      <c r="C40" s="550"/>
      <c r="D40" s="550"/>
      <c r="E40" s="550"/>
      <c r="F40" s="550"/>
      <c r="G40" s="550"/>
      <c r="H40" s="550"/>
      <c r="I40" s="550"/>
      <c r="J40" s="550"/>
      <c r="K40" s="550"/>
      <c r="L40" s="550"/>
      <c r="M40" s="550"/>
      <c r="N40" s="550"/>
      <c r="O40" s="550"/>
      <c r="P40" s="550"/>
      <c r="Q40" s="550"/>
      <c r="R40" s="550"/>
      <c r="S40" s="550"/>
      <c r="T40" s="550"/>
      <c r="U40" s="550"/>
      <c r="V40" s="550"/>
      <c r="W40" s="550"/>
      <c r="X40" s="550"/>
      <c r="Y40" s="550"/>
      <c r="Z40" s="550"/>
      <c r="AA40" s="550"/>
      <c r="AB40" s="550"/>
      <c r="AC40" s="550"/>
      <c r="AD40" s="550"/>
      <c r="AE40" s="550"/>
      <c r="AF40" s="550"/>
      <c r="AG40" s="550"/>
      <c r="AH40" s="550"/>
      <c r="AI40" s="550"/>
      <c r="AJ40" s="550"/>
      <c r="AK40" s="550"/>
      <c r="AL40" s="550"/>
      <c r="AM40" s="550"/>
      <c r="AN40" s="550"/>
      <c r="AO40" s="550"/>
      <c r="AP40" s="550"/>
      <c r="AQ40" s="550"/>
      <c r="AR40" s="550"/>
      <c r="AS40" s="550"/>
      <c r="AT40" s="550"/>
      <c r="AU40" s="550"/>
      <c r="AV40" s="550"/>
      <c r="AW40" s="550"/>
      <c r="AX40" s="550"/>
      <c r="AY40" s="550"/>
      <c r="AZ40" s="550"/>
      <c r="BA40" s="550"/>
      <c r="BB40" s="550"/>
      <c r="BC40" s="550"/>
      <c r="BD40" s="550"/>
      <c r="BE40" s="550"/>
      <c r="BF40" s="556" t="s">
        <v>456</v>
      </c>
      <c r="BG40" s="556"/>
      <c r="BH40" s="556"/>
      <c r="BI40" s="556"/>
      <c r="BJ40" s="556"/>
      <c r="BK40" s="556"/>
      <c r="BL40" s="556"/>
      <c r="BM40" s="556"/>
      <c r="BN40" s="13"/>
      <c r="BO40" s="13"/>
      <c r="BP40" s="13"/>
      <c r="BQ40" s="13"/>
      <c r="BR40" s="13"/>
    </row>
    <row r="41" spans="1:70" ht="15.75">
      <c r="A41" s="13"/>
      <c r="B41" s="554" t="s">
        <v>86</v>
      </c>
      <c r="C41" s="554"/>
      <c r="D41" s="554"/>
      <c r="E41" s="554"/>
      <c r="F41" s="554"/>
      <c r="G41" s="554"/>
      <c r="H41" s="554"/>
      <c r="I41" s="554"/>
      <c r="J41" s="554"/>
      <c r="K41" s="554"/>
      <c r="L41" s="554"/>
      <c r="M41" s="554"/>
      <c r="N41" s="554"/>
      <c r="O41" s="554"/>
      <c r="P41" s="554"/>
      <c r="Q41" s="554"/>
      <c r="R41" s="554"/>
      <c r="S41" s="554"/>
      <c r="T41" s="147"/>
      <c r="U41" s="516" t="s">
        <v>145</v>
      </c>
      <c r="V41" s="516"/>
      <c r="W41" s="516"/>
      <c r="X41" s="516"/>
      <c r="Y41" s="516"/>
      <c r="Z41" s="516"/>
      <c r="AA41" s="516"/>
      <c r="AB41" s="516"/>
      <c r="AC41" s="516"/>
      <c r="AD41" s="516"/>
      <c r="AE41" s="516"/>
      <c r="AF41" s="516"/>
      <c r="AG41" s="516"/>
      <c r="AH41" s="516"/>
      <c r="AI41" s="516"/>
      <c r="AJ41" s="98"/>
      <c r="AK41" s="98"/>
      <c r="AL41" s="98"/>
      <c r="AM41" s="98"/>
      <c r="AN41" s="98"/>
      <c r="AO41" s="98"/>
      <c r="AP41" s="98"/>
      <c r="AQ41" s="98"/>
      <c r="AR41" s="98"/>
      <c r="AS41" s="98"/>
      <c r="AT41" s="551"/>
      <c r="AU41" s="551"/>
      <c r="AV41" s="551"/>
      <c r="AW41" s="551"/>
      <c r="AX41" s="551"/>
      <c r="AY41" s="551"/>
      <c r="AZ41" s="551"/>
      <c r="BA41" s="551"/>
      <c r="BB41" s="551"/>
      <c r="BC41" s="551"/>
      <c r="BD41" s="551"/>
      <c r="BE41" s="98"/>
      <c r="BF41" s="556" t="s">
        <v>469</v>
      </c>
      <c r="BG41" s="556"/>
      <c r="BH41" s="556"/>
      <c r="BI41" s="556"/>
      <c r="BJ41" s="556"/>
      <c r="BK41" s="556"/>
      <c r="BL41" s="556"/>
      <c r="BM41" s="556"/>
      <c r="BN41" s="13"/>
      <c r="BO41" s="13"/>
      <c r="BP41" s="13"/>
      <c r="BQ41" s="13"/>
      <c r="BR41" s="13"/>
    </row>
    <row r="42" spans="1:70" s="2" customFormat="1" ht="15.75">
      <c r="A42" s="23"/>
      <c r="B42" s="99" t="e">
        <f>IF(ISBLANK(#REF!),"",#REF!)</f>
        <v>#REF!</v>
      </c>
      <c r="C42" s="345" t="s">
        <v>111</v>
      </c>
      <c r="D42" s="345"/>
      <c r="E42" s="345"/>
      <c r="F42" s="345"/>
      <c r="G42" s="345"/>
      <c r="H42" s="345"/>
      <c r="I42" s="345"/>
      <c r="J42" s="345"/>
      <c r="K42" s="345"/>
      <c r="L42" s="345"/>
      <c r="M42" s="345"/>
      <c r="N42" s="345"/>
      <c r="O42" s="345"/>
      <c r="P42" s="345"/>
      <c r="Q42" s="345"/>
      <c r="R42" s="345"/>
      <c r="S42" s="346"/>
      <c r="T42" s="346"/>
      <c r="U42" s="346"/>
      <c r="V42" s="346"/>
      <c r="W42" s="346"/>
      <c r="X42" s="346"/>
      <c r="Y42" s="346"/>
      <c r="Z42" s="346"/>
      <c r="AA42" s="346"/>
      <c r="AB42" s="346"/>
      <c r="AC42" s="346"/>
      <c r="AD42" s="346"/>
      <c r="AE42" s="346"/>
      <c r="AF42" s="346"/>
      <c r="AG42" s="346"/>
      <c r="AH42" s="346"/>
      <c r="AI42" s="346"/>
      <c r="AJ42" s="99"/>
      <c r="AK42" s="99"/>
      <c r="AL42" s="99"/>
      <c r="AM42" s="99"/>
      <c r="AN42" s="99"/>
      <c r="AO42" s="99"/>
      <c r="AP42" s="99"/>
      <c r="AQ42" s="99"/>
      <c r="AR42" s="99"/>
      <c r="AS42" s="99"/>
      <c r="AT42" s="346" t="s">
        <v>25</v>
      </c>
      <c r="AU42" s="346"/>
      <c r="AV42" s="346"/>
      <c r="AW42" s="346"/>
      <c r="AX42" s="346"/>
      <c r="AY42" s="346"/>
      <c r="AZ42" s="346"/>
      <c r="BA42" s="346"/>
      <c r="BB42" s="346"/>
      <c r="BC42" s="346"/>
      <c r="BD42" s="346"/>
      <c r="BE42" s="99"/>
      <c r="BF42" s="557" t="s">
        <v>141</v>
      </c>
      <c r="BG42" s="557"/>
      <c r="BH42" s="100"/>
      <c r="BI42" s="100"/>
      <c r="BJ42" s="100"/>
      <c r="BK42" s="100"/>
      <c r="BL42" s="100"/>
      <c r="BM42" s="100"/>
      <c r="BN42" s="23"/>
      <c r="BO42" s="23"/>
      <c r="BP42" s="23"/>
      <c r="BQ42" s="23"/>
      <c r="BR42" s="23"/>
    </row>
    <row r="43" spans="1:70" ht="18.75" customHeight="1">
      <c r="A43" s="13"/>
      <c r="B43" s="13"/>
      <c r="C43" s="25"/>
      <c r="D43" s="25"/>
      <c r="E43" s="14"/>
      <c r="F43" s="25"/>
      <c r="G43" s="14"/>
      <c r="H43" s="14"/>
      <c r="I43" s="14"/>
      <c r="J43" s="14"/>
      <c r="K43" s="14"/>
      <c r="L43" s="14"/>
      <c r="M43" s="13"/>
      <c r="N43" s="13"/>
      <c r="O43" s="13"/>
      <c r="P43" s="13"/>
      <c r="Q43" s="13"/>
      <c r="R43" s="13"/>
      <c r="S43" s="13"/>
      <c r="T43" s="13"/>
      <c r="U43" s="13"/>
      <c r="V43" s="13"/>
      <c r="W43" s="13"/>
      <c r="X43" s="13"/>
      <c r="Y43" s="13"/>
      <c r="Z43" s="13"/>
      <c r="AA43" s="13"/>
      <c r="AB43" s="13"/>
      <c r="AC43" s="13"/>
      <c r="AD43" s="13"/>
      <c r="AE43" s="18"/>
      <c r="AF43" s="18"/>
      <c r="AG43" s="18"/>
      <c r="AH43" s="18"/>
      <c r="AI43" s="18"/>
      <c r="AJ43" s="18"/>
      <c r="AK43" s="13"/>
      <c r="AL43" s="13"/>
      <c r="AM43" s="13"/>
      <c r="AN43" s="13"/>
      <c r="AO43" s="13"/>
      <c r="AP43" s="13"/>
      <c r="AQ43" s="13"/>
      <c r="AR43" s="13"/>
      <c r="AS43" s="13"/>
      <c r="AT43" s="13"/>
      <c r="AU43" s="13"/>
      <c r="AV43" s="13"/>
      <c r="AW43" s="13"/>
      <c r="AX43" s="13"/>
      <c r="AY43" s="13"/>
      <c r="AZ43" s="13"/>
      <c r="BA43" s="13"/>
      <c r="BB43" s="13"/>
      <c r="BC43" s="13"/>
      <c r="BD43" s="13"/>
      <c r="BE43" s="23"/>
      <c r="BF43" s="548" t="s">
        <v>459</v>
      </c>
      <c r="BG43" s="548"/>
      <c r="BH43" s="548"/>
      <c r="BI43" s="548"/>
      <c r="BJ43" s="548"/>
      <c r="BK43" s="548"/>
      <c r="BL43" s="548"/>
      <c r="BM43" s="548"/>
      <c r="BN43" s="13"/>
      <c r="BO43" s="13"/>
      <c r="BP43" s="13"/>
      <c r="BQ43" s="13"/>
      <c r="BR43" s="13"/>
    </row>
    <row r="44" spans="1:70" ht="15.75">
      <c r="A44" s="13"/>
      <c r="B44" s="340" t="s">
        <v>135</v>
      </c>
      <c r="C44" s="363"/>
      <c r="D44" s="363"/>
      <c r="E44" s="363"/>
      <c r="F44" s="363"/>
      <c r="G44" s="363"/>
      <c r="H44" s="363"/>
      <c r="I44" s="363"/>
      <c r="J44" s="363"/>
      <c r="K44" s="363"/>
      <c r="L44" s="363"/>
      <c r="M44" s="363"/>
      <c r="N44" s="363"/>
      <c r="O44" s="363"/>
      <c r="P44" s="363"/>
      <c r="Q44" s="363"/>
      <c r="R44" s="363"/>
      <c r="S44" s="363"/>
      <c r="T44" s="363"/>
      <c r="U44" s="363"/>
      <c r="V44" s="363"/>
      <c r="W44" s="363"/>
      <c r="X44" s="363"/>
      <c r="Y44" s="363"/>
      <c r="Z44" s="363"/>
      <c r="AA44" s="363"/>
      <c r="AB44" s="363"/>
      <c r="AC44" s="13"/>
      <c r="AD44" s="13"/>
      <c r="AE44" s="13"/>
      <c r="AF44" s="546">
        <f>BF19+365</f>
        <v>43530</v>
      </c>
      <c r="AG44" s="546"/>
      <c r="AH44" s="546"/>
      <c r="AI44" s="546"/>
      <c r="AJ44" s="546"/>
      <c r="AK44" s="546"/>
      <c r="AL44" s="546"/>
      <c r="AM44" s="546"/>
      <c r="AN44" s="547"/>
      <c r="AO44" s="547"/>
      <c r="AP44" s="547"/>
      <c r="AQ44" s="547"/>
      <c r="AR44" s="547"/>
      <c r="AS44" s="547"/>
      <c r="AT44" s="13"/>
      <c r="AU44" s="13"/>
      <c r="AV44" s="13"/>
      <c r="AW44" s="13"/>
      <c r="AX44" s="13"/>
      <c r="AY44" s="13"/>
      <c r="AZ44" s="13"/>
      <c r="BA44" s="13"/>
      <c r="BB44" s="13"/>
      <c r="BC44" s="13"/>
      <c r="BD44" s="13"/>
      <c r="BE44" s="23"/>
      <c r="BF44" s="548" t="s">
        <v>471</v>
      </c>
      <c r="BG44" s="548"/>
      <c r="BH44" s="548"/>
      <c r="BI44" s="548"/>
      <c r="BJ44" s="548"/>
      <c r="BK44" s="548"/>
      <c r="BL44" s="548"/>
      <c r="BM44" s="548"/>
      <c r="BN44" s="13"/>
      <c r="BO44" s="13"/>
      <c r="BP44" s="13"/>
      <c r="BQ44" s="13"/>
      <c r="BR44" s="13"/>
    </row>
    <row r="45" spans="1:70" s="2" customFormat="1" ht="15.75">
      <c r="A45" s="23"/>
      <c r="B45" s="13"/>
      <c r="C45" s="26"/>
      <c r="D45" s="26"/>
      <c r="E45" s="26"/>
      <c r="F45" s="26"/>
      <c r="G45" s="26"/>
      <c r="H45" s="26"/>
      <c r="I45" s="26"/>
      <c r="J45" s="30"/>
      <c r="K45" s="30"/>
      <c r="L45" s="30"/>
      <c r="M45" s="13"/>
      <c r="N45" s="13"/>
      <c r="O45" s="13"/>
      <c r="P45" s="13"/>
      <c r="Q45" s="13"/>
      <c r="R45" s="13"/>
      <c r="S45" s="13"/>
      <c r="T45" s="13"/>
      <c r="U45" s="13"/>
      <c r="V45" s="13"/>
      <c r="W45" s="13"/>
      <c r="X45" s="13"/>
      <c r="Y45" s="13"/>
      <c r="Z45" s="13"/>
      <c r="AA45" s="13"/>
      <c r="AB45" s="13"/>
      <c r="AC45" s="13"/>
      <c r="AD45" s="13"/>
      <c r="AE45" s="13"/>
      <c r="AF45" s="13"/>
      <c r="AG45" s="13"/>
      <c r="AH45" s="13"/>
      <c r="AI45" s="13"/>
      <c r="AJ45" s="13"/>
      <c r="AK45" s="13"/>
      <c r="AL45" s="13"/>
      <c r="AM45" s="13"/>
      <c r="AN45" s="13"/>
      <c r="AO45" s="13"/>
      <c r="AP45" s="13"/>
      <c r="AQ45" s="13"/>
      <c r="AR45" s="13"/>
      <c r="AS45" s="13"/>
      <c r="AT45" s="13"/>
      <c r="AU45" s="13"/>
      <c r="AV45" s="13"/>
      <c r="AW45" s="13"/>
      <c r="AX45" s="13"/>
      <c r="AY45" s="13"/>
      <c r="AZ45" s="13"/>
      <c r="BA45" s="13"/>
      <c r="BB45" s="13"/>
      <c r="BC45" s="13"/>
      <c r="BD45" s="13"/>
      <c r="BE45" s="23"/>
      <c r="BF45" s="540"/>
      <c r="BG45" s="540"/>
      <c r="BH45" s="540"/>
      <c r="BI45" s="137"/>
      <c r="BJ45" s="137"/>
      <c r="BK45" s="137"/>
      <c r="BL45" s="137"/>
      <c r="BM45" s="137"/>
      <c r="BN45" s="23"/>
      <c r="BO45" s="23"/>
      <c r="BP45" s="23"/>
      <c r="BQ45" s="23"/>
      <c r="BR45" s="23"/>
    </row>
    <row r="46" spans="1:70">
      <c r="A46" s="13"/>
      <c r="B46" s="13"/>
      <c r="C46" s="13"/>
      <c r="D46" s="13"/>
      <c r="E46" s="13"/>
      <c r="F46" s="13"/>
      <c r="G46" s="13"/>
      <c r="H46" s="13"/>
      <c r="I46" s="13"/>
      <c r="J46" s="13"/>
      <c r="K46" s="13"/>
      <c r="L46" s="13"/>
      <c r="M46" s="13"/>
      <c r="N46" s="13"/>
      <c r="O46" s="13"/>
      <c r="P46" s="13"/>
      <c r="Q46" s="13"/>
      <c r="R46" s="13"/>
      <c r="S46" s="13"/>
      <c r="T46" s="13"/>
      <c r="U46" s="13"/>
      <c r="V46" s="13"/>
      <c r="W46" s="13"/>
      <c r="X46" s="13"/>
      <c r="Y46" s="13"/>
      <c r="Z46" s="13"/>
      <c r="AA46" s="13"/>
      <c r="AB46" s="13"/>
      <c r="AC46" s="13"/>
      <c r="AD46" s="13"/>
      <c r="AE46" s="13"/>
      <c r="AF46" s="13"/>
      <c r="AG46" s="13"/>
      <c r="AH46" s="13"/>
      <c r="AI46" s="13"/>
      <c r="AJ46" s="13"/>
      <c r="AK46" s="13"/>
      <c r="AL46" s="13"/>
      <c r="AM46" s="13"/>
      <c r="AN46" s="13"/>
      <c r="AO46" s="13"/>
      <c r="AP46" s="13"/>
      <c r="AQ46" s="13"/>
      <c r="AR46" s="13"/>
      <c r="AS46" s="13"/>
      <c r="AT46" s="13"/>
      <c r="AU46" s="13"/>
      <c r="AV46" s="13"/>
      <c r="AW46" s="13"/>
      <c r="AX46" s="13"/>
      <c r="AY46" s="13"/>
      <c r="AZ46" s="13"/>
      <c r="BA46" s="13"/>
      <c r="BB46" s="13"/>
      <c r="BC46" s="13"/>
      <c r="BD46" s="13"/>
      <c r="BE46" s="13"/>
      <c r="BF46" s="374"/>
      <c r="BG46" s="374"/>
      <c r="BH46" s="374"/>
      <c r="BI46" s="374"/>
      <c r="BJ46" s="374"/>
      <c r="BK46" s="374"/>
      <c r="BL46" s="374"/>
      <c r="BM46" s="374"/>
      <c r="BN46" s="107"/>
      <c r="BO46" s="13"/>
      <c r="BP46" s="13"/>
      <c r="BQ46" s="13"/>
      <c r="BR46" s="13"/>
    </row>
    <row r="47" spans="1:70">
      <c r="A47" s="13"/>
      <c r="B47" s="13"/>
      <c r="C47" s="13"/>
      <c r="D47" s="13"/>
      <c r="E47" s="13"/>
      <c r="F47" s="13"/>
      <c r="G47" s="13"/>
      <c r="H47" s="13"/>
      <c r="I47" s="13"/>
      <c r="J47" s="13"/>
      <c r="K47" s="13"/>
      <c r="L47" s="13"/>
      <c r="M47" s="13"/>
      <c r="N47" s="13"/>
      <c r="O47" s="13"/>
      <c r="P47" s="13"/>
      <c r="Q47" s="13"/>
      <c r="R47" s="13"/>
      <c r="S47" s="13"/>
      <c r="T47" s="13"/>
      <c r="U47" s="13"/>
      <c r="V47" s="13"/>
      <c r="W47" s="13"/>
      <c r="X47" s="13"/>
      <c r="Y47" s="13"/>
      <c r="Z47" s="13"/>
      <c r="AA47" s="13"/>
      <c r="AB47" s="13"/>
      <c r="AC47" s="13"/>
      <c r="AD47" s="13"/>
      <c r="AE47" s="13"/>
      <c r="AF47" s="13"/>
      <c r="AG47" s="13"/>
      <c r="AH47" s="13"/>
      <c r="AI47" s="13"/>
      <c r="AJ47" s="13"/>
      <c r="AK47" s="13"/>
      <c r="AL47" s="13"/>
      <c r="AM47" s="13"/>
      <c r="AN47" s="13"/>
      <c r="AO47" s="13"/>
      <c r="AP47" s="13"/>
      <c r="AQ47" s="13"/>
      <c r="AR47" s="13"/>
      <c r="AS47" s="13"/>
      <c r="AT47" s="13"/>
      <c r="AU47" s="13"/>
      <c r="AV47" s="135"/>
      <c r="AW47" s="135"/>
      <c r="AX47" s="135"/>
      <c r="AY47" s="135"/>
      <c r="AZ47" s="135"/>
      <c r="BA47" s="135"/>
      <c r="BB47" s="135"/>
      <c r="BC47" s="135"/>
      <c r="BD47" s="135"/>
      <c r="BE47" s="135"/>
      <c r="BF47" s="374"/>
      <c r="BG47" s="374"/>
      <c r="BH47" s="374"/>
      <c r="BI47" s="374"/>
      <c r="BJ47" s="374"/>
      <c r="BK47" s="374"/>
      <c r="BL47" s="374"/>
      <c r="BM47" s="374"/>
      <c r="BN47" s="13"/>
      <c r="BO47" s="13"/>
      <c r="BP47" s="13"/>
      <c r="BQ47" s="13"/>
      <c r="BR47" s="13"/>
    </row>
    <row r="48" spans="1:70">
      <c r="A48" s="13"/>
      <c r="B48" s="13"/>
      <c r="C48" s="13"/>
      <c r="D48" s="13"/>
      <c r="E48" s="13"/>
      <c r="F48" s="13"/>
      <c r="G48" s="13"/>
      <c r="H48" s="13"/>
      <c r="I48" s="13"/>
      <c r="J48" s="13"/>
      <c r="K48" s="13"/>
      <c r="L48" s="13"/>
      <c r="M48" s="13"/>
      <c r="N48" s="13"/>
      <c r="O48" s="13"/>
      <c r="P48" s="13"/>
      <c r="Q48" s="13"/>
      <c r="R48" s="13"/>
      <c r="S48" s="13"/>
      <c r="T48" s="13"/>
      <c r="U48" s="13"/>
      <c r="V48" s="13"/>
      <c r="W48" s="13"/>
      <c r="X48" s="13"/>
      <c r="Y48" s="13"/>
      <c r="Z48" s="13"/>
      <c r="AA48" s="13"/>
      <c r="AB48" s="13"/>
      <c r="AC48" s="13"/>
      <c r="AD48" s="13"/>
      <c r="AE48" s="13"/>
      <c r="AF48" s="13"/>
      <c r="AG48" s="13"/>
      <c r="AH48" s="13"/>
      <c r="AI48" s="13"/>
      <c r="AJ48" s="13"/>
      <c r="AK48" s="13"/>
      <c r="AL48" s="13"/>
      <c r="AM48" s="13"/>
      <c r="AN48" s="13"/>
      <c r="AO48" s="13"/>
      <c r="AP48" s="13"/>
      <c r="AQ48" s="13"/>
      <c r="AR48" s="13"/>
      <c r="AS48" s="13"/>
      <c r="AT48" s="13"/>
      <c r="AU48" s="71"/>
      <c r="AV48" s="71"/>
      <c r="AW48" s="71"/>
      <c r="AX48" s="118"/>
      <c r="AY48" s="118"/>
      <c r="AZ48" s="118"/>
      <c r="BA48" s="118"/>
      <c r="BB48" s="118"/>
      <c r="BC48" s="118"/>
      <c r="BD48" s="118"/>
      <c r="BE48" s="72"/>
      <c r="BF48" s="374" t="s">
        <v>421</v>
      </c>
      <c r="BG48" s="374"/>
      <c r="BH48" s="374"/>
      <c r="BI48" s="374"/>
      <c r="BJ48" s="374"/>
      <c r="BK48" s="374"/>
      <c r="BL48" s="374"/>
      <c r="BM48" s="374"/>
      <c r="BN48" s="13"/>
      <c r="BO48" s="13"/>
      <c r="BP48" s="13"/>
      <c r="BQ48" s="13"/>
      <c r="BR48" s="13"/>
    </row>
    <row r="49" spans="1:70">
      <c r="A49" s="13"/>
      <c r="B49" s="13"/>
      <c r="C49" s="13"/>
      <c r="D49" s="13"/>
      <c r="E49" s="13"/>
      <c r="F49" s="13"/>
      <c r="G49" s="13"/>
      <c r="H49" s="13"/>
      <c r="I49" s="13"/>
      <c r="J49" s="13"/>
      <c r="K49" s="13"/>
      <c r="L49" s="13"/>
      <c r="M49" s="13"/>
      <c r="N49" s="13"/>
      <c r="O49" s="13"/>
      <c r="P49" s="13"/>
      <c r="Q49" s="13"/>
      <c r="R49" s="13"/>
      <c r="S49" s="13"/>
      <c r="T49" s="13"/>
      <c r="U49" s="13"/>
      <c r="V49" s="13"/>
      <c r="W49" s="13"/>
      <c r="X49" s="13"/>
      <c r="Y49" s="13"/>
      <c r="Z49" s="13"/>
      <c r="AA49" s="13"/>
      <c r="AB49" s="13"/>
      <c r="AC49" s="13"/>
      <c r="AD49" s="13"/>
      <c r="AE49" s="13"/>
      <c r="AF49" s="13"/>
      <c r="AG49" s="13"/>
      <c r="AH49" s="13"/>
      <c r="AI49" s="13"/>
      <c r="AJ49" s="13"/>
      <c r="AK49" s="13"/>
      <c r="AL49" s="13"/>
      <c r="AM49" s="13"/>
      <c r="AN49" s="13"/>
      <c r="AO49" s="13"/>
      <c r="AP49" s="13"/>
      <c r="AQ49" s="13"/>
      <c r="AR49" s="13"/>
      <c r="AS49" s="13"/>
      <c r="AT49" s="13"/>
      <c r="AU49" s="13"/>
      <c r="AV49" s="72"/>
      <c r="AW49" s="72"/>
      <c r="AX49" s="119"/>
      <c r="AY49" s="119"/>
      <c r="AZ49" s="119"/>
      <c r="BA49" s="119"/>
      <c r="BB49" s="119"/>
      <c r="BC49" s="119"/>
      <c r="BD49" s="119"/>
      <c r="BE49" s="72"/>
      <c r="BF49" s="374" t="s">
        <v>462</v>
      </c>
      <c r="BG49" s="374"/>
      <c r="BH49" s="374"/>
      <c r="BI49" s="374"/>
      <c r="BJ49" s="374"/>
      <c r="BK49" s="374"/>
      <c r="BL49" s="374"/>
      <c r="BM49" s="374"/>
      <c r="BN49" s="13"/>
      <c r="BO49" s="13"/>
      <c r="BP49" s="13"/>
      <c r="BQ49" s="13"/>
      <c r="BR49" s="13"/>
    </row>
    <row r="50" spans="1:70">
      <c r="A50" s="13"/>
      <c r="B50" s="13"/>
      <c r="C50" s="13"/>
      <c r="D50" s="13"/>
      <c r="E50" s="13"/>
      <c r="F50" s="13"/>
      <c r="G50" s="13"/>
      <c r="H50" s="13"/>
      <c r="I50" s="13"/>
      <c r="J50" s="13"/>
      <c r="K50" s="13"/>
      <c r="L50" s="13"/>
      <c r="M50" s="13"/>
      <c r="N50" s="13"/>
      <c r="O50" s="13"/>
      <c r="P50" s="13"/>
      <c r="Q50" s="13"/>
      <c r="R50" s="13"/>
      <c r="S50" s="13"/>
      <c r="T50" s="13"/>
      <c r="U50" s="13"/>
      <c r="V50" s="13"/>
      <c r="W50" s="13"/>
      <c r="X50" s="13"/>
      <c r="Y50" s="13"/>
      <c r="Z50" s="13"/>
      <c r="AA50" s="13"/>
      <c r="AB50" s="13"/>
      <c r="AC50" s="13"/>
      <c r="AD50" s="13"/>
      <c r="AE50" s="13"/>
      <c r="AF50" s="13"/>
      <c r="AG50" s="13"/>
      <c r="AH50" s="13"/>
      <c r="AI50" s="13"/>
      <c r="AJ50" s="13"/>
      <c r="AK50" s="13"/>
      <c r="AL50" s="13"/>
      <c r="AM50" s="13"/>
      <c r="AN50" s="13"/>
      <c r="AO50" s="13"/>
      <c r="AP50" s="13"/>
      <c r="AQ50" s="13"/>
      <c r="AR50" s="13"/>
      <c r="AS50" s="13"/>
      <c r="AT50" s="13"/>
      <c r="AU50" s="13"/>
      <c r="AV50" s="72"/>
      <c r="AW50" s="72"/>
      <c r="AX50" s="119"/>
      <c r="AY50" s="119"/>
      <c r="AZ50" s="119"/>
      <c r="BA50" s="119"/>
      <c r="BB50" s="119"/>
      <c r="BC50" s="119"/>
      <c r="BD50" s="119"/>
      <c r="BE50" s="72"/>
      <c r="BF50" s="13"/>
      <c r="BG50" s="13"/>
      <c r="BH50" s="13"/>
      <c r="BI50" s="13"/>
      <c r="BJ50" s="13"/>
      <c r="BK50" s="13"/>
      <c r="BL50" s="13"/>
      <c r="BM50" s="13"/>
      <c r="BN50" s="13"/>
      <c r="BO50" s="13"/>
      <c r="BP50" s="13"/>
      <c r="BQ50" s="13"/>
      <c r="BR50" s="13"/>
    </row>
    <row r="51" spans="1:70">
      <c r="A51" s="13"/>
      <c r="B51" s="13"/>
      <c r="C51" s="13"/>
      <c r="D51" s="13"/>
      <c r="E51" s="13"/>
      <c r="F51" s="13"/>
      <c r="G51" s="13"/>
      <c r="H51" s="13"/>
      <c r="I51" s="13"/>
      <c r="J51" s="13"/>
      <c r="K51" s="13"/>
      <c r="L51" s="13"/>
      <c r="M51" s="13"/>
      <c r="N51" s="13"/>
      <c r="O51" s="13"/>
      <c r="P51" s="13"/>
      <c r="Q51" s="13"/>
      <c r="R51" s="13"/>
      <c r="S51" s="13"/>
      <c r="T51" s="13"/>
      <c r="U51" s="13"/>
      <c r="V51" s="13"/>
      <c r="W51" s="13"/>
      <c r="X51" s="13"/>
      <c r="Y51" s="13"/>
      <c r="Z51" s="13"/>
      <c r="AA51" s="13"/>
      <c r="AB51" s="13"/>
      <c r="AC51" s="13"/>
      <c r="AD51" s="13"/>
      <c r="AE51" s="13" t="s">
        <v>133</v>
      </c>
      <c r="AF51" s="13"/>
      <c r="AG51" s="13"/>
      <c r="AH51" s="13"/>
      <c r="AI51" s="13"/>
      <c r="AJ51" s="13"/>
      <c r="AK51" s="13"/>
      <c r="AL51" s="13"/>
      <c r="AM51" s="13"/>
      <c r="AN51" s="13"/>
      <c r="AO51" s="13"/>
      <c r="AP51" s="13"/>
      <c r="AQ51" s="13"/>
      <c r="AR51" s="13"/>
      <c r="AS51" s="13"/>
      <c r="AT51" s="13"/>
      <c r="AU51" s="13"/>
      <c r="AV51" s="72"/>
      <c r="AW51" s="72"/>
      <c r="AX51" s="72"/>
      <c r="AY51" s="72"/>
      <c r="AZ51" s="72"/>
      <c r="BA51" s="72"/>
      <c r="BB51" s="72"/>
      <c r="BC51" s="72"/>
      <c r="BD51" s="72"/>
      <c r="BE51" s="72"/>
      <c r="BF51" s="13"/>
      <c r="BG51" s="13"/>
      <c r="BH51" s="13"/>
      <c r="BI51" s="13"/>
      <c r="BJ51" s="13"/>
      <c r="BK51" s="13"/>
      <c r="BL51" s="13"/>
      <c r="BM51" s="13"/>
      <c r="BN51" s="13"/>
      <c r="BO51" s="13"/>
      <c r="BP51" s="13"/>
      <c r="BQ51" s="13"/>
      <c r="BR51" s="13"/>
    </row>
    <row r="52" spans="1:70">
      <c r="A52" s="13"/>
      <c r="B52" s="13"/>
      <c r="C52" s="13"/>
      <c r="D52" s="13"/>
      <c r="E52" s="13"/>
      <c r="F52" s="13"/>
      <c r="G52" s="13"/>
      <c r="H52" s="13"/>
      <c r="I52" s="13"/>
      <c r="J52" s="13"/>
      <c r="K52" s="13"/>
      <c r="L52" s="13"/>
      <c r="M52" s="13"/>
      <c r="N52" s="13"/>
      <c r="O52" s="13"/>
      <c r="P52" s="13"/>
      <c r="Q52" s="13"/>
      <c r="R52" s="13"/>
      <c r="S52" s="13"/>
      <c r="T52" s="13"/>
      <c r="U52" s="13"/>
      <c r="V52" s="13"/>
      <c r="W52" s="13"/>
      <c r="X52" s="13"/>
      <c r="Y52" s="13"/>
      <c r="Z52" s="13"/>
      <c r="AA52" s="13"/>
      <c r="AB52" s="13"/>
      <c r="AC52" s="13"/>
      <c r="AD52" s="13"/>
      <c r="AE52" s="13"/>
      <c r="AF52" s="13"/>
      <c r="AG52" s="13"/>
      <c r="AH52" s="13"/>
      <c r="AI52" s="13"/>
      <c r="AJ52" s="13"/>
      <c r="AK52" s="13"/>
      <c r="AL52" s="13"/>
      <c r="AM52" s="13"/>
      <c r="AN52" s="13"/>
      <c r="AO52" s="13"/>
      <c r="AP52" s="13"/>
      <c r="AQ52" s="13"/>
      <c r="AR52" s="13"/>
      <c r="AS52" s="13"/>
      <c r="AT52" s="13"/>
      <c r="AU52" s="13"/>
      <c r="AV52" s="135"/>
      <c r="AW52" s="135"/>
      <c r="AX52" s="135"/>
      <c r="AY52" s="135"/>
      <c r="AZ52" s="135"/>
      <c r="BA52" s="135"/>
      <c r="BB52" s="72"/>
      <c r="BC52" s="72"/>
      <c r="BD52" s="72"/>
      <c r="BE52" s="72"/>
      <c r="BF52" s="108"/>
      <c r="BG52" s="108"/>
      <c r="BH52" s="108"/>
      <c r="BI52" s="108"/>
      <c r="BJ52" s="108"/>
      <c r="BK52" s="108"/>
      <c r="BL52" s="108"/>
      <c r="BM52" s="108"/>
      <c r="BN52" s="72"/>
      <c r="BO52" s="13"/>
      <c r="BP52" s="13"/>
      <c r="BQ52" s="13"/>
      <c r="BR52" s="13"/>
    </row>
    <row r="53" spans="1:70">
      <c r="A53" s="13"/>
      <c r="B53" s="13"/>
      <c r="C53" s="13"/>
      <c r="D53" s="13"/>
      <c r="E53" s="13"/>
      <c r="F53" s="13"/>
      <c r="G53" s="13"/>
      <c r="H53" s="13"/>
      <c r="I53" s="13"/>
      <c r="J53" s="13"/>
      <c r="K53" s="13"/>
      <c r="L53" s="13"/>
      <c r="M53" s="13"/>
      <c r="N53" s="13"/>
      <c r="O53" s="13"/>
      <c r="P53" s="13"/>
      <c r="Q53" s="13"/>
      <c r="R53" s="13"/>
      <c r="S53" s="13"/>
      <c r="T53" s="13"/>
      <c r="U53" s="13"/>
      <c r="V53" s="13"/>
      <c r="W53" s="13"/>
      <c r="X53" s="13"/>
      <c r="Y53" s="13"/>
      <c r="Z53" s="13"/>
      <c r="AA53" s="13"/>
      <c r="AB53" s="13"/>
      <c r="AC53" s="13"/>
      <c r="AD53" s="13"/>
      <c r="AE53" s="13"/>
      <c r="AF53" s="13"/>
      <c r="AG53" s="13"/>
      <c r="AH53" s="13"/>
      <c r="AI53" s="13"/>
      <c r="AJ53" s="13"/>
      <c r="AK53" s="13"/>
      <c r="AL53" s="13"/>
      <c r="AM53" s="13"/>
      <c r="AN53" s="13"/>
      <c r="AO53" s="13"/>
      <c r="AP53" s="13"/>
      <c r="AQ53" s="13"/>
      <c r="AR53" s="13"/>
      <c r="AS53" s="13"/>
      <c r="AT53" s="13"/>
      <c r="AU53" s="13"/>
      <c r="AV53" s="13"/>
      <c r="AW53" s="13"/>
      <c r="AX53" s="13"/>
      <c r="AY53" s="13"/>
      <c r="AZ53" s="13"/>
      <c r="BA53" s="13"/>
      <c r="BB53" s="13"/>
      <c r="BC53" s="13"/>
      <c r="BD53" s="13"/>
      <c r="BE53" s="13"/>
      <c r="BF53" s="45"/>
      <c r="BG53" s="45"/>
      <c r="BH53" s="45"/>
      <c r="BI53" s="45"/>
      <c r="BJ53" s="45"/>
      <c r="BK53" s="45"/>
      <c r="BL53" s="45"/>
      <c r="BM53" s="45"/>
      <c r="BN53" s="13"/>
      <c r="BO53" s="13"/>
      <c r="BP53" s="13"/>
      <c r="BQ53" s="13"/>
      <c r="BR53" s="13"/>
    </row>
    <row r="54" spans="1:70">
      <c r="A54" s="13"/>
      <c r="B54" s="13"/>
      <c r="C54" s="13"/>
      <c r="D54" s="13"/>
      <c r="E54" s="13"/>
      <c r="F54" s="13"/>
      <c r="G54" s="13"/>
      <c r="H54" s="13"/>
      <c r="I54" s="13"/>
      <c r="J54" s="13"/>
      <c r="K54" s="13"/>
      <c r="L54" s="13"/>
      <c r="M54" s="13"/>
      <c r="N54" s="13"/>
      <c r="O54" s="13"/>
      <c r="P54" s="13"/>
      <c r="Q54" s="13"/>
      <c r="R54" s="13"/>
      <c r="S54" s="13"/>
      <c r="T54" s="13"/>
      <c r="U54" s="13"/>
      <c r="V54" s="13"/>
      <c r="W54" s="13"/>
      <c r="X54" s="13"/>
      <c r="Y54" s="13"/>
      <c r="Z54" s="13"/>
      <c r="AA54" s="13"/>
      <c r="AB54" s="13"/>
      <c r="AC54" s="13"/>
      <c r="AD54" s="13"/>
      <c r="AE54" s="13"/>
      <c r="AF54" s="13"/>
      <c r="AG54" s="13"/>
      <c r="AH54" s="13"/>
      <c r="AI54" s="13"/>
      <c r="AJ54" s="13"/>
      <c r="AK54" s="13"/>
      <c r="AL54" s="13"/>
      <c r="AM54" s="13"/>
      <c r="AN54" s="13"/>
      <c r="AO54" s="13"/>
      <c r="AP54" s="13"/>
      <c r="AQ54" s="13"/>
      <c r="AR54" s="13"/>
      <c r="AS54" s="13"/>
      <c r="AT54" s="13"/>
      <c r="AU54" s="13"/>
      <c r="AV54" s="13"/>
      <c r="AW54" s="13"/>
      <c r="AX54" s="13"/>
      <c r="AY54" s="13"/>
      <c r="AZ54" s="13"/>
      <c r="BA54" s="13"/>
      <c r="BB54" s="13"/>
      <c r="BC54" s="13"/>
      <c r="BD54" s="13"/>
      <c r="BE54" s="103"/>
      <c r="BF54" s="125"/>
      <c r="BG54" s="125"/>
      <c r="BH54" s="125"/>
      <c r="BI54" s="125"/>
      <c r="BJ54" s="45"/>
      <c r="BK54" s="45"/>
      <c r="BL54" s="45"/>
      <c r="BM54" s="45"/>
      <c r="BN54" s="13"/>
      <c r="BO54" s="13"/>
      <c r="BP54" s="13"/>
      <c r="BQ54" s="13"/>
      <c r="BR54" s="13"/>
    </row>
    <row r="55" spans="1:70">
      <c r="A55" s="13"/>
      <c r="B55" s="13"/>
      <c r="C55" s="13"/>
      <c r="D55" s="13"/>
      <c r="E55" s="13"/>
      <c r="F55" s="13"/>
      <c r="G55" s="13"/>
      <c r="H55" s="13"/>
      <c r="I55" s="13"/>
      <c r="J55" s="13"/>
      <c r="K55" s="13"/>
      <c r="L55" s="13"/>
      <c r="M55" s="13"/>
      <c r="N55" s="13"/>
      <c r="O55" s="13"/>
      <c r="P55" s="13"/>
      <c r="Q55" s="13"/>
      <c r="R55" s="13"/>
      <c r="S55" s="13"/>
      <c r="T55" s="13"/>
      <c r="U55" s="13"/>
      <c r="V55" s="13"/>
      <c r="W55" s="13"/>
      <c r="X55" s="13"/>
      <c r="Y55" s="13"/>
      <c r="Z55" s="13"/>
      <c r="AA55" s="13"/>
      <c r="AB55" s="13"/>
      <c r="AC55" s="13"/>
      <c r="AD55" s="13"/>
      <c r="AE55" s="13"/>
      <c r="AF55" s="13"/>
      <c r="AG55" s="13"/>
      <c r="AH55" s="13"/>
      <c r="AI55" s="13"/>
      <c r="AJ55" s="13"/>
      <c r="AK55" s="13"/>
      <c r="AL55" s="13"/>
      <c r="AM55" s="13"/>
      <c r="AN55" s="13"/>
      <c r="AO55" s="13"/>
      <c r="AP55" s="13"/>
      <c r="AQ55" s="13"/>
      <c r="AR55" s="13"/>
      <c r="AS55" s="13"/>
      <c r="AT55" s="13"/>
      <c r="AU55" s="13"/>
      <c r="AV55" s="13"/>
      <c r="AW55" s="13"/>
      <c r="AX55" s="13"/>
      <c r="AY55" s="13"/>
      <c r="AZ55" s="13"/>
      <c r="BA55" s="13"/>
      <c r="BB55" s="13"/>
      <c r="BC55" s="13"/>
      <c r="BD55" s="13"/>
      <c r="BE55" s="103"/>
      <c r="BF55" s="148"/>
      <c r="BG55" s="148"/>
      <c r="BH55" s="148"/>
      <c r="BI55" s="148"/>
      <c r="BJ55" s="148"/>
      <c r="BK55" s="148"/>
      <c r="BL55" s="148"/>
      <c r="BM55" s="71"/>
      <c r="BN55" s="13"/>
      <c r="BO55" s="13"/>
      <c r="BP55" s="13"/>
      <c r="BQ55" s="13"/>
      <c r="BR55" s="13"/>
    </row>
    <row r="56" spans="1:70">
      <c r="A56" s="13"/>
      <c r="B56" s="13"/>
      <c r="C56" s="13"/>
      <c r="D56" s="13"/>
      <c r="E56" s="13"/>
      <c r="F56" s="13"/>
      <c r="G56" s="13"/>
      <c r="H56" s="13"/>
      <c r="I56" s="13"/>
      <c r="J56" s="13"/>
      <c r="K56" s="13"/>
      <c r="L56" s="13"/>
      <c r="M56" s="13"/>
      <c r="N56" s="13"/>
      <c r="O56" s="13"/>
      <c r="P56" s="13"/>
      <c r="Q56" s="13"/>
      <c r="R56" s="13"/>
      <c r="S56" s="13"/>
      <c r="T56" s="13"/>
      <c r="U56" s="13"/>
      <c r="V56" s="13"/>
      <c r="W56" s="13"/>
      <c r="X56" s="13"/>
      <c r="Y56" s="13"/>
      <c r="Z56" s="13"/>
      <c r="AA56" s="13"/>
      <c r="AB56" s="13"/>
      <c r="AC56" s="13"/>
      <c r="AD56" s="13"/>
      <c r="AE56" s="13"/>
      <c r="AF56" s="13"/>
      <c r="AG56" s="13"/>
      <c r="AH56" s="13"/>
      <c r="AI56" s="13"/>
      <c r="AJ56" s="13"/>
      <c r="AK56" s="13"/>
      <c r="AL56" s="13"/>
      <c r="AM56" s="13"/>
      <c r="AN56" s="13"/>
      <c r="AO56" s="13"/>
      <c r="AP56" s="13"/>
      <c r="AQ56" s="13"/>
      <c r="AR56" s="13"/>
      <c r="AS56" s="13"/>
      <c r="AT56" s="13"/>
      <c r="AU56" s="13"/>
      <c r="AV56" s="13"/>
      <c r="AW56" s="13"/>
      <c r="AX56" s="13"/>
      <c r="AY56" s="13"/>
      <c r="AZ56" s="13"/>
      <c r="BA56" s="13"/>
      <c r="BB56" s="13"/>
      <c r="BC56" s="13"/>
      <c r="BD56" s="13"/>
      <c r="BE56" s="118"/>
      <c r="BF56" s="118"/>
      <c r="BG56" s="118"/>
      <c r="BH56" s="118"/>
      <c r="BI56" s="118"/>
      <c r="BJ56" s="118"/>
      <c r="BK56" s="118"/>
      <c r="BL56" s="118"/>
      <c r="BM56" s="118"/>
      <c r="BN56" s="71"/>
      <c r="BO56" s="13"/>
      <c r="BP56" s="13"/>
      <c r="BQ56" s="13"/>
      <c r="BR56" s="13"/>
    </row>
    <row r="57" spans="1:70">
      <c r="A57" s="13"/>
      <c r="B57" s="13"/>
      <c r="C57" s="13"/>
      <c r="D57" s="13"/>
      <c r="E57" s="13"/>
      <c r="F57" s="13"/>
      <c r="G57" s="13"/>
      <c r="H57" s="13"/>
      <c r="I57" s="13"/>
      <c r="J57" s="13"/>
      <c r="K57" s="13"/>
      <c r="L57" s="13"/>
      <c r="M57" s="13"/>
      <c r="N57" s="13"/>
      <c r="O57" s="13"/>
      <c r="P57" s="13"/>
      <c r="Q57" s="13"/>
      <c r="R57" s="13"/>
      <c r="S57" s="13"/>
      <c r="T57" s="13"/>
      <c r="U57" s="13"/>
      <c r="V57" s="13"/>
      <c r="W57" s="13"/>
      <c r="X57" s="13"/>
      <c r="Y57" s="13"/>
      <c r="Z57" s="13"/>
      <c r="AA57" s="13"/>
      <c r="AB57" s="13"/>
      <c r="AC57" s="13"/>
      <c r="AD57" s="13"/>
      <c r="AE57" s="13"/>
      <c r="AF57" s="13"/>
      <c r="AG57" s="13"/>
      <c r="AH57" s="13"/>
      <c r="AI57" s="13"/>
      <c r="AJ57" s="13"/>
      <c r="AK57" s="13"/>
      <c r="AL57" s="13"/>
      <c r="AM57" s="13"/>
      <c r="AN57" s="13"/>
      <c r="AO57" s="13"/>
      <c r="AP57" s="13"/>
      <c r="AQ57" s="13"/>
      <c r="AR57" s="13"/>
      <c r="AS57" s="13"/>
      <c r="AT57" s="13"/>
      <c r="AU57" s="13"/>
      <c r="AV57" s="13"/>
      <c r="AW57" s="13"/>
      <c r="AX57" s="13"/>
      <c r="AY57" s="13"/>
      <c r="AZ57" s="13"/>
      <c r="BA57" s="13"/>
      <c r="BB57" s="13"/>
      <c r="BC57" s="13"/>
      <c r="BD57" s="13"/>
      <c r="BE57" s="119"/>
      <c r="BF57" s="119"/>
      <c r="BG57" s="119"/>
      <c r="BH57" s="119"/>
      <c r="BI57" s="119"/>
      <c r="BJ57" s="119"/>
      <c r="BK57" s="119"/>
      <c r="BL57" s="119"/>
      <c r="BM57" s="119"/>
      <c r="BN57" s="13"/>
      <c r="BO57" s="13"/>
      <c r="BP57" s="13"/>
      <c r="BQ57" s="13"/>
      <c r="BR57" s="13"/>
    </row>
    <row r="58" spans="1:70">
      <c r="A58" s="13"/>
      <c r="B58" s="13"/>
      <c r="C58" s="13"/>
      <c r="D58" s="13"/>
      <c r="E58" s="13"/>
      <c r="F58" s="13"/>
      <c r="G58" s="13"/>
      <c r="H58" s="13"/>
      <c r="I58" s="13"/>
      <c r="J58" s="13"/>
      <c r="K58" s="13"/>
      <c r="L58" s="13"/>
      <c r="M58" s="13"/>
      <c r="N58" s="13"/>
      <c r="O58" s="13"/>
      <c r="P58" s="13"/>
      <c r="Q58" s="13"/>
      <c r="R58" s="13"/>
      <c r="S58" s="13"/>
      <c r="T58" s="13"/>
      <c r="U58" s="13"/>
      <c r="V58" s="13"/>
      <c r="W58" s="13"/>
      <c r="X58" s="13"/>
      <c r="Y58" s="13"/>
      <c r="Z58" s="13"/>
      <c r="AA58" s="13"/>
      <c r="AB58" s="13"/>
      <c r="AC58" s="13"/>
      <c r="AD58" s="13"/>
      <c r="AE58" s="13"/>
      <c r="AF58" s="13"/>
      <c r="AG58" s="13"/>
      <c r="AH58" s="13"/>
      <c r="AI58" s="13"/>
      <c r="AJ58" s="13"/>
      <c r="AK58" s="13"/>
      <c r="AL58" s="13"/>
      <c r="AM58" s="13"/>
      <c r="AN58" s="13"/>
      <c r="AO58" s="13"/>
      <c r="AP58" s="13"/>
      <c r="AQ58" s="13"/>
      <c r="AR58" s="13"/>
      <c r="AS58" s="13"/>
      <c r="AT58" s="13"/>
      <c r="AU58" s="13"/>
      <c r="AV58" s="13"/>
      <c r="AW58" s="13"/>
      <c r="AX58" s="13"/>
      <c r="AY58" s="13"/>
      <c r="AZ58" s="13"/>
      <c r="BA58" s="13"/>
      <c r="BB58" s="13"/>
      <c r="BC58" s="13"/>
      <c r="BD58" s="13"/>
      <c r="BE58" s="119"/>
      <c r="BF58" s="119"/>
      <c r="BG58" s="119"/>
      <c r="BH58" s="119"/>
      <c r="BI58" s="119"/>
      <c r="BJ58" s="119"/>
      <c r="BK58" s="119"/>
      <c r="BL58" s="119"/>
      <c r="BM58" s="119"/>
      <c r="BN58" s="13"/>
      <c r="BO58" s="13"/>
      <c r="BP58" s="13"/>
      <c r="BQ58" s="13"/>
      <c r="BR58" s="13"/>
    </row>
    <row r="59" spans="1:70">
      <c r="A59" s="13"/>
      <c r="B59" s="13"/>
      <c r="C59" s="13"/>
      <c r="D59" s="13"/>
      <c r="E59" s="13"/>
      <c r="F59" s="13"/>
      <c r="G59" s="13"/>
      <c r="H59" s="13"/>
      <c r="I59" s="13"/>
      <c r="J59" s="13"/>
      <c r="K59" s="13"/>
      <c r="L59" s="13"/>
      <c r="M59" s="13"/>
      <c r="N59" s="13"/>
      <c r="O59" s="13"/>
      <c r="P59" s="13"/>
      <c r="Q59" s="13"/>
      <c r="R59" s="13"/>
      <c r="S59" s="13"/>
      <c r="T59" s="13"/>
      <c r="U59" s="13"/>
      <c r="V59" s="13"/>
      <c r="W59" s="13"/>
      <c r="X59" s="13"/>
      <c r="Y59" s="13"/>
      <c r="Z59" s="13"/>
      <c r="AA59" s="13"/>
      <c r="AB59" s="13"/>
      <c r="AC59" s="13"/>
      <c r="AD59" s="13"/>
      <c r="AE59" s="13"/>
      <c r="AF59" s="13"/>
      <c r="AG59" s="13"/>
      <c r="AH59" s="13"/>
      <c r="AI59" s="13"/>
      <c r="AJ59" s="13"/>
      <c r="AK59" s="13"/>
      <c r="AL59" s="13"/>
      <c r="AM59" s="13"/>
      <c r="AN59" s="13"/>
      <c r="AO59" s="13"/>
      <c r="AP59" s="13"/>
      <c r="AQ59" s="13"/>
      <c r="AR59" s="13"/>
      <c r="AS59" s="13"/>
      <c r="AT59" s="13"/>
      <c r="AU59" s="13"/>
      <c r="AV59" s="13"/>
      <c r="AW59" s="13"/>
      <c r="AX59" s="13"/>
      <c r="AY59" s="13"/>
      <c r="AZ59" s="13"/>
      <c r="BA59" s="13"/>
      <c r="BB59" s="13"/>
      <c r="BC59" s="13"/>
      <c r="BD59" s="13"/>
      <c r="BE59" s="13"/>
      <c r="BF59" s="72"/>
      <c r="BG59" s="72"/>
      <c r="BH59" s="72"/>
      <c r="BI59" s="72"/>
      <c r="BJ59" s="72"/>
      <c r="BK59" s="72"/>
      <c r="BL59" s="72"/>
      <c r="BM59" s="72"/>
      <c r="BN59" s="13"/>
      <c r="BO59" s="13"/>
      <c r="BP59" s="13"/>
      <c r="BQ59" s="13"/>
      <c r="BR59" s="13"/>
    </row>
    <row r="60" spans="1:70">
      <c r="A60" s="13"/>
      <c r="B60" s="13"/>
      <c r="C60" s="13"/>
      <c r="D60" s="13"/>
      <c r="E60" s="13"/>
      <c r="F60" s="13"/>
      <c r="G60" s="13"/>
      <c r="H60" s="13"/>
      <c r="I60" s="13"/>
      <c r="J60" s="13"/>
      <c r="K60" s="13"/>
      <c r="L60" s="13"/>
      <c r="M60" s="13"/>
      <c r="N60" s="13"/>
      <c r="O60" s="13"/>
      <c r="P60" s="13"/>
      <c r="Q60" s="13"/>
      <c r="R60" s="13"/>
      <c r="S60" s="13"/>
      <c r="T60" s="13"/>
      <c r="U60" s="13"/>
      <c r="V60" s="13"/>
      <c r="W60" s="13"/>
      <c r="X60" s="13"/>
      <c r="Y60" s="13"/>
      <c r="Z60" s="13"/>
      <c r="AA60" s="13"/>
      <c r="AB60" s="13"/>
      <c r="AC60" s="13"/>
      <c r="AD60" s="13"/>
      <c r="AE60" s="13"/>
      <c r="AF60" s="13"/>
      <c r="AG60" s="13"/>
      <c r="AH60" s="13"/>
      <c r="AI60" s="13"/>
      <c r="AJ60" s="13"/>
      <c r="AK60" s="13"/>
      <c r="AL60" s="13"/>
      <c r="AM60" s="13"/>
      <c r="AN60" s="13"/>
      <c r="AO60" s="13"/>
      <c r="AP60" s="13"/>
      <c r="AQ60" s="13"/>
      <c r="AR60" s="13"/>
      <c r="AS60" s="13"/>
      <c r="AT60" s="13"/>
      <c r="AU60" s="13"/>
      <c r="AV60" s="13"/>
      <c r="AW60" s="13"/>
      <c r="AX60" s="13"/>
      <c r="AY60" s="13"/>
      <c r="AZ60" s="13"/>
      <c r="BA60" s="13"/>
      <c r="BB60" s="13"/>
      <c r="BC60" s="13"/>
      <c r="BD60" s="13"/>
      <c r="BE60" s="13"/>
      <c r="BF60" s="72"/>
      <c r="BG60" s="72"/>
      <c r="BH60" s="72"/>
      <c r="BI60" s="73"/>
      <c r="BJ60" s="73"/>
      <c r="BK60" s="73"/>
      <c r="BL60" s="73"/>
      <c r="BM60" s="73"/>
      <c r="BN60" s="13"/>
      <c r="BO60" s="13"/>
      <c r="BP60" s="13"/>
      <c r="BQ60" s="13"/>
      <c r="BR60" s="13"/>
    </row>
    <row r="61" spans="1:70">
      <c r="A61" s="13"/>
      <c r="B61" s="13"/>
      <c r="C61" s="13"/>
      <c r="D61" s="13"/>
      <c r="E61" s="13"/>
      <c r="F61" s="13"/>
      <c r="G61" s="13"/>
      <c r="H61" s="13"/>
      <c r="I61" s="13"/>
      <c r="J61" s="13"/>
      <c r="K61" s="13"/>
      <c r="L61" s="13"/>
      <c r="M61" s="13"/>
      <c r="N61" s="13"/>
      <c r="O61" s="13"/>
      <c r="P61" s="13"/>
      <c r="Q61" s="13"/>
      <c r="R61" s="13"/>
      <c r="S61" s="13"/>
      <c r="T61" s="13"/>
      <c r="U61" s="13"/>
      <c r="V61" s="13"/>
      <c r="W61" s="13"/>
      <c r="X61" s="13"/>
      <c r="Y61" s="13"/>
      <c r="Z61" s="13"/>
      <c r="AA61" s="13"/>
      <c r="AB61" s="13"/>
      <c r="AC61" s="13"/>
      <c r="AD61" s="13"/>
      <c r="AE61" s="13"/>
      <c r="AF61" s="13"/>
      <c r="AG61" s="13"/>
      <c r="AH61" s="13"/>
      <c r="AI61" s="13"/>
      <c r="AJ61" s="13"/>
      <c r="AK61" s="13"/>
      <c r="AL61" s="13"/>
      <c r="AM61" s="13"/>
      <c r="AN61" s="13"/>
      <c r="AO61" s="13"/>
      <c r="AP61" s="13"/>
      <c r="AQ61" s="13"/>
      <c r="AR61" s="13"/>
      <c r="AS61" s="13"/>
      <c r="AT61" s="13"/>
      <c r="AU61" s="13"/>
      <c r="AV61" s="13"/>
      <c r="AW61" s="13"/>
      <c r="AX61" s="13"/>
      <c r="AY61" s="13"/>
      <c r="AZ61" s="13"/>
      <c r="BA61" s="13"/>
      <c r="BB61" s="13"/>
      <c r="BC61" s="13"/>
      <c r="BD61" s="13"/>
      <c r="BE61" s="13"/>
      <c r="BF61" s="72"/>
      <c r="BG61" s="72"/>
      <c r="BH61" s="72"/>
      <c r="BI61" s="72"/>
      <c r="BJ61" s="72"/>
      <c r="BK61" s="72"/>
      <c r="BL61" s="72"/>
      <c r="BM61" s="72"/>
      <c r="BN61" s="13"/>
      <c r="BO61" s="13"/>
      <c r="BP61" s="13"/>
      <c r="BQ61" s="13"/>
      <c r="BR61" s="13"/>
    </row>
    <row r="62" spans="1:70">
      <c r="A62" s="13"/>
      <c r="B62" s="13"/>
      <c r="C62" s="13"/>
      <c r="D62" s="13"/>
      <c r="E62" s="13"/>
      <c r="F62" s="13"/>
      <c r="G62" s="13"/>
      <c r="H62" s="13"/>
      <c r="I62" s="13"/>
      <c r="J62" s="13"/>
      <c r="K62" s="13"/>
      <c r="L62" s="13"/>
      <c r="M62" s="13"/>
      <c r="N62" s="13"/>
      <c r="O62" s="13"/>
      <c r="P62" s="13"/>
      <c r="Q62" s="13"/>
      <c r="R62" s="13"/>
      <c r="S62" s="13"/>
      <c r="T62" s="13"/>
      <c r="U62" s="13"/>
      <c r="V62" s="13"/>
      <c r="W62" s="13"/>
      <c r="X62" s="13"/>
      <c r="Y62" s="13"/>
      <c r="Z62" s="13"/>
      <c r="AA62" s="13"/>
      <c r="AB62" s="13"/>
      <c r="AC62" s="13"/>
      <c r="AD62" s="13"/>
      <c r="AE62" s="13"/>
      <c r="AF62" s="13"/>
      <c r="AG62" s="13"/>
      <c r="AH62" s="13"/>
      <c r="AI62" s="13"/>
      <c r="AJ62" s="13"/>
      <c r="AK62" s="13"/>
      <c r="AL62" s="13"/>
      <c r="AM62" s="13"/>
      <c r="AN62" s="13"/>
      <c r="AO62" s="13"/>
      <c r="AP62" s="13"/>
      <c r="AQ62" s="13"/>
      <c r="AR62" s="13"/>
      <c r="AS62" s="13"/>
      <c r="AT62" s="13"/>
      <c r="AU62" s="13"/>
      <c r="AV62" s="13"/>
      <c r="AW62" s="13"/>
      <c r="AX62" s="13"/>
      <c r="AY62" s="13"/>
      <c r="AZ62" s="13"/>
      <c r="BA62" s="13"/>
      <c r="BB62" s="13"/>
      <c r="BC62" s="13"/>
      <c r="BD62" s="13"/>
      <c r="BE62" s="13"/>
      <c r="BF62" s="72"/>
      <c r="BG62" s="72"/>
      <c r="BH62" s="72"/>
      <c r="BI62" s="73"/>
      <c r="BJ62" s="73"/>
      <c r="BK62" s="73"/>
      <c r="BL62" s="73"/>
      <c r="BM62" s="73"/>
      <c r="BN62" s="13"/>
      <c r="BO62" s="13"/>
      <c r="BP62" s="13"/>
      <c r="BQ62" s="13"/>
      <c r="BR62" s="13"/>
    </row>
    <row r="63" spans="1:70">
      <c r="A63" s="13"/>
      <c r="B63" s="13"/>
      <c r="C63" s="13"/>
      <c r="D63" s="13"/>
      <c r="E63" s="13"/>
      <c r="F63" s="13"/>
      <c r="G63" s="13"/>
      <c r="H63" s="13"/>
      <c r="I63" s="13"/>
      <c r="J63" s="13"/>
      <c r="K63" s="13"/>
      <c r="L63" s="13"/>
      <c r="M63" s="13"/>
      <c r="N63" s="13"/>
      <c r="O63" s="13"/>
      <c r="P63" s="13"/>
      <c r="Q63" s="13"/>
      <c r="R63" s="13"/>
      <c r="S63" s="13"/>
      <c r="T63" s="13"/>
      <c r="U63" s="13"/>
      <c r="V63" s="13"/>
      <c r="W63" s="13"/>
      <c r="X63" s="13"/>
      <c r="Y63" s="13"/>
      <c r="Z63" s="13"/>
      <c r="AA63" s="13"/>
      <c r="AB63" s="13"/>
      <c r="AC63" s="13"/>
      <c r="AD63" s="13"/>
      <c r="AE63" s="13"/>
      <c r="AF63" s="13"/>
      <c r="AG63" s="13"/>
      <c r="AH63" s="13"/>
      <c r="AI63" s="13"/>
      <c r="AJ63" s="13"/>
      <c r="AK63" s="13"/>
      <c r="AL63" s="13"/>
      <c r="AM63" s="13"/>
      <c r="AN63" s="13"/>
      <c r="AO63" s="13"/>
      <c r="AP63" s="13"/>
      <c r="AQ63" s="13"/>
      <c r="AR63" s="13"/>
      <c r="AS63" s="13"/>
      <c r="AT63" s="13"/>
      <c r="AU63" s="13"/>
      <c r="AV63" s="13"/>
      <c r="AW63" s="13"/>
      <c r="AX63" s="13"/>
      <c r="AY63" s="13"/>
      <c r="AZ63" s="13"/>
      <c r="BA63" s="13"/>
      <c r="BB63" s="13"/>
      <c r="BC63" s="13"/>
      <c r="BD63" s="13"/>
      <c r="BE63" s="13"/>
      <c r="BF63" s="72"/>
      <c r="BG63" s="72"/>
      <c r="BH63" s="72"/>
      <c r="BI63" s="72"/>
      <c r="BJ63" s="72"/>
      <c r="BK63" s="72"/>
      <c r="BL63" s="72"/>
      <c r="BM63" s="72"/>
      <c r="BN63" s="13"/>
      <c r="BO63" s="13"/>
      <c r="BP63" s="13"/>
      <c r="BQ63" s="13"/>
      <c r="BR63" s="13"/>
    </row>
  </sheetData>
  <mergeCells count="88">
    <mergeCell ref="B33:BE33"/>
    <mergeCell ref="B29:Q29"/>
    <mergeCell ref="R29:BE29"/>
    <mergeCell ref="B30:BE30"/>
    <mergeCell ref="B31:BE31"/>
    <mergeCell ref="B32:BE32"/>
    <mergeCell ref="B36:BE36"/>
    <mergeCell ref="B37:BE37"/>
    <mergeCell ref="B38:BE38"/>
    <mergeCell ref="BF27:BM27"/>
    <mergeCell ref="C42:AI42"/>
    <mergeCell ref="AT42:BD42"/>
    <mergeCell ref="BF40:BM40"/>
    <mergeCell ref="BF41:BM41"/>
    <mergeCell ref="BF42:BG42"/>
    <mergeCell ref="B35:AD35"/>
    <mergeCell ref="AE35:BE35"/>
    <mergeCell ref="BF35:BH35"/>
    <mergeCell ref="B28:AD28"/>
    <mergeCell ref="AG28:BE28"/>
    <mergeCell ref="BF31:BH31"/>
    <mergeCell ref="W34:BE34"/>
    <mergeCell ref="AF44:AS44"/>
    <mergeCell ref="BF43:BM43"/>
    <mergeCell ref="BF44:BM44"/>
    <mergeCell ref="B44:AB44"/>
    <mergeCell ref="B39:W39"/>
    <mergeCell ref="B40:BE40"/>
    <mergeCell ref="AT41:BD41"/>
    <mergeCell ref="BF39:BH39"/>
    <mergeCell ref="X39:BE39"/>
    <mergeCell ref="B41:S41"/>
    <mergeCell ref="N12:BE12"/>
    <mergeCell ref="N13:BE13"/>
    <mergeCell ref="BF11:BF12"/>
    <mergeCell ref="BG11:BG12"/>
    <mergeCell ref="B19:U19"/>
    <mergeCell ref="V19:BE19"/>
    <mergeCell ref="BF19:BH19"/>
    <mergeCell ref="B18:U18"/>
    <mergeCell ref="V18:BE18"/>
    <mergeCell ref="BF48:BM48"/>
    <mergeCell ref="BF49:BM49"/>
    <mergeCell ref="BI9:BJ9"/>
    <mergeCell ref="BL9:BM9"/>
    <mergeCell ref="BF18:BH18"/>
    <mergeCell ref="BF16:BI16"/>
    <mergeCell ref="BF17:BH17"/>
    <mergeCell ref="BF23:BH23"/>
    <mergeCell ref="BF26:BK26"/>
    <mergeCell ref="BH11:BH12"/>
    <mergeCell ref="BF32:BM33"/>
    <mergeCell ref="BG29:BH29"/>
    <mergeCell ref="BF45:BH45"/>
    <mergeCell ref="BF46:BM46"/>
    <mergeCell ref="BF47:BM47"/>
    <mergeCell ref="BF36:BM36"/>
    <mergeCell ref="B21:BE21"/>
    <mergeCell ref="B15:BE15"/>
    <mergeCell ref="B16:BE16"/>
    <mergeCell ref="R17:BE17"/>
    <mergeCell ref="B24:Q24"/>
    <mergeCell ref="R24:BE24"/>
    <mergeCell ref="W20:BE20"/>
    <mergeCell ref="V23:BE23"/>
    <mergeCell ref="V22:BE22"/>
    <mergeCell ref="B27:BE27"/>
    <mergeCell ref="B22:U22"/>
    <mergeCell ref="B23:U23"/>
    <mergeCell ref="B25:Q25"/>
    <mergeCell ref="R25:BE25"/>
    <mergeCell ref="B26:BE26"/>
    <mergeCell ref="BF37:BM37"/>
    <mergeCell ref="BF3:BG3"/>
    <mergeCell ref="BF4:BJ4"/>
    <mergeCell ref="BF24:BM24"/>
    <mergeCell ref="U41:AI41"/>
    <mergeCell ref="BF6:BG6"/>
    <mergeCell ref="I7:AW7"/>
    <mergeCell ref="BF7:BG7"/>
    <mergeCell ref="BF8:BG8"/>
    <mergeCell ref="BI8:BK8"/>
    <mergeCell ref="B14:BE14"/>
    <mergeCell ref="AA9:AM9"/>
    <mergeCell ref="AN9:AU9"/>
    <mergeCell ref="AV9:AY9"/>
    <mergeCell ref="BF9:BG9"/>
    <mergeCell ref="B12:M12"/>
  </mergeCells>
  <dataValidations count="7">
    <dataValidation type="list" allowBlank="1" showInputMessage="1" showErrorMessage="1" sqref="BM4">
      <formula1>Едизм</formula1>
    </dataValidation>
    <dataValidation type="list" allowBlank="1" showInputMessage="1" showErrorMessage="1" sqref="BL4">
      <formula1>Номинал</formula1>
    </dataValidation>
    <dataValidation type="list" allowBlank="1" showInputMessage="1" showErrorMessage="1" sqref="B41">
      <formula1>Спец</formula1>
    </dataValidation>
    <dataValidation type="list" allowBlank="1" showInputMessage="1" showErrorMessage="1" sqref="U41">
      <formula1>Пов</formula1>
    </dataValidation>
    <dataValidation type="list" allowBlank="1" showInputMessage="1" showErrorMessage="1" sqref="BF4:BJ4">
      <formula1>НаименованиеК</formula1>
    </dataValidation>
    <dataValidation type="list" allowBlank="1" showInputMessage="1" showErrorMessage="1" sqref="BF24:BM24">
      <formula1>Заказчики</formula1>
    </dataValidation>
    <dataValidation type="list" allowBlank="1" showInputMessage="1" showErrorMessage="1" sqref="BF40:BM41 BF46:BM49 BF43:BM44">
      <formula1>Эталонн</formula1>
    </dataValidation>
  </dataValidations>
  <pageMargins left="0.78740157480314965" right="0.70866141732283472" top="1.7716535433070868" bottom="0.74803149606299213" header="0.31496062992125984" footer="0.31496062992125984"/>
  <pageSetup paperSize="9" scale="89" orientation="portrait" blackAndWhite="1" r:id="rId1"/>
  <rowBreaks count="1" manualBreakCount="1">
    <brk id="45" max="16383" man="1"/>
  </rowBreaks>
  <colBreaks count="1" manualBreakCount="1">
    <brk id="57" max="1048575" man="1"/>
  </colBreak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I105"/>
  <sheetViews>
    <sheetView topLeftCell="A34" zoomScaleSheetLayoutView="80" workbookViewId="0">
      <selection activeCell="A48" sqref="A48:BA53"/>
    </sheetView>
  </sheetViews>
  <sheetFormatPr defaultRowHeight="12.75" customHeight="1"/>
  <cols>
    <col min="1" max="52" width="1.7109375" style="3" customWidth="1"/>
    <col min="53" max="53" width="0.28515625" style="3" customWidth="1"/>
    <col min="54" max="55" width="1.7109375" style="3" customWidth="1"/>
    <col min="56" max="56" width="9.140625" style="3"/>
    <col min="57" max="57" width="16" style="3" bestFit="1" customWidth="1"/>
    <col min="58" max="58" width="0" style="3" hidden="1" customWidth="1"/>
    <col min="59" max="256" width="9.140625" style="3"/>
    <col min="257" max="311" width="1.7109375" style="3" customWidth="1"/>
    <col min="312" max="312" width="9.140625" style="3"/>
    <col min="313" max="313" width="16" style="3" bestFit="1" customWidth="1"/>
    <col min="314" max="314" width="0" style="3" hidden="1" customWidth="1"/>
    <col min="315" max="512" width="9.140625" style="3"/>
    <col min="513" max="567" width="1.7109375" style="3" customWidth="1"/>
    <col min="568" max="568" width="9.140625" style="3"/>
    <col min="569" max="569" width="16" style="3" bestFit="1" customWidth="1"/>
    <col min="570" max="570" width="0" style="3" hidden="1" customWidth="1"/>
    <col min="571" max="768" width="9.140625" style="3"/>
    <col min="769" max="823" width="1.7109375" style="3" customWidth="1"/>
    <col min="824" max="824" width="9.140625" style="3"/>
    <col min="825" max="825" width="16" style="3" bestFit="1" customWidth="1"/>
    <col min="826" max="826" width="0" style="3" hidden="1" customWidth="1"/>
    <col min="827" max="1024" width="9.140625" style="3"/>
    <col min="1025" max="1079" width="1.7109375" style="3" customWidth="1"/>
    <col min="1080" max="1080" width="9.140625" style="3"/>
    <col min="1081" max="1081" width="16" style="3" bestFit="1" customWidth="1"/>
    <col min="1082" max="1082" width="0" style="3" hidden="1" customWidth="1"/>
    <col min="1083" max="1280" width="9.140625" style="3"/>
    <col min="1281" max="1335" width="1.7109375" style="3" customWidth="1"/>
    <col min="1336" max="1336" width="9.140625" style="3"/>
    <col min="1337" max="1337" width="16" style="3" bestFit="1" customWidth="1"/>
    <col min="1338" max="1338" width="0" style="3" hidden="1" customWidth="1"/>
    <col min="1339" max="1536" width="9.140625" style="3"/>
    <col min="1537" max="1591" width="1.7109375" style="3" customWidth="1"/>
    <col min="1592" max="1592" width="9.140625" style="3"/>
    <col min="1593" max="1593" width="16" style="3" bestFit="1" customWidth="1"/>
    <col min="1594" max="1594" width="0" style="3" hidden="1" customWidth="1"/>
    <col min="1595" max="1792" width="9.140625" style="3"/>
    <col min="1793" max="1847" width="1.7109375" style="3" customWidth="1"/>
    <col min="1848" max="1848" width="9.140625" style="3"/>
    <col min="1849" max="1849" width="16" style="3" bestFit="1" customWidth="1"/>
    <col min="1850" max="1850" width="0" style="3" hidden="1" customWidth="1"/>
    <col min="1851" max="2048" width="9.140625" style="3"/>
    <col min="2049" max="2103" width="1.7109375" style="3" customWidth="1"/>
    <col min="2104" max="2104" width="9.140625" style="3"/>
    <col min="2105" max="2105" width="16" style="3" bestFit="1" customWidth="1"/>
    <col min="2106" max="2106" width="0" style="3" hidden="1" customWidth="1"/>
    <col min="2107" max="2304" width="9.140625" style="3"/>
    <col min="2305" max="2359" width="1.7109375" style="3" customWidth="1"/>
    <col min="2360" max="2360" width="9.140625" style="3"/>
    <col min="2361" max="2361" width="16" style="3" bestFit="1" customWidth="1"/>
    <col min="2362" max="2362" width="0" style="3" hidden="1" customWidth="1"/>
    <col min="2363" max="2560" width="9.140625" style="3"/>
    <col min="2561" max="2615" width="1.7109375" style="3" customWidth="1"/>
    <col min="2616" max="2616" width="9.140625" style="3"/>
    <col min="2617" max="2617" width="16" style="3" bestFit="1" customWidth="1"/>
    <col min="2618" max="2618" width="0" style="3" hidden="1" customWidth="1"/>
    <col min="2619" max="2816" width="9.140625" style="3"/>
    <col min="2817" max="2871" width="1.7109375" style="3" customWidth="1"/>
    <col min="2872" max="2872" width="9.140625" style="3"/>
    <col min="2873" max="2873" width="16" style="3" bestFit="1" customWidth="1"/>
    <col min="2874" max="2874" width="0" style="3" hidden="1" customWidth="1"/>
    <col min="2875" max="3072" width="9.140625" style="3"/>
    <col min="3073" max="3127" width="1.7109375" style="3" customWidth="1"/>
    <col min="3128" max="3128" width="9.140625" style="3"/>
    <col min="3129" max="3129" width="16" style="3" bestFit="1" customWidth="1"/>
    <col min="3130" max="3130" width="0" style="3" hidden="1" customWidth="1"/>
    <col min="3131" max="3328" width="9.140625" style="3"/>
    <col min="3329" max="3383" width="1.7109375" style="3" customWidth="1"/>
    <col min="3384" max="3384" width="9.140625" style="3"/>
    <col min="3385" max="3385" width="16" style="3" bestFit="1" customWidth="1"/>
    <col min="3386" max="3386" width="0" style="3" hidden="1" customWidth="1"/>
    <col min="3387" max="3584" width="9.140625" style="3"/>
    <col min="3585" max="3639" width="1.7109375" style="3" customWidth="1"/>
    <col min="3640" max="3640" width="9.140625" style="3"/>
    <col min="3641" max="3641" width="16" style="3" bestFit="1" customWidth="1"/>
    <col min="3642" max="3642" width="0" style="3" hidden="1" customWidth="1"/>
    <col min="3643" max="3840" width="9.140625" style="3"/>
    <col min="3841" max="3895" width="1.7109375" style="3" customWidth="1"/>
    <col min="3896" max="3896" width="9.140625" style="3"/>
    <col min="3897" max="3897" width="16" style="3" bestFit="1" customWidth="1"/>
    <col min="3898" max="3898" width="0" style="3" hidden="1" customWidth="1"/>
    <col min="3899" max="4096" width="9.140625" style="3"/>
    <col min="4097" max="4151" width="1.7109375" style="3" customWidth="1"/>
    <col min="4152" max="4152" width="9.140625" style="3"/>
    <col min="4153" max="4153" width="16" style="3" bestFit="1" customWidth="1"/>
    <col min="4154" max="4154" width="0" style="3" hidden="1" customWidth="1"/>
    <col min="4155" max="4352" width="9.140625" style="3"/>
    <col min="4353" max="4407" width="1.7109375" style="3" customWidth="1"/>
    <col min="4408" max="4408" width="9.140625" style="3"/>
    <col min="4409" max="4409" width="16" style="3" bestFit="1" customWidth="1"/>
    <col min="4410" max="4410" width="0" style="3" hidden="1" customWidth="1"/>
    <col min="4411" max="4608" width="9.140625" style="3"/>
    <col min="4609" max="4663" width="1.7109375" style="3" customWidth="1"/>
    <col min="4664" max="4664" width="9.140625" style="3"/>
    <col min="4665" max="4665" width="16" style="3" bestFit="1" customWidth="1"/>
    <col min="4666" max="4666" width="0" style="3" hidden="1" customWidth="1"/>
    <col min="4667" max="4864" width="9.140625" style="3"/>
    <col min="4865" max="4919" width="1.7109375" style="3" customWidth="1"/>
    <col min="4920" max="4920" width="9.140625" style="3"/>
    <col min="4921" max="4921" width="16" style="3" bestFit="1" customWidth="1"/>
    <col min="4922" max="4922" width="0" style="3" hidden="1" customWidth="1"/>
    <col min="4923" max="5120" width="9.140625" style="3"/>
    <col min="5121" max="5175" width="1.7109375" style="3" customWidth="1"/>
    <col min="5176" max="5176" width="9.140625" style="3"/>
    <col min="5177" max="5177" width="16" style="3" bestFit="1" customWidth="1"/>
    <col min="5178" max="5178" width="0" style="3" hidden="1" customWidth="1"/>
    <col min="5179" max="5376" width="9.140625" style="3"/>
    <col min="5377" max="5431" width="1.7109375" style="3" customWidth="1"/>
    <col min="5432" max="5432" width="9.140625" style="3"/>
    <col min="5433" max="5433" width="16" style="3" bestFit="1" customWidth="1"/>
    <col min="5434" max="5434" width="0" style="3" hidden="1" customWidth="1"/>
    <col min="5435" max="5632" width="9.140625" style="3"/>
    <col min="5633" max="5687" width="1.7109375" style="3" customWidth="1"/>
    <col min="5688" max="5688" width="9.140625" style="3"/>
    <col min="5689" max="5689" width="16" style="3" bestFit="1" customWidth="1"/>
    <col min="5690" max="5690" width="0" style="3" hidden="1" customWidth="1"/>
    <col min="5691" max="5888" width="9.140625" style="3"/>
    <col min="5889" max="5943" width="1.7109375" style="3" customWidth="1"/>
    <col min="5944" max="5944" width="9.140625" style="3"/>
    <col min="5945" max="5945" width="16" style="3" bestFit="1" customWidth="1"/>
    <col min="5946" max="5946" width="0" style="3" hidden="1" customWidth="1"/>
    <col min="5947" max="6144" width="9.140625" style="3"/>
    <col min="6145" max="6199" width="1.7109375" style="3" customWidth="1"/>
    <col min="6200" max="6200" width="9.140625" style="3"/>
    <col min="6201" max="6201" width="16" style="3" bestFit="1" customWidth="1"/>
    <col min="6202" max="6202" width="0" style="3" hidden="1" customWidth="1"/>
    <col min="6203" max="6400" width="9.140625" style="3"/>
    <col min="6401" max="6455" width="1.7109375" style="3" customWidth="1"/>
    <col min="6456" max="6456" width="9.140625" style="3"/>
    <col min="6457" max="6457" width="16" style="3" bestFit="1" customWidth="1"/>
    <col min="6458" max="6458" width="0" style="3" hidden="1" customWidth="1"/>
    <col min="6459" max="6656" width="9.140625" style="3"/>
    <col min="6657" max="6711" width="1.7109375" style="3" customWidth="1"/>
    <col min="6712" max="6712" width="9.140625" style="3"/>
    <col min="6713" max="6713" width="16" style="3" bestFit="1" customWidth="1"/>
    <col min="6714" max="6714" width="0" style="3" hidden="1" customWidth="1"/>
    <col min="6715" max="6912" width="9.140625" style="3"/>
    <col min="6913" max="6967" width="1.7109375" style="3" customWidth="1"/>
    <col min="6968" max="6968" width="9.140625" style="3"/>
    <col min="6969" max="6969" width="16" style="3" bestFit="1" customWidth="1"/>
    <col min="6970" max="6970" width="0" style="3" hidden="1" customWidth="1"/>
    <col min="6971" max="7168" width="9.140625" style="3"/>
    <col min="7169" max="7223" width="1.7109375" style="3" customWidth="1"/>
    <col min="7224" max="7224" width="9.140625" style="3"/>
    <col min="7225" max="7225" width="16" style="3" bestFit="1" customWidth="1"/>
    <col min="7226" max="7226" width="0" style="3" hidden="1" customWidth="1"/>
    <col min="7227" max="7424" width="9.140625" style="3"/>
    <col min="7425" max="7479" width="1.7109375" style="3" customWidth="1"/>
    <col min="7480" max="7480" width="9.140625" style="3"/>
    <col min="7481" max="7481" width="16" style="3" bestFit="1" customWidth="1"/>
    <col min="7482" max="7482" width="0" style="3" hidden="1" customWidth="1"/>
    <col min="7483" max="7680" width="9.140625" style="3"/>
    <col min="7681" max="7735" width="1.7109375" style="3" customWidth="1"/>
    <col min="7736" max="7736" width="9.140625" style="3"/>
    <col min="7737" max="7737" width="16" style="3" bestFit="1" customWidth="1"/>
    <col min="7738" max="7738" width="0" style="3" hidden="1" customWidth="1"/>
    <col min="7739" max="7936" width="9.140625" style="3"/>
    <col min="7937" max="7991" width="1.7109375" style="3" customWidth="1"/>
    <col min="7992" max="7992" width="9.140625" style="3"/>
    <col min="7993" max="7993" width="16" style="3" bestFit="1" customWidth="1"/>
    <col min="7994" max="7994" width="0" style="3" hidden="1" customWidth="1"/>
    <col min="7995" max="8192" width="9.140625" style="3"/>
    <col min="8193" max="8247" width="1.7109375" style="3" customWidth="1"/>
    <col min="8248" max="8248" width="9.140625" style="3"/>
    <col min="8249" max="8249" width="16" style="3" bestFit="1" customWidth="1"/>
    <col min="8250" max="8250" width="0" style="3" hidden="1" customWidth="1"/>
    <col min="8251" max="8448" width="9.140625" style="3"/>
    <col min="8449" max="8503" width="1.7109375" style="3" customWidth="1"/>
    <col min="8504" max="8504" width="9.140625" style="3"/>
    <col min="8505" max="8505" width="16" style="3" bestFit="1" customWidth="1"/>
    <col min="8506" max="8506" width="0" style="3" hidden="1" customWidth="1"/>
    <col min="8507" max="8704" width="9.140625" style="3"/>
    <col min="8705" max="8759" width="1.7109375" style="3" customWidth="1"/>
    <col min="8760" max="8760" width="9.140625" style="3"/>
    <col min="8761" max="8761" width="16" style="3" bestFit="1" customWidth="1"/>
    <col min="8762" max="8762" width="0" style="3" hidden="1" customWidth="1"/>
    <col min="8763" max="8960" width="9.140625" style="3"/>
    <col min="8961" max="9015" width="1.7109375" style="3" customWidth="1"/>
    <col min="9016" max="9016" width="9.140625" style="3"/>
    <col min="9017" max="9017" width="16" style="3" bestFit="1" customWidth="1"/>
    <col min="9018" max="9018" width="0" style="3" hidden="1" customWidth="1"/>
    <col min="9019" max="9216" width="9.140625" style="3"/>
    <col min="9217" max="9271" width="1.7109375" style="3" customWidth="1"/>
    <col min="9272" max="9272" width="9.140625" style="3"/>
    <col min="9273" max="9273" width="16" style="3" bestFit="1" customWidth="1"/>
    <col min="9274" max="9274" width="0" style="3" hidden="1" customWidth="1"/>
    <col min="9275" max="9472" width="9.140625" style="3"/>
    <col min="9473" max="9527" width="1.7109375" style="3" customWidth="1"/>
    <col min="9528" max="9528" width="9.140625" style="3"/>
    <col min="9529" max="9529" width="16" style="3" bestFit="1" customWidth="1"/>
    <col min="9530" max="9530" width="0" style="3" hidden="1" customWidth="1"/>
    <col min="9531" max="9728" width="9.140625" style="3"/>
    <col min="9729" max="9783" width="1.7109375" style="3" customWidth="1"/>
    <col min="9784" max="9784" width="9.140625" style="3"/>
    <col min="9785" max="9785" width="16" style="3" bestFit="1" customWidth="1"/>
    <col min="9786" max="9786" width="0" style="3" hidden="1" customWidth="1"/>
    <col min="9787" max="9984" width="9.140625" style="3"/>
    <col min="9985" max="10039" width="1.7109375" style="3" customWidth="1"/>
    <col min="10040" max="10040" width="9.140625" style="3"/>
    <col min="10041" max="10041" width="16" style="3" bestFit="1" customWidth="1"/>
    <col min="10042" max="10042" width="0" style="3" hidden="1" customWidth="1"/>
    <col min="10043" max="10240" width="9.140625" style="3"/>
    <col min="10241" max="10295" width="1.7109375" style="3" customWidth="1"/>
    <col min="10296" max="10296" width="9.140625" style="3"/>
    <col min="10297" max="10297" width="16" style="3" bestFit="1" customWidth="1"/>
    <col min="10298" max="10298" width="0" style="3" hidden="1" customWidth="1"/>
    <col min="10299" max="10496" width="9.140625" style="3"/>
    <col min="10497" max="10551" width="1.7109375" style="3" customWidth="1"/>
    <col min="10552" max="10552" width="9.140625" style="3"/>
    <col min="10553" max="10553" width="16" style="3" bestFit="1" customWidth="1"/>
    <col min="10554" max="10554" width="0" style="3" hidden="1" customWidth="1"/>
    <col min="10555" max="10752" width="9.140625" style="3"/>
    <col min="10753" max="10807" width="1.7109375" style="3" customWidth="1"/>
    <col min="10808" max="10808" width="9.140625" style="3"/>
    <col min="10809" max="10809" width="16" style="3" bestFit="1" customWidth="1"/>
    <col min="10810" max="10810" width="0" style="3" hidden="1" customWidth="1"/>
    <col min="10811" max="11008" width="9.140625" style="3"/>
    <col min="11009" max="11063" width="1.7109375" style="3" customWidth="1"/>
    <col min="11064" max="11064" width="9.140625" style="3"/>
    <col min="11065" max="11065" width="16" style="3" bestFit="1" customWidth="1"/>
    <col min="11066" max="11066" width="0" style="3" hidden="1" customWidth="1"/>
    <col min="11067" max="11264" width="9.140625" style="3"/>
    <col min="11265" max="11319" width="1.7109375" style="3" customWidth="1"/>
    <col min="11320" max="11320" width="9.140625" style="3"/>
    <col min="11321" max="11321" width="16" style="3" bestFit="1" customWidth="1"/>
    <col min="11322" max="11322" width="0" style="3" hidden="1" customWidth="1"/>
    <col min="11323" max="11520" width="9.140625" style="3"/>
    <col min="11521" max="11575" width="1.7109375" style="3" customWidth="1"/>
    <col min="11576" max="11576" width="9.140625" style="3"/>
    <col min="11577" max="11577" width="16" style="3" bestFit="1" customWidth="1"/>
    <col min="11578" max="11578" width="0" style="3" hidden="1" customWidth="1"/>
    <col min="11579" max="11776" width="9.140625" style="3"/>
    <col min="11777" max="11831" width="1.7109375" style="3" customWidth="1"/>
    <col min="11832" max="11832" width="9.140625" style="3"/>
    <col min="11833" max="11833" width="16" style="3" bestFit="1" customWidth="1"/>
    <col min="11834" max="11834" width="0" style="3" hidden="1" customWidth="1"/>
    <col min="11835" max="12032" width="9.140625" style="3"/>
    <col min="12033" max="12087" width="1.7109375" style="3" customWidth="1"/>
    <col min="12088" max="12088" width="9.140625" style="3"/>
    <col min="12089" max="12089" width="16" style="3" bestFit="1" customWidth="1"/>
    <col min="12090" max="12090" width="0" style="3" hidden="1" customWidth="1"/>
    <col min="12091" max="12288" width="9.140625" style="3"/>
    <col min="12289" max="12343" width="1.7109375" style="3" customWidth="1"/>
    <col min="12344" max="12344" width="9.140625" style="3"/>
    <col min="12345" max="12345" width="16" style="3" bestFit="1" customWidth="1"/>
    <col min="12346" max="12346" width="0" style="3" hidden="1" customWidth="1"/>
    <col min="12347" max="12544" width="9.140625" style="3"/>
    <col min="12545" max="12599" width="1.7109375" style="3" customWidth="1"/>
    <col min="12600" max="12600" width="9.140625" style="3"/>
    <col min="12601" max="12601" width="16" style="3" bestFit="1" customWidth="1"/>
    <col min="12602" max="12602" width="0" style="3" hidden="1" customWidth="1"/>
    <col min="12603" max="12800" width="9.140625" style="3"/>
    <col min="12801" max="12855" width="1.7109375" style="3" customWidth="1"/>
    <col min="12856" max="12856" width="9.140625" style="3"/>
    <col min="12857" max="12857" width="16" style="3" bestFit="1" customWidth="1"/>
    <col min="12858" max="12858" width="0" style="3" hidden="1" customWidth="1"/>
    <col min="12859" max="13056" width="9.140625" style="3"/>
    <col min="13057" max="13111" width="1.7109375" style="3" customWidth="1"/>
    <col min="13112" max="13112" width="9.140625" style="3"/>
    <col min="13113" max="13113" width="16" style="3" bestFit="1" customWidth="1"/>
    <col min="13114" max="13114" width="0" style="3" hidden="1" customWidth="1"/>
    <col min="13115" max="13312" width="9.140625" style="3"/>
    <col min="13313" max="13367" width="1.7109375" style="3" customWidth="1"/>
    <col min="13368" max="13368" width="9.140625" style="3"/>
    <col min="13369" max="13369" width="16" style="3" bestFit="1" customWidth="1"/>
    <col min="13370" max="13370" width="0" style="3" hidden="1" customWidth="1"/>
    <col min="13371" max="13568" width="9.140625" style="3"/>
    <col min="13569" max="13623" width="1.7109375" style="3" customWidth="1"/>
    <col min="13624" max="13624" width="9.140625" style="3"/>
    <col min="13625" max="13625" width="16" style="3" bestFit="1" customWidth="1"/>
    <col min="13626" max="13626" width="0" style="3" hidden="1" customWidth="1"/>
    <col min="13627" max="13824" width="9.140625" style="3"/>
    <col min="13825" max="13879" width="1.7109375" style="3" customWidth="1"/>
    <col min="13880" max="13880" width="9.140625" style="3"/>
    <col min="13881" max="13881" width="16" style="3" bestFit="1" customWidth="1"/>
    <col min="13882" max="13882" width="0" style="3" hidden="1" customWidth="1"/>
    <col min="13883" max="14080" width="9.140625" style="3"/>
    <col min="14081" max="14135" width="1.7109375" style="3" customWidth="1"/>
    <col min="14136" max="14136" width="9.140625" style="3"/>
    <col min="14137" max="14137" width="16" style="3" bestFit="1" customWidth="1"/>
    <col min="14138" max="14138" width="0" style="3" hidden="1" customWidth="1"/>
    <col min="14139" max="14336" width="9.140625" style="3"/>
    <col min="14337" max="14391" width="1.7109375" style="3" customWidth="1"/>
    <col min="14392" max="14392" width="9.140625" style="3"/>
    <col min="14393" max="14393" width="16" style="3" bestFit="1" customWidth="1"/>
    <col min="14394" max="14394" width="0" style="3" hidden="1" customWidth="1"/>
    <col min="14395" max="14592" width="9.140625" style="3"/>
    <col min="14593" max="14647" width="1.7109375" style="3" customWidth="1"/>
    <col min="14648" max="14648" width="9.140625" style="3"/>
    <col min="14649" max="14649" width="16" style="3" bestFit="1" customWidth="1"/>
    <col min="14650" max="14650" width="0" style="3" hidden="1" customWidth="1"/>
    <col min="14651" max="14848" width="9.140625" style="3"/>
    <col min="14849" max="14903" width="1.7109375" style="3" customWidth="1"/>
    <col min="14904" max="14904" width="9.140625" style="3"/>
    <col min="14905" max="14905" width="16" style="3" bestFit="1" customWidth="1"/>
    <col min="14906" max="14906" width="0" style="3" hidden="1" customWidth="1"/>
    <col min="14907" max="15104" width="9.140625" style="3"/>
    <col min="15105" max="15159" width="1.7109375" style="3" customWidth="1"/>
    <col min="15160" max="15160" width="9.140625" style="3"/>
    <col min="15161" max="15161" width="16" style="3" bestFit="1" customWidth="1"/>
    <col min="15162" max="15162" width="0" style="3" hidden="1" customWidth="1"/>
    <col min="15163" max="15360" width="9.140625" style="3"/>
    <col min="15361" max="15415" width="1.7109375" style="3" customWidth="1"/>
    <col min="15416" max="15416" width="9.140625" style="3"/>
    <col min="15417" max="15417" width="16" style="3" bestFit="1" customWidth="1"/>
    <col min="15418" max="15418" width="0" style="3" hidden="1" customWidth="1"/>
    <col min="15419" max="15616" width="9.140625" style="3"/>
    <col min="15617" max="15671" width="1.7109375" style="3" customWidth="1"/>
    <col min="15672" max="15672" width="9.140625" style="3"/>
    <col min="15673" max="15673" width="16" style="3" bestFit="1" customWidth="1"/>
    <col min="15674" max="15674" width="0" style="3" hidden="1" customWidth="1"/>
    <col min="15675" max="15872" width="9.140625" style="3"/>
    <col min="15873" max="15927" width="1.7109375" style="3" customWidth="1"/>
    <col min="15928" max="15928" width="9.140625" style="3"/>
    <col min="15929" max="15929" width="16" style="3" bestFit="1" customWidth="1"/>
    <col min="15930" max="15930" width="0" style="3" hidden="1" customWidth="1"/>
    <col min="15931" max="16128" width="9.140625" style="3"/>
    <col min="16129" max="16183" width="1.7109375" style="3" customWidth="1"/>
    <col min="16184" max="16184" width="9.140625" style="3"/>
    <col min="16185" max="16185" width="16" style="3" bestFit="1" customWidth="1"/>
    <col min="16186" max="16186" width="0" style="3" hidden="1" customWidth="1"/>
    <col min="16187" max="16384" width="9.140625" style="3"/>
  </cols>
  <sheetData>
    <row r="1" spans="1:57" ht="12" customHeight="1">
      <c r="A1" s="563" t="s">
        <v>112</v>
      </c>
      <c r="B1" s="563"/>
      <c r="C1" s="563"/>
      <c r="D1" s="563"/>
      <c r="E1" s="563"/>
      <c r="F1" s="563"/>
      <c r="G1" s="563"/>
      <c r="H1" s="563"/>
      <c r="I1" s="563"/>
      <c r="J1" s="563"/>
      <c r="K1" s="563"/>
      <c r="L1" s="563"/>
      <c r="M1" s="563"/>
      <c r="N1" s="563"/>
      <c r="O1" s="563"/>
      <c r="P1" s="563"/>
      <c r="Q1" s="563"/>
      <c r="R1" s="563"/>
      <c r="S1" s="563"/>
      <c r="T1" s="563"/>
      <c r="U1" s="563"/>
      <c r="V1" s="563"/>
      <c r="W1" s="563"/>
      <c r="X1" s="563"/>
      <c r="Y1" s="563"/>
      <c r="Z1" s="563"/>
      <c r="AA1" s="563"/>
      <c r="AB1" s="563"/>
      <c r="AC1" s="563"/>
      <c r="AD1" s="563"/>
      <c r="AE1" s="563"/>
      <c r="AF1" s="563"/>
      <c r="AG1" s="563"/>
      <c r="AH1" s="563"/>
      <c r="AI1" s="563"/>
      <c r="AJ1" s="563"/>
      <c r="AK1" s="563"/>
      <c r="AL1" s="563"/>
      <c r="AM1" s="563"/>
      <c r="AN1" s="563"/>
      <c r="AO1" s="563"/>
      <c r="AP1" s="563"/>
      <c r="AQ1" s="563"/>
      <c r="AR1" s="563"/>
      <c r="AS1" s="563"/>
      <c r="AT1" s="563"/>
      <c r="AU1" s="563"/>
      <c r="AV1" s="563"/>
      <c r="AW1" s="563"/>
      <c r="AX1" s="563"/>
      <c r="AY1" s="563"/>
      <c r="AZ1" s="563"/>
      <c r="BA1" s="563"/>
      <c r="BB1" s="47"/>
      <c r="BC1" s="47"/>
      <c r="BD1" s="47"/>
      <c r="BE1" s="47"/>
    </row>
    <row r="2" spans="1:57" ht="12" customHeight="1">
      <c r="A2" s="47"/>
      <c r="B2" s="149"/>
      <c r="C2" s="149"/>
      <c r="D2" s="149"/>
      <c r="E2" s="149"/>
      <c r="F2" s="149"/>
      <c r="G2" s="149"/>
      <c r="H2" s="149"/>
      <c r="I2" s="149"/>
      <c r="J2" s="149"/>
      <c r="K2" s="149"/>
      <c r="L2" s="149"/>
      <c r="M2" s="149"/>
      <c r="N2" s="149"/>
      <c r="O2" s="149"/>
      <c r="P2" s="149"/>
      <c r="Q2" s="149"/>
      <c r="R2" s="149"/>
      <c r="S2" s="149"/>
      <c r="T2" s="149"/>
      <c r="U2" s="149"/>
      <c r="V2" s="149"/>
      <c r="W2" s="149"/>
      <c r="X2" s="149"/>
      <c r="Y2" s="149"/>
      <c r="Z2" s="149"/>
      <c r="AA2" s="149"/>
      <c r="AB2" s="149"/>
      <c r="AC2" s="149"/>
      <c r="AD2" s="149"/>
      <c r="AE2" s="149"/>
      <c r="AF2" s="149"/>
      <c r="AG2" s="149"/>
      <c r="AH2" s="149"/>
      <c r="AI2" s="149"/>
      <c r="AJ2" s="149"/>
      <c r="AK2" s="149"/>
      <c r="AL2" s="149"/>
      <c r="AM2" s="47"/>
      <c r="AN2" s="149" t="s">
        <v>113</v>
      </c>
      <c r="AO2" s="564" t="str">
        <f>CONCATENATE(Сертификат!BF7,Сертификат!BH7)</f>
        <v>ЧБ.К.2335-18</v>
      </c>
      <c r="AP2" s="564"/>
      <c r="AQ2" s="564"/>
      <c r="AR2" s="564"/>
      <c r="AS2" s="564"/>
      <c r="AT2" s="564"/>
      <c r="AU2" s="564"/>
      <c r="AV2" s="564"/>
      <c r="AW2" s="564"/>
      <c r="AX2" s="564"/>
      <c r="AY2" s="564"/>
      <c r="AZ2" s="564"/>
      <c r="BA2" s="564"/>
      <c r="BB2" s="150"/>
      <c r="BC2" s="47"/>
      <c r="BD2" s="47"/>
      <c r="BE2" s="151"/>
    </row>
    <row r="3" spans="1:57" ht="12" customHeight="1">
      <c r="A3" s="149" t="s">
        <v>114</v>
      </c>
      <c r="B3" s="149"/>
      <c r="C3" s="149"/>
      <c r="D3" s="149"/>
      <c r="E3" s="149"/>
      <c r="F3" s="149"/>
      <c r="G3" s="149"/>
      <c r="H3" s="149"/>
      <c r="I3" s="149"/>
      <c r="J3" s="149"/>
      <c r="K3" s="149"/>
      <c r="L3" s="149"/>
      <c r="M3" s="149"/>
      <c r="N3" s="149"/>
      <c r="O3" s="149"/>
      <c r="P3" s="149"/>
      <c r="Q3" s="149"/>
      <c r="R3" s="149"/>
      <c r="S3" s="149"/>
      <c r="T3" s="149"/>
      <c r="U3" s="149"/>
      <c r="V3" s="149"/>
      <c r="W3" s="149"/>
      <c r="X3" s="149"/>
      <c r="Y3" s="149"/>
      <c r="Z3" s="149"/>
      <c r="AA3" s="149"/>
      <c r="AB3" s="149"/>
      <c r="AC3" s="149"/>
      <c r="AD3" s="149"/>
      <c r="AE3" s="149"/>
      <c r="AF3" s="149"/>
      <c r="AG3" s="149"/>
      <c r="AH3" s="149"/>
      <c r="AI3" s="149"/>
      <c r="AJ3" s="149"/>
      <c r="AK3" s="149"/>
      <c r="AL3" s="149"/>
      <c r="AM3" s="47"/>
      <c r="AN3" s="149" t="s">
        <v>53</v>
      </c>
      <c r="AO3" s="565">
        <f>Сертификат!BF19</f>
        <v>43165</v>
      </c>
      <c r="AP3" s="565"/>
      <c r="AQ3" s="565"/>
      <c r="AR3" s="565"/>
      <c r="AS3" s="565"/>
      <c r="AT3" s="565"/>
      <c r="AU3" s="565"/>
      <c r="AV3" s="565"/>
      <c r="AW3" s="565"/>
      <c r="AX3" s="565"/>
      <c r="AY3" s="565"/>
      <c r="AZ3" s="565"/>
      <c r="BA3" s="565"/>
      <c r="BB3" s="152"/>
      <c r="BC3" s="47"/>
      <c r="BD3" s="47"/>
      <c r="BE3" s="47"/>
    </row>
    <row r="4" spans="1:57" ht="12" customHeight="1">
      <c r="A4" s="458" t="s">
        <v>29</v>
      </c>
      <c r="B4" s="458"/>
      <c r="C4" s="458"/>
      <c r="D4" s="458"/>
      <c r="E4" s="458"/>
      <c r="F4" s="458"/>
      <c r="G4" s="458"/>
      <c r="H4" s="458"/>
      <c r="I4" s="458"/>
      <c r="J4" s="458"/>
      <c r="K4" s="458"/>
      <c r="L4" s="458"/>
      <c r="M4" s="458"/>
      <c r="N4" s="458"/>
      <c r="O4" s="458"/>
      <c r="P4" s="458"/>
      <c r="Q4" s="458"/>
      <c r="R4" s="458"/>
      <c r="S4" s="458"/>
      <c r="T4" s="458"/>
      <c r="U4" s="458"/>
      <c r="V4" s="458"/>
      <c r="W4" s="458"/>
      <c r="X4" s="458"/>
      <c r="Y4" s="458"/>
      <c r="Z4" s="458"/>
      <c r="AA4" s="458"/>
      <c r="AB4" s="458"/>
      <c r="AC4" s="458"/>
      <c r="AD4" s="458"/>
      <c r="AE4" s="458"/>
      <c r="AF4" s="458"/>
      <c r="AG4" s="458"/>
      <c r="AH4" s="458"/>
      <c r="AI4" s="458"/>
      <c r="AJ4" s="458"/>
      <c r="AK4" s="458"/>
      <c r="AL4" s="458"/>
      <c r="AM4" s="458"/>
      <c r="AN4" s="458"/>
      <c r="AO4" s="458"/>
      <c r="AP4" s="458"/>
      <c r="AQ4" s="458"/>
      <c r="AR4" s="458"/>
      <c r="AS4" s="458"/>
      <c r="AT4" s="458"/>
      <c r="AU4" s="458"/>
      <c r="AV4" s="458"/>
      <c r="AW4" s="458"/>
      <c r="AX4" s="458"/>
      <c r="AY4" s="458"/>
      <c r="AZ4" s="458"/>
      <c r="BA4" s="458"/>
      <c r="BB4" s="47"/>
      <c r="BC4" s="47"/>
      <c r="BD4" s="47"/>
      <c r="BE4" s="47"/>
    </row>
    <row r="5" spans="1:57" ht="12" customHeight="1">
      <c r="A5" s="458" t="s">
        <v>30</v>
      </c>
      <c r="B5" s="458"/>
      <c r="C5" s="458"/>
      <c r="D5" s="458"/>
      <c r="E5" s="458"/>
      <c r="F5" s="458"/>
      <c r="G5" s="458"/>
      <c r="H5" s="458"/>
      <c r="I5" s="458"/>
      <c r="J5" s="458"/>
      <c r="K5" s="458"/>
      <c r="L5" s="458"/>
      <c r="M5" s="458"/>
      <c r="N5" s="458"/>
      <c r="O5" s="458"/>
      <c r="P5" s="458"/>
      <c r="Q5" s="458"/>
      <c r="R5" s="458"/>
      <c r="S5" s="458"/>
      <c r="T5" s="458"/>
      <c r="U5" s="458"/>
      <c r="V5" s="458"/>
      <c r="W5" s="458"/>
      <c r="X5" s="458"/>
      <c r="Y5" s="458"/>
      <c r="Z5" s="458"/>
      <c r="AA5" s="458"/>
      <c r="AB5" s="458"/>
      <c r="AC5" s="458"/>
      <c r="AD5" s="458"/>
      <c r="AE5" s="458"/>
      <c r="AF5" s="458"/>
      <c r="AG5" s="458"/>
      <c r="AH5" s="458"/>
      <c r="AI5" s="458"/>
      <c r="AJ5" s="458"/>
      <c r="AK5" s="458"/>
      <c r="AL5" s="458"/>
      <c r="AM5" s="458"/>
      <c r="AN5" s="458"/>
      <c r="AO5" s="458"/>
      <c r="AP5" s="458"/>
      <c r="AQ5" s="458"/>
      <c r="AR5" s="458"/>
      <c r="AS5" s="458"/>
      <c r="AT5" s="458"/>
      <c r="AU5" s="458"/>
      <c r="AV5" s="458"/>
      <c r="AW5" s="458"/>
      <c r="AX5" s="458"/>
      <c r="AY5" s="458"/>
      <c r="AZ5" s="458"/>
      <c r="BA5" s="458"/>
      <c r="BB5" s="47"/>
      <c r="BC5" s="47"/>
      <c r="BD5" s="47"/>
      <c r="BE5" s="47"/>
    </row>
    <row r="6" spans="1:57" ht="12" customHeight="1">
      <c r="A6" s="459" t="s">
        <v>31</v>
      </c>
      <c r="B6" s="459"/>
      <c r="C6" s="459"/>
      <c r="D6" s="459"/>
      <c r="E6" s="459"/>
      <c r="F6" s="459"/>
      <c r="G6" s="459"/>
      <c r="H6" s="459"/>
      <c r="I6" s="459"/>
      <c r="J6" s="459"/>
      <c r="K6" s="459"/>
      <c r="L6" s="459"/>
      <c r="M6" s="459"/>
      <c r="N6" s="459"/>
      <c r="O6" s="459"/>
      <c r="P6" s="459"/>
      <c r="Q6" s="459"/>
      <c r="R6" s="459"/>
      <c r="S6" s="459"/>
      <c r="T6" s="459"/>
      <c r="U6" s="459"/>
      <c r="V6" s="459"/>
      <c r="W6" s="459"/>
      <c r="X6" s="459"/>
      <c r="Y6" s="459"/>
      <c r="Z6" s="459"/>
      <c r="AA6" s="459"/>
      <c r="AB6" s="459"/>
      <c r="AC6" s="459"/>
      <c r="AD6" s="459"/>
      <c r="AE6" s="459"/>
      <c r="AF6" s="459"/>
      <c r="AG6" s="459"/>
      <c r="AH6" s="459"/>
      <c r="AI6" s="459"/>
      <c r="AJ6" s="459"/>
      <c r="AK6" s="459"/>
      <c r="AL6" s="459"/>
      <c r="AM6" s="459"/>
      <c r="AN6" s="459"/>
      <c r="AO6" s="459"/>
      <c r="AP6" s="459"/>
      <c r="AQ6" s="459"/>
      <c r="AR6" s="459"/>
      <c r="AS6" s="459"/>
      <c r="AT6" s="459"/>
      <c r="AU6" s="459"/>
      <c r="AV6" s="459"/>
      <c r="AW6" s="459"/>
      <c r="AX6" s="459"/>
      <c r="AY6" s="459"/>
      <c r="AZ6" s="459"/>
      <c r="BA6" s="459"/>
      <c r="BB6" s="47"/>
      <c r="BC6" s="47"/>
      <c r="BD6" s="47"/>
      <c r="BE6" s="47"/>
    </row>
    <row r="7" spans="1:57" ht="12" customHeight="1">
      <c r="A7" s="46"/>
      <c r="B7" s="47"/>
      <c r="C7" s="47"/>
      <c r="D7" s="47"/>
      <c r="E7" s="47"/>
      <c r="F7" s="47"/>
      <c r="G7" s="47"/>
      <c r="H7" s="47"/>
      <c r="I7" s="47"/>
      <c r="J7" s="47"/>
      <c r="K7" s="47"/>
      <c r="L7" s="47"/>
      <c r="M7" s="47"/>
      <c r="N7" s="47"/>
      <c r="O7" s="47"/>
      <c r="P7" s="47"/>
      <c r="Q7" s="47"/>
      <c r="R7" s="47"/>
      <c r="S7" s="47"/>
      <c r="T7" s="47"/>
      <c r="U7" s="47"/>
      <c r="V7" s="47"/>
      <c r="W7" s="47"/>
      <c r="X7" s="47"/>
      <c r="Y7" s="47"/>
      <c r="Z7" s="47"/>
      <c r="AA7" s="47"/>
      <c r="AB7" s="47"/>
      <c r="AC7" s="47"/>
      <c r="AD7" s="47"/>
      <c r="AE7" s="47"/>
      <c r="AF7" s="47"/>
      <c r="AG7" s="47"/>
      <c r="AH7" s="47"/>
      <c r="AI7" s="47"/>
      <c r="AJ7" s="47"/>
      <c r="AK7" s="47"/>
      <c r="AL7" s="47"/>
      <c r="AM7" s="47"/>
      <c r="AN7" s="47"/>
      <c r="AO7" s="47"/>
      <c r="AP7" s="47"/>
      <c r="AQ7" s="47"/>
      <c r="AR7" s="47"/>
      <c r="AS7" s="47"/>
      <c r="AT7" s="47"/>
      <c r="AU7" s="47"/>
      <c r="AV7" s="47"/>
      <c r="AW7" s="47"/>
      <c r="AX7" s="47"/>
      <c r="AY7" s="47"/>
      <c r="AZ7" s="47"/>
      <c r="BA7" s="47"/>
      <c r="BB7" s="47"/>
      <c r="BC7" s="47"/>
      <c r="BD7" s="47"/>
      <c r="BE7" s="47"/>
    </row>
    <row r="8" spans="1:57" ht="12" customHeight="1">
      <c r="A8" s="561" t="s">
        <v>225</v>
      </c>
      <c r="B8" s="561"/>
      <c r="C8" s="561"/>
      <c r="D8" s="561"/>
      <c r="E8" s="561"/>
      <c r="F8" s="561"/>
      <c r="G8" s="561"/>
      <c r="H8" s="561"/>
      <c r="I8" s="561"/>
      <c r="J8" s="561"/>
      <c r="K8" s="561"/>
      <c r="L8" s="561"/>
      <c r="M8" s="561"/>
      <c r="N8" s="561"/>
      <c r="O8" s="561"/>
      <c r="P8" s="561"/>
      <c r="Q8" s="561"/>
      <c r="R8" s="561"/>
      <c r="S8" s="561"/>
      <c r="T8" s="561"/>
      <c r="U8" s="561"/>
      <c r="V8" s="561"/>
      <c r="W8" s="561"/>
      <c r="X8" s="561"/>
      <c r="Y8" s="561"/>
      <c r="Z8" s="561"/>
      <c r="AA8" s="561"/>
      <c r="AB8" s="561"/>
      <c r="AC8" s="561"/>
      <c r="AD8" s="47"/>
      <c r="AE8" s="47"/>
      <c r="AF8" s="47"/>
      <c r="AG8" s="562" t="s">
        <v>115</v>
      </c>
      <c r="AH8" s="562"/>
      <c r="AI8" s="562"/>
      <c r="AJ8" s="562"/>
      <c r="AK8" s="562"/>
      <c r="AL8" s="562"/>
      <c r="AM8" s="562"/>
      <c r="AN8" s="562"/>
      <c r="AO8" s="562"/>
      <c r="AP8" s="562"/>
      <c r="AQ8" s="562"/>
      <c r="AR8" s="562"/>
      <c r="AS8" s="562"/>
      <c r="AT8" s="562"/>
      <c r="AU8" s="562"/>
      <c r="AV8" s="562"/>
      <c r="AW8" s="562"/>
      <c r="AX8" s="562"/>
      <c r="AY8" s="562"/>
      <c r="AZ8" s="562"/>
      <c r="BA8" s="562"/>
      <c r="BB8" s="47"/>
      <c r="BC8" s="47"/>
      <c r="BD8" s="47"/>
      <c r="BE8" s="47"/>
    </row>
    <row r="9" spans="1:57" ht="12" customHeight="1">
      <c r="A9" s="561" t="s">
        <v>226</v>
      </c>
      <c r="B9" s="561"/>
      <c r="C9" s="561"/>
      <c r="D9" s="561"/>
      <c r="E9" s="561"/>
      <c r="F9" s="561"/>
      <c r="G9" s="561"/>
      <c r="H9" s="561"/>
      <c r="I9" s="561"/>
      <c r="J9" s="561"/>
      <c r="K9" s="561"/>
      <c r="L9" s="561"/>
      <c r="M9" s="561"/>
      <c r="N9" s="561"/>
      <c r="O9" s="561"/>
      <c r="P9" s="561"/>
      <c r="Q9" s="561"/>
      <c r="R9" s="561"/>
      <c r="S9" s="561"/>
      <c r="T9" s="561"/>
      <c r="U9" s="561"/>
      <c r="V9" s="561"/>
      <c r="W9" s="561"/>
      <c r="X9" s="561"/>
      <c r="Y9" s="561"/>
      <c r="Z9" s="561"/>
      <c r="AA9" s="561"/>
      <c r="AB9" s="561"/>
      <c r="AC9" s="561"/>
      <c r="AD9" s="47"/>
      <c r="AE9" s="47"/>
      <c r="AF9" s="47"/>
      <c r="AG9" s="562" t="s">
        <v>116</v>
      </c>
      <c r="AH9" s="562"/>
      <c r="AI9" s="562"/>
      <c r="AJ9" s="562"/>
      <c r="AK9" s="562"/>
      <c r="AL9" s="562"/>
      <c r="AM9" s="562"/>
      <c r="AN9" s="562"/>
      <c r="AO9" s="562"/>
      <c r="AP9" s="562"/>
      <c r="AQ9" s="562"/>
      <c r="AR9" s="562"/>
      <c r="AS9" s="562"/>
      <c r="AT9" s="562"/>
      <c r="AU9" s="562"/>
      <c r="AV9" s="562"/>
      <c r="AW9" s="562"/>
      <c r="AX9" s="562"/>
      <c r="AY9" s="562"/>
      <c r="AZ9" s="562"/>
      <c r="BA9" s="562"/>
      <c r="BB9" s="47"/>
      <c r="BC9" s="47"/>
      <c r="BD9" s="47"/>
      <c r="BE9" s="47"/>
    </row>
    <row r="10" spans="1:57" ht="12" customHeight="1">
      <c r="A10" s="561" t="s">
        <v>219</v>
      </c>
      <c r="B10" s="561"/>
      <c r="C10" s="561"/>
      <c r="D10" s="561"/>
      <c r="E10" s="561"/>
      <c r="F10" s="561"/>
      <c r="G10" s="561"/>
      <c r="H10" s="561"/>
      <c r="I10" s="561"/>
      <c r="J10" s="561"/>
      <c r="K10" s="561"/>
      <c r="L10" s="561"/>
      <c r="M10" s="561"/>
      <c r="N10" s="561"/>
      <c r="O10" s="561"/>
      <c r="P10" s="561"/>
      <c r="Q10" s="561"/>
      <c r="R10" s="561"/>
      <c r="S10" s="561"/>
      <c r="T10" s="561"/>
      <c r="U10" s="561"/>
      <c r="V10" s="183"/>
      <c r="W10" s="183"/>
      <c r="X10" s="183"/>
      <c r="Y10" s="183"/>
      <c r="Z10" s="183"/>
      <c r="AA10" s="183"/>
      <c r="AB10" s="183"/>
      <c r="AC10" s="183"/>
      <c r="AD10" s="47"/>
      <c r="AE10" s="47"/>
      <c r="AF10" s="47"/>
      <c r="AG10" s="562" t="s">
        <v>117</v>
      </c>
      <c r="AH10" s="562"/>
      <c r="AI10" s="562"/>
      <c r="AJ10" s="562"/>
      <c r="AK10" s="562"/>
      <c r="AL10" s="562"/>
      <c r="AM10" s="562"/>
      <c r="AN10" s="562"/>
      <c r="AO10" s="562"/>
      <c r="AP10" s="562"/>
      <c r="AQ10" s="562"/>
      <c r="AR10" s="562"/>
      <c r="AS10" s="562"/>
      <c r="AT10" s="562"/>
      <c r="AU10" s="562"/>
      <c r="AV10" s="562"/>
      <c r="AW10" s="562"/>
      <c r="AX10" s="562"/>
      <c r="AY10" s="562"/>
      <c r="AZ10" s="562"/>
      <c r="BA10" s="562"/>
      <c r="BB10" s="47"/>
      <c r="BC10" s="47"/>
      <c r="BD10" s="47"/>
      <c r="BE10" s="47"/>
    </row>
    <row r="11" spans="1:57" ht="12" customHeight="1">
      <c r="A11" s="568" t="s">
        <v>224</v>
      </c>
      <c r="B11" s="569"/>
      <c r="C11" s="569"/>
      <c r="D11" s="569"/>
      <c r="E11" s="569"/>
      <c r="F11" s="569"/>
      <c r="G11" s="569"/>
      <c r="H11" s="569"/>
      <c r="I11" s="569"/>
      <c r="J11" s="569"/>
      <c r="K11" s="569"/>
      <c r="L11" s="569"/>
      <c r="M11" s="569"/>
      <c r="N11" s="569"/>
      <c r="O11" s="569"/>
      <c r="P11" s="569"/>
      <c r="Q11" s="569"/>
      <c r="R11" s="569"/>
      <c r="S11" s="569"/>
      <c r="T11" s="569"/>
      <c r="U11" s="569"/>
      <c r="V11" s="569"/>
      <c r="W11" s="569"/>
      <c r="X11" s="569"/>
      <c r="Y11" s="569"/>
      <c r="Z11" s="569"/>
      <c r="AA11" s="569"/>
      <c r="AB11" s="569"/>
      <c r="AC11" s="569"/>
      <c r="AD11" s="47"/>
      <c r="AE11" s="47"/>
      <c r="AF11" s="47"/>
      <c r="AG11" s="562" t="s">
        <v>118</v>
      </c>
      <c r="AH11" s="562"/>
      <c r="AI11" s="562"/>
      <c r="AJ11" s="562"/>
      <c r="AK11" s="562"/>
      <c r="AL11" s="562"/>
      <c r="AM11" s="562"/>
      <c r="AN11" s="562"/>
      <c r="AO11" s="562"/>
      <c r="AP11" s="562"/>
      <c r="AQ11" s="562"/>
      <c r="AR11" s="562"/>
      <c r="AS11" s="562"/>
      <c r="AT11" s="562"/>
      <c r="AU11" s="562"/>
      <c r="AV11" s="562"/>
      <c r="AW11" s="562"/>
      <c r="AX11" s="562"/>
      <c r="AY11" s="562"/>
      <c r="AZ11" s="562"/>
      <c r="BA11" s="562"/>
      <c r="BB11" s="47"/>
      <c r="BC11" s="47"/>
      <c r="BD11" s="47"/>
      <c r="BE11" s="47"/>
    </row>
    <row r="12" spans="1:57" ht="12" customHeight="1">
      <c r="A12" s="570"/>
      <c r="B12" s="570"/>
      <c r="C12" s="570"/>
      <c r="D12" s="570"/>
      <c r="E12" s="570"/>
      <c r="F12" s="570"/>
      <c r="G12" s="570"/>
      <c r="H12" s="570"/>
      <c r="I12" s="570"/>
      <c r="J12" s="570"/>
      <c r="K12" s="570"/>
      <c r="L12" s="570"/>
      <c r="M12" s="570"/>
      <c r="N12" s="570"/>
      <c r="O12" s="570"/>
      <c r="P12" s="570"/>
      <c r="Q12" s="570"/>
      <c r="R12" s="570"/>
      <c r="S12" s="570"/>
      <c r="T12" s="570"/>
      <c r="U12" s="570"/>
      <c r="V12" s="570"/>
      <c r="W12" s="570"/>
      <c r="X12" s="570"/>
      <c r="Y12" s="570"/>
      <c r="Z12" s="570"/>
      <c r="AA12" s="570"/>
      <c r="AB12" s="570"/>
      <c r="AC12" s="570"/>
      <c r="AD12" s="47"/>
      <c r="AE12" s="47"/>
      <c r="AF12" s="47"/>
      <c r="AG12" s="571" t="s">
        <v>119</v>
      </c>
      <c r="AH12" s="571"/>
      <c r="AI12" s="571"/>
      <c r="AJ12" s="571"/>
      <c r="AK12" s="571"/>
      <c r="AL12" s="571"/>
      <c r="AM12" s="571"/>
      <c r="AN12" s="571"/>
      <c r="AO12" s="571"/>
      <c r="AP12" s="571"/>
      <c r="AQ12" s="571"/>
      <c r="AR12" s="571"/>
      <c r="AS12" s="571"/>
      <c r="AT12" s="571"/>
      <c r="AU12" s="571"/>
      <c r="AV12" s="571"/>
      <c r="AW12" s="571"/>
      <c r="AX12" s="571"/>
      <c r="AY12" s="571"/>
      <c r="AZ12" s="571"/>
      <c r="BA12" s="571"/>
      <c r="BB12" s="47"/>
      <c r="BC12" s="47"/>
      <c r="BD12" s="47"/>
      <c r="BE12" s="47"/>
    </row>
    <row r="13" spans="1:57" ht="12" customHeight="1">
      <c r="A13" s="153"/>
      <c r="B13" s="153"/>
      <c r="C13" s="153"/>
      <c r="D13" s="153"/>
      <c r="E13" s="153"/>
      <c r="F13" s="153"/>
      <c r="G13" s="153"/>
      <c r="H13" s="153"/>
      <c r="I13" s="153"/>
      <c r="J13" s="153"/>
      <c r="K13" s="153"/>
      <c r="L13" s="153"/>
      <c r="M13" s="153"/>
      <c r="N13" s="153"/>
      <c r="O13" s="153"/>
      <c r="P13" s="153"/>
      <c r="Q13" s="153"/>
      <c r="R13" s="153"/>
      <c r="S13" s="153"/>
      <c r="T13" s="153"/>
      <c r="U13" s="153"/>
      <c r="V13" s="153"/>
      <c r="W13" s="153"/>
      <c r="X13" s="153"/>
      <c r="Y13" s="153"/>
      <c r="Z13" s="153"/>
      <c r="AA13" s="153"/>
      <c r="AB13" s="153"/>
      <c r="AC13" s="153"/>
      <c r="AD13" s="47"/>
      <c r="AE13" s="47"/>
      <c r="AF13" s="47"/>
      <c r="AG13" s="572" t="s">
        <v>120</v>
      </c>
      <c r="AH13" s="572"/>
      <c r="AI13" s="572"/>
      <c r="AJ13" s="572"/>
      <c r="AK13" s="572"/>
      <c r="AL13" s="572"/>
      <c r="AM13" s="572"/>
      <c r="AN13" s="572"/>
      <c r="AO13" s="572"/>
      <c r="AP13" s="572"/>
      <c r="AQ13" s="572"/>
      <c r="AR13" s="572"/>
      <c r="AS13" s="572"/>
      <c r="AT13" s="572"/>
      <c r="AU13" s="572"/>
      <c r="AV13" s="572"/>
      <c r="AW13" s="572"/>
      <c r="AX13" s="572"/>
      <c r="AY13" s="572"/>
      <c r="AZ13" s="572"/>
      <c r="BA13" s="572"/>
      <c r="BB13" s="47"/>
      <c r="BC13" s="47"/>
      <c r="BD13" s="47"/>
      <c r="BE13" s="47"/>
    </row>
    <row r="14" spans="1:57" s="4" customFormat="1" ht="6" customHeight="1" thickBot="1">
      <c r="A14" s="48"/>
      <c r="B14" s="49"/>
      <c r="C14" s="49"/>
      <c r="D14" s="49"/>
      <c r="E14" s="49"/>
      <c r="F14" s="49"/>
      <c r="G14" s="49"/>
      <c r="H14" s="49"/>
      <c r="I14" s="49"/>
      <c r="J14" s="49"/>
      <c r="K14" s="49"/>
      <c r="L14" s="49"/>
      <c r="M14" s="49"/>
      <c r="N14" s="49"/>
      <c r="O14" s="49"/>
      <c r="P14" s="49"/>
      <c r="Q14" s="49"/>
      <c r="R14" s="49"/>
      <c r="S14" s="49"/>
      <c r="T14" s="49"/>
      <c r="U14" s="49"/>
      <c r="V14" s="49"/>
      <c r="W14" s="49"/>
      <c r="X14" s="49"/>
      <c r="Y14" s="49"/>
      <c r="Z14" s="49"/>
      <c r="AA14" s="49"/>
      <c r="AB14" s="49"/>
      <c r="AC14" s="49"/>
      <c r="AD14" s="49"/>
      <c r="AE14" s="49"/>
      <c r="AF14" s="49"/>
      <c r="AG14" s="566"/>
      <c r="AH14" s="566"/>
      <c r="AI14" s="566"/>
      <c r="AJ14" s="566"/>
      <c r="AK14" s="566"/>
      <c r="AL14" s="566"/>
      <c r="AM14" s="566"/>
      <c r="AN14" s="566"/>
      <c r="AO14" s="566"/>
      <c r="AP14" s="566"/>
      <c r="AQ14" s="566"/>
      <c r="AR14" s="566"/>
      <c r="AS14" s="566"/>
      <c r="AT14" s="566"/>
      <c r="AU14" s="566"/>
      <c r="AV14" s="566"/>
      <c r="AW14" s="566"/>
      <c r="AX14" s="566"/>
      <c r="AY14" s="566"/>
      <c r="AZ14" s="566"/>
      <c r="BA14" s="566"/>
      <c r="BB14" s="53"/>
      <c r="BC14" s="53"/>
      <c r="BD14" s="53"/>
      <c r="BE14" s="53"/>
    </row>
    <row r="15" spans="1:57" s="4" customFormat="1" ht="15" customHeight="1">
      <c r="A15" s="50"/>
      <c r="B15" s="51"/>
      <c r="C15" s="51"/>
      <c r="D15" s="51"/>
      <c r="E15" s="51"/>
      <c r="F15" s="51"/>
      <c r="G15" s="51"/>
      <c r="H15" s="51"/>
      <c r="I15" s="51"/>
      <c r="J15" s="47"/>
      <c r="K15" s="47"/>
      <c r="L15" s="47"/>
      <c r="M15" s="47"/>
      <c r="N15" s="47"/>
      <c r="O15" s="47"/>
      <c r="P15" s="47"/>
      <c r="Q15" s="47"/>
      <c r="R15" s="47"/>
      <c r="S15" s="47"/>
      <c r="T15" s="47"/>
      <c r="U15" s="47"/>
      <c r="V15" s="47"/>
      <c r="W15" s="47"/>
      <c r="X15" s="47"/>
      <c r="Y15" s="47"/>
      <c r="Z15" s="47"/>
      <c r="AA15" s="47"/>
      <c r="AB15" s="47"/>
      <c r="AC15" s="47"/>
      <c r="AD15" s="47"/>
      <c r="AE15" s="47"/>
      <c r="AF15" s="47"/>
      <c r="AG15" s="47"/>
      <c r="AH15" s="47"/>
      <c r="AI15" s="47"/>
      <c r="AJ15" s="47"/>
      <c r="AK15" s="47"/>
      <c r="AL15" s="47"/>
      <c r="AM15" s="47"/>
      <c r="AN15" s="47"/>
      <c r="AO15" s="47"/>
      <c r="AP15" s="47"/>
      <c r="AQ15" s="47"/>
      <c r="AR15" s="47"/>
      <c r="AS15" s="47"/>
      <c r="AT15" s="47"/>
      <c r="AU15" s="47"/>
      <c r="AV15" s="47"/>
      <c r="AW15" s="47"/>
      <c r="AX15" s="47"/>
      <c r="AY15" s="47"/>
      <c r="AZ15" s="47"/>
      <c r="BA15" s="47"/>
      <c r="BB15" s="53"/>
      <c r="BC15" s="53"/>
      <c r="BD15" s="53"/>
      <c r="BE15" s="53"/>
    </row>
    <row r="16" spans="1:57" s="4" customFormat="1" ht="15" customHeight="1">
      <c r="A16" s="567" t="s">
        <v>121</v>
      </c>
      <c r="B16" s="567"/>
      <c r="C16" s="567"/>
      <c r="D16" s="567"/>
      <c r="E16" s="567"/>
      <c r="F16" s="567"/>
      <c r="G16" s="567"/>
      <c r="H16" s="567"/>
      <c r="I16" s="567"/>
      <c r="J16" s="567"/>
      <c r="K16" s="567"/>
      <c r="L16" s="567"/>
      <c r="M16" s="567"/>
      <c r="N16" s="567"/>
      <c r="O16" s="567"/>
      <c r="P16" s="567"/>
      <c r="Q16" s="567"/>
      <c r="R16" s="567"/>
      <c r="S16" s="567"/>
      <c r="T16" s="567"/>
      <c r="U16" s="567"/>
      <c r="V16" s="567"/>
      <c r="W16" s="567"/>
      <c r="X16" s="567"/>
      <c r="Y16" s="567"/>
      <c r="Z16" s="567"/>
      <c r="AA16" s="567"/>
      <c r="AB16" s="567"/>
      <c r="AC16" s="567"/>
      <c r="AD16" s="567"/>
      <c r="AE16" s="567"/>
      <c r="AF16" s="567"/>
      <c r="AG16" s="567"/>
      <c r="AH16" s="567"/>
      <c r="AI16" s="567"/>
      <c r="AJ16" s="567"/>
      <c r="AK16" s="567"/>
      <c r="AL16" s="567"/>
      <c r="AM16" s="567"/>
      <c r="AN16" s="567"/>
      <c r="AO16" s="567"/>
      <c r="AP16" s="567"/>
      <c r="AQ16" s="567"/>
      <c r="AR16" s="567"/>
      <c r="AS16" s="567"/>
      <c r="AT16" s="567"/>
      <c r="AU16" s="567"/>
      <c r="AV16" s="567"/>
      <c r="AW16" s="567"/>
      <c r="AX16" s="567"/>
      <c r="AY16" s="567"/>
      <c r="AZ16" s="567"/>
      <c r="BA16" s="567"/>
      <c r="BB16" s="53"/>
      <c r="BC16" s="53"/>
      <c r="BD16" s="154"/>
      <c r="BE16" s="155"/>
    </row>
    <row r="17" spans="1:58" s="4" customFormat="1" ht="6.75" customHeight="1">
      <c r="A17" s="156"/>
      <c r="B17" s="156"/>
      <c r="C17" s="156"/>
      <c r="D17" s="156"/>
      <c r="E17" s="156"/>
      <c r="F17" s="156"/>
      <c r="G17" s="156"/>
      <c r="H17" s="156"/>
      <c r="I17" s="156"/>
      <c r="J17" s="156"/>
      <c r="K17" s="156"/>
      <c r="L17" s="156"/>
      <c r="M17" s="156"/>
      <c r="N17" s="156"/>
      <c r="O17" s="156"/>
      <c r="P17" s="156"/>
      <c r="Q17" s="156"/>
      <c r="R17" s="156"/>
      <c r="S17" s="156"/>
      <c r="T17" s="156"/>
      <c r="U17" s="156"/>
      <c r="V17" s="156"/>
      <c r="W17" s="156"/>
      <c r="X17" s="156"/>
      <c r="Y17" s="156"/>
      <c r="Z17" s="156"/>
      <c r="AA17" s="156"/>
      <c r="AB17" s="156"/>
      <c r="AC17" s="156"/>
      <c r="AD17" s="156"/>
      <c r="AE17" s="156"/>
      <c r="AF17" s="156"/>
      <c r="AG17" s="156"/>
      <c r="AH17" s="156"/>
      <c r="AI17" s="156"/>
      <c r="AJ17" s="156"/>
      <c r="AK17" s="156"/>
      <c r="AL17" s="156"/>
      <c r="AM17" s="156"/>
      <c r="AN17" s="156"/>
      <c r="AO17" s="156"/>
      <c r="AP17" s="156"/>
      <c r="AQ17" s="156"/>
      <c r="AR17" s="156"/>
      <c r="AS17" s="156"/>
      <c r="AT17" s="156"/>
      <c r="AU17" s="156"/>
      <c r="AV17" s="156"/>
      <c r="AW17" s="156"/>
      <c r="AX17" s="156"/>
      <c r="AY17" s="156"/>
      <c r="AZ17" s="156"/>
      <c r="BA17" s="156"/>
      <c r="BB17" s="53"/>
      <c r="BC17" s="53"/>
      <c r="BD17" s="154"/>
      <c r="BE17" s="157"/>
    </row>
    <row r="18" spans="1:58" s="4" customFormat="1" ht="15" customHeight="1">
      <c r="A18" s="470" t="str">
        <f>CONCATENATE(AO2, " от ",TEXT(AO3,"ДД.ММ.ГГГГ"))</f>
        <v>ЧБ.К.2335-18 от 06.03.2018</v>
      </c>
      <c r="B18" s="470"/>
      <c r="C18" s="470"/>
      <c r="D18" s="470"/>
      <c r="E18" s="470"/>
      <c r="F18" s="470"/>
      <c r="G18" s="470"/>
      <c r="H18" s="470"/>
      <c r="I18" s="470"/>
      <c r="J18" s="470"/>
      <c r="K18" s="470"/>
      <c r="L18" s="470"/>
      <c r="M18" s="470"/>
      <c r="N18" s="470"/>
      <c r="O18" s="470"/>
      <c r="P18" s="470"/>
      <c r="Q18" s="470"/>
      <c r="R18" s="470"/>
      <c r="S18" s="470"/>
      <c r="T18" s="470"/>
      <c r="U18" s="470"/>
      <c r="V18" s="470"/>
      <c r="W18" s="470"/>
      <c r="X18" s="470"/>
      <c r="Y18" s="470"/>
      <c r="Z18" s="470"/>
      <c r="AA18" s="470"/>
      <c r="AB18" s="470"/>
      <c r="AC18" s="470"/>
      <c r="AD18" s="470"/>
      <c r="AE18" s="470"/>
      <c r="AF18" s="470"/>
      <c r="AG18" s="470"/>
      <c r="AH18" s="470"/>
      <c r="AI18" s="470"/>
      <c r="AJ18" s="470"/>
      <c r="AK18" s="470"/>
      <c r="AL18" s="470"/>
      <c r="AM18" s="470"/>
      <c r="AN18" s="470"/>
      <c r="AO18" s="470"/>
      <c r="AP18" s="470"/>
      <c r="AQ18" s="470"/>
      <c r="AR18" s="470"/>
      <c r="AS18" s="470"/>
      <c r="AT18" s="470"/>
      <c r="AU18" s="470"/>
      <c r="AV18" s="470"/>
      <c r="AW18" s="470"/>
      <c r="AX18" s="470"/>
      <c r="AY18" s="470"/>
      <c r="AZ18" s="470"/>
      <c r="BA18" s="470"/>
      <c r="BB18" s="53"/>
      <c r="BC18" s="53"/>
      <c r="BD18" s="154"/>
      <c r="BE18" s="158"/>
      <c r="BF18" s="89">
        <f ca="1">NOW()</f>
        <v>43285.587248032411</v>
      </c>
    </row>
    <row r="19" spans="1:58" s="4" customFormat="1" ht="15" customHeight="1">
      <c r="A19" s="52"/>
      <c r="B19" s="52"/>
      <c r="C19" s="52"/>
      <c r="D19" s="52"/>
      <c r="E19" s="52"/>
      <c r="F19" s="52"/>
      <c r="G19" s="52"/>
      <c r="H19" s="52"/>
      <c r="I19" s="52"/>
      <c r="J19" s="53"/>
      <c r="K19" s="53"/>
      <c r="L19" s="53"/>
      <c r="M19" s="53"/>
      <c r="N19" s="53"/>
      <c r="O19" s="53"/>
      <c r="P19" s="53"/>
      <c r="Q19" s="53"/>
      <c r="R19" s="53"/>
      <c r="S19" s="53"/>
      <c r="T19" s="53"/>
      <c r="U19" s="53"/>
      <c r="V19" s="53"/>
      <c r="W19" s="53"/>
      <c r="X19" s="53"/>
      <c r="Y19" s="53"/>
      <c r="Z19" s="53"/>
      <c r="AA19" s="53"/>
      <c r="AB19" s="53"/>
      <c r="AC19" s="53"/>
      <c r="AD19" s="53"/>
      <c r="AE19" s="53"/>
      <c r="AF19" s="53"/>
      <c r="AG19" s="53"/>
      <c r="AH19" s="53"/>
      <c r="AI19" s="53"/>
      <c r="AJ19" s="53"/>
      <c r="AK19" s="53"/>
      <c r="AL19" s="53"/>
      <c r="AM19" s="53"/>
      <c r="AN19" s="53"/>
      <c r="AO19" s="53"/>
      <c r="AP19" s="53"/>
      <c r="AQ19" s="53"/>
      <c r="AR19" s="53"/>
      <c r="AS19" s="53"/>
      <c r="AT19" s="53"/>
      <c r="AU19" s="53"/>
      <c r="AV19" s="53"/>
      <c r="AW19" s="53"/>
      <c r="AX19" s="53"/>
      <c r="AY19" s="53"/>
      <c r="AZ19" s="53"/>
      <c r="BA19" s="53"/>
      <c r="BB19" s="53"/>
      <c r="BC19" s="53"/>
      <c r="BD19" s="53"/>
      <c r="BE19" s="53"/>
    </row>
    <row r="20" spans="1:58" s="4" customFormat="1" ht="15" customHeight="1">
      <c r="A20" s="212" t="s">
        <v>264</v>
      </c>
      <c r="B20" s="212"/>
      <c r="C20" s="212"/>
      <c r="D20" s="212"/>
      <c r="E20" s="212"/>
      <c r="F20" s="212"/>
      <c r="G20" s="212"/>
      <c r="H20" s="212"/>
      <c r="I20" s="212"/>
      <c r="J20" s="212"/>
      <c r="K20" s="212"/>
      <c r="L20" s="212"/>
      <c r="M20" s="212"/>
      <c r="N20" s="212"/>
      <c r="O20" s="212"/>
      <c r="P20" s="212"/>
      <c r="Q20" s="212"/>
      <c r="R20" s="212"/>
      <c r="S20" s="212"/>
      <c r="T20" s="212"/>
      <c r="U20" s="212"/>
      <c r="V20" s="212"/>
      <c r="W20" s="212"/>
      <c r="X20" s="212"/>
      <c r="Y20" s="212"/>
      <c r="Z20" s="212"/>
      <c r="AA20" s="212"/>
      <c r="AB20" s="212"/>
      <c r="AC20" s="212"/>
      <c r="AD20" s="212"/>
      <c r="AE20" s="212"/>
      <c r="AF20" s="212"/>
      <c r="AG20" s="212"/>
      <c r="AH20" s="212"/>
      <c r="AI20" s="212"/>
      <c r="AJ20" s="212"/>
      <c r="AK20" s="212"/>
      <c r="AL20" s="212"/>
      <c r="AM20" s="212"/>
      <c r="AN20" s="212"/>
      <c r="AO20" s="212"/>
      <c r="AP20" s="212"/>
      <c r="AQ20" s="212"/>
      <c r="AR20" s="212"/>
      <c r="AS20" s="212"/>
      <c r="AT20" s="212"/>
      <c r="AU20" s="212"/>
      <c r="AV20" s="212"/>
      <c r="AW20" s="212"/>
      <c r="AX20" s="212"/>
      <c r="AY20" s="212"/>
      <c r="AZ20" s="212"/>
      <c r="BA20" s="212"/>
      <c r="BB20" s="53"/>
      <c r="BC20" s="53"/>
      <c r="BD20" s="53"/>
      <c r="BE20" s="53"/>
    </row>
    <row r="21" spans="1:58" s="4" customFormat="1" ht="4.5" customHeight="1">
      <c r="A21" s="131"/>
      <c r="B21" s="131"/>
      <c r="C21" s="131"/>
      <c r="D21" s="131"/>
      <c r="E21" s="131"/>
      <c r="F21" s="131"/>
      <c r="G21" s="131"/>
      <c r="H21" s="131"/>
      <c r="I21" s="131"/>
      <c r="J21" s="53"/>
      <c r="K21" s="53"/>
      <c r="L21" s="53"/>
      <c r="M21" s="53"/>
      <c r="N21" s="53"/>
      <c r="O21" s="53"/>
      <c r="P21" s="53"/>
      <c r="Q21" s="53"/>
      <c r="R21" s="53"/>
      <c r="S21" s="53"/>
      <c r="T21" s="53"/>
      <c r="U21" s="53"/>
      <c r="V21" s="53"/>
      <c r="W21" s="53"/>
      <c r="X21" s="53"/>
      <c r="Y21" s="53"/>
      <c r="Z21" s="53"/>
      <c r="AA21" s="53"/>
      <c r="AB21" s="53"/>
      <c r="AC21" s="53"/>
      <c r="AD21" s="53"/>
      <c r="AE21" s="53"/>
      <c r="AF21" s="53"/>
      <c r="AG21" s="53"/>
      <c r="AH21" s="53"/>
      <c r="AI21" s="53"/>
      <c r="AJ21" s="53"/>
      <c r="AK21" s="53"/>
      <c r="AL21" s="53"/>
      <c r="AM21" s="53"/>
      <c r="AN21" s="53"/>
      <c r="AO21" s="53"/>
      <c r="AP21" s="53"/>
      <c r="AQ21" s="53"/>
      <c r="AR21" s="53"/>
      <c r="AS21" s="53"/>
      <c r="AT21" s="53"/>
      <c r="AU21" s="53"/>
      <c r="AV21" s="53"/>
      <c r="AW21" s="53"/>
      <c r="AX21" s="53"/>
      <c r="AY21" s="53"/>
      <c r="AZ21" s="53"/>
      <c r="BA21" s="53"/>
      <c r="BB21" s="53"/>
      <c r="BC21" s="53"/>
      <c r="BD21" s="53"/>
      <c r="BE21" s="53"/>
    </row>
    <row r="22" spans="1:58" s="4" customFormat="1" ht="25.5" customHeight="1">
      <c r="A22" s="573" t="e">
        <f>Сертификат!BF26&amp;" "&amp;Сертификат!BF27</f>
        <v>#N/A</v>
      </c>
      <c r="B22" s="573"/>
      <c r="C22" s="573"/>
      <c r="D22" s="573"/>
      <c r="E22" s="573"/>
      <c r="F22" s="573"/>
      <c r="G22" s="573"/>
      <c r="H22" s="573"/>
      <c r="I22" s="573"/>
      <c r="J22" s="573"/>
      <c r="K22" s="573"/>
      <c r="L22" s="573"/>
      <c r="M22" s="573"/>
      <c r="N22" s="573"/>
      <c r="O22" s="573"/>
      <c r="P22" s="573"/>
      <c r="Q22" s="573"/>
      <c r="R22" s="573"/>
      <c r="S22" s="573"/>
      <c r="T22" s="573"/>
      <c r="U22" s="573"/>
      <c r="V22" s="573"/>
      <c r="W22" s="573"/>
      <c r="X22" s="573"/>
      <c r="Y22" s="573"/>
      <c r="Z22" s="573"/>
      <c r="AA22" s="573"/>
      <c r="AB22" s="573"/>
      <c r="AC22" s="573"/>
      <c r="AD22" s="573"/>
      <c r="AE22" s="573"/>
      <c r="AF22" s="573"/>
      <c r="AG22" s="573"/>
      <c r="AH22" s="573"/>
      <c r="AI22" s="573"/>
      <c r="AJ22" s="573"/>
      <c r="AK22" s="573"/>
      <c r="AL22" s="573"/>
      <c r="AM22" s="573"/>
      <c r="AN22" s="573"/>
      <c r="AO22" s="573"/>
      <c r="AP22" s="573"/>
      <c r="AQ22" s="573"/>
      <c r="AR22" s="573"/>
      <c r="AS22" s="573"/>
      <c r="AT22" s="573"/>
      <c r="AU22" s="573"/>
      <c r="AV22" s="573"/>
      <c r="AW22" s="573"/>
      <c r="AX22" s="573"/>
      <c r="AY22" s="573"/>
      <c r="AZ22" s="573"/>
      <c r="BA22" s="573"/>
      <c r="BB22" s="53"/>
      <c r="BC22" s="53"/>
      <c r="BD22" s="53"/>
      <c r="BE22" s="53"/>
    </row>
    <row r="23" spans="1:58" s="4" customFormat="1" ht="4.5" customHeight="1">
      <c r="A23" s="159" t="s">
        <v>278</v>
      </c>
      <c r="B23" s="159"/>
      <c r="C23" s="159"/>
      <c r="D23" s="159"/>
      <c r="E23" s="159"/>
      <c r="F23" s="159"/>
      <c r="G23" s="159"/>
      <c r="H23" s="159"/>
      <c r="I23" s="159"/>
      <c r="J23" s="159"/>
      <c r="K23" s="159"/>
      <c r="L23" s="159"/>
      <c r="M23" s="159"/>
      <c r="N23" s="159"/>
      <c r="O23" s="159"/>
      <c r="P23" s="159"/>
      <c r="Q23" s="159"/>
      <c r="R23" s="159"/>
      <c r="S23" s="159"/>
      <c r="T23" s="159"/>
      <c r="U23" s="159"/>
      <c r="V23" s="159"/>
      <c r="W23" s="159"/>
      <c r="X23" s="159"/>
      <c r="Y23" s="159"/>
      <c r="Z23" s="159"/>
      <c r="AA23" s="159"/>
      <c r="AB23" s="159"/>
      <c r="AC23" s="159"/>
      <c r="AD23" s="159"/>
      <c r="AE23" s="159"/>
      <c r="AF23" s="159"/>
      <c r="AG23" s="159"/>
      <c r="AH23" s="159"/>
      <c r="AI23" s="159"/>
      <c r="AJ23" s="159"/>
      <c r="AK23" s="159"/>
      <c r="AL23" s="159"/>
      <c r="AM23" s="159"/>
      <c r="AN23" s="159"/>
      <c r="AO23" s="159"/>
      <c r="AP23" s="159"/>
      <c r="AQ23" s="159"/>
      <c r="AR23" s="159"/>
      <c r="AS23" s="159"/>
      <c r="AT23" s="159"/>
      <c r="AU23" s="159"/>
      <c r="AV23" s="159"/>
      <c r="AW23" s="159"/>
      <c r="AX23" s="159"/>
      <c r="AY23" s="159"/>
      <c r="AZ23" s="159"/>
      <c r="BA23" s="159"/>
      <c r="BB23" s="53"/>
      <c r="BC23" s="53"/>
      <c r="BD23" s="53"/>
      <c r="BE23" s="53"/>
    </row>
    <row r="24" spans="1:58" s="4" customFormat="1" ht="15" customHeight="1">
      <c r="A24" s="444" t="s">
        <v>122</v>
      </c>
      <c r="B24" s="444"/>
      <c r="C24" s="444"/>
      <c r="D24" s="444"/>
      <c r="E24" s="444"/>
      <c r="F24" s="444"/>
      <c r="G24" s="444"/>
      <c r="H24" s="444"/>
      <c r="I24" s="444"/>
      <c r="J24" s="444"/>
      <c r="K24" s="444"/>
      <c r="L24" s="444"/>
      <c r="M24" s="444"/>
      <c r="N24" s="444"/>
      <c r="O24" s="444"/>
      <c r="P24" s="444"/>
      <c r="Q24" s="444"/>
      <c r="R24" s="444"/>
      <c r="S24" s="444"/>
      <c r="T24" s="444"/>
      <c r="U24" s="444"/>
      <c r="V24" s="444"/>
      <c r="W24" s="444"/>
      <c r="X24" s="444"/>
      <c r="Y24" s="444"/>
      <c r="Z24" s="444"/>
      <c r="AA24" s="444"/>
      <c r="AB24" s="444"/>
      <c r="AC24" s="444"/>
      <c r="AD24" s="444"/>
      <c r="AE24" s="444"/>
      <c r="AF24" s="444"/>
      <c r="AG24" s="444"/>
      <c r="AH24" s="444"/>
      <c r="AI24" s="444"/>
      <c r="AJ24" s="444"/>
      <c r="AK24" s="444"/>
      <c r="AL24" s="444"/>
      <c r="AM24" s="444"/>
      <c r="AN24" s="444"/>
      <c r="AO24" s="444"/>
      <c r="AP24" s="444"/>
      <c r="AQ24" s="444"/>
      <c r="AR24" s="444"/>
      <c r="AS24" s="444"/>
      <c r="AT24" s="444"/>
      <c r="AU24" s="444"/>
      <c r="AV24" s="444"/>
      <c r="AW24" s="444"/>
      <c r="AX24" s="444"/>
      <c r="AY24" s="444"/>
      <c r="AZ24" s="444"/>
      <c r="BA24" s="444"/>
      <c r="BB24" s="53"/>
      <c r="BC24" s="53"/>
      <c r="BD24" s="53"/>
      <c r="BE24" s="53"/>
    </row>
    <row r="25" spans="1:58" s="4" customFormat="1" ht="4.5" customHeight="1">
      <c r="A25" s="53"/>
      <c r="B25" s="53"/>
      <c r="C25" s="53"/>
      <c r="D25" s="53"/>
      <c r="E25" s="53"/>
      <c r="F25" s="53"/>
      <c r="G25" s="53"/>
      <c r="H25" s="53"/>
      <c r="I25" s="53"/>
      <c r="J25" s="53"/>
      <c r="K25" s="53"/>
      <c r="L25" s="53"/>
      <c r="M25" s="53"/>
      <c r="N25" s="53"/>
      <c r="O25" s="53"/>
      <c r="P25" s="53"/>
      <c r="Q25" s="53"/>
      <c r="R25" s="53"/>
      <c r="S25" s="53"/>
      <c r="T25" s="53"/>
      <c r="U25" s="53"/>
      <c r="V25" s="53"/>
      <c r="W25" s="53"/>
      <c r="X25" s="53"/>
      <c r="Y25" s="53"/>
      <c r="Z25" s="53"/>
      <c r="AA25" s="53"/>
      <c r="AB25" s="53"/>
      <c r="AC25" s="53"/>
      <c r="AD25" s="53"/>
      <c r="AE25" s="53"/>
      <c r="AF25" s="53"/>
      <c r="AG25" s="53"/>
      <c r="AH25" s="53"/>
      <c r="AI25" s="53"/>
      <c r="AJ25" s="53"/>
      <c r="AK25" s="53"/>
      <c r="AL25" s="53"/>
      <c r="AM25" s="53"/>
      <c r="AN25" s="53"/>
      <c r="AO25" s="53"/>
      <c r="AP25" s="53"/>
      <c r="AQ25" s="53"/>
      <c r="AR25" s="53"/>
      <c r="AS25" s="53"/>
      <c r="AT25" s="53"/>
      <c r="AU25" s="53"/>
      <c r="AV25" s="53"/>
      <c r="AW25" s="53"/>
      <c r="AX25" s="53"/>
      <c r="AY25" s="53"/>
      <c r="AZ25" s="53"/>
      <c r="BA25" s="53"/>
      <c r="BB25" s="53"/>
      <c r="BC25" s="53"/>
      <c r="BD25" s="53"/>
      <c r="BE25" s="53"/>
    </row>
    <row r="26" spans="1:58" s="4" customFormat="1" ht="25.5" customHeight="1">
      <c r="A26" s="573" t="e">
        <f>Сертификат!BF32</f>
        <v>#N/A</v>
      </c>
      <c r="B26" s="573"/>
      <c r="C26" s="573"/>
      <c r="D26" s="573"/>
      <c r="E26" s="573"/>
      <c r="F26" s="573"/>
      <c r="G26" s="573"/>
      <c r="H26" s="573"/>
      <c r="I26" s="573"/>
      <c r="J26" s="573"/>
      <c r="K26" s="573"/>
      <c r="L26" s="573"/>
      <c r="M26" s="573"/>
      <c r="N26" s="573"/>
      <c r="O26" s="573"/>
      <c r="P26" s="573"/>
      <c r="Q26" s="573"/>
      <c r="R26" s="573"/>
      <c r="S26" s="573"/>
      <c r="T26" s="573"/>
      <c r="U26" s="573"/>
      <c r="V26" s="573"/>
      <c r="W26" s="573"/>
      <c r="X26" s="573"/>
      <c r="Y26" s="573"/>
      <c r="Z26" s="573"/>
      <c r="AA26" s="573"/>
      <c r="AB26" s="573"/>
      <c r="AC26" s="573"/>
      <c r="AD26" s="573"/>
      <c r="AE26" s="573"/>
      <c r="AF26" s="573"/>
      <c r="AG26" s="573"/>
      <c r="AH26" s="573"/>
      <c r="AI26" s="573"/>
      <c r="AJ26" s="573"/>
      <c r="AK26" s="573"/>
      <c r="AL26" s="573"/>
      <c r="AM26" s="573"/>
      <c r="AN26" s="573"/>
      <c r="AO26" s="573"/>
      <c r="AP26" s="573"/>
      <c r="AQ26" s="573"/>
      <c r="AR26" s="573"/>
      <c r="AS26" s="573"/>
      <c r="AT26" s="573"/>
      <c r="AU26" s="573"/>
      <c r="AV26" s="573"/>
      <c r="AW26" s="573"/>
      <c r="AX26" s="573"/>
      <c r="AY26" s="573"/>
      <c r="AZ26" s="573"/>
      <c r="BA26" s="573"/>
      <c r="BB26" s="53"/>
      <c r="BC26" s="53"/>
      <c r="BD26" s="53"/>
      <c r="BE26" s="53"/>
    </row>
    <row r="27" spans="1:58" s="5" customFormat="1" ht="4.5" customHeight="1">
      <c r="A27" s="130"/>
      <c r="B27" s="130"/>
      <c r="C27" s="130"/>
      <c r="D27" s="130"/>
      <c r="E27" s="130"/>
      <c r="F27" s="130"/>
      <c r="G27" s="130"/>
      <c r="H27" s="130"/>
      <c r="I27" s="130"/>
      <c r="J27" s="130"/>
      <c r="K27" s="130"/>
      <c r="L27" s="130"/>
      <c r="M27" s="130"/>
      <c r="N27" s="130"/>
      <c r="O27" s="130"/>
      <c r="P27" s="130"/>
      <c r="Q27" s="130"/>
      <c r="R27" s="130"/>
      <c r="S27" s="130"/>
      <c r="T27" s="130"/>
      <c r="U27" s="130"/>
      <c r="V27" s="130"/>
      <c r="W27" s="130"/>
      <c r="X27" s="130"/>
      <c r="Y27" s="130"/>
      <c r="Z27" s="130"/>
      <c r="AA27" s="130"/>
      <c r="AB27" s="130"/>
      <c r="AC27" s="130"/>
      <c r="AD27" s="130"/>
      <c r="AE27" s="130"/>
      <c r="AF27" s="130"/>
      <c r="AG27" s="130"/>
      <c r="AH27" s="130"/>
      <c r="AI27" s="130"/>
      <c r="AJ27" s="130"/>
      <c r="AK27" s="130"/>
      <c r="AL27" s="130"/>
      <c r="AM27" s="130"/>
      <c r="AN27" s="130"/>
      <c r="AO27" s="130"/>
      <c r="AP27" s="130"/>
      <c r="AQ27" s="130"/>
      <c r="AR27" s="130"/>
      <c r="AS27" s="130"/>
      <c r="AT27" s="130"/>
      <c r="AU27" s="130"/>
      <c r="AV27" s="130"/>
      <c r="AW27" s="130"/>
      <c r="AX27" s="130"/>
      <c r="AY27" s="130"/>
      <c r="AZ27" s="130"/>
      <c r="BA27" s="130"/>
      <c r="BB27" s="57"/>
      <c r="BC27" s="57"/>
      <c r="BD27" s="57"/>
      <c r="BE27" s="57"/>
    </row>
    <row r="28" spans="1:58" s="4" customFormat="1" ht="15" customHeight="1">
      <c r="A28" s="444" t="s">
        <v>123</v>
      </c>
      <c r="B28" s="444"/>
      <c r="C28" s="444"/>
      <c r="D28" s="444"/>
      <c r="E28" s="444"/>
      <c r="F28" s="444"/>
      <c r="G28" s="444"/>
      <c r="H28" s="444"/>
      <c r="I28" s="444"/>
      <c r="J28" s="444"/>
      <c r="K28" s="444"/>
      <c r="L28" s="444"/>
      <c r="M28" s="444"/>
      <c r="N28" s="444"/>
      <c r="O28" s="444"/>
      <c r="P28" s="444"/>
      <c r="Q28" s="444"/>
      <c r="R28" s="444"/>
      <c r="S28" s="444"/>
      <c r="T28" s="444"/>
      <c r="U28" s="444"/>
      <c r="V28" s="444"/>
      <c r="W28" s="444"/>
      <c r="X28" s="444"/>
      <c r="Y28" s="444"/>
      <c r="Z28" s="444"/>
      <c r="AA28" s="444"/>
      <c r="AB28" s="444"/>
      <c r="AC28" s="444"/>
      <c r="AD28" s="444"/>
      <c r="AE28" s="444"/>
      <c r="AF28" s="444"/>
      <c r="AG28" s="444"/>
      <c r="AH28" s="444"/>
      <c r="AI28" s="444"/>
      <c r="AJ28" s="444"/>
      <c r="AK28" s="444"/>
      <c r="AL28" s="444"/>
      <c r="AM28" s="444"/>
      <c r="AN28" s="444"/>
      <c r="AO28" s="444"/>
      <c r="AP28" s="444"/>
      <c r="AQ28" s="444"/>
      <c r="AR28" s="444"/>
      <c r="AS28" s="444"/>
      <c r="AT28" s="444"/>
      <c r="AU28" s="444"/>
      <c r="AV28" s="444"/>
      <c r="AW28" s="444"/>
      <c r="AX28" s="444"/>
      <c r="AY28" s="444"/>
      <c r="AZ28" s="444"/>
      <c r="BA28" s="444"/>
      <c r="BB28" s="53"/>
      <c r="BC28" s="53"/>
      <c r="BD28" s="53"/>
      <c r="BE28" s="53"/>
    </row>
    <row r="29" spans="1:58" s="4" customFormat="1" ht="4.5" customHeight="1">
      <c r="A29" s="53"/>
      <c r="B29" s="53"/>
      <c r="C29" s="53"/>
      <c r="D29" s="53"/>
      <c r="E29" s="53"/>
      <c r="F29" s="53"/>
      <c r="G29" s="53"/>
      <c r="H29" s="53"/>
      <c r="I29" s="53"/>
      <c r="J29" s="53"/>
      <c r="K29" s="53"/>
      <c r="L29" s="53"/>
      <c r="M29" s="53"/>
      <c r="N29" s="53"/>
      <c r="O29" s="53"/>
      <c r="P29" s="53"/>
      <c r="Q29" s="53"/>
      <c r="R29" s="53"/>
      <c r="S29" s="53"/>
      <c r="T29" s="53"/>
      <c r="U29" s="53"/>
      <c r="V29" s="53"/>
      <c r="W29" s="53"/>
      <c r="X29" s="53"/>
      <c r="Y29" s="53"/>
      <c r="Z29" s="53"/>
      <c r="AA29" s="53"/>
      <c r="AB29" s="53"/>
      <c r="AC29" s="53"/>
      <c r="AD29" s="53"/>
      <c r="AE29" s="53"/>
      <c r="AF29" s="53"/>
      <c r="AG29" s="53"/>
      <c r="AH29" s="53"/>
      <c r="AI29" s="53"/>
      <c r="AJ29" s="53"/>
      <c r="AK29" s="53"/>
      <c r="AL29" s="53"/>
      <c r="AM29" s="53"/>
      <c r="AN29" s="53"/>
      <c r="AO29" s="53"/>
      <c r="AP29" s="53"/>
      <c r="AQ29" s="53"/>
      <c r="AR29" s="53"/>
      <c r="AS29" s="53"/>
      <c r="AT29" s="53"/>
      <c r="AU29" s="53"/>
      <c r="AV29" s="53"/>
      <c r="AW29" s="53"/>
      <c r="AX29" s="53"/>
      <c r="AY29" s="53"/>
      <c r="AZ29" s="53"/>
      <c r="BA29" s="53"/>
      <c r="BB29" s="53"/>
      <c r="BC29" s="53"/>
      <c r="BD29" s="53"/>
      <c r="BE29" s="53"/>
    </row>
    <row r="30" spans="1:58" s="4" customFormat="1" ht="15" customHeight="1">
      <c r="A30" s="575" t="str">
        <f>Сертификат!N12</f>
        <v xml:space="preserve">Набор гирь 5 кг, 10 кг  </v>
      </c>
      <c r="B30" s="575"/>
      <c r="C30" s="575"/>
      <c r="D30" s="575"/>
      <c r="E30" s="575"/>
      <c r="F30" s="575"/>
      <c r="G30" s="575"/>
      <c r="H30" s="575"/>
      <c r="I30" s="575"/>
      <c r="J30" s="575"/>
      <c r="K30" s="575"/>
      <c r="L30" s="575"/>
      <c r="M30" s="575"/>
      <c r="N30" s="575"/>
      <c r="O30" s="575"/>
      <c r="P30" s="575"/>
      <c r="Q30" s="575"/>
      <c r="R30" s="575"/>
      <c r="S30" s="575"/>
      <c r="T30" s="575"/>
      <c r="U30" s="575"/>
      <c r="V30" s="575"/>
      <c r="W30" s="575"/>
      <c r="X30" s="575"/>
      <c r="Y30" s="575"/>
      <c r="Z30" s="575"/>
      <c r="AA30" s="575"/>
      <c r="AB30" s="575"/>
      <c r="AC30" s="575"/>
      <c r="AD30" s="575"/>
      <c r="AE30" s="575"/>
      <c r="AF30" s="575"/>
      <c r="AG30" s="575"/>
      <c r="AH30" s="575"/>
      <c r="AI30" s="575"/>
      <c r="AJ30" s="575"/>
      <c r="AK30" s="575"/>
      <c r="AL30" s="575"/>
      <c r="AM30" s="575"/>
      <c r="AN30" s="575"/>
      <c r="AO30" s="575"/>
      <c r="AP30" s="575"/>
      <c r="AQ30" s="575"/>
      <c r="AR30" s="575"/>
      <c r="AS30" s="575"/>
      <c r="AT30" s="575"/>
      <c r="AU30" s="575"/>
      <c r="AV30" s="575"/>
      <c r="AW30" s="575"/>
      <c r="AX30" s="575"/>
      <c r="AY30" s="575"/>
      <c r="AZ30" s="575"/>
      <c r="BA30" s="575"/>
      <c r="BB30" s="53"/>
      <c r="BC30" s="53"/>
      <c r="BD30" s="53"/>
      <c r="BE30" s="53"/>
    </row>
    <row r="31" spans="1:58" s="4" customFormat="1" ht="4.5" customHeight="1">
      <c r="A31" s="53"/>
      <c r="B31" s="53"/>
      <c r="C31" s="53"/>
      <c r="D31" s="53"/>
      <c r="E31" s="53"/>
      <c r="F31" s="53"/>
      <c r="G31" s="53"/>
      <c r="H31" s="53"/>
      <c r="I31" s="53"/>
      <c r="J31" s="53"/>
      <c r="K31" s="53"/>
      <c r="L31" s="53"/>
      <c r="M31" s="53"/>
      <c r="N31" s="53"/>
      <c r="O31" s="53"/>
      <c r="P31" s="53"/>
      <c r="Q31" s="53"/>
      <c r="R31" s="53"/>
      <c r="S31" s="53"/>
      <c r="T31" s="53"/>
      <c r="U31" s="53"/>
      <c r="V31" s="53"/>
      <c r="W31" s="53"/>
      <c r="X31" s="53"/>
      <c r="Y31" s="53"/>
      <c r="Z31" s="53"/>
      <c r="AA31" s="53"/>
      <c r="AB31" s="53"/>
      <c r="AC31" s="53"/>
      <c r="AD31" s="53"/>
      <c r="AE31" s="53"/>
      <c r="AF31" s="53"/>
      <c r="AG31" s="53"/>
      <c r="AH31" s="53"/>
      <c r="AI31" s="53"/>
      <c r="AJ31" s="53"/>
      <c r="AK31" s="53"/>
      <c r="AL31" s="53"/>
      <c r="AM31" s="53"/>
      <c r="AN31" s="53"/>
      <c r="AO31" s="53"/>
      <c r="AP31" s="53"/>
      <c r="AQ31" s="53"/>
      <c r="AR31" s="53"/>
      <c r="AS31" s="53"/>
      <c r="AT31" s="53"/>
      <c r="AU31" s="53"/>
      <c r="AV31" s="53"/>
      <c r="AW31" s="53"/>
      <c r="AX31" s="53"/>
      <c r="AY31" s="53"/>
      <c r="AZ31" s="53"/>
      <c r="BA31" s="53"/>
      <c r="BB31" s="53"/>
      <c r="BC31" s="53"/>
      <c r="BD31" s="53"/>
      <c r="BE31" s="53"/>
    </row>
    <row r="32" spans="1:58" s="4" customFormat="1" ht="15" customHeight="1">
      <c r="A32" s="444" t="s">
        <v>124</v>
      </c>
      <c r="B32" s="444"/>
      <c r="C32" s="444"/>
      <c r="D32" s="444"/>
      <c r="E32" s="444"/>
      <c r="F32" s="444"/>
      <c r="G32" s="444"/>
      <c r="H32" s="444"/>
      <c r="I32" s="444"/>
      <c r="J32" s="444"/>
      <c r="K32" s="444"/>
      <c r="L32" s="574" t="str">
        <f>Сертификат!R17</f>
        <v>1,2</v>
      </c>
      <c r="M32" s="575"/>
      <c r="N32" s="575"/>
      <c r="O32" s="575"/>
      <c r="P32" s="575"/>
      <c r="Q32" s="575"/>
      <c r="R32" s="575"/>
      <c r="S32" s="575"/>
      <c r="T32" s="575"/>
      <c r="U32" s="575"/>
      <c r="V32" s="575"/>
      <c r="W32" s="575"/>
      <c r="X32" s="575"/>
      <c r="Y32" s="575"/>
      <c r="Z32" s="575"/>
      <c r="AA32" s="575"/>
      <c r="AB32" s="575"/>
      <c r="AC32" s="575"/>
      <c r="AD32" s="575"/>
      <c r="AE32" s="575"/>
      <c r="AF32" s="575"/>
      <c r="AG32" s="575"/>
      <c r="AH32" s="575"/>
      <c r="AI32" s="575"/>
      <c r="AJ32" s="575"/>
      <c r="AK32" s="575"/>
      <c r="AL32" s="575"/>
      <c r="AM32" s="575"/>
      <c r="AN32" s="575"/>
      <c r="AO32" s="575"/>
      <c r="AP32" s="575"/>
      <c r="AQ32" s="575"/>
      <c r="AR32" s="575"/>
      <c r="AS32" s="575"/>
      <c r="AT32" s="575"/>
      <c r="AU32" s="575"/>
      <c r="AV32" s="575"/>
      <c r="AW32" s="575"/>
      <c r="AX32" s="575"/>
      <c r="AY32" s="575"/>
      <c r="AZ32" s="575"/>
      <c r="BA32" s="53"/>
      <c r="BB32" s="53"/>
      <c r="BC32" s="53"/>
      <c r="BD32" s="53"/>
      <c r="BE32" s="53"/>
    </row>
    <row r="33" spans="1:61" s="4" customFormat="1" ht="4.5" customHeight="1">
      <c r="A33" s="131"/>
      <c r="B33" s="131"/>
      <c r="C33" s="131"/>
      <c r="D33" s="131"/>
      <c r="E33" s="131"/>
      <c r="F33" s="131"/>
      <c r="G33" s="131"/>
      <c r="H33" s="131"/>
      <c r="I33" s="131"/>
      <c r="J33" s="53"/>
      <c r="K33" s="53"/>
      <c r="L33" s="53"/>
      <c r="M33" s="53"/>
      <c r="N33" s="53"/>
      <c r="O33" s="53"/>
      <c r="P33" s="53"/>
      <c r="Q33" s="53"/>
      <c r="R33" s="53"/>
      <c r="S33" s="53"/>
      <c r="T33" s="53"/>
      <c r="U33" s="53"/>
      <c r="V33" s="53"/>
      <c r="W33" s="53"/>
      <c r="X33" s="53"/>
      <c r="Y33" s="53"/>
      <c r="Z33" s="53"/>
      <c r="AA33" s="53"/>
      <c r="AB33" s="53"/>
      <c r="AC33" s="53"/>
      <c r="AD33" s="53"/>
      <c r="AE33" s="53"/>
      <c r="AF33" s="53"/>
      <c r="AG33" s="53"/>
      <c r="AH33" s="53"/>
      <c r="AI33" s="53"/>
      <c r="AJ33" s="53"/>
      <c r="AK33" s="53"/>
      <c r="AL33" s="53"/>
      <c r="AM33" s="53"/>
      <c r="AN33" s="53"/>
      <c r="AO33" s="53"/>
      <c r="AP33" s="53"/>
      <c r="AQ33" s="53"/>
      <c r="AR33" s="53"/>
      <c r="AS33" s="53"/>
      <c r="AT33" s="53"/>
      <c r="AU33" s="53"/>
      <c r="AV33" s="53"/>
      <c r="AW33" s="53"/>
      <c r="AX33" s="53"/>
      <c r="AY33" s="53"/>
      <c r="AZ33" s="53"/>
      <c r="BA33" s="53"/>
      <c r="BB33" s="53"/>
      <c r="BC33" s="53"/>
      <c r="BD33" s="53"/>
      <c r="BE33" s="53"/>
    </row>
    <row r="34" spans="1:61" s="4" customFormat="1" ht="15" customHeight="1">
      <c r="A34" s="576" t="s">
        <v>125</v>
      </c>
      <c r="B34" s="576"/>
      <c r="C34" s="576"/>
      <c r="D34" s="576"/>
      <c r="E34" s="576"/>
      <c r="F34" s="576"/>
      <c r="G34" s="576"/>
      <c r="H34" s="576"/>
      <c r="I34" s="576"/>
      <c r="J34" s="576"/>
      <c r="K34" s="576"/>
      <c r="L34" s="576"/>
      <c r="M34" s="576"/>
      <c r="N34" s="576"/>
      <c r="O34" s="576"/>
      <c r="P34" s="576"/>
      <c r="Q34" s="576"/>
      <c r="R34" s="576"/>
      <c r="S34" s="576"/>
      <c r="T34" s="576"/>
      <c r="U34" s="576"/>
      <c r="V34" s="576"/>
      <c r="W34" s="576"/>
      <c r="X34" s="576"/>
      <c r="Y34" s="576"/>
      <c r="Z34" s="576"/>
      <c r="AA34" s="576"/>
      <c r="AB34" s="576"/>
      <c r="AC34" s="576"/>
      <c r="AD34" s="576"/>
      <c r="AE34" s="576"/>
      <c r="AF34" s="576"/>
      <c r="AG34" s="576"/>
      <c r="AH34" s="576"/>
      <c r="AI34" s="576"/>
      <c r="AJ34" s="576"/>
      <c r="AK34" s="576"/>
      <c r="AL34" s="576"/>
      <c r="AM34" s="576"/>
      <c r="AN34" s="576"/>
      <c r="AO34" s="576"/>
      <c r="AP34" s="576"/>
      <c r="AQ34" s="576"/>
      <c r="AR34" s="576"/>
      <c r="AS34" s="576"/>
      <c r="AT34" s="576"/>
      <c r="AU34" s="576"/>
      <c r="AV34" s="576"/>
      <c r="AW34" s="576"/>
      <c r="AX34" s="576"/>
      <c r="AY34" s="576"/>
      <c r="AZ34" s="576"/>
      <c r="BA34" s="576"/>
      <c r="BB34" s="53"/>
      <c r="BC34" s="53"/>
      <c r="BD34" s="53"/>
      <c r="BE34" s="53"/>
      <c r="BI34" s="4" t="s">
        <v>265</v>
      </c>
    </row>
    <row r="35" spans="1:61" s="4" customFormat="1" ht="15" customHeight="1">
      <c r="A35" s="576"/>
      <c r="B35" s="576"/>
      <c r="C35" s="576"/>
      <c r="D35" s="576"/>
      <c r="E35" s="576"/>
      <c r="F35" s="576"/>
      <c r="G35" s="576"/>
      <c r="H35" s="576"/>
      <c r="I35" s="576"/>
      <c r="J35" s="576"/>
      <c r="K35" s="576"/>
      <c r="L35" s="576"/>
      <c r="M35" s="576"/>
      <c r="N35" s="576"/>
      <c r="O35" s="576"/>
      <c r="P35" s="576"/>
      <c r="Q35" s="576"/>
      <c r="R35" s="576"/>
      <c r="S35" s="576"/>
      <c r="T35" s="576"/>
      <c r="U35" s="576"/>
      <c r="V35" s="576"/>
      <c r="W35" s="576"/>
      <c r="X35" s="576"/>
      <c r="Y35" s="576"/>
      <c r="Z35" s="576"/>
      <c r="AA35" s="576"/>
      <c r="AB35" s="576"/>
      <c r="AC35" s="576"/>
      <c r="AD35" s="576"/>
      <c r="AE35" s="576"/>
      <c r="AF35" s="576"/>
      <c r="AG35" s="576"/>
      <c r="AH35" s="576"/>
      <c r="AI35" s="576"/>
      <c r="AJ35" s="576"/>
      <c r="AK35" s="576"/>
      <c r="AL35" s="576"/>
      <c r="AM35" s="576"/>
      <c r="AN35" s="576"/>
      <c r="AO35" s="576"/>
      <c r="AP35" s="576"/>
      <c r="AQ35" s="576"/>
      <c r="AR35" s="576"/>
      <c r="AS35" s="576"/>
      <c r="AT35" s="576"/>
      <c r="AU35" s="576"/>
      <c r="AV35" s="576"/>
      <c r="AW35" s="576"/>
      <c r="AX35" s="576"/>
      <c r="AY35" s="576"/>
      <c r="AZ35" s="576"/>
      <c r="BA35" s="576"/>
      <c r="BB35" s="53"/>
      <c r="BC35" s="53"/>
      <c r="BD35" s="53"/>
      <c r="BE35" s="53"/>
    </row>
    <row r="36" spans="1:61" s="4" customFormat="1" ht="4.5" customHeight="1">
      <c r="A36" s="131"/>
      <c r="B36" s="131"/>
      <c r="C36" s="131"/>
      <c r="D36" s="131"/>
      <c r="E36" s="131"/>
      <c r="F36" s="131"/>
      <c r="G36" s="131"/>
      <c r="H36" s="131"/>
      <c r="I36" s="131"/>
      <c r="J36" s="53"/>
      <c r="K36" s="53"/>
      <c r="L36" s="53"/>
      <c r="M36" s="53"/>
      <c r="N36" s="53"/>
      <c r="O36" s="53"/>
      <c r="P36" s="53"/>
      <c r="Q36" s="53"/>
      <c r="R36" s="53"/>
      <c r="S36" s="53"/>
      <c r="T36" s="53"/>
      <c r="U36" s="53"/>
      <c r="V36" s="53"/>
      <c r="W36" s="53"/>
      <c r="X36" s="53"/>
      <c r="Y36" s="53"/>
      <c r="Z36" s="53"/>
      <c r="AA36" s="53"/>
      <c r="AB36" s="53"/>
      <c r="AC36" s="53"/>
      <c r="AD36" s="53"/>
      <c r="AE36" s="53"/>
      <c r="AF36" s="53"/>
      <c r="AG36" s="53"/>
      <c r="AH36" s="53"/>
      <c r="AI36" s="53"/>
      <c r="AJ36" s="53"/>
      <c r="AK36" s="53"/>
      <c r="AL36" s="53"/>
      <c r="AM36" s="53"/>
      <c r="AN36" s="53"/>
      <c r="AO36" s="53"/>
      <c r="AP36" s="53"/>
      <c r="AQ36" s="53"/>
      <c r="AR36" s="53"/>
      <c r="AS36" s="53"/>
      <c r="AT36" s="53"/>
      <c r="AU36" s="53"/>
      <c r="AV36" s="53"/>
      <c r="AW36" s="53"/>
      <c r="AX36" s="53"/>
      <c r="AY36" s="53"/>
      <c r="AZ36" s="53"/>
      <c r="BA36" s="53"/>
      <c r="BB36" s="53"/>
      <c r="BC36" s="53"/>
      <c r="BD36" s="53"/>
      <c r="BE36" s="53"/>
    </row>
    <row r="37" spans="1:61" s="4" customFormat="1" ht="15" customHeight="1">
      <c r="A37" s="573" t="str">
        <f>Сертификат!R24&amp;" "&amp;Сертификат!B26</f>
        <v>МИ 1747-87 "ГСИ. Меры массы образцовые и общего назначения. Методика поверки"</v>
      </c>
      <c r="B37" s="573"/>
      <c r="C37" s="573"/>
      <c r="D37" s="573"/>
      <c r="E37" s="573"/>
      <c r="F37" s="573"/>
      <c r="G37" s="573"/>
      <c r="H37" s="573"/>
      <c r="I37" s="573"/>
      <c r="J37" s="573"/>
      <c r="K37" s="573"/>
      <c r="L37" s="573"/>
      <c r="M37" s="573"/>
      <c r="N37" s="573"/>
      <c r="O37" s="573"/>
      <c r="P37" s="573"/>
      <c r="Q37" s="573"/>
      <c r="R37" s="573"/>
      <c r="S37" s="573"/>
      <c r="T37" s="573"/>
      <c r="U37" s="573"/>
      <c r="V37" s="573"/>
      <c r="W37" s="573"/>
      <c r="X37" s="573"/>
      <c r="Y37" s="573"/>
      <c r="Z37" s="573"/>
      <c r="AA37" s="573"/>
      <c r="AB37" s="573"/>
      <c r="AC37" s="573"/>
      <c r="AD37" s="573"/>
      <c r="AE37" s="573"/>
      <c r="AF37" s="573"/>
      <c r="AG37" s="573"/>
      <c r="AH37" s="573"/>
      <c r="AI37" s="573"/>
      <c r="AJ37" s="573"/>
      <c r="AK37" s="573"/>
      <c r="AL37" s="573"/>
      <c r="AM37" s="573"/>
      <c r="AN37" s="573"/>
      <c r="AO37" s="573"/>
      <c r="AP37" s="573"/>
      <c r="AQ37" s="573"/>
      <c r="AR37" s="573"/>
      <c r="AS37" s="573"/>
      <c r="AT37" s="573"/>
      <c r="AU37" s="573"/>
      <c r="AV37" s="573"/>
      <c r="AW37" s="573"/>
      <c r="AX37" s="573"/>
      <c r="AY37" s="573"/>
      <c r="AZ37" s="573"/>
      <c r="BA37" s="573"/>
      <c r="BB37" s="53"/>
      <c r="BC37" s="53"/>
      <c r="BD37" s="53"/>
      <c r="BE37" s="53"/>
    </row>
    <row r="38" spans="1:61" s="4" customFormat="1" ht="15" customHeight="1">
      <c r="A38" s="573"/>
      <c r="B38" s="573"/>
      <c r="C38" s="573"/>
      <c r="D38" s="573"/>
      <c r="E38" s="573"/>
      <c r="F38" s="573"/>
      <c r="G38" s="573"/>
      <c r="H38" s="573"/>
      <c r="I38" s="573"/>
      <c r="J38" s="573"/>
      <c r="K38" s="573"/>
      <c r="L38" s="573"/>
      <c r="M38" s="573"/>
      <c r="N38" s="573"/>
      <c r="O38" s="573"/>
      <c r="P38" s="573"/>
      <c r="Q38" s="573"/>
      <c r="R38" s="573"/>
      <c r="S38" s="573"/>
      <c r="T38" s="573"/>
      <c r="U38" s="573"/>
      <c r="V38" s="573"/>
      <c r="W38" s="573"/>
      <c r="X38" s="573"/>
      <c r="Y38" s="573"/>
      <c r="Z38" s="573"/>
      <c r="AA38" s="573"/>
      <c r="AB38" s="573"/>
      <c r="AC38" s="573"/>
      <c r="AD38" s="573"/>
      <c r="AE38" s="573"/>
      <c r="AF38" s="573"/>
      <c r="AG38" s="573"/>
      <c r="AH38" s="573"/>
      <c r="AI38" s="573"/>
      <c r="AJ38" s="573"/>
      <c r="AK38" s="573"/>
      <c r="AL38" s="573"/>
      <c r="AM38" s="573"/>
      <c r="AN38" s="573"/>
      <c r="AO38" s="573"/>
      <c r="AP38" s="573"/>
      <c r="AQ38" s="573"/>
      <c r="AR38" s="573"/>
      <c r="AS38" s="573"/>
      <c r="AT38" s="573"/>
      <c r="AU38" s="573"/>
      <c r="AV38" s="573"/>
      <c r="AW38" s="573"/>
      <c r="AX38" s="573"/>
      <c r="AY38" s="573"/>
      <c r="AZ38" s="573"/>
      <c r="BA38" s="573"/>
      <c r="BB38" s="53"/>
      <c r="BC38" s="53"/>
      <c r="BD38" s="53"/>
      <c r="BE38" s="53"/>
    </row>
    <row r="39" spans="1:61" s="5" customFormat="1" ht="4.5" customHeight="1">
      <c r="A39" s="130"/>
      <c r="B39" s="130"/>
      <c r="C39" s="130"/>
      <c r="D39" s="130"/>
      <c r="E39" s="130"/>
      <c r="F39" s="130"/>
      <c r="G39" s="130"/>
      <c r="H39" s="130"/>
      <c r="I39" s="130"/>
      <c r="J39" s="130"/>
      <c r="K39" s="130"/>
      <c r="L39" s="130"/>
      <c r="M39" s="130"/>
      <c r="N39" s="130"/>
      <c r="O39" s="130"/>
      <c r="P39" s="130"/>
      <c r="Q39" s="130"/>
      <c r="R39" s="130"/>
      <c r="S39" s="130"/>
      <c r="T39" s="130"/>
      <c r="U39" s="130"/>
      <c r="V39" s="130"/>
      <c r="W39" s="130"/>
      <c r="X39" s="130"/>
      <c r="Y39" s="130"/>
      <c r="Z39" s="130"/>
      <c r="AA39" s="130"/>
      <c r="AB39" s="130"/>
      <c r="AC39" s="130"/>
      <c r="AD39" s="130"/>
      <c r="AE39" s="130"/>
      <c r="AF39" s="130"/>
      <c r="AG39" s="130"/>
      <c r="AH39" s="130"/>
      <c r="AI39" s="130"/>
      <c r="AJ39" s="130"/>
      <c r="AK39" s="130"/>
      <c r="AL39" s="130"/>
      <c r="AM39" s="130"/>
      <c r="AN39" s="130"/>
      <c r="AO39" s="130"/>
      <c r="AP39" s="130"/>
      <c r="AQ39" s="130"/>
      <c r="AR39" s="130"/>
      <c r="AS39" s="130"/>
      <c r="AT39" s="130"/>
      <c r="AU39" s="130"/>
      <c r="AV39" s="130"/>
      <c r="AW39" s="130"/>
      <c r="AX39" s="130"/>
      <c r="AY39" s="130"/>
      <c r="AZ39" s="130"/>
      <c r="BA39" s="130"/>
      <c r="BB39" s="57"/>
      <c r="BC39" s="57"/>
      <c r="BD39" s="57"/>
      <c r="BE39" s="57"/>
    </row>
    <row r="40" spans="1:61" s="4" customFormat="1" ht="15" customHeight="1">
      <c r="A40" s="444" t="s">
        <v>126</v>
      </c>
      <c r="B40" s="444"/>
      <c r="C40" s="444"/>
      <c r="D40" s="444"/>
      <c r="E40" s="444"/>
      <c r="F40" s="444"/>
      <c r="G40" s="444"/>
      <c r="H40" s="444"/>
      <c r="I40" s="444"/>
      <c r="J40" s="444"/>
      <c r="K40" s="444"/>
      <c r="L40" s="444"/>
      <c r="M40" s="444"/>
      <c r="N40" s="444"/>
      <c r="O40" s="444"/>
      <c r="P40" s="444"/>
      <c r="Q40" s="444"/>
      <c r="R40" s="444"/>
      <c r="S40" s="444"/>
      <c r="T40" s="444"/>
      <c r="U40" s="444"/>
      <c r="V40" s="444"/>
      <c r="W40" s="444"/>
      <c r="X40" s="444"/>
      <c r="Y40" s="444"/>
      <c r="Z40" s="444"/>
      <c r="AA40" s="444"/>
      <c r="AB40" s="444"/>
      <c r="AC40" s="444"/>
      <c r="AD40" s="444"/>
      <c r="AE40" s="444"/>
      <c r="AF40" s="444"/>
      <c r="AG40" s="444"/>
      <c r="AH40" s="444"/>
      <c r="AI40" s="444"/>
      <c r="AJ40" s="444"/>
      <c r="AK40" s="444"/>
      <c r="AL40" s="444"/>
      <c r="AM40" s="444"/>
      <c r="AN40" s="444"/>
      <c r="AO40" s="444"/>
      <c r="AP40" s="444"/>
      <c r="AQ40" s="444"/>
      <c r="AR40" s="444"/>
      <c r="AS40" s="444"/>
      <c r="AT40" s="444"/>
      <c r="AU40" s="444"/>
      <c r="AV40" s="444"/>
      <c r="AW40" s="444"/>
      <c r="AX40" s="444"/>
      <c r="AY40" s="444"/>
      <c r="AZ40" s="444"/>
      <c r="BA40" s="444"/>
      <c r="BB40" s="53"/>
      <c r="BC40" s="53"/>
      <c r="BD40" s="53"/>
      <c r="BE40" s="53"/>
    </row>
    <row r="41" spans="1:61" s="4" customFormat="1" ht="4.5" customHeight="1">
      <c r="A41" s="53"/>
      <c r="B41" s="53"/>
      <c r="C41" s="53"/>
      <c r="D41" s="53"/>
      <c r="E41" s="53"/>
      <c r="F41" s="53"/>
      <c r="G41" s="53"/>
      <c r="H41" s="53"/>
      <c r="I41" s="53"/>
      <c r="J41" s="53"/>
      <c r="K41" s="53"/>
      <c r="L41" s="53"/>
      <c r="M41" s="53"/>
      <c r="N41" s="53"/>
      <c r="O41" s="53"/>
      <c r="P41" s="53"/>
      <c r="Q41" s="53"/>
      <c r="R41" s="53"/>
      <c r="S41" s="53"/>
      <c r="T41" s="53"/>
      <c r="U41" s="53"/>
      <c r="V41" s="53"/>
      <c r="W41" s="53"/>
      <c r="X41" s="53"/>
      <c r="Y41" s="53"/>
      <c r="Z41" s="53"/>
      <c r="AA41" s="53"/>
      <c r="AB41" s="53"/>
      <c r="AC41" s="53"/>
      <c r="AD41" s="53"/>
      <c r="AE41" s="53"/>
      <c r="AF41" s="53"/>
      <c r="AG41" s="53"/>
      <c r="AH41" s="53"/>
      <c r="AI41" s="53"/>
      <c r="AJ41" s="53"/>
      <c r="AK41" s="53"/>
      <c r="AL41" s="53"/>
      <c r="AM41" s="53"/>
      <c r="AN41" s="53"/>
      <c r="AO41" s="53"/>
      <c r="AP41" s="53"/>
      <c r="AQ41" s="53"/>
      <c r="AR41" s="53"/>
      <c r="AS41" s="53"/>
      <c r="AT41" s="53"/>
      <c r="AU41" s="53"/>
      <c r="AV41" s="53"/>
      <c r="AW41" s="53"/>
      <c r="AX41" s="53"/>
      <c r="AY41" s="53"/>
      <c r="AZ41" s="53"/>
      <c r="BA41" s="53"/>
      <c r="BB41" s="53"/>
      <c r="BC41" s="53"/>
      <c r="BD41" s="53"/>
      <c r="BE41" s="53"/>
    </row>
    <row r="42" spans="1:61" s="4" customFormat="1" ht="15" customHeight="1">
      <c r="A42" s="573" t="str">
        <f>A37</f>
        <v>МИ 1747-87 "ГСИ. Меры массы образцовые и общего назначения. Методика поверки"</v>
      </c>
      <c r="B42" s="573"/>
      <c r="C42" s="573"/>
      <c r="D42" s="573"/>
      <c r="E42" s="573"/>
      <c r="F42" s="573"/>
      <c r="G42" s="573"/>
      <c r="H42" s="573"/>
      <c r="I42" s="573"/>
      <c r="J42" s="573"/>
      <c r="K42" s="573"/>
      <c r="L42" s="573"/>
      <c r="M42" s="573"/>
      <c r="N42" s="573"/>
      <c r="O42" s="573"/>
      <c r="P42" s="573"/>
      <c r="Q42" s="573"/>
      <c r="R42" s="573"/>
      <c r="S42" s="573"/>
      <c r="T42" s="573"/>
      <c r="U42" s="573"/>
      <c r="V42" s="573"/>
      <c r="W42" s="573"/>
      <c r="X42" s="573"/>
      <c r="Y42" s="573"/>
      <c r="Z42" s="573"/>
      <c r="AA42" s="573"/>
      <c r="AB42" s="573"/>
      <c r="AC42" s="573"/>
      <c r="AD42" s="573"/>
      <c r="AE42" s="573"/>
      <c r="AF42" s="573"/>
      <c r="AG42" s="573"/>
      <c r="AH42" s="573"/>
      <c r="AI42" s="573"/>
      <c r="AJ42" s="573"/>
      <c r="AK42" s="573"/>
      <c r="AL42" s="573"/>
      <c r="AM42" s="573"/>
      <c r="AN42" s="573"/>
      <c r="AO42" s="573"/>
      <c r="AP42" s="573"/>
      <c r="AQ42" s="573"/>
      <c r="AR42" s="573"/>
      <c r="AS42" s="573"/>
      <c r="AT42" s="573"/>
      <c r="AU42" s="573"/>
      <c r="AV42" s="573"/>
      <c r="AW42" s="573"/>
      <c r="AX42" s="573"/>
      <c r="AY42" s="573"/>
      <c r="AZ42" s="573"/>
      <c r="BA42" s="573"/>
      <c r="BB42" s="53"/>
      <c r="BC42" s="53"/>
      <c r="BD42" s="53"/>
      <c r="BE42" s="53"/>
    </row>
    <row r="43" spans="1:61" s="4" customFormat="1" ht="15" customHeight="1">
      <c r="A43" s="573"/>
      <c r="B43" s="573"/>
      <c r="C43" s="573"/>
      <c r="D43" s="573"/>
      <c r="E43" s="573"/>
      <c r="F43" s="573"/>
      <c r="G43" s="573"/>
      <c r="H43" s="573"/>
      <c r="I43" s="573"/>
      <c r="J43" s="573"/>
      <c r="K43" s="573"/>
      <c r="L43" s="573"/>
      <c r="M43" s="573"/>
      <c r="N43" s="573"/>
      <c r="O43" s="573"/>
      <c r="P43" s="573"/>
      <c r="Q43" s="573"/>
      <c r="R43" s="573"/>
      <c r="S43" s="573"/>
      <c r="T43" s="573"/>
      <c r="U43" s="573"/>
      <c r="V43" s="573"/>
      <c r="W43" s="573"/>
      <c r="X43" s="573"/>
      <c r="Y43" s="573"/>
      <c r="Z43" s="573"/>
      <c r="AA43" s="573"/>
      <c r="AB43" s="573"/>
      <c r="AC43" s="573"/>
      <c r="AD43" s="573"/>
      <c r="AE43" s="573"/>
      <c r="AF43" s="573"/>
      <c r="AG43" s="573"/>
      <c r="AH43" s="573"/>
      <c r="AI43" s="573"/>
      <c r="AJ43" s="573"/>
      <c r="AK43" s="573"/>
      <c r="AL43" s="573"/>
      <c r="AM43" s="573"/>
      <c r="AN43" s="573"/>
      <c r="AO43" s="573"/>
      <c r="AP43" s="573"/>
      <c r="AQ43" s="573"/>
      <c r="AR43" s="573"/>
      <c r="AS43" s="573"/>
      <c r="AT43" s="573"/>
      <c r="AU43" s="573"/>
      <c r="AV43" s="573"/>
      <c r="AW43" s="573"/>
      <c r="AX43" s="573"/>
      <c r="AY43" s="573"/>
      <c r="AZ43" s="573"/>
      <c r="BA43" s="573"/>
      <c r="BB43" s="53"/>
      <c r="BC43" s="53"/>
      <c r="BD43" s="53"/>
      <c r="BE43" s="53"/>
    </row>
    <row r="44" spans="1:61" s="5" customFormat="1" ht="4.5" customHeight="1">
      <c r="A44" s="159"/>
      <c r="B44" s="159"/>
      <c r="C44" s="159"/>
      <c r="D44" s="159"/>
      <c r="E44" s="159"/>
      <c r="F44" s="159"/>
      <c r="G44" s="159"/>
      <c r="H44" s="159"/>
      <c r="I44" s="159"/>
      <c r="J44" s="159"/>
      <c r="K44" s="159"/>
      <c r="L44" s="159"/>
      <c r="M44" s="159"/>
      <c r="N44" s="159"/>
      <c r="O44" s="159"/>
      <c r="P44" s="159"/>
      <c r="Q44" s="159"/>
      <c r="R44" s="159"/>
      <c r="S44" s="159"/>
      <c r="T44" s="159"/>
      <c r="U44" s="159"/>
      <c r="V44" s="159"/>
      <c r="W44" s="159"/>
      <c r="X44" s="159"/>
      <c r="Y44" s="159"/>
      <c r="Z44" s="159"/>
      <c r="AA44" s="159"/>
      <c r="AB44" s="159"/>
      <c r="AC44" s="159"/>
      <c r="AD44" s="159"/>
      <c r="AE44" s="159"/>
      <c r="AF44" s="159"/>
      <c r="AG44" s="159"/>
      <c r="AH44" s="159"/>
      <c r="AI44" s="159"/>
      <c r="AJ44" s="159"/>
      <c r="AK44" s="159"/>
      <c r="AL44" s="159"/>
      <c r="AM44" s="159"/>
      <c r="AN44" s="159"/>
      <c r="AO44" s="159"/>
      <c r="AP44" s="159"/>
      <c r="AQ44" s="159"/>
      <c r="AR44" s="159"/>
      <c r="AS44" s="159"/>
      <c r="AT44" s="159"/>
      <c r="AU44" s="159"/>
      <c r="AV44" s="159"/>
      <c r="AW44" s="159"/>
      <c r="AX44" s="159"/>
      <c r="AY44" s="159"/>
      <c r="AZ44" s="159"/>
      <c r="BA44" s="159"/>
      <c r="BB44" s="57"/>
      <c r="BC44" s="57"/>
      <c r="BD44" s="57"/>
      <c r="BE44" s="57"/>
    </row>
    <row r="45" spans="1:61" s="4" customFormat="1" ht="15" customHeight="1">
      <c r="A45" s="444" t="s">
        <v>127</v>
      </c>
      <c r="B45" s="444"/>
      <c r="C45" s="444"/>
      <c r="D45" s="444"/>
      <c r="E45" s="444"/>
      <c r="F45" s="444"/>
      <c r="G45" s="444"/>
      <c r="H45" s="444"/>
      <c r="I45" s="444"/>
      <c r="J45" s="444"/>
      <c r="K45" s="444"/>
      <c r="L45" s="444"/>
      <c r="M45" s="444"/>
      <c r="N45" s="444"/>
      <c r="O45" s="444"/>
      <c r="P45" s="444"/>
      <c r="Q45" s="444"/>
      <c r="R45" s="580">
        <f>Сертификат!BF19</f>
        <v>43165</v>
      </c>
      <c r="S45" s="580"/>
      <c r="T45" s="580"/>
      <c r="U45" s="580"/>
      <c r="V45" s="580"/>
      <c r="W45" s="580"/>
      <c r="X45" s="580"/>
      <c r="Y45" s="580"/>
      <c r="Z45" s="580"/>
      <c r="AA45" s="580"/>
      <c r="AB45" s="580"/>
      <c r="AC45" s="580"/>
      <c r="AD45" s="580"/>
      <c r="AE45" s="580"/>
      <c r="AF45" s="580"/>
      <c r="AG45" s="580"/>
      <c r="AH45" s="580"/>
      <c r="AI45" s="580"/>
      <c r="AJ45" s="580"/>
      <c r="AK45" s="580"/>
      <c r="AL45" s="580"/>
      <c r="AM45" s="580"/>
      <c r="AN45" s="580"/>
      <c r="AO45" s="580"/>
      <c r="AP45" s="580"/>
      <c r="AQ45" s="580"/>
      <c r="AR45" s="580"/>
      <c r="AS45" s="580"/>
      <c r="AT45" s="580"/>
      <c r="AU45" s="580"/>
      <c r="AV45" s="580"/>
      <c r="AW45" s="580"/>
      <c r="AX45" s="580"/>
      <c r="AY45" s="580"/>
      <c r="AZ45" s="580"/>
      <c r="BA45" s="580"/>
      <c r="BB45" s="53"/>
      <c r="BC45" s="53"/>
      <c r="BD45" s="53"/>
      <c r="BE45" s="53"/>
    </row>
    <row r="46" spans="1:61" s="4" customFormat="1" ht="4.5" customHeight="1">
      <c r="A46" s="53"/>
      <c r="B46" s="53"/>
      <c r="C46" s="53"/>
      <c r="D46" s="53"/>
      <c r="E46" s="53"/>
      <c r="F46" s="53"/>
      <c r="G46" s="53"/>
      <c r="H46" s="53"/>
      <c r="I46" s="53"/>
      <c r="J46" s="53"/>
      <c r="K46" s="53"/>
      <c r="L46" s="53"/>
      <c r="M46" s="53"/>
      <c r="N46" s="53"/>
      <c r="O46" s="53"/>
      <c r="P46" s="53"/>
      <c r="Q46" s="53"/>
      <c r="R46" s="53"/>
      <c r="S46" s="53"/>
      <c r="T46" s="53"/>
      <c r="U46" s="53"/>
      <c r="V46" s="53"/>
      <c r="W46" s="53"/>
      <c r="X46" s="53"/>
      <c r="Y46" s="53"/>
      <c r="Z46" s="53"/>
      <c r="AA46" s="53"/>
      <c r="AB46" s="53"/>
      <c r="AC46" s="53"/>
      <c r="AD46" s="53"/>
      <c r="AE46" s="53"/>
      <c r="AF46" s="53"/>
      <c r="AG46" s="53"/>
      <c r="AH46" s="53"/>
      <c r="AI46" s="53"/>
      <c r="AJ46" s="53"/>
      <c r="AK46" s="53"/>
      <c r="AL46" s="53"/>
      <c r="AM46" s="53"/>
      <c r="AN46" s="53"/>
      <c r="AO46" s="53"/>
      <c r="AP46" s="53"/>
      <c r="AQ46" s="53"/>
      <c r="AR46" s="53"/>
      <c r="AS46" s="53"/>
      <c r="AT46" s="53"/>
      <c r="AU46" s="53"/>
      <c r="AV46" s="53"/>
      <c r="AW46" s="53"/>
      <c r="AX46" s="53"/>
      <c r="AY46" s="53"/>
      <c r="AZ46" s="53"/>
      <c r="BA46" s="53"/>
      <c r="BB46" s="53"/>
      <c r="BC46" s="53"/>
      <c r="BD46" s="53"/>
      <c r="BE46" s="53"/>
    </row>
    <row r="47" spans="1:61" s="4" customFormat="1" ht="15" customHeight="1">
      <c r="A47" s="444" t="s">
        <v>128</v>
      </c>
      <c r="B47" s="444"/>
      <c r="C47" s="444"/>
      <c r="D47" s="444"/>
      <c r="E47" s="444"/>
      <c r="F47" s="444"/>
      <c r="G47" s="444"/>
      <c r="H47" s="444"/>
      <c r="I47" s="444"/>
      <c r="J47" s="444"/>
      <c r="K47" s="444"/>
      <c r="L47" s="444"/>
      <c r="M47" s="444"/>
      <c r="N47" s="444"/>
      <c r="O47" s="444"/>
      <c r="P47" s="444"/>
      <c r="Q47" s="444"/>
      <c r="R47" s="444"/>
      <c r="S47" s="444"/>
      <c r="T47" s="444"/>
      <c r="U47" s="444"/>
      <c r="V47" s="444"/>
      <c r="W47" s="444"/>
      <c r="X47" s="444"/>
      <c r="Y47" s="444"/>
      <c r="Z47" s="444"/>
      <c r="AA47" s="444"/>
      <c r="AB47" s="444"/>
      <c r="AC47" s="444"/>
      <c r="AD47" s="444"/>
      <c r="AE47" s="444"/>
      <c r="AF47" s="444"/>
      <c r="AG47" s="444"/>
      <c r="AH47" s="444"/>
      <c r="AI47" s="444"/>
      <c r="AJ47" s="444"/>
      <c r="AK47" s="444"/>
      <c r="AL47" s="444"/>
      <c r="AM47" s="444"/>
      <c r="AN47" s="444"/>
      <c r="AO47" s="444"/>
      <c r="AP47" s="444"/>
      <c r="AQ47" s="444"/>
      <c r="AR47" s="444"/>
      <c r="AS47" s="444"/>
      <c r="AT47" s="444"/>
      <c r="AU47" s="444"/>
      <c r="AV47" s="444"/>
      <c r="AW47" s="444"/>
      <c r="AX47" s="444"/>
      <c r="AY47" s="444"/>
      <c r="AZ47" s="444"/>
      <c r="BA47" s="444"/>
      <c r="BB47" s="53"/>
      <c r="BC47" s="53"/>
      <c r="BD47" s="53"/>
      <c r="BE47" s="53"/>
    </row>
    <row r="48" spans="1:61" s="4" customFormat="1" ht="15" customHeight="1">
      <c r="A48" s="573" t="str">
        <f>Сертификат!BF40&amp;" "&amp;Сертификат!BF41&amp;" "&amp;Сертификат!BF43&amp;" "&amp;Сертификат!BF44&amp;" "&amp;Сертификат!BF46&amp;" "&amp;Сертификат!BF47&amp;" "&amp;Сертификат!BF48&amp;" "&amp;Сертификат!BF49&amp;""</f>
        <v>компаратор массы СС30002 № 18310405, СКО 5 мг  компаратор массы СС5001 № 19210450, СКО 1 мг   гиря CП10 кг II (КТ F1) № 90725160/1 (3.1.ZГА.0160.2013) 2 разряд,  гиря СП 5 кг II  (КТ F1) № 90725161/1 (3.1.ZГА.0160.2013) 2 разряд,        термогигрометр ТГЦ-МГ4  №514, барометр-анероид метеорологическийБАММ-1 № 698.</v>
      </c>
      <c r="B48" s="573"/>
      <c r="C48" s="573"/>
      <c r="D48" s="573"/>
      <c r="E48" s="573"/>
      <c r="F48" s="573"/>
      <c r="G48" s="573"/>
      <c r="H48" s="573"/>
      <c r="I48" s="573"/>
      <c r="J48" s="573"/>
      <c r="K48" s="573"/>
      <c r="L48" s="573"/>
      <c r="M48" s="573"/>
      <c r="N48" s="573"/>
      <c r="O48" s="573"/>
      <c r="P48" s="573"/>
      <c r="Q48" s="573"/>
      <c r="R48" s="573"/>
      <c r="S48" s="573"/>
      <c r="T48" s="573"/>
      <c r="U48" s="573"/>
      <c r="V48" s="573"/>
      <c r="W48" s="573"/>
      <c r="X48" s="573"/>
      <c r="Y48" s="573"/>
      <c r="Z48" s="573"/>
      <c r="AA48" s="573"/>
      <c r="AB48" s="573"/>
      <c r="AC48" s="573"/>
      <c r="AD48" s="573"/>
      <c r="AE48" s="573"/>
      <c r="AF48" s="573"/>
      <c r="AG48" s="573"/>
      <c r="AH48" s="573"/>
      <c r="AI48" s="573"/>
      <c r="AJ48" s="573"/>
      <c r="AK48" s="573"/>
      <c r="AL48" s="573"/>
      <c r="AM48" s="573"/>
      <c r="AN48" s="573"/>
      <c r="AO48" s="573"/>
      <c r="AP48" s="573"/>
      <c r="AQ48" s="573"/>
      <c r="AR48" s="573"/>
      <c r="AS48" s="573"/>
      <c r="AT48" s="573"/>
      <c r="AU48" s="573"/>
      <c r="AV48" s="573"/>
      <c r="AW48" s="573"/>
      <c r="AX48" s="573"/>
      <c r="AY48" s="573"/>
      <c r="AZ48" s="573"/>
      <c r="BA48" s="573"/>
      <c r="BB48" s="53"/>
      <c r="BC48" s="53"/>
      <c r="BD48" s="53"/>
      <c r="BE48" s="53"/>
    </row>
    <row r="49" spans="1:57" s="4" customFormat="1" ht="15" customHeight="1">
      <c r="A49" s="573"/>
      <c r="B49" s="573"/>
      <c r="C49" s="573"/>
      <c r="D49" s="573"/>
      <c r="E49" s="573"/>
      <c r="F49" s="573"/>
      <c r="G49" s="573"/>
      <c r="H49" s="573"/>
      <c r="I49" s="573"/>
      <c r="J49" s="573"/>
      <c r="K49" s="573"/>
      <c r="L49" s="573"/>
      <c r="M49" s="573"/>
      <c r="N49" s="573"/>
      <c r="O49" s="573"/>
      <c r="P49" s="573"/>
      <c r="Q49" s="573"/>
      <c r="R49" s="573"/>
      <c r="S49" s="573"/>
      <c r="T49" s="573"/>
      <c r="U49" s="573"/>
      <c r="V49" s="573"/>
      <c r="W49" s="573"/>
      <c r="X49" s="573"/>
      <c r="Y49" s="573"/>
      <c r="Z49" s="573"/>
      <c r="AA49" s="573"/>
      <c r="AB49" s="573"/>
      <c r="AC49" s="573"/>
      <c r="AD49" s="573"/>
      <c r="AE49" s="573"/>
      <c r="AF49" s="573"/>
      <c r="AG49" s="573"/>
      <c r="AH49" s="573"/>
      <c r="AI49" s="573"/>
      <c r="AJ49" s="573"/>
      <c r="AK49" s="573"/>
      <c r="AL49" s="573"/>
      <c r="AM49" s="573"/>
      <c r="AN49" s="573"/>
      <c r="AO49" s="573"/>
      <c r="AP49" s="573"/>
      <c r="AQ49" s="573"/>
      <c r="AR49" s="573"/>
      <c r="AS49" s="573"/>
      <c r="AT49" s="573"/>
      <c r="AU49" s="573"/>
      <c r="AV49" s="573"/>
      <c r="AW49" s="573"/>
      <c r="AX49" s="573"/>
      <c r="AY49" s="573"/>
      <c r="AZ49" s="573"/>
      <c r="BA49" s="573"/>
      <c r="BB49" s="53"/>
      <c r="BC49" s="53"/>
      <c r="BD49" s="53"/>
      <c r="BE49" s="53"/>
    </row>
    <row r="50" spans="1:57" s="4" customFormat="1" ht="15" customHeight="1">
      <c r="A50" s="573"/>
      <c r="B50" s="573"/>
      <c r="C50" s="573"/>
      <c r="D50" s="573"/>
      <c r="E50" s="573"/>
      <c r="F50" s="573"/>
      <c r="G50" s="573"/>
      <c r="H50" s="573"/>
      <c r="I50" s="573"/>
      <c r="J50" s="573"/>
      <c r="K50" s="573"/>
      <c r="L50" s="573"/>
      <c r="M50" s="573"/>
      <c r="N50" s="573"/>
      <c r="O50" s="573"/>
      <c r="P50" s="573"/>
      <c r="Q50" s="573"/>
      <c r="R50" s="573"/>
      <c r="S50" s="573"/>
      <c r="T50" s="573"/>
      <c r="U50" s="573"/>
      <c r="V50" s="573"/>
      <c r="W50" s="573"/>
      <c r="X50" s="573"/>
      <c r="Y50" s="573"/>
      <c r="Z50" s="573"/>
      <c r="AA50" s="573"/>
      <c r="AB50" s="573"/>
      <c r="AC50" s="573"/>
      <c r="AD50" s="573"/>
      <c r="AE50" s="573"/>
      <c r="AF50" s="573"/>
      <c r="AG50" s="573"/>
      <c r="AH50" s="573"/>
      <c r="AI50" s="573"/>
      <c r="AJ50" s="573"/>
      <c r="AK50" s="573"/>
      <c r="AL50" s="573"/>
      <c r="AM50" s="573"/>
      <c r="AN50" s="573"/>
      <c r="AO50" s="573"/>
      <c r="AP50" s="573"/>
      <c r="AQ50" s="573"/>
      <c r="AR50" s="573"/>
      <c r="AS50" s="573"/>
      <c r="AT50" s="573"/>
      <c r="AU50" s="573"/>
      <c r="AV50" s="573"/>
      <c r="AW50" s="573"/>
      <c r="AX50" s="573"/>
      <c r="AY50" s="573"/>
      <c r="AZ50" s="573"/>
      <c r="BA50" s="573"/>
      <c r="BB50" s="53"/>
      <c r="BC50" s="53"/>
      <c r="BD50" s="53"/>
      <c r="BE50" s="53"/>
    </row>
    <row r="51" spans="1:57" s="4" customFormat="1" ht="6.75" customHeight="1">
      <c r="A51" s="573"/>
      <c r="B51" s="573"/>
      <c r="C51" s="573"/>
      <c r="D51" s="573"/>
      <c r="E51" s="573"/>
      <c r="F51" s="573"/>
      <c r="G51" s="573"/>
      <c r="H51" s="573"/>
      <c r="I51" s="573"/>
      <c r="J51" s="573"/>
      <c r="K51" s="573"/>
      <c r="L51" s="573"/>
      <c r="M51" s="573"/>
      <c r="N51" s="573"/>
      <c r="O51" s="573"/>
      <c r="P51" s="573"/>
      <c r="Q51" s="573"/>
      <c r="R51" s="573"/>
      <c r="S51" s="573"/>
      <c r="T51" s="573"/>
      <c r="U51" s="573"/>
      <c r="V51" s="573"/>
      <c r="W51" s="573"/>
      <c r="X51" s="573"/>
      <c r="Y51" s="573"/>
      <c r="Z51" s="573"/>
      <c r="AA51" s="573"/>
      <c r="AB51" s="573"/>
      <c r="AC51" s="573"/>
      <c r="AD51" s="573"/>
      <c r="AE51" s="573"/>
      <c r="AF51" s="573"/>
      <c r="AG51" s="573"/>
      <c r="AH51" s="573"/>
      <c r="AI51" s="573"/>
      <c r="AJ51" s="573"/>
      <c r="AK51" s="573"/>
      <c r="AL51" s="573"/>
      <c r="AM51" s="573"/>
      <c r="AN51" s="573"/>
      <c r="AO51" s="573"/>
      <c r="AP51" s="573"/>
      <c r="AQ51" s="573"/>
      <c r="AR51" s="573"/>
      <c r="AS51" s="573"/>
      <c r="AT51" s="573"/>
      <c r="AU51" s="573"/>
      <c r="AV51" s="573"/>
      <c r="AW51" s="573"/>
      <c r="AX51" s="573"/>
      <c r="AY51" s="573"/>
      <c r="AZ51" s="573"/>
      <c r="BA51" s="573"/>
      <c r="BB51" s="53"/>
      <c r="BC51" s="53"/>
      <c r="BD51" s="53"/>
      <c r="BE51" s="53"/>
    </row>
    <row r="52" spans="1:57" s="5" customFormat="1" ht="15" customHeight="1">
      <c r="A52" s="573"/>
      <c r="B52" s="573"/>
      <c r="C52" s="573"/>
      <c r="D52" s="573"/>
      <c r="E52" s="573"/>
      <c r="F52" s="573"/>
      <c r="G52" s="573"/>
      <c r="H52" s="573"/>
      <c r="I52" s="573"/>
      <c r="J52" s="573"/>
      <c r="K52" s="573"/>
      <c r="L52" s="573"/>
      <c r="M52" s="573"/>
      <c r="N52" s="573"/>
      <c r="O52" s="573"/>
      <c r="P52" s="573"/>
      <c r="Q52" s="573"/>
      <c r="R52" s="573"/>
      <c r="S52" s="573"/>
      <c r="T52" s="573"/>
      <c r="U52" s="573"/>
      <c r="V52" s="573"/>
      <c r="W52" s="573"/>
      <c r="X52" s="573"/>
      <c r="Y52" s="573"/>
      <c r="Z52" s="573"/>
      <c r="AA52" s="573"/>
      <c r="AB52" s="573"/>
      <c r="AC52" s="573"/>
      <c r="AD52" s="573"/>
      <c r="AE52" s="573"/>
      <c r="AF52" s="573"/>
      <c r="AG52" s="573"/>
      <c r="AH52" s="573"/>
      <c r="AI52" s="573"/>
      <c r="AJ52" s="573"/>
      <c r="AK52" s="573"/>
      <c r="AL52" s="573"/>
      <c r="AM52" s="573"/>
      <c r="AN52" s="573"/>
      <c r="AO52" s="573"/>
      <c r="AP52" s="573"/>
      <c r="AQ52" s="573"/>
      <c r="AR52" s="573"/>
      <c r="AS52" s="573"/>
      <c r="AT52" s="573"/>
      <c r="AU52" s="573"/>
      <c r="AV52" s="573"/>
      <c r="AW52" s="573"/>
      <c r="AX52" s="573"/>
      <c r="AY52" s="573"/>
      <c r="AZ52" s="573"/>
      <c r="BA52" s="573"/>
      <c r="BB52" s="57"/>
      <c r="BC52" s="57"/>
      <c r="BD52" s="57"/>
      <c r="BE52" s="57"/>
    </row>
    <row r="53" spans="1:57" s="5" customFormat="1" ht="17.25" customHeight="1">
      <c r="A53" s="573"/>
      <c r="B53" s="573"/>
      <c r="C53" s="573"/>
      <c r="D53" s="573"/>
      <c r="E53" s="573"/>
      <c r="F53" s="573"/>
      <c r="G53" s="573"/>
      <c r="H53" s="573"/>
      <c r="I53" s="573"/>
      <c r="J53" s="573"/>
      <c r="K53" s="573"/>
      <c r="L53" s="573"/>
      <c r="M53" s="573"/>
      <c r="N53" s="573"/>
      <c r="O53" s="573"/>
      <c r="P53" s="573"/>
      <c r="Q53" s="573"/>
      <c r="R53" s="573"/>
      <c r="S53" s="573"/>
      <c r="T53" s="573"/>
      <c r="U53" s="573"/>
      <c r="V53" s="573"/>
      <c r="W53" s="573"/>
      <c r="X53" s="573"/>
      <c r="Y53" s="573"/>
      <c r="Z53" s="573"/>
      <c r="AA53" s="573"/>
      <c r="AB53" s="573"/>
      <c r="AC53" s="573"/>
      <c r="AD53" s="573"/>
      <c r="AE53" s="573"/>
      <c r="AF53" s="573"/>
      <c r="AG53" s="573"/>
      <c r="AH53" s="573"/>
      <c r="AI53" s="573"/>
      <c r="AJ53" s="573"/>
      <c r="AK53" s="573"/>
      <c r="AL53" s="573"/>
      <c r="AM53" s="573"/>
      <c r="AN53" s="573"/>
      <c r="AO53" s="573"/>
      <c r="AP53" s="573"/>
      <c r="AQ53" s="573"/>
      <c r="AR53" s="573"/>
      <c r="AS53" s="573"/>
      <c r="AT53" s="573"/>
      <c r="AU53" s="573"/>
      <c r="AV53" s="573"/>
      <c r="AW53" s="573"/>
      <c r="AX53" s="573"/>
      <c r="AY53" s="573"/>
      <c r="AZ53" s="573"/>
      <c r="BA53" s="573"/>
      <c r="BB53" s="57"/>
      <c r="BC53" s="57"/>
      <c r="BD53" s="57"/>
      <c r="BE53" s="57"/>
    </row>
    <row r="54" spans="1:57" s="5" customFormat="1" ht="4.5" customHeight="1">
      <c r="A54" s="159"/>
      <c r="B54" s="159"/>
      <c r="C54" s="159"/>
      <c r="D54" s="159"/>
      <c r="E54" s="159"/>
      <c r="F54" s="159"/>
      <c r="G54" s="159"/>
      <c r="H54" s="159"/>
      <c r="I54" s="159"/>
      <c r="J54" s="159"/>
      <c r="K54" s="159"/>
      <c r="L54" s="159"/>
      <c r="M54" s="159"/>
      <c r="N54" s="159"/>
      <c r="O54" s="159"/>
      <c r="P54" s="159"/>
      <c r="Q54" s="159"/>
      <c r="R54" s="159"/>
      <c r="S54" s="159"/>
      <c r="T54" s="159"/>
      <c r="U54" s="159"/>
      <c r="V54" s="159"/>
      <c r="W54" s="159"/>
      <c r="X54" s="159"/>
      <c r="Y54" s="159"/>
      <c r="Z54" s="159"/>
      <c r="AA54" s="159"/>
      <c r="AB54" s="159"/>
      <c r="AC54" s="159"/>
      <c r="AD54" s="159"/>
      <c r="AE54" s="159"/>
      <c r="AF54" s="159"/>
      <c r="AG54" s="159"/>
      <c r="AH54" s="159"/>
      <c r="AI54" s="159"/>
      <c r="AJ54" s="159"/>
      <c r="AK54" s="159"/>
      <c r="AL54" s="159"/>
      <c r="AM54" s="159"/>
      <c r="AN54" s="159"/>
      <c r="AO54" s="159"/>
      <c r="AP54" s="159"/>
      <c r="AQ54" s="159"/>
      <c r="AR54" s="159"/>
      <c r="AS54" s="159"/>
      <c r="AT54" s="159"/>
      <c r="AU54" s="159"/>
      <c r="AV54" s="159"/>
      <c r="AW54" s="159"/>
      <c r="AX54" s="159"/>
      <c r="AY54" s="159"/>
      <c r="AZ54" s="159"/>
      <c r="BA54" s="159"/>
      <c r="BB54" s="57"/>
      <c r="BC54" s="57"/>
      <c r="BD54" s="57"/>
      <c r="BE54" s="57"/>
    </row>
    <row r="55" spans="1:57" s="4" customFormat="1" ht="15" customHeight="1">
      <c r="A55" s="444" t="s">
        <v>129</v>
      </c>
      <c r="B55" s="444"/>
      <c r="C55" s="444"/>
      <c r="D55" s="444"/>
      <c r="E55" s="444"/>
      <c r="F55" s="444"/>
      <c r="G55" s="444"/>
      <c r="H55" s="444"/>
      <c r="I55" s="444"/>
      <c r="J55" s="444"/>
      <c r="K55" s="444"/>
      <c r="L55" s="444"/>
      <c r="M55" s="444"/>
      <c r="N55" s="444"/>
      <c r="O55" s="444"/>
      <c r="P55" s="444"/>
      <c r="Q55" s="444"/>
      <c r="R55" s="444"/>
      <c r="S55" s="444"/>
      <c r="T55" s="444"/>
      <c r="U55" s="444"/>
      <c r="V55" s="444"/>
      <c r="W55" s="444"/>
      <c r="X55" s="444"/>
      <c r="Y55" s="444"/>
      <c r="Z55" s="444"/>
      <c r="AA55" s="444"/>
      <c r="AB55" s="444"/>
      <c r="AC55" s="444"/>
      <c r="AD55" s="444"/>
      <c r="AE55" s="444"/>
      <c r="AF55" s="444"/>
      <c r="AG55" s="444"/>
      <c r="AH55" s="444"/>
      <c r="AI55" s="444"/>
      <c r="AJ55" s="444"/>
      <c r="AK55" s="444"/>
      <c r="AL55" s="444"/>
      <c r="AM55" s="444"/>
      <c r="AN55" s="444"/>
      <c r="AO55" s="444"/>
      <c r="AP55" s="444"/>
      <c r="AQ55" s="444"/>
      <c r="AR55" s="444"/>
      <c r="AS55" s="444"/>
      <c r="AT55" s="444"/>
      <c r="AU55" s="444"/>
      <c r="AV55" s="444"/>
      <c r="AW55" s="444"/>
      <c r="AX55" s="444"/>
      <c r="AY55" s="444"/>
      <c r="AZ55" s="444"/>
      <c r="BA55" s="444"/>
      <c r="BB55" s="53"/>
      <c r="BC55" s="53"/>
      <c r="BD55" s="53"/>
      <c r="BE55" s="53"/>
    </row>
    <row r="56" spans="1:57" s="4" customFormat="1" ht="4.5" customHeight="1">
      <c r="A56" s="131"/>
      <c r="B56" s="131"/>
      <c r="C56" s="131"/>
      <c r="D56" s="131"/>
      <c r="E56" s="131"/>
      <c r="F56" s="131"/>
      <c r="G56" s="131"/>
      <c r="H56" s="131"/>
      <c r="I56" s="131"/>
      <c r="J56" s="53"/>
      <c r="K56" s="53"/>
      <c r="L56" s="53"/>
      <c r="M56" s="53"/>
      <c r="N56" s="53"/>
      <c r="O56" s="53"/>
      <c r="P56" s="53"/>
      <c r="Q56" s="53"/>
      <c r="R56" s="53"/>
      <c r="S56" s="53"/>
      <c r="T56" s="53"/>
      <c r="U56" s="53"/>
      <c r="V56" s="53"/>
      <c r="W56" s="53"/>
      <c r="X56" s="53"/>
      <c r="Y56" s="53"/>
      <c r="Z56" s="53"/>
      <c r="AA56" s="53"/>
      <c r="AB56" s="53"/>
      <c r="AC56" s="53"/>
      <c r="AD56" s="53"/>
      <c r="AE56" s="53"/>
      <c r="AF56" s="53"/>
      <c r="AG56" s="53"/>
      <c r="AH56" s="53"/>
      <c r="AI56" s="53"/>
      <c r="AJ56" s="53"/>
      <c r="AK56" s="53"/>
      <c r="AL56" s="53"/>
      <c r="AM56" s="53"/>
      <c r="AN56" s="53"/>
      <c r="AO56" s="53"/>
      <c r="AP56" s="53"/>
      <c r="AQ56" s="53"/>
      <c r="AR56" s="53"/>
      <c r="AS56" s="53"/>
      <c r="AT56" s="53"/>
      <c r="AU56" s="53"/>
      <c r="AV56" s="53"/>
      <c r="AW56" s="53"/>
      <c r="AX56" s="53"/>
      <c r="AY56" s="53"/>
      <c r="AZ56" s="53"/>
      <c r="BA56" s="53"/>
      <c r="BB56" s="53"/>
      <c r="BC56" s="53"/>
      <c r="BD56" s="53"/>
      <c r="BE56" s="53"/>
    </row>
    <row r="57" spans="1:57" s="4" customFormat="1" ht="15" customHeight="1">
      <c r="A57" s="451" t="s">
        <v>39</v>
      </c>
      <c r="B57" s="451"/>
      <c r="C57" s="451"/>
      <c r="D57" s="451"/>
      <c r="E57" s="451"/>
      <c r="F57" s="451"/>
      <c r="G57" s="451"/>
      <c r="H57" s="451"/>
      <c r="I57" s="451"/>
      <c r="J57" s="451"/>
      <c r="K57" s="451"/>
      <c r="L57" s="451"/>
      <c r="M57" s="451"/>
      <c r="N57" s="451"/>
      <c r="O57" s="451"/>
      <c r="P57" s="451"/>
      <c r="Q57" s="451"/>
      <c r="R57" s="451"/>
      <c r="S57" s="452" t="s">
        <v>40</v>
      </c>
      <c r="T57" s="452"/>
      <c r="U57" s="452"/>
      <c r="V57" s="452"/>
      <c r="W57" s="452"/>
      <c r="X57" s="452"/>
      <c r="Y57" s="452"/>
      <c r="Z57" s="452"/>
      <c r="AA57" s="452"/>
      <c r="AB57" s="452"/>
      <c r="AC57" s="452"/>
      <c r="AD57" s="452"/>
      <c r="AE57" s="452"/>
      <c r="AF57" s="452"/>
      <c r="AG57" s="452"/>
      <c r="AH57" s="452"/>
      <c r="AI57" s="452"/>
      <c r="AJ57" s="452"/>
      <c r="AK57" s="452" t="s">
        <v>41</v>
      </c>
      <c r="AL57" s="452"/>
      <c r="AM57" s="452"/>
      <c r="AN57" s="452"/>
      <c r="AO57" s="452"/>
      <c r="AP57" s="452"/>
      <c r="AQ57" s="452"/>
      <c r="AR57" s="452"/>
      <c r="AS57" s="452"/>
      <c r="AT57" s="452"/>
      <c r="AU57" s="452"/>
      <c r="AV57" s="452"/>
      <c r="AW57" s="452"/>
      <c r="AX57" s="452"/>
      <c r="AY57" s="452"/>
      <c r="AZ57" s="452"/>
      <c r="BA57" s="452"/>
      <c r="BB57" s="53"/>
      <c r="BC57" s="53"/>
      <c r="BD57" s="53"/>
      <c r="BE57" s="53"/>
    </row>
    <row r="58" spans="1:57" s="4" customFormat="1" ht="15" customHeight="1">
      <c r="A58" s="577" t="str">
        <f>Сертификат!BG13</f>
        <v>97</v>
      </c>
      <c r="B58" s="578"/>
      <c r="C58" s="578"/>
      <c r="D58" s="578"/>
      <c r="E58" s="578"/>
      <c r="F58" s="578"/>
      <c r="G58" s="578"/>
      <c r="H58" s="578"/>
      <c r="I58" s="578"/>
      <c r="J58" s="578"/>
      <c r="K58" s="578"/>
      <c r="L58" s="578"/>
      <c r="M58" s="578"/>
      <c r="N58" s="578"/>
      <c r="O58" s="578"/>
      <c r="P58" s="578"/>
      <c r="Q58" s="578"/>
      <c r="R58" s="578"/>
      <c r="S58" s="577" t="str">
        <f>Сертификат!BH13</f>
        <v>40</v>
      </c>
      <c r="T58" s="578"/>
      <c r="U58" s="578"/>
      <c r="V58" s="578"/>
      <c r="W58" s="578"/>
      <c r="X58" s="578"/>
      <c r="Y58" s="578"/>
      <c r="Z58" s="578"/>
      <c r="AA58" s="578"/>
      <c r="AB58" s="578"/>
      <c r="AC58" s="578"/>
      <c r="AD58" s="578"/>
      <c r="AE58" s="578"/>
      <c r="AF58" s="578"/>
      <c r="AG58" s="578"/>
      <c r="AH58" s="578"/>
      <c r="AI58" s="578"/>
      <c r="AJ58" s="578"/>
      <c r="AK58" s="577" t="str">
        <f>Сертификат!BF13</f>
        <v>21</v>
      </c>
      <c r="AL58" s="578"/>
      <c r="AM58" s="578"/>
      <c r="AN58" s="578"/>
      <c r="AO58" s="578"/>
      <c r="AP58" s="578"/>
      <c r="AQ58" s="578"/>
      <c r="AR58" s="578"/>
      <c r="AS58" s="578"/>
      <c r="AT58" s="578"/>
      <c r="AU58" s="578"/>
      <c r="AV58" s="578"/>
      <c r="AW58" s="578"/>
      <c r="AX58" s="578"/>
      <c r="AY58" s="578"/>
      <c r="AZ58" s="578"/>
      <c r="BA58" s="578"/>
      <c r="BB58" s="53"/>
      <c r="BC58" s="53"/>
      <c r="BD58" s="53"/>
      <c r="BE58" s="53"/>
    </row>
    <row r="59" spans="1:57" s="4" customFormat="1" ht="15" customHeight="1">
      <c r="A59" s="131"/>
      <c r="B59" s="131"/>
      <c r="C59" s="131"/>
      <c r="D59" s="131"/>
      <c r="E59" s="53"/>
      <c r="F59" s="53"/>
      <c r="G59" s="53"/>
      <c r="H59" s="53"/>
      <c r="I59" s="53"/>
      <c r="J59" s="53"/>
      <c r="K59" s="53"/>
      <c r="L59" s="53"/>
      <c r="M59" s="53"/>
      <c r="N59" s="53"/>
      <c r="O59" s="53"/>
      <c r="P59" s="53"/>
      <c r="Q59" s="53"/>
      <c r="R59" s="53"/>
      <c r="S59" s="53"/>
      <c r="T59" s="53"/>
      <c r="U59" s="53"/>
      <c r="V59" s="53"/>
      <c r="W59" s="53"/>
      <c r="X59" s="53"/>
      <c r="Y59" s="53"/>
      <c r="Z59" s="53"/>
      <c r="AA59" s="53"/>
      <c r="AB59" s="53"/>
      <c r="AC59" s="53"/>
      <c r="AD59" s="53"/>
      <c r="AE59" s="53"/>
      <c r="AF59" s="53"/>
      <c r="AG59" s="53"/>
      <c r="AH59" s="53"/>
      <c r="AI59" s="53"/>
      <c r="AJ59" s="53"/>
      <c r="AK59" s="53"/>
      <c r="AL59" s="53"/>
      <c r="AM59" s="53"/>
      <c r="AN59" s="53"/>
      <c r="AO59" s="53"/>
      <c r="AP59" s="53"/>
      <c r="AQ59" s="53"/>
      <c r="AR59" s="53"/>
      <c r="AS59" s="53"/>
      <c r="AT59" s="53"/>
      <c r="AU59" s="53"/>
      <c r="AV59" s="53"/>
      <c r="AW59" s="53"/>
      <c r="AX59" s="53"/>
      <c r="AY59" s="53"/>
      <c r="AZ59" s="53"/>
      <c r="BA59" s="53"/>
      <c r="BB59" s="53"/>
      <c r="BC59" s="53"/>
      <c r="BD59" s="53"/>
      <c r="BE59" s="53"/>
    </row>
    <row r="60" spans="1:57" s="90" customFormat="1" ht="15" customHeight="1">
      <c r="A60" s="160"/>
      <c r="B60" s="422" t="s">
        <v>52</v>
      </c>
      <c r="C60" s="422"/>
      <c r="D60" s="422"/>
      <c r="E60" s="422"/>
      <c r="F60" s="422"/>
      <c r="G60" s="422"/>
      <c r="H60" s="422"/>
      <c r="I60" s="422"/>
      <c r="J60" s="422"/>
      <c r="K60" s="422"/>
      <c r="L60" s="422"/>
      <c r="M60" s="422"/>
      <c r="N60" s="422"/>
      <c r="O60" s="422"/>
      <c r="P60" s="423">
        <f>Сертификат!BI9</f>
        <v>70802587</v>
      </c>
      <c r="Q60" s="423"/>
      <c r="R60" s="423"/>
      <c r="S60" s="423"/>
      <c r="T60" s="423"/>
      <c r="U60" s="423"/>
      <c r="V60" s="449" t="s">
        <v>53</v>
      </c>
      <c r="W60" s="449"/>
      <c r="X60" s="425">
        <f>Сертификат!BL9</f>
        <v>43140</v>
      </c>
      <c r="Y60" s="425"/>
      <c r="Z60" s="425"/>
      <c r="AA60" s="425"/>
      <c r="AB60" s="425"/>
      <c r="AC60" s="425"/>
      <c r="AD60" s="425"/>
      <c r="AE60" s="161"/>
      <c r="AF60" s="161"/>
      <c r="AG60" s="161"/>
      <c r="AH60" s="162"/>
      <c r="AI60" s="162"/>
      <c r="AJ60" s="162"/>
      <c r="AK60" s="162"/>
      <c r="AL60" s="162"/>
      <c r="AM60" s="163"/>
      <c r="AN60" s="163"/>
      <c r="AO60" s="163"/>
      <c r="AP60" s="163"/>
      <c r="AQ60" s="163"/>
      <c r="AR60" s="163"/>
      <c r="AS60" s="163"/>
      <c r="AT60" s="163"/>
      <c r="AU60" s="164"/>
      <c r="AV60" s="164"/>
      <c r="AW60" s="164"/>
      <c r="AX60" s="164"/>
      <c r="AY60" s="164"/>
      <c r="AZ60" s="164"/>
      <c r="BA60" s="164"/>
      <c r="BB60" s="160"/>
      <c r="BC60" s="160"/>
      <c r="BD60" s="160"/>
      <c r="BE60" s="160" t="s">
        <v>133</v>
      </c>
    </row>
    <row r="61" spans="1:57" s="5" customFormat="1" ht="15" customHeight="1">
      <c r="A61" s="426" t="s">
        <v>130</v>
      </c>
      <c r="B61" s="426"/>
      <c r="C61" s="426"/>
      <c r="D61" s="426"/>
      <c r="E61" s="426"/>
      <c r="F61" s="426"/>
      <c r="G61" s="426"/>
      <c r="H61" s="426"/>
      <c r="I61" s="57"/>
      <c r="J61" s="57"/>
      <c r="K61" s="57"/>
      <c r="L61" s="57"/>
      <c r="M61" s="57"/>
      <c r="N61" s="57"/>
      <c r="O61" s="57"/>
      <c r="P61" s="57"/>
      <c r="Q61" s="57"/>
      <c r="R61" s="427"/>
      <c r="S61" s="427"/>
      <c r="T61" s="427"/>
      <c r="U61" s="427"/>
      <c r="V61" s="427"/>
      <c r="W61" s="427"/>
      <c r="X61" s="427"/>
      <c r="Y61" s="427"/>
      <c r="Z61" s="427"/>
      <c r="AA61" s="427"/>
      <c r="AB61" s="427"/>
      <c r="AC61" s="57"/>
      <c r="AD61" s="57"/>
      <c r="AE61" s="57"/>
      <c r="AF61" s="57"/>
      <c r="AG61" s="57"/>
      <c r="AH61" s="57"/>
      <c r="AI61" s="57"/>
      <c r="AJ61" s="57"/>
      <c r="AK61" s="57"/>
      <c r="AL61" s="579" t="str">
        <f>Сертификат!U41</f>
        <v>Е.В. Кулюшина</v>
      </c>
      <c r="AM61" s="579"/>
      <c r="AN61" s="579"/>
      <c r="AO61" s="579"/>
      <c r="AP61" s="579"/>
      <c r="AQ61" s="579"/>
      <c r="AR61" s="579"/>
      <c r="AS61" s="579"/>
      <c r="AT61" s="579"/>
      <c r="AU61" s="579"/>
      <c r="AV61" s="579"/>
      <c r="AW61" s="579"/>
      <c r="AX61" s="579"/>
      <c r="AY61" s="165"/>
      <c r="AZ61" s="165"/>
      <c r="BA61" s="166"/>
      <c r="BB61" s="57"/>
      <c r="BC61" s="57"/>
      <c r="BD61" s="57"/>
      <c r="BE61" s="57"/>
    </row>
    <row r="62" spans="1:57" s="6" customFormat="1" ht="9" customHeight="1">
      <c r="A62" s="68"/>
      <c r="B62" s="68"/>
      <c r="C62" s="69"/>
      <c r="D62" s="69"/>
      <c r="E62" s="68"/>
      <c r="F62" s="68"/>
      <c r="G62" s="68"/>
      <c r="H62" s="69"/>
      <c r="I62" s="69"/>
      <c r="J62" s="69"/>
      <c r="K62" s="69"/>
      <c r="L62" s="69"/>
      <c r="M62" s="69"/>
      <c r="N62" s="69"/>
      <c r="O62" s="69"/>
      <c r="P62" s="69"/>
      <c r="Q62" s="69"/>
      <c r="R62" s="419" t="s">
        <v>25</v>
      </c>
      <c r="S62" s="419"/>
      <c r="T62" s="419"/>
      <c r="U62" s="419"/>
      <c r="V62" s="419"/>
      <c r="W62" s="419"/>
      <c r="X62" s="419"/>
      <c r="Y62" s="419"/>
      <c r="Z62" s="419"/>
      <c r="AA62" s="419"/>
      <c r="AB62" s="419"/>
      <c r="AC62" s="69"/>
      <c r="AD62" s="69"/>
      <c r="AE62" s="69"/>
      <c r="AF62" s="69"/>
      <c r="AG62" s="69"/>
      <c r="AH62" s="69"/>
      <c r="AI62" s="69"/>
      <c r="AJ62" s="69"/>
      <c r="AK62" s="69"/>
      <c r="AL62" s="419" t="s">
        <v>26</v>
      </c>
      <c r="AM62" s="419"/>
      <c r="AN62" s="419"/>
      <c r="AO62" s="419"/>
      <c r="AP62" s="419"/>
      <c r="AQ62" s="419"/>
      <c r="AR62" s="419"/>
      <c r="AS62" s="419"/>
      <c r="AT62" s="419"/>
      <c r="AU62" s="419"/>
      <c r="AV62" s="419"/>
      <c r="AW62" s="419"/>
      <c r="AX62" s="419"/>
      <c r="AY62" s="69"/>
      <c r="AZ62" s="69"/>
      <c r="BA62" s="69"/>
      <c r="BB62" s="69"/>
      <c r="BC62" s="69"/>
      <c r="BD62" s="69"/>
      <c r="BE62" s="69"/>
    </row>
    <row r="63" spans="1:57" s="6" customFormat="1" ht="9" customHeight="1">
      <c r="A63" s="68"/>
      <c r="B63" s="68"/>
      <c r="C63" s="69"/>
      <c r="D63" s="69"/>
      <c r="E63" s="68"/>
      <c r="F63" s="68"/>
      <c r="G63" s="68"/>
      <c r="H63" s="69"/>
      <c r="I63" s="69"/>
      <c r="J63" s="69"/>
      <c r="K63" s="69"/>
      <c r="L63" s="69"/>
      <c r="M63" s="69"/>
      <c r="N63" s="69"/>
      <c r="O63" s="69"/>
      <c r="P63" s="69"/>
      <c r="Q63" s="69"/>
      <c r="R63" s="70"/>
      <c r="S63" s="70"/>
      <c r="T63" s="70"/>
      <c r="U63" s="70"/>
      <c r="V63" s="70"/>
      <c r="W63" s="70"/>
      <c r="X63" s="70"/>
      <c r="Y63" s="70"/>
      <c r="Z63" s="70"/>
      <c r="AA63" s="70"/>
      <c r="AB63" s="70"/>
      <c r="AC63" s="69"/>
      <c r="AD63" s="69"/>
      <c r="AE63" s="69"/>
      <c r="AF63" s="69"/>
      <c r="AG63" s="69"/>
      <c r="AH63" s="69"/>
      <c r="AI63" s="69"/>
      <c r="AJ63" s="69"/>
      <c r="AK63" s="69"/>
      <c r="AL63" s="70"/>
      <c r="AM63" s="70"/>
      <c r="AN63" s="70"/>
      <c r="AO63" s="70"/>
      <c r="AP63" s="70"/>
      <c r="AQ63" s="70"/>
      <c r="AR63" s="70"/>
      <c r="AS63" s="70"/>
      <c r="AT63" s="70"/>
      <c r="AU63" s="70"/>
      <c r="AV63" s="70"/>
      <c r="AW63" s="70"/>
      <c r="AX63" s="70"/>
      <c r="AY63" s="69"/>
      <c r="AZ63" s="69"/>
      <c r="BA63" s="69"/>
      <c r="BB63" s="69"/>
      <c r="BC63" s="69"/>
      <c r="BD63" s="69"/>
      <c r="BE63" s="69"/>
    </row>
    <row r="64" spans="1:57" s="6" customFormat="1" ht="7.5" customHeight="1">
      <c r="A64" s="420" t="s">
        <v>131</v>
      </c>
      <c r="B64" s="420"/>
      <c r="C64" s="420"/>
      <c r="D64" s="420"/>
      <c r="E64" s="420"/>
      <c r="F64" s="420"/>
      <c r="G64" s="420"/>
      <c r="H64" s="420"/>
      <c r="I64" s="420"/>
      <c r="J64" s="420"/>
      <c r="K64" s="420"/>
      <c r="L64" s="420"/>
      <c r="M64" s="420"/>
      <c r="N64" s="420"/>
      <c r="O64" s="420"/>
      <c r="P64" s="420"/>
      <c r="Q64" s="420"/>
      <c r="R64" s="420"/>
      <c r="S64" s="420"/>
      <c r="T64" s="420"/>
      <c r="U64" s="420"/>
      <c r="V64" s="420"/>
      <c r="W64" s="420"/>
      <c r="X64" s="420"/>
      <c r="Y64" s="420"/>
      <c r="Z64" s="420"/>
      <c r="AA64" s="420"/>
      <c r="AB64" s="420"/>
      <c r="AC64" s="420"/>
      <c r="AD64" s="420"/>
      <c r="AE64" s="420"/>
      <c r="AF64" s="420"/>
      <c r="AG64" s="420"/>
      <c r="AH64" s="420"/>
      <c r="AI64" s="420"/>
      <c r="AJ64" s="420"/>
      <c r="AK64" s="420"/>
      <c r="AL64" s="420"/>
      <c r="AM64" s="420"/>
      <c r="AN64" s="420"/>
      <c r="AO64" s="420"/>
      <c r="AP64" s="420"/>
      <c r="AQ64" s="420"/>
      <c r="AR64" s="420"/>
      <c r="AS64" s="420"/>
      <c r="AT64" s="420"/>
      <c r="AU64" s="420"/>
      <c r="AV64" s="420"/>
      <c r="AW64" s="420"/>
      <c r="AX64" s="420"/>
      <c r="AY64" s="420"/>
      <c r="AZ64" s="420"/>
      <c r="BA64" s="420"/>
      <c r="BB64" s="69"/>
      <c r="BC64" s="69"/>
      <c r="BD64" s="69"/>
      <c r="BE64" s="69"/>
    </row>
    <row r="65" spans="1:57" ht="12.75" customHeight="1">
      <c r="A65" s="420"/>
      <c r="B65" s="420"/>
      <c r="C65" s="420"/>
      <c r="D65" s="420"/>
      <c r="E65" s="420"/>
      <c r="F65" s="420"/>
      <c r="G65" s="420"/>
      <c r="H65" s="420"/>
      <c r="I65" s="420"/>
      <c r="J65" s="420"/>
      <c r="K65" s="420"/>
      <c r="L65" s="420"/>
      <c r="M65" s="420"/>
      <c r="N65" s="420"/>
      <c r="O65" s="420"/>
      <c r="P65" s="420"/>
      <c r="Q65" s="420"/>
      <c r="R65" s="420"/>
      <c r="S65" s="420"/>
      <c r="T65" s="420"/>
      <c r="U65" s="420"/>
      <c r="V65" s="420"/>
      <c r="W65" s="420"/>
      <c r="X65" s="420"/>
      <c r="Y65" s="420"/>
      <c r="Z65" s="420"/>
      <c r="AA65" s="420"/>
      <c r="AB65" s="420"/>
      <c r="AC65" s="420"/>
      <c r="AD65" s="420"/>
      <c r="AE65" s="420"/>
      <c r="AF65" s="420"/>
      <c r="AG65" s="420"/>
      <c r="AH65" s="420"/>
      <c r="AI65" s="420"/>
      <c r="AJ65" s="420"/>
      <c r="AK65" s="420"/>
      <c r="AL65" s="420"/>
      <c r="AM65" s="420"/>
      <c r="AN65" s="420"/>
      <c r="AO65" s="420"/>
      <c r="AP65" s="420"/>
      <c r="AQ65" s="420"/>
      <c r="AR65" s="420"/>
      <c r="AS65" s="420"/>
      <c r="AT65" s="420"/>
      <c r="AU65" s="420"/>
      <c r="AV65" s="420"/>
      <c r="AW65" s="420"/>
      <c r="AX65" s="420"/>
      <c r="AY65" s="420"/>
      <c r="AZ65" s="420"/>
      <c r="BA65" s="420"/>
      <c r="BB65" s="47"/>
      <c r="BC65" s="47"/>
      <c r="BD65" s="47"/>
      <c r="BE65" s="47"/>
    </row>
    <row r="66" spans="1:57" ht="12.75" customHeight="1">
      <c r="A66" s="420"/>
      <c r="B66" s="420"/>
      <c r="C66" s="420"/>
      <c r="D66" s="420"/>
      <c r="E66" s="420"/>
      <c r="F66" s="420"/>
      <c r="G66" s="420"/>
      <c r="H66" s="420"/>
      <c r="I66" s="420"/>
      <c r="J66" s="420"/>
      <c r="K66" s="420"/>
      <c r="L66" s="420"/>
      <c r="M66" s="420"/>
      <c r="N66" s="420"/>
      <c r="O66" s="420"/>
      <c r="P66" s="420"/>
      <c r="Q66" s="420"/>
      <c r="R66" s="420"/>
      <c r="S66" s="420"/>
      <c r="T66" s="420"/>
      <c r="U66" s="420"/>
      <c r="V66" s="420"/>
      <c r="W66" s="420"/>
      <c r="X66" s="420"/>
      <c r="Y66" s="420"/>
      <c r="Z66" s="420"/>
      <c r="AA66" s="420"/>
      <c r="AB66" s="420"/>
      <c r="AC66" s="420"/>
      <c r="AD66" s="420"/>
      <c r="AE66" s="420"/>
      <c r="AF66" s="420"/>
      <c r="AG66" s="420"/>
      <c r="AH66" s="420"/>
      <c r="AI66" s="420"/>
      <c r="AJ66" s="420"/>
      <c r="AK66" s="420"/>
      <c r="AL66" s="420"/>
      <c r="AM66" s="420"/>
      <c r="AN66" s="420"/>
      <c r="AO66" s="420"/>
      <c r="AP66" s="420"/>
      <c r="AQ66" s="420"/>
      <c r="AR66" s="420"/>
      <c r="AS66" s="420"/>
      <c r="AT66" s="420"/>
      <c r="AU66" s="420"/>
      <c r="AV66" s="420"/>
      <c r="AW66" s="420"/>
      <c r="AX66" s="420"/>
      <c r="AY66" s="420"/>
      <c r="AZ66" s="420"/>
      <c r="BA66" s="420"/>
      <c r="BB66" s="47"/>
      <c r="BC66" s="47"/>
      <c r="BD66" s="47"/>
      <c r="BE66" s="47"/>
    </row>
    <row r="67" spans="1:57" ht="12.75" customHeight="1">
      <c r="A67" s="47"/>
      <c r="B67" s="167"/>
      <c r="C67" s="167"/>
      <c r="D67" s="167"/>
      <c r="E67" s="167"/>
      <c r="F67" s="167"/>
      <c r="G67" s="167"/>
      <c r="H67" s="47"/>
      <c r="I67" s="47"/>
      <c r="J67" s="47"/>
      <c r="K67" s="47"/>
      <c r="L67" s="47"/>
      <c r="M67" s="47"/>
      <c r="N67" s="47"/>
      <c r="O67" s="47"/>
      <c r="P67" s="47"/>
      <c r="Q67" s="47"/>
      <c r="R67" s="47"/>
      <c r="S67" s="47"/>
      <c r="T67" s="47"/>
      <c r="U67" s="47"/>
      <c r="V67" s="47"/>
      <c r="W67" s="47"/>
      <c r="X67" s="47"/>
      <c r="Y67" s="47"/>
      <c r="Z67" s="47"/>
      <c r="AA67" s="47"/>
      <c r="AB67" s="47"/>
      <c r="AC67" s="47"/>
      <c r="AD67" s="47"/>
      <c r="AE67" s="47"/>
      <c r="AF67" s="47"/>
      <c r="AG67" s="47"/>
      <c r="AH67" s="47"/>
      <c r="AI67" s="47"/>
      <c r="AJ67" s="47"/>
      <c r="AK67" s="47"/>
      <c r="AL67" s="47"/>
      <c r="AM67" s="47"/>
      <c r="AN67" s="47"/>
      <c r="AO67" s="47"/>
      <c r="AP67" s="47"/>
      <c r="AQ67" s="47"/>
      <c r="AR67" s="47"/>
      <c r="AS67" s="47"/>
      <c r="AT67" s="47"/>
      <c r="AU67" s="47"/>
      <c r="AV67" s="47"/>
      <c r="AW67" s="47"/>
      <c r="AX67" s="47"/>
      <c r="AY67" s="47"/>
      <c r="AZ67" s="47"/>
      <c r="BA67" s="47"/>
      <c r="BB67" s="47"/>
      <c r="BC67" s="47"/>
      <c r="BD67" s="47"/>
      <c r="BE67" s="47"/>
    </row>
    <row r="68" spans="1:57" ht="12.75" customHeight="1">
      <c r="A68" s="47"/>
      <c r="B68" s="167"/>
      <c r="C68" s="167"/>
      <c r="D68" s="167"/>
      <c r="E68" s="167"/>
      <c r="F68" s="167"/>
      <c r="G68" s="167"/>
      <c r="H68" s="47"/>
      <c r="I68" s="47"/>
      <c r="J68" s="47"/>
      <c r="K68" s="47"/>
      <c r="L68" s="47"/>
      <c r="M68" s="47"/>
      <c r="N68" s="47"/>
      <c r="O68" s="47"/>
      <c r="P68" s="47"/>
      <c r="Q68" s="47"/>
      <c r="R68" s="47"/>
      <c r="S68" s="47"/>
      <c r="T68" s="47"/>
      <c r="U68" s="47"/>
      <c r="V68" s="47"/>
      <c r="W68" s="47"/>
      <c r="X68" s="47"/>
      <c r="Y68" s="47"/>
      <c r="Z68" s="47"/>
      <c r="AA68" s="47"/>
      <c r="AB68" s="47"/>
      <c r="AC68" s="47"/>
      <c r="AD68" s="47"/>
      <c r="AE68" s="47"/>
      <c r="AF68" s="47"/>
      <c r="AG68" s="47"/>
      <c r="AH68" s="47"/>
      <c r="AI68" s="47"/>
      <c r="AJ68" s="47"/>
      <c r="AK68" s="47"/>
      <c r="AL68" s="47"/>
      <c r="AM68" s="47"/>
      <c r="AN68" s="47"/>
      <c r="AO68" s="47"/>
      <c r="AP68" s="47"/>
      <c r="AQ68" s="47"/>
      <c r="AR68" s="47"/>
      <c r="AS68" s="47"/>
      <c r="AT68" s="47"/>
      <c r="AU68" s="47"/>
      <c r="AV68" s="47"/>
      <c r="AW68" s="47"/>
      <c r="AX68" s="47"/>
      <c r="AY68" s="47"/>
      <c r="AZ68" s="47"/>
      <c r="BA68" s="47"/>
      <c r="BB68" s="47"/>
      <c r="BC68" s="47"/>
      <c r="BD68" s="47"/>
      <c r="BE68" s="47"/>
    </row>
    <row r="69" spans="1:57" ht="12.75" customHeight="1">
      <c r="A69" s="47"/>
      <c r="B69" s="167"/>
      <c r="C69" s="167"/>
      <c r="D69" s="167"/>
      <c r="E69" s="167"/>
      <c r="F69" s="167"/>
      <c r="G69" s="167"/>
      <c r="H69" s="47"/>
      <c r="I69" s="47"/>
      <c r="J69" s="47"/>
      <c r="K69" s="47"/>
      <c r="L69" s="47"/>
      <c r="M69" s="47"/>
      <c r="N69" s="47"/>
      <c r="O69" s="47"/>
      <c r="P69" s="47"/>
      <c r="Q69" s="47"/>
      <c r="R69" s="47"/>
      <c r="S69" s="47"/>
      <c r="T69" s="47"/>
      <c r="U69" s="47"/>
      <c r="V69" s="47"/>
      <c r="W69" s="47"/>
      <c r="X69" s="47"/>
      <c r="Y69" s="47"/>
      <c r="Z69" s="47"/>
      <c r="AA69" s="47"/>
      <c r="AB69" s="47"/>
      <c r="AC69" s="47"/>
      <c r="AD69" s="47"/>
      <c r="AE69" s="47"/>
      <c r="AF69" s="47"/>
      <c r="AG69" s="47"/>
      <c r="AH69" s="47"/>
      <c r="AI69" s="47"/>
      <c r="AJ69" s="47"/>
      <c r="AK69" s="47"/>
      <c r="AL69" s="47"/>
      <c r="AM69" s="47"/>
      <c r="AN69" s="47"/>
      <c r="AO69" s="47"/>
      <c r="AP69" s="47"/>
      <c r="AQ69" s="47"/>
      <c r="AR69" s="47"/>
      <c r="AS69" s="47"/>
      <c r="AT69" s="47"/>
      <c r="AU69" s="47"/>
      <c r="AV69" s="47"/>
      <c r="AW69" s="47"/>
      <c r="AX69" s="47"/>
      <c r="AY69" s="47"/>
      <c r="AZ69" s="47"/>
      <c r="BA69" s="47"/>
      <c r="BB69" s="47"/>
      <c r="BC69" s="47"/>
      <c r="BD69" s="47"/>
      <c r="BE69" s="47"/>
    </row>
    <row r="70" spans="1:57" ht="12.75" customHeight="1">
      <c r="A70" s="47"/>
      <c r="B70" s="167"/>
      <c r="C70" s="167"/>
      <c r="D70" s="167"/>
      <c r="E70" s="167"/>
      <c r="F70" s="167"/>
      <c r="G70" s="167"/>
      <c r="H70" s="47"/>
      <c r="I70" s="47"/>
      <c r="J70" s="47"/>
      <c r="K70" s="47"/>
      <c r="L70" s="47"/>
      <c r="M70" s="47"/>
      <c r="N70" s="47"/>
      <c r="O70" s="47"/>
      <c r="P70" s="47"/>
      <c r="Q70" s="47"/>
      <c r="R70" s="47"/>
      <c r="S70" s="47"/>
      <c r="T70" s="47"/>
      <c r="U70" s="47"/>
      <c r="V70" s="47"/>
      <c r="W70" s="47"/>
      <c r="X70" s="47"/>
      <c r="Y70" s="47"/>
      <c r="Z70" s="47"/>
      <c r="AA70" s="47"/>
      <c r="AB70" s="47"/>
      <c r="AC70" s="47"/>
      <c r="AD70" s="47"/>
      <c r="AE70" s="47"/>
      <c r="AF70" s="47"/>
      <c r="AG70" s="47"/>
      <c r="AH70" s="47"/>
      <c r="AI70" s="47"/>
      <c r="AJ70" s="47"/>
      <c r="AK70" s="47"/>
      <c r="AL70" s="47"/>
      <c r="AM70" s="47"/>
      <c r="AN70" s="47"/>
      <c r="AO70" s="47"/>
      <c r="AP70" s="47"/>
      <c r="AQ70" s="47"/>
      <c r="AR70" s="47"/>
      <c r="AS70" s="47"/>
      <c r="AT70" s="47"/>
      <c r="AU70" s="47"/>
      <c r="AV70" s="47"/>
      <c r="AW70" s="47"/>
      <c r="AX70" s="47"/>
      <c r="AY70" s="47"/>
      <c r="AZ70" s="47"/>
      <c r="BA70" s="47"/>
      <c r="BB70" s="47"/>
      <c r="BC70" s="47"/>
      <c r="BD70" s="47"/>
      <c r="BE70" s="47"/>
    </row>
    <row r="71" spans="1:57" ht="12.75" customHeight="1">
      <c r="A71" s="47"/>
      <c r="B71" s="167"/>
      <c r="C71" s="167"/>
      <c r="D71" s="167"/>
      <c r="E71" s="167"/>
      <c r="F71" s="167"/>
      <c r="G71" s="167"/>
      <c r="H71" s="47"/>
      <c r="I71" s="47"/>
      <c r="J71" s="47"/>
      <c r="K71" s="47"/>
      <c r="L71" s="47"/>
      <c r="M71" s="47"/>
      <c r="N71" s="47"/>
      <c r="O71" s="47"/>
      <c r="P71" s="47"/>
      <c r="Q71" s="47"/>
      <c r="R71" s="47"/>
      <c r="S71" s="47"/>
      <c r="T71" s="47"/>
      <c r="U71" s="47"/>
      <c r="V71" s="47"/>
      <c r="W71" s="47"/>
      <c r="X71" s="47"/>
      <c r="Y71" s="47"/>
      <c r="Z71" s="47"/>
      <c r="AA71" s="47"/>
      <c r="AB71" s="47"/>
      <c r="AC71" s="47"/>
      <c r="AD71" s="47"/>
      <c r="AE71" s="47"/>
      <c r="AF71" s="47"/>
      <c r="AG71" s="47"/>
      <c r="AH71" s="47"/>
      <c r="AI71" s="47"/>
      <c r="AJ71" s="47"/>
      <c r="AK71" s="47"/>
      <c r="AL71" s="47"/>
      <c r="AM71" s="47"/>
      <c r="AN71" s="47"/>
      <c r="AO71" s="47"/>
      <c r="AP71" s="47"/>
      <c r="AQ71" s="47"/>
      <c r="AR71" s="47"/>
      <c r="AS71" s="47"/>
      <c r="AT71" s="47"/>
      <c r="AU71" s="47"/>
      <c r="AV71" s="47"/>
      <c r="AW71" s="47"/>
      <c r="AX71" s="47"/>
      <c r="AY71" s="47"/>
      <c r="AZ71" s="47"/>
      <c r="BA71" s="47"/>
      <c r="BB71" s="47"/>
      <c r="BC71" s="47"/>
      <c r="BD71" s="47"/>
      <c r="BE71" s="47"/>
    </row>
    <row r="72" spans="1:57" ht="12.75" customHeight="1">
      <c r="B72" s="91"/>
      <c r="C72" s="91"/>
      <c r="D72" s="91"/>
      <c r="E72" s="91"/>
      <c r="F72" s="91"/>
      <c r="G72" s="91"/>
    </row>
    <row r="73" spans="1:57" ht="12.75" customHeight="1">
      <c r="B73" s="91"/>
      <c r="C73" s="91"/>
      <c r="D73" s="91"/>
      <c r="E73" s="91"/>
      <c r="F73" s="91"/>
      <c r="G73" s="91"/>
    </row>
    <row r="74" spans="1:57" ht="12.75" customHeight="1">
      <c r="B74" s="91"/>
      <c r="C74" s="91"/>
      <c r="D74" s="91"/>
      <c r="E74" s="91"/>
      <c r="F74" s="91"/>
      <c r="G74" s="91"/>
    </row>
    <row r="78" spans="1:57" ht="12.75" customHeight="1">
      <c r="B78" s="91"/>
      <c r="C78" s="91"/>
      <c r="D78" s="91"/>
      <c r="E78" s="91"/>
      <c r="F78" s="91"/>
      <c r="G78" s="91"/>
    </row>
    <row r="79" spans="1:57" ht="12.75" customHeight="1">
      <c r="B79" s="91"/>
      <c r="C79" s="91"/>
      <c r="D79" s="91"/>
      <c r="E79" s="91"/>
      <c r="F79" s="91"/>
      <c r="G79" s="91"/>
    </row>
    <row r="80" spans="1:57" ht="12.75" customHeight="1">
      <c r="B80" s="91"/>
      <c r="C80" s="91"/>
      <c r="D80" s="91"/>
      <c r="E80" s="91"/>
      <c r="F80" s="91"/>
      <c r="G80" s="91"/>
    </row>
    <row r="81" spans="2:7" ht="12.75" customHeight="1">
      <c r="B81" s="91"/>
      <c r="C81" s="91"/>
      <c r="D81" s="91"/>
      <c r="E81" s="91"/>
      <c r="F81" s="91"/>
      <c r="G81" s="91"/>
    </row>
    <row r="84" spans="2:7" ht="12.75" customHeight="1">
      <c r="B84" s="91"/>
      <c r="C84" s="91"/>
      <c r="D84" s="91"/>
      <c r="E84" s="91"/>
      <c r="F84" s="91"/>
      <c r="G84" s="91"/>
    </row>
    <row r="85" spans="2:7" ht="12.75" customHeight="1">
      <c r="B85" s="91"/>
      <c r="C85" s="91"/>
      <c r="D85" s="91"/>
      <c r="E85" s="91"/>
      <c r="F85" s="91"/>
      <c r="G85" s="91"/>
    </row>
    <row r="86" spans="2:7" ht="12.75" customHeight="1">
      <c r="B86" s="91"/>
      <c r="C86" s="91"/>
      <c r="D86" s="91"/>
      <c r="E86" s="91"/>
      <c r="F86" s="91"/>
      <c r="G86" s="91"/>
    </row>
    <row r="87" spans="2:7" ht="12.75" customHeight="1">
      <c r="B87" s="91"/>
      <c r="C87" s="91"/>
      <c r="D87" s="91"/>
      <c r="E87" s="91"/>
      <c r="F87" s="91"/>
      <c r="G87" s="91"/>
    </row>
    <row r="90" spans="2:7" ht="12.75" customHeight="1">
      <c r="B90" s="91"/>
      <c r="C90" s="91"/>
      <c r="D90" s="91"/>
      <c r="E90" s="91"/>
      <c r="F90" s="91"/>
      <c r="G90" s="91"/>
    </row>
    <row r="91" spans="2:7" ht="12.75" customHeight="1">
      <c r="B91" s="91"/>
      <c r="C91" s="91"/>
      <c r="D91" s="91"/>
      <c r="E91" s="91"/>
      <c r="F91" s="91"/>
      <c r="G91" s="91"/>
    </row>
    <row r="92" spans="2:7" ht="12.75" customHeight="1">
      <c r="B92" s="91"/>
      <c r="C92" s="91"/>
      <c r="D92" s="91"/>
      <c r="E92" s="91"/>
      <c r="F92" s="91"/>
      <c r="G92" s="91"/>
    </row>
    <row r="93" spans="2:7" ht="12.75" customHeight="1">
      <c r="B93" s="91"/>
      <c r="C93" s="91"/>
      <c r="D93" s="91"/>
      <c r="E93" s="91"/>
      <c r="F93" s="91"/>
      <c r="G93" s="91"/>
    </row>
    <row r="96" spans="2:7" ht="12.75" customHeight="1">
      <c r="B96" s="91"/>
      <c r="C96" s="91"/>
      <c r="D96" s="91"/>
      <c r="E96" s="91"/>
      <c r="F96" s="91"/>
      <c r="G96" s="91"/>
    </row>
    <row r="97" spans="2:7" ht="12.75" customHeight="1">
      <c r="B97" s="91"/>
      <c r="C97" s="91"/>
      <c r="D97" s="91"/>
      <c r="E97" s="91"/>
      <c r="F97" s="91"/>
      <c r="G97" s="91"/>
    </row>
    <row r="98" spans="2:7" ht="12.75" customHeight="1">
      <c r="B98" s="91"/>
      <c r="C98" s="91"/>
      <c r="D98" s="91"/>
      <c r="E98" s="91"/>
      <c r="F98" s="91"/>
      <c r="G98" s="91"/>
    </row>
    <row r="99" spans="2:7" ht="12.75" customHeight="1">
      <c r="B99" s="91"/>
      <c r="C99" s="91"/>
      <c r="D99" s="91"/>
      <c r="E99" s="91"/>
      <c r="F99" s="91"/>
      <c r="G99" s="91"/>
    </row>
    <row r="102" spans="2:7" ht="12.75" customHeight="1">
      <c r="B102" s="91"/>
      <c r="C102" s="91"/>
      <c r="D102" s="91"/>
      <c r="E102" s="91"/>
      <c r="F102" s="91"/>
      <c r="G102" s="91"/>
    </row>
    <row r="103" spans="2:7" ht="12.75" customHeight="1">
      <c r="B103" s="91"/>
      <c r="C103" s="91"/>
      <c r="D103" s="91"/>
      <c r="E103" s="91"/>
      <c r="F103" s="91"/>
      <c r="G103" s="91"/>
    </row>
    <row r="104" spans="2:7" ht="12.75" customHeight="1">
      <c r="B104" s="91"/>
      <c r="C104" s="91"/>
      <c r="D104" s="91"/>
      <c r="E104" s="91"/>
      <c r="F104" s="91"/>
      <c r="G104" s="91"/>
    </row>
    <row r="105" spans="2:7" ht="12.75" customHeight="1">
      <c r="B105" s="91"/>
      <c r="C105" s="91"/>
      <c r="D105" s="91"/>
      <c r="E105" s="91"/>
      <c r="F105" s="91"/>
      <c r="G105" s="91"/>
    </row>
  </sheetData>
  <mergeCells count="52">
    <mergeCell ref="AL62:AX62"/>
    <mergeCell ref="B60:O60"/>
    <mergeCell ref="P60:U60"/>
    <mergeCell ref="V60:W60"/>
    <mergeCell ref="A42:BA43"/>
    <mergeCell ref="A45:Q45"/>
    <mergeCell ref="R45:BA45"/>
    <mergeCell ref="A47:BA47"/>
    <mergeCell ref="A48:BA53"/>
    <mergeCell ref="A34:BA35"/>
    <mergeCell ref="A37:BA38"/>
    <mergeCell ref="A40:BA40"/>
    <mergeCell ref="A64:BA66"/>
    <mergeCell ref="A55:BA55"/>
    <mergeCell ref="A57:R57"/>
    <mergeCell ref="S57:AJ57"/>
    <mergeCell ref="AK57:BA57"/>
    <mergeCell ref="A58:R58"/>
    <mergeCell ref="S58:AJ58"/>
    <mergeCell ref="AK58:BA58"/>
    <mergeCell ref="A61:H61"/>
    <mergeCell ref="R61:AB61"/>
    <mergeCell ref="AL61:AX61"/>
    <mergeCell ref="R62:AB62"/>
    <mergeCell ref="X60:AD60"/>
    <mergeCell ref="A22:BA22"/>
    <mergeCell ref="A24:BA24"/>
    <mergeCell ref="A32:K32"/>
    <mergeCell ref="L32:AZ32"/>
    <mergeCell ref="A28:BA28"/>
    <mergeCell ref="A30:BA30"/>
    <mergeCell ref="A26:BA26"/>
    <mergeCell ref="AG10:BA10"/>
    <mergeCell ref="A10:U10"/>
    <mergeCell ref="A18:BA18"/>
    <mergeCell ref="AG14:BA14"/>
    <mergeCell ref="A16:BA16"/>
    <mergeCell ref="A11:AC11"/>
    <mergeCell ref="AG11:BA11"/>
    <mergeCell ref="A12:AC12"/>
    <mergeCell ref="AG12:BA12"/>
    <mergeCell ref="AG13:BA13"/>
    <mergeCell ref="A8:AC8"/>
    <mergeCell ref="AG8:BA8"/>
    <mergeCell ref="A9:AC9"/>
    <mergeCell ref="A6:BA6"/>
    <mergeCell ref="A1:BA1"/>
    <mergeCell ref="AO2:BA2"/>
    <mergeCell ref="AO3:BA3"/>
    <mergeCell ref="A4:BA4"/>
    <mergeCell ref="A5:BA5"/>
    <mergeCell ref="AG9:BA9"/>
  </mergeCells>
  <dataValidations count="2">
    <dataValidation type="list" errorStyle="information" allowBlank="1" showInputMessage="1" sqref="BE65552 LA65552 UW65552 AES65552 AOO65552 AYK65552 BIG65552 BSC65552 CBY65552 CLU65552 CVQ65552 DFM65552 DPI65552 DZE65552 EJA65552 ESW65552 FCS65552 FMO65552 FWK65552 GGG65552 GQC65552 GZY65552 HJU65552 HTQ65552 IDM65552 INI65552 IXE65552 JHA65552 JQW65552 KAS65552 KKO65552 KUK65552 LEG65552 LOC65552 LXY65552 MHU65552 MRQ65552 NBM65552 NLI65552 NVE65552 OFA65552 OOW65552 OYS65552 PIO65552 PSK65552 QCG65552 QMC65552 QVY65552 RFU65552 RPQ65552 RZM65552 SJI65552 STE65552 TDA65552 TMW65552 TWS65552 UGO65552 UQK65552 VAG65552 VKC65552 VTY65552 WDU65552 WNQ65552 WXM65552 BE131088 LA131088 UW131088 AES131088 AOO131088 AYK131088 BIG131088 BSC131088 CBY131088 CLU131088 CVQ131088 DFM131088 DPI131088 DZE131088 EJA131088 ESW131088 FCS131088 FMO131088 FWK131088 GGG131088 GQC131088 GZY131088 HJU131088 HTQ131088 IDM131088 INI131088 IXE131088 JHA131088 JQW131088 KAS131088 KKO131088 KUK131088 LEG131088 LOC131088 LXY131088 MHU131088 MRQ131088 NBM131088 NLI131088 NVE131088 OFA131088 OOW131088 OYS131088 PIO131088 PSK131088 QCG131088 QMC131088 QVY131088 RFU131088 RPQ131088 RZM131088 SJI131088 STE131088 TDA131088 TMW131088 TWS131088 UGO131088 UQK131088 VAG131088 VKC131088 VTY131088 WDU131088 WNQ131088 WXM131088 BE196624 LA196624 UW196624 AES196624 AOO196624 AYK196624 BIG196624 BSC196624 CBY196624 CLU196624 CVQ196624 DFM196624 DPI196624 DZE196624 EJA196624 ESW196624 FCS196624 FMO196624 FWK196624 GGG196624 GQC196624 GZY196624 HJU196624 HTQ196624 IDM196624 INI196624 IXE196624 JHA196624 JQW196624 KAS196624 KKO196624 KUK196624 LEG196624 LOC196624 LXY196624 MHU196624 MRQ196624 NBM196624 NLI196624 NVE196624 OFA196624 OOW196624 OYS196624 PIO196624 PSK196624 QCG196624 QMC196624 QVY196624 RFU196624 RPQ196624 RZM196624 SJI196624 STE196624 TDA196624 TMW196624 TWS196624 UGO196624 UQK196624 VAG196624 VKC196624 VTY196624 WDU196624 WNQ196624 WXM196624 BE262160 LA262160 UW262160 AES262160 AOO262160 AYK262160 BIG262160 BSC262160 CBY262160 CLU262160 CVQ262160 DFM262160 DPI262160 DZE262160 EJA262160 ESW262160 FCS262160 FMO262160 FWK262160 GGG262160 GQC262160 GZY262160 HJU262160 HTQ262160 IDM262160 INI262160 IXE262160 JHA262160 JQW262160 KAS262160 KKO262160 KUK262160 LEG262160 LOC262160 LXY262160 MHU262160 MRQ262160 NBM262160 NLI262160 NVE262160 OFA262160 OOW262160 OYS262160 PIO262160 PSK262160 QCG262160 QMC262160 QVY262160 RFU262160 RPQ262160 RZM262160 SJI262160 STE262160 TDA262160 TMW262160 TWS262160 UGO262160 UQK262160 VAG262160 VKC262160 VTY262160 WDU262160 WNQ262160 WXM262160 BE327696 LA327696 UW327696 AES327696 AOO327696 AYK327696 BIG327696 BSC327696 CBY327696 CLU327696 CVQ327696 DFM327696 DPI327696 DZE327696 EJA327696 ESW327696 FCS327696 FMO327696 FWK327696 GGG327696 GQC327696 GZY327696 HJU327696 HTQ327696 IDM327696 INI327696 IXE327696 JHA327696 JQW327696 KAS327696 KKO327696 KUK327696 LEG327696 LOC327696 LXY327696 MHU327696 MRQ327696 NBM327696 NLI327696 NVE327696 OFA327696 OOW327696 OYS327696 PIO327696 PSK327696 QCG327696 QMC327696 QVY327696 RFU327696 RPQ327696 RZM327696 SJI327696 STE327696 TDA327696 TMW327696 TWS327696 UGO327696 UQK327696 VAG327696 VKC327696 VTY327696 WDU327696 WNQ327696 WXM327696 BE393232 LA393232 UW393232 AES393232 AOO393232 AYK393232 BIG393232 BSC393232 CBY393232 CLU393232 CVQ393232 DFM393232 DPI393232 DZE393232 EJA393232 ESW393232 FCS393232 FMO393232 FWK393232 GGG393232 GQC393232 GZY393232 HJU393232 HTQ393232 IDM393232 INI393232 IXE393232 JHA393232 JQW393232 KAS393232 KKO393232 KUK393232 LEG393232 LOC393232 LXY393232 MHU393232 MRQ393232 NBM393232 NLI393232 NVE393232 OFA393232 OOW393232 OYS393232 PIO393232 PSK393232 QCG393232 QMC393232 QVY393232 RFU393232 RPQ393232 RZM393232 SJI393232 STE393232 TDA393232 TMW393232 TWS393232 UGO393232 UQK393232 VAG393232 VKC393232 VTY393232 WDU393232 WNQ393232 WXM393232 BE458768 LA458768 UW458768 AES458768 AOO458768 AYK458768 BIG458768 BSC458768 CBY458768 CLU458768 CVQ458768 DFM458768 DPI458768 DZE458768 EJA458768 ESW458768 FCS458768 FMO458768 FWK458768 GGG458768 GQC458768 GZY458768 HJU458768 HTQ458768 IDM458768 INI458768 IXE458768 JHA458768 JQW458768 KAS458768 KKO458768 KUK458768 LEG458768 LOC458768 LXY458768 MHU458768 MRQ458768 NBM458768 NLI458768 NVE458768 OFA458768 OOW458768 OYS458768 PIO458768 PSK458768 QCG458768 QMC458768 QVY458768 RFU458768 RPQ458768 RZM458768 SJI458768 STE458768 TDA458768 TMW458768 TWS458768 UGO458768 UQK458768 VAG458768 VKC458768 VTY458768 WDU458768 WNQ458768 WXM458768 BE524304 LA524304 UW524304 AES524304 AOO524304 AYK524304 BIG524304 BSC524304 CBY524304 CLU524304 CVQ524304 DFM524304 DPI524304 DZE524304 EJA524304 ESW524304 FCS524304 FMO524304 FWK524304 GGG524304 GQC524304 GZY524304 HJU524304 HTQ524304 IDM524304 INI524304 IXE524304 JHA524304 JQW524304 KAS524304 KKO524304 KUK524304 LEG524304 LOC524304 LXY524304 MHU524304 MRQ524304 NBM524304 NLI524304 NVE524304 OFA524304 OOW524304 OYS524304 PIO524304 PSK524304 QCG524304 QMC524304 QVY524304 RFU524304 RPQ524304 RZM524304 SJI524304 STE524304 TDA524304 TMW524304 TWS524304 UGO524304 UQK524304 VAG524304 VKC524304 VTY524304 WDU524304 WNQ524304 WXM524304 BE589840 LA589840 UW589840 AES589840 AOO589840 AYK589840 BIG589840 BSC589840 CBY589840 CLU589840 CVQ589840 DFM589840 DPI589840 DZE589840 EJA589840 ESW589840 FCS589840 FMO589840 FWK589840 GGG589840 GQC589840 GZY589840 HJU589840 HTQ589840 IDM589840 INI589840 IXE589840 JHA589840 JQW589840 KAS589840 KKO589840 KUK589840 LEG589840 LOC589840 LXY589840 MHU589840 MRQ589840 NBM589840 NLI589840 NVE589840 OFA589840 OOW589840 OYS589840 PIO589840 PSK589840 QCG589840 QMC589840 QVY589840 RFU589840 RPQ589840 RZM589840 SJI589840 STE589840 TDA589840 TMW589840 TWS589840 UGO589840 UQK589840 VAG589840 VKC589840 VTY589840 WDU589840 WNQ589840 WXM589840 BE655376 LA655376 UW655376 AES655376 AOO655376 AYK655376 BIG655376 BSC655376 CBY655376 CLU655376 CVQ655376 DFM655376 DPI655376 DZE655376 EJA655376 ESW655376 FCS655376 FMO655376 FWK655376 GGG655376 GQC655376 GZY655376 HJU655376 HTQ655376 IDM655376 INI655376 IXE655376 JHA655376 JQW655376 KAS655376 KKO655376 KUK655376 LEG655376 LOC655376 LXY655376 MHU655376 MRQ655376 NBM655376 NLI655376 NVE655376 OFA655376 OOW655376 OYS655376 PIO655376 PSK655376 QCG655376 QMC655376 QVY655376 RFU655376 RPQ655376 RZM655376 SJI655376 STE655376 TDA655376 TMW655376 TWS655376 UGO655376 UQK655376 VAG655376 VKC655376 VTY655376 WDU655376 WNQ655376 WXM655376 BE720912 LA720912 UW720912 AES720912 AOO720912 AYK720912 BIG720912 BSC720912 CBY720912 CLU720912 CVQ720912 DFM720912 DPI720912 DZE720912 EJA720912 ESW720912 FCS720912 FMO720912 FWK720912 GGG720912 GQC720912 GZY720912 HJU720912 HTQ720912 IDM720912 INI720912 IXE720912 JHA720912 JQW720912 KAS720912 KKO720912 KUK720912 LEG720912 LOC720912 LXY720912 MHU720912 MRQ720912 NBM720912 NLI720912 NVE720912 OFA720912 OOW720912 OYS720912 PIO720912 PSK720912 QCG720912 QMC720912 QVY720912 RFU720912 RPQ720912 RZM720912 SJI720912 STE720912 TDA720912 TMW720912 TWS720912 UGO720912 UQK720912 VAG720912 VKC720912 VTY720912 WDU720912 WNQ720912 WXM720912 BE786448 LA786448 UW786448 AES786448 AOO786448 AYK786448 BIG786448 BSC786448 CBY786448 CLU786448 CVQ786448 DFM786448 DPI786448 DZE786448 EJA786448 ESW786448 FCS786448 FMO786448 FWK786448 GGG786448 GQC786448 GZY786448 HJU786448 HTQ786448 IDM786448 INI786448 IXE786448 JHA786448 JQW786448 KAS786448 KKO786448 KUK786448 LEG786448 LOC786448 LXY786448 MHU786448 MRQ786448 NBM786448 NLI786448 NVE786448 OFA786448 OOW786448 OYS786448 PIO786448 PSK786448 QCG786448 QMC786448 QVY786448 RFU786448 RPQ786448 RZM786448 SJI786448 STE786448 TDA786448 TMW786448 TWS786448 UGO786448 UQK786448 VAG786448 VKC786448 VTY786448 WDU786448 WNQ786448 WXM786448 BE851984 LA851984 UW851984 AES851984 AOO851984 AYK851984 BIG851984 BSC851984 CBY851984 CLU851984 CVQ851984 DFM851984 DPI851984 DZE851984 EJA851984 ESW851984 FCS851984 FMO851984 FWK851984 GGG851984 GQC851984 GZY851984 HJU851984 HTQ851984 IDM851984 INI851984 IXE851984 JHA851984 JQW851984 KAS851984 KKO851984 KUK851984 LEG851984 LOC851984 LXY851984 MHU851984 MRQ851984 NBM851984 NLI851984 NVE851984 OFA851984 OOW851984 OYS851984 PIO851984 PSK851984 QCG851984 QMC851984 QVY851984 RFU851984 RPQ851984 RZM851984 SJI851984 STE851984 TDA851984 TMW851984 TWS851984 UGO851984 UQK851984 VAG851984 VKC851984 VTY851984 WDU851984 WNQ851984 WXM851984 BE917520 LA917520 UW917520 AES917520 AOO917520 AYK917520 BIG917520 BSC917520 CBY917520 CLU917520 CVQ917520 DFM917520 DPI917520 DZE917520 EJA917520 ESW917520 FCS917520 FMO917520 FWK917520 GGG917520 GQC917520 GZY917520 HJU917520 HTQ917520 IDM917520 INI917520 IXE917520 JHA917520 JQW917520 KAS917520 KKO917520 KUK917520 LEG917520 LOC917520 LXY917520 MHU917520 MRQ917520 NBM917520 NLI917520 NVE917520 OFA917520 OOW917520 OYS917520 PIO917520 PSK917520 QCG917520 QMC917520 QVY917520 RFU917520 RPQ917520 RZM917520 SJI917520 STE917520 TDA917520 TMW917520 TWS917520 UGO917520 UQK917520 VAG917520 VKC917520 VTY917520 WDU917520 WNQ917520 WXM917520 BE983056 LA983056 UW983056 AES983056 AOO983056 AYK983056 BIG983056 BSC983056 CBY983056 CLU983056 CVQ983056 DFM983056 DPI983056 DZE983056 EJA983056 ESW983056 FCS983056 FMO983056 FWK983056 GGG983056 GQC983056 GZY983056 HJU983056 HTQ983056 IDM983056 INI983056 IXE983056 JHA983056 JQW983056 KAS983056 KKO983056 KUK983056 LEG983056 LOC983056 LXY983056 MHU983056 MRQ983056 NBM983056 NLI983056 NVE983056 OFA983056 OOW983056 OYS983056 PIO983056 PSK983056 QCG983056 QMC983056 QVY983056 RFU983056 RPQ983056 RZM983056 SJI983056 STE983056 TDA983056 TMW983056 TWS983056 UGO983056 UQK983056 VAG983056 VKC983056 VTY983056 WDU983056 WNQ983056 WXM983056 WXM18 WNQ18 WDU18 VTY18 VKC18 VAG18 UQK18 UGO18 TWS18 TMW18 TDA18 STE18 SJI18 RZM18 RPQ18 RFU18 QVY18 QMC18 QCG18 PSK18 PIO18 OYS18 OOW18 OFA18 NVE18 NLI18 NBM18 MRQ18 MHU18 LXY18 LOC18 LEG18 KUK18 KKO18 KAS18 JQW18 JHA18 IXE18 INI18 IDM18 HTQ18 HJU18 GZY18 GQC18 GGG18 FWK18 FMO18 FCS18 ESW18 EJA18 DZE18 DPI18 DFM18 CVQ18 CLU18 CBY18 BSC18 BIG18 AYK18 AOO18 AES18 UW18 LA18 BE18">
      <formula1>$BF$18</formula1>
    </dataValidation>
    <dataValidation type="list" allowBlank="1" showInputMessage="1" sqref="BA60:BA61 KW60:KW61 US60:US61 AEO60:AEO61 AOK60:AOK61 AYG60:AYG61 BIC60:BIC61 BRY60:BRY61 CBU60:CBU61 CLQ60:CLQ61 CVM60:CVM61 DFI60:DFI61 DPE60:DPE61 DZA60:DZA61 EIW60:EIW61 ESS60:ESS61 FCO60:FCO61 FMK60:FMK61 FWG60:FWG61 GGC60:GGC61 GPY60:GPY61 GZU60:GZU61 HJQ60:HJQ61 HTM60:HTM61 IDI60:IDI61 INE60:INE61 IXA60:IXA61 JGW60:JGW61 JQS60:JQS61 KAO60:KAO61 KKK60:KKK61 KUG60:KUG61 LEC60:LEC61 LNY60:LNY61 LXU60:LXU61 MHQ60:MHQ61 MRM60:MRM61 NBI60:NBI61 NLE60:NLE61 NVA60:NVA61 OEW60:OEW61 OOS60:OOS61 OYO60:OYO61 PIK60:PIK61 PSG60:PSG61 QCC60:QCC61 QLY60:QLY61 QVU60:QVU61 RFQ60:RFQ61 RPM60:RPM61 RZI60:RZI61 SJE60:SJE61 STA60:STA61 TCW60:TCW61 TMS60:TMS61 TWO60:TWO61 UGK60:UGK61 UQG60:UQG61 VAC60:VAC61 VJY60:VJY61 VTU60:VTU61 WDQ60:WDQ61 WNM60:WNM61 WXI60:WXI61 BA65596:BA65597 KW65596:KW65597 US65596:US65597 AEO65596:AEO65597 AOK65596:AOK65597 AYG65596:AYG65597 BIC65596:BIC65597 BRY65596:BRY65597 CBU65596:CBU65597 CLQ65596:CLQ65597 CVM65596:CVM65597 DFI65596:DFI65597 DPE65596:DPE65597 DZA65596:DZA65597 EIW65596:EIW65597 ESS65596:ESS65597 FCO65596:FCO65597 FMK65596:FMK65597 FWG65596:FWG65597 GGC65596:GGC65597 GPY65596:GPY65597 GZU65596:GZU65597 HJQ65596:HJQ65597 HTM65596:HTM65597 IDI65596:IDI65597 INE65596:INE65597 IXA65596:IXA65597 JGW65596:JGW65597 JQS65596:JQS65597 KAO65596:KAO65597 KKK65596:KKK65597 KUG65596:KUG65597 LEC65596:LEC65597 LNY65596:LNY65597 LXU65596:LXU65597 MHQ65596:MHQ65597 MRM65596:MRM65597 NBI65596:NBI65597 NLE65596:NLE65597 NVA65596:NVA65597 OEW65596:OEW65597 OOS65596:OOS65597 OYO65596:OYO65597 PIK65596:PIK65597 PSG65596:PSG65597 QCC65596:QCC65597 QLY65596:QLY65597 QVU65596:QVU65597 RFQ65596:RFQ65597 RPM65596:RPM65597 RZI65596:RZI65597 SJE65596:SJE65597 STA65596:STA65597 TCW65596:TCW65597 TMS65596:TMS65597 TWO65596:TWO65597 UGK65596:UGK65597 UQG65596:UQG65597 VAC65596:VAC65597 VJY65596:VJY65597 VTU65596:VTU65597 WDQ65596:WDQ65597 WNM65596:WNM65597 WXI65596:WXI65597 BA131132:BA131133 KW131132:KW131133 US131132:US131133 AEO131132:AEO131133 AOK131132:AOK131133 AYG131132:AYG131133 BIC131132:BIC131133 BRY131132:BRY131133 CBU131132:CBU131133 CLQ131132:CLQ131133 CVM131132:CVM131133 DFI131132:DFI131133 DPE131132:DPE131133 DZA131132:DZA131133 EIW131132:EIW131133 ESS131132:ESS131133 FCO131132:FCO131133 FMK131132:FMK131133 FWG131132:FWG131133 GGC131132:GGC131133 GPY131132:GPY131133 GZU131132:GZU131133 HJQ131132:HJQ131133 HTM131132:HTM131133 IDI131132:IDI131133 INE131132:INE131133 IXA131132:IXA131133 JGW131132:JGW131133 JQS131132:JQS131133 KAO131132:KAO131133 KKK131132:KKK131133 KUG131132:KUG131133 LEC131132:LEC131133 LNY131132:LNY131133 LXU131132:LXU131133 MHQ131132:MHQ131133 MRM131132:MRM131133 NBI131132:NBI131133 NLE131132:NLE131133 NVA131132:NVA131133 OEW131132:OEW131133 OOS131132:OOS131133 OYO131132:OYO131133 PIK131132:PIK131133 PSG131132:PSG131133 QCC131132:QCC131133 QLY131132:QLY131133 QVU131132:QVU131133 RFQ131132:RFQ131133 RPM131132:RPM131133 RZI131132:RZI131133 SJE131132:SJE131133 STA131132:STA131133 TCW131132:TCW131133 TMS131132:TMS131133 TWO131132:TWO131133 UGK131132:UGK131133 UQG131132:UQG131133 VAC131132:VAC131133 VJY131132:VJY131133 VTU131132:VTU131133 WDQ131132:WDQ131133 WNM131132:WNM131133 WXI131132:WXI131133 BA196668:BA196669 KW196668:KW196669 US196668:US196669 AEO196668:AEO196669 AOK196668:AOK196669 AYG196668:AYG196669 BIC196668:BIC196669 BRY196668:BRY196669 CBU196668:CBU196669 CLQ196668:CLQ196669 CVM196668:CVM196669 DFI196668:DFI196669 DPE196668:DPE196669 DZA196668:DZA196669 EIW196668:EIW196669 ESS196668:ESS196669 FCO196668:FCO196669 FMK196668:FMK196669 FWG196668:FWG196669 GGC196668:GGC196669 GPY196668:GPY196669 GZU196668:GZU196669 HJQ196668:HJQ196669 HTM196668:HTM196669 IDI196668:IDI196669 INE196668:INE196669 IXA196668:IXA196669 JGW196668:JGW196669 JQS196668:JQS196669 KAO196668:KAO196669 KKK196668:KKK196669 KUG196668:KUG196669 LEC196668:LEC196669 LNY196668:LNY196669 LXU196668:LXU196669 MHQ196668:MHQ196669 MRM196668:MRM196669 NBI196668:NBI196669 NLE196668:NLE196669 NVA196668:NVA196669 OEW196668:OEW196669 OOS196668:OOS196669 OYO196668:OYO196669 PIK196668:PIK196669 PSG196668:PSG196669 QCC196668:QCC196669 QLY196668:QLY196669 QVU196668:QVU196669 RFQ196668:RFQ196669 RPM196668:RPM196669 RZI196668:RZI196669 SJE196668:SJE196669 STA196668:STA196669 TCW196668:TCW196669 TMS196668:TMS196669 TWO196668:TWO196669 UGK196668:UGK196669 UQG196668:UQG196669 VAC196668:VAC196669 VJY196668:VJY196669 VTU196668:VTU196669 WDQ196668:WDQ196669 WNM196668:WNM196669 WXI196668:WXI196669 BA262204:BA262205 KW262204:KW262205 US262204:US262205 AEO262204:AEO262205 AOK262204:AOK262205 AYG262204:AYG262205 BIC262204:BIC262205 BRY262204:BRY262205 CBU262204:CBU262205 CLQ262204:CLQ262205 CVM262204:CVM262205 DFI262204:DFI262205 DPE262204:DPE262205 DZA262204:DZA262205 EIW262204:EIW262205 ESS262204:ESS262205 FCO262204:FCO262205 FMK262204:FMK262205 FWG262204:FWG262205 GGC262204:GGC262205 GPY262204:GPY262205 GZU262204:GZU262205 HJQ262204:HJQ262205 HTM262204:HTM262205 IDI262204:IDI262205 INE262204:INE262205 IXA262204:IXA262205 JGW262204:JGW262205 JQS262204:JQS262205 KAO262204:KAO262205 KKK262204:KKK262205 KUG262204:KUG262205 LEC262204:LEC262205 LNY262204:LNY262205 LXU262204:LXU262205 MHQ262204:MHQ262205 MRM262204:MRM262205 NBI262204:NBI262205 NLE262204:NLE262205 NVA262204:NVA262205 OEW262204:OEW262205 OOS262204:OOS262205 OYO262204:OYO262205 PIK262204:PIK262205 PSG262204:PSG262205 QCC262204:QCC262205 QLY262204:QLY262205 QVU262204:QVU262205 RFQ262204:RFQ262205 RPM262204:RPM262205 RZI262204:RZI262205 SJE262204:SJE262205 STA262204:STA262205 TCW262204:TCW262205 TMS262204:TMS262205 TWO262204:TWO262205 UGK262204:UGK262205 UQG262204:UQG262205 VAC262204:VAC262205 VJY262204:VJY262205 VTU262204:VTU262205 WDQ262204:WDQ262205 WNM262204:WNM262205 WXI262204:WXI262205 BA327740:BA327741 KW327740:KW327741 US327740:US327741 AEO327740:AEO327741 AOK327740:AOK327741 AYG327740:AYG327741 BIC327740:BIC327741 BRY327740:BRY327741 CBU327740:CBU327741 CLQ327740:CLQ327741 CVM327740:CVM327741 DFI327740:DFI327741 DPE327740:DPE327741 DZA327740:DZA327741 EIW327740:EIW327741 ESS327740:ESS327741 FCO327740:FCO327741 FMK327740:FMK327741 FWG327740:FWG327741 GGC327740:GGC327741 GPY327740:GPY327741 GZU327740:GZU327741 HJQ327740:HJQ327741 HTM327740:HTM327741 IDI327740:IDI327741 INE327740:INE327741 IXA327740:IXA327741 JGW327740:JGW327741 JQS327740:JQS327741 KAO327740:KAO327741 KKK327740:KKK327741 KUG327740:KUG327741 LEC327740:LEC327741 LNY327740:LNY327741 LXU327740:LXU327741 MHQ327740:MHQ327741 MRM327740:MRM327741 NBI327740:NBI327741 NLE327740:NLE327741 NVA327740:NVA327741 OEW327740:OEW327741 OOS327740:OOS327741 OYO327740:OYO327741 PIK327740:PIK327741 PSG327740:PSG327741 QCC327740:QCC327741 QLY327740:QLY327741 QVU327740:QVU327741 RFQ327740:RFQ327741 RPM327740:RPM327741 RZI327740:RZI327741 SJE327740:SJE327741 STA327740:STA327741 TCW327740:TCW327741 TMS327740:TMS327741 TWO327740:TWO327741 UGK327740:UGK327741 UQG327740:UQG327741 VAC327740:VAC327741 VJY327740:VJY327741 VTU327740:VTU327741 WDQ327740:WDQ327741 WNM327740:WNM327741 WXI327740:WXI327741 BA393276:BA393277 KW393276:KW393277 US393276:US393277 AEO393276:AEO393277 AOK393276:AOK393277 AYG393276:AYG393277 BIC393276:BIC393277 BRY393276:BRY393277 CBU393276:CBU393277 CLQ393276:CLQ393277 CVM393276:CVM393277 DFI393276:DFI393277 DPE393276:DPE393277 DZA393276:DZA393277 EIW393276:EIW393277 ESS393276:ESS393277 FCO393276:FCO393277 FMK393276:FMK393277 FWG393276:FWG393277 GGC393276:GGC393277 GPY393276:GPY393277 GZU393276:GZU393277 HJQ393276:HJQ393277 HTM393276:HTM393277 IDI393276:IDI393277 INE393276:INE393277 IXA393276:IXA393277 JGW393276:JGW393277 JQS393276:JQS393277 KAO393276:KAO393277 KKK393276:KKK393277 KUG393276:KUG393277 LEC393276:LEC393277 LNY393276:LNY393277 LXU393276:LXU393277 MHQ393276:MHQ393277 MRM393276:MRM393277 NBI393276:NBI393277 NLE393276:NLE393277 NVA393276:NVA393277 OEW393276:OEW393277 OOS393276:OOS393277 OYO393276:OYO393277 PIK393276:PIK393277 PSG393276:PSG393277 QCC393276:QCC393277 QLY393276:QLY393277 QVU393276:QVU393277 RFQ393276:RFQ393277 RPM393276:RPM393277 RZI393276:RZI393277 SJE393276:SJE393277 STA393276:STA393277 TCW393276:TCW393277 TMS393276:TMS393277 TWO393276:TWO393277 UGK393276:UGK393277 UQG393276:UQG393277 VAC393276:VAC393277 VJY393276:VJY393277 VTU393276:VTU393277 WDQ393276:WDQ393277 WNM393276:WNM393277 WXI393276:WXI393277 BA458812:BA458813 KW458812:KW458813 US458812:US458813 AEO458812:AEO458813 AOK458812:AOK458813 AYG458812:AYG458813 BIC458812:BIC458813 BRY458812:BRY458813 CBU458812:CBU458813 CLQ458812:CLQ458813 CVM458812:CVM458813 DFI458812:DFI458813 DPE458812:DPE458813 DZA458812:DZA458813 EIW458812:EIW458813 ESS458812:ESS458813 FCO458812:FCO458813 FMK458812:FMK458813 FWG458812:FWG458813 GGC458812:GGC458813 GPY458812:GPY458813 GZU458812:GZU458813 HJQ458812:HJQ458813 HTM458812:HTM458813 IDI458812:IDI458813 INE458812:INE458813 IXA458812:IXA458813 JGW458812:JGW458813 JQS458812:JQS458813 KAO458812:KAO458813 KKK458812:KKK458813 KUG458812:KUG458813 LEC458812:LEC458813 LNY458812:LNY458813 LXU458812:LXU458813 MHQ458812:MHQ458813 MRM458812:MRM458813 NBI458812:NBI458813 NLE458812:NLE458813 NVA458812:NVA458813 OEW458812:OEW458813 OOS458812:OOS458813 OYO458812:OYO458813 PIK458812:PIK458813 PSG458812:PSG458813 QCC458812:QCC458813 QLY458812:QLY458813 QVU458812:QVU458813 RFQ458812:RFQ458813 RPM458812:RPM458813 RZI458812:RZI458813 SJE458812:SJE458813 STA458812:STA458813 TCW458812:TCW458813 TMS458812:TMS458813 TWO458812:TWO458813 UGK458812:UGK458813 UQG458812:UQG458813 VAC458812:VAC458813 VJY458812:VJY458813 VTU458812:VTU458813 WDQ458812:WDQ458813 WNM458812:WNM458813 WXI458812:WXI458813 BA524348:BA524349 KW524348:KW524349 US524348:US524349 AEO524348:AEO524349 AOK524348:AOK524349 AYG524348:AYG524349 BIC524348:BIC524349 BRY524348:BRY524349 CBU524348:CBU524349 CLQ524348:CLQ524349 CVM524348:CVM524349 DFI524348:DFI524349 DPE524348:DPE524349 DZA524348:DZA524349 EIW524348:EIW524349 ESS524348:ESS524349 FCO524348:FCO524349 FMK524348:FMK524349 FWG524348:FWG524349 GGC524348:GGC524349 GPY524348:GPY524349 GZU524348:GZU524349 HJQ524348:HJQ524349 HTM524348:HTM524349 IDI524348:IDI524349 INE524348:INE524349 IXA524348:IXA524349 JGW524348:JGW524349 JQS524348:JQS524349 KAO524348:KAO524349 KKK524348:KKK524349 KUG524348:KUG524349 LEC524348:LEC524349 LNY524348:LNY524349 LXU524348:LXU524349 MHQ524348:MHQ524349 MRM524348:MRM524349 NBI524348:NBI524349 NLE524348:NLE524349 NVA524348:NVA524349 OEW524348:OEW524349 OOS524348:OOS524349 OYO524348:OYO524349 PIK524348:PIK524349 PSG524348:PSG524349 QCC524348:QCC524349 QLY524348:QLY524349 QVU524348:QVU524349 RFQ524348:RFQ524349 RPM524348:RPM524349 RZI524348:RZI524349 SJE524348:SJE524349 STA524348:STA524349 TCW524348:TCW524349 TMS524348:TMS524349 TWO524348:TWO524349 UGK524348:UGK524349 UQG524348:UQG524349 VAC524348:VAC524349 VJY524348:VJY524349 VTU524348:VTU524349 WDQ524348:WDQ524349 WNM524348:WNM524349 WXI524348:WXI524349 BA589884:BA589885 KW589884:KW589885 US589884:US589885 AEO589884:AEO589885 AOK589884:AOK589885 AYG589884:AYG589885 BIC589884:BIC589885 BRY589884:BRY589885 CBU589884:CBU589885 CLQ589884:CLQ589885 CVM589884:CVM589885 DFI589884:DFI589885 DPE589884:DPE589885 DZA589884:DZA589885 EIW589884:EIW589885 ESS589884:ESS589885 FCO589884:FCO589885 FMK589884:FMK589885 FWG589884:FWG589885 GGC589884:GGC589885 GPY589884:GPY589885 GZU589884:GZU589885 HJQ589884:HJQ589885 HTM589884:HTM589885 IDI589884:IDI589885 INE589884:INE589885 IXA589884:IXA589885 JGW589884:JGW589885 JQS589884:JQS589885 KAO589884:KAO589885 KKK589884:KKK589885 KUG589884:KUG589885 LEC589884:LEC589885 LNY589884:LNY589885 LXU589884:LXU589885 MHQ589884:MHQ589885 MRM589884:MRM589885 NBI589884:NBI589885 NLE589884:NLE589885 NVA589884:NVA589885 OEW589884:OEW589885 OOS589884:OOS589885 OYO589884:OYO589885 PIK589884:PIK589885 PSG589884:PSG589885 QCC589884:QCC589885 QLY589884:QLY589885 QVU589884:QVU589885 RFQ589884:RFQ589885 RPM589884:RPM589885 RZI589884:RZI589885 SJE589884:SJE589885 STA589884:STA589885 TCW589884:TCW589885 TMS589884:TMS589885 TWO589884:TWO589885 UGK589884:UGK589885 UQG589884:UQG589885 VAC589884:VAC589885 VJY589884:VJY589885 VTU589884:VTU589885 WDQ589884:WDQ589885 WNM589884:WNM589885 WXI589884:WXI589885 BA655420:BA655421 KW655420:KW655421 US655420:US655421 AEO655420:AEO655421 AOK655420:AOK655421 AYG655420:AYG655421 BIC655420:BIC655421 BRY655420:BRY655421 CBU655420:CBU655421 CLQ655420:CLQ655421 CVM655420:CVM655421 DFI655420:DFI655421 DPE655420:DPE655421 DZA655420:DZA655421 EIW655420:EIW655421 ESS655420:ESS655421 FCO655420:FCO655421 FMK655420:FMK655421 FWG655420:FWG655421 GGC655420:GGC655421 GPY655420:GPY655421 GZU655420:GZU655421 HJQ655420:HJQ655421 HTM655420:HTM655421 IDI655420:IDI655421 INE655420:INE655421 IXA655420:IXA655421 JGW655420:JGW655421 JQS655420:JQS655421 KAO655420:KAO655421 KKK655420:KKK655421 KUG655420:KUG655421 LEC655420:LEC655421 LNY655420:LNY655421 LXU655420:LXU655421 MHQ655420:MHQ655421 MRM655420:MRM655421 NBI655420:NBI655421 NLE655420:NLE655421 NVA655420:NVA655421 OEW655420:OEW655421 OOS655420:OOS655421 OYO655420:OYO655421 PIK655420:PIK655421 PSG655420:PSG655421 QCC655420:QCC655421 QLY655420:QLY655421 QVU655420:QVU655421 RFQ655420:RFQ655421 RPM655420:RPM655421 RZI655420:RZI655421 SJE655420:SJE655421 STA655420:STA655421 TCW655420:TCW655421 TMS655420:TMS655421 TWO655420:TWO655421 UGK655420:UGK655421 UQG655420:UQG655421 VAC655420:VAC655421 VJY655420:VJY655421 VTU655420:VTU655421 WDQ655420:WDQ655421 WNM655420:WNM655421 WXI655420:WXI655421 BA720956:BA720957 KW720956:KW720957 US720956:US720957 AEO720956:AEO720957 AOK720956:AOK720957 AYG720956:AYG720957 BIC720956:BIC720957 BRY720956:BRY720957 CBU720956:CBU720957 CLQ720956:CLQ720957 CVM720956:CVM720957 DFI720956:DFI720957 DPE720956:DPE720957 DZA720956:DZA720957 EIW720956:EIW720957 ESS720956:ESS720957 FCO720956:FCO720957 FMK720956:FMK720957 FWG720956:FWG720957 GGC720956:GGC720957 GPY720956:GPY720957 GZU720956:GZU720957 HJQ720956:HJQ720957 HTM720956:HTM720957 IDI720956:IDI720957 INE720956:INE720957 IXA720956:IXA720957 JGW720956:JGW720957 JQS720956:JQS720957 KAO720956:KAO720957 KKK720956:KKK720957 KUG720956:KUG720957 LEC720956:LEC720957 LNY720956:LNY720957 LXU720956:LXU720957 MHQ720956:MHQ720957 MRM720956:MRM720957 NBI720956:NBI720957 NLE720956:NLE720957 NVA720956:NVA720957 OEW720956:OEW720957 OOS720956:OOS720957 OYO720956:OYO720957 PIK720956:PIK720957 PSG720956:PSG720957 QCC720956:QCC720957 QLY720956:QLY720957 QVU720956:QVU720957 RFQ720956:RFQ720957 RPM720956:RPM720957 RZI720956:RZI720957 SJE720956:SJE720957 STA720956:STA720957 TCW720956:TCW720957 TMS720956:TMS720957 TWO720956:TWO720957 UGK720956:UGK720957 UQG720956:UQG720957 VAC720956:VAC720957 VJY720956:VJY720957 VTU720956:VTU720957 WDQ720956:WDQ720957 WNM720956:WNM720957 WXI720956:WXI720957 BA786492:BA786493 KW786492:KW786493 US786492:US786493 AEO786492:AEO786493 AOK786492:AOK786493 AYG786492:AYG786493 BIC786492:BIC786493 BRY786492:BRY786493 CBU786492:CBU786493 CLQ786492:CLQ786493 CVM786492:CVM786493 DFI786492:DFI786493 DPE786492:DPE786493 DZA786492:DZA786493 EIW786492:EIW786493 ESS786492:ESS786493 FCO786492:FCO786493 FMK786492:FMK786493 FWG786492:FWG786493 GGC786492:GGC786493 GPY786492:GPY786493 GZU786492:GZU786493 HJQ786492:HJQ786493 HTM786492:HTM786493 IDI786492:IDI786493 INE786492:INE786493 IXA786492:IXA786493 JGW786492:JGW786493 JQS786492:JQS786493 KAO786492:KAO786493 KKK786492:KKK786493 KUG786492:KUG786493 LEC786492:LEC786493 LNY786492:LNY786493 LXU786492:LXU786493 MHQ786492:MHQ786493 MRM786492:MRM786493 NBI786492:NBI786493 NLE786492:NLE786493 NVA786492:NVA786493 OEW786492:OEW786493 OOS786492:OOS786493 OYO786492:OYO786493 PIK786492:PIK786493 PSG786492:PSG786493 QCC786492:QCC786493 QLY786492:QLY786493 QVU786492:QVU786493 RFQ786492:RFQ786493 RPM786492:RPM786493 RZI786492:RZI786493 SJE786492:SJE786493 STA786492:STA786493 TCW786492:TCW786493 TMS786492:TMS786493 TWO786492:TWO786493 UGK786492:UGK786493 UQG786492:UQG786493 VAC786492:VAC786493 VJY786492:VJY786493 VTU786492:VTU786493 WDQ786492:WDQ786493 WNM786492:WNM786493 WXI786492:WXI786493 BA852028:BA852029 KW852028:KW852029 US852028:US852029 AEO852028:AEO852029 AOK852028:AOK852029 AYG852028:AYG852029 BIC852028:BIC852029 BRY852028:BRY852029 CBU852028:CBU852029 CLQ852028:CLQ852029 CVM852028:CVM852029 DFI852028:DFI852029 DPE852028:DPE852029 DZA852028:DZA852029 EIW852028:EIW852029 ESS852028:ESS852029 FCO852028:FCO852029 FMK852028:FMK852029 FWG852028:FWG852029 GGC852028:GGC852029 GPY852028:GPY852029 GZU852028:GZU852029 HJQ852028:HJQ852029 HTM852028:HTM852029 IDI852028:IDI852029 INE852028:INE852029 IXA852028:IXA852029 JGW852028:JGW852029 JQS852028:JQS852029 KAO852028:KAO852029 KKK852028:KKK852029 KUG852028:KUG852029 LEC852028:LEC852029 LNY852028:LNY852029 LXU852028:LXU852029 MHQ852028:MHQ852029 MRM852028:MRM852029 NBI852028:NBI852029 NLE852028:NLE852029 NVA852028:NVA852029 OEW852028:OEW852029 OOS852028:OOS852029 OYO852028:OYO852029 PIK852028:PIK852029 PSG852028:PSG852029 QCC852028:QCC852029 QLY852028:QLY852029 QVU852028:QVU852029 RFQ852028:RFQ852029 RPM852028:RPM852029 RZI852028:RZI852029 SJE852028:SJE852029 STA852028:STA852029 TCW852028:TCW852029 TMS852028:TMS852029 TWO852028:TWO852029 UGK852028:UGK852029 UQG852028:UQG852029 VAC852028:VAC852029 VJY852028:VJY852029 VTU852028:VTU852029 WDQ852028:WDQ852029 WNM852028:WNM852029 WXI852028:WXI852029 BA917564:BA917565 KW917564:KW917565 US917564:US917565 AEO917564:AEO917565 AOK917564:AOK917565 AYG917564:AYG917565 BIC917564:BIC917565 BRY917564:BRY917565 CBU917564:CBU917565 CLQ917564:CLQ917565 CVM917564:CVM917565 DFI917564:DFI917565 DPE917564:DPE917565 DZA917564:DZA917565 EIW917564:EIW917565 ESS917564:ESS917565 FCO917564:FCO917565 FMK917564:FMK917565 FWG917564:FWG917565 GGC917564:GGC917565 GPY917564:GPY917565 GZU917564:GZU917565 HJQ917564:HJQ917565 HTM917564:HTM917565 IDI917564:IDI917565 INE917564:INE917565 IXA917564:IXA917565 JGW917564:JGW917565 JQS917564:JQS917565 KAO917564:KAO917565 KKK917564:KKK917565 KUG917564:KUG917565 LEC917564:LEC917565 LNY917564:LNY917565 LXU917564:LXU917565 MHQ917564:MHQ917565 MRM917564:MRM917565 NBI917564:NBI917565 NLE917564:NLE917565 NVA917564:NVA917565 OEW917564:OEW917565 OOS917564:OOS917565 OYO917564:OYO917565 PIK917564:PIK917565 PSG917564:PSG917565 QCC917564:QCC917565 QLY917564:QLY917565 QVU917564:QVU917565 RFQ917564:RFQ917565 RPM917564:RPM917565 RZI917564:RZI917565 SJE917564:SJE917565 STA917564:STA917565 TCW917564:TCW917565 TMS917564:TMS917565 TWO917564:TWO917565 UGK917564:UGK917565 UQG917564:UQG917565 VAC917564:VAC917565 VJY917564:VJY917565 VTU917564:VTU917565 WDQ917564:WDQ917565 WNM917564:WNM917565 WXI917564:WXI917565 BA983100:BA983101 KW983100:KW983101 US983100:US983101 AEO983100:AEO983101 AOK983100:AOK983101 AYG983100:AYG983101 BIC983100:BIC983101 BRY983100:BRY983101 CBU983100:CBU983101 CLQ983100:CLQ983101 CVM983100:CVM983101 DFI983100:DFI983101 DPE983100:DPE983101 DZA983100:DZA983101 EIW983100:EIW983101 ESS983100:ESS983101 FCO983100:FCO983101 FMK983100:FMK983101 FWG983100:FWG983101 GGC983100:GGC983101 GPY983100:GPY983101 GZU983100:GZU983101 HJQ983100:HJQ983101 HTM983100:HTM983101 IDI983100:IDI983101 INE983100:INE983101 IXA983100:IXA983101 JGW983100:JGW983101 JQS983100:JQS983101 KAO983100:KAO983101 KKK983100:KKK983101 KUG983100:KUG983101 LEC983100:LEC983101 LNY983100:LNY983101 LXU983100:LXU983101 MHQ983100:MHQ983101 MRM983100:MRM983101 NBI983100:NBI983101 NLE983100:NLE983101 NVA983100:NVA983101 OEW983100:OEW983101 OOS983100:OOS983101 OYO983100:OYO983101 PIK983100:PIK983101 PSG983100:PSG983101 QCC983100:QCC983101 QLY983100:QLY983101 QVU983100:QVU983101 RFQ983100:RFQ983101 RPM983100:RPM983101 RZI983100:RZI983101 SJE983100:SJE983101 STA983100:STA983101 TCW983100:TCW983101 TMS983100:TMS983101 TWO983100:TWO983101 UGK983100:UGK983101 UQG983100:UQG983101 VAC983100:VAC983101 VJY983100:VJY983101 VTU983100:VTU983101 WDQ983100:WDQ983101 WNM983100:WNM983101 WXI983100:WXI983101 AU60:AZ60 KQ60:KV60 UM60:UR60 AEI60:AEN60 AOE60:AOJ60 AYA60:AYF60 BHW60:BIB60 BRS60:BRX60 CBO60:CBT60 CLK60:CLP60 CVG60:CVL60 DFC60:DFH60 DOY60:DPD60 DYU60:DYZ60 EIQ60:EIV60 ESM60:ESR60 FCI60:FCN60 FME60:FMJ60 FWA60:FWF60 GFW60:GGB60 GPS60:GPX60 GZO60:GZT60 HJK60:HJP60 HTG60:HTL60 IDC60:IDH60 IMY60:IND60 IWU60:IWZ60 JGQ60:JGV60 JQM60:JQR60 KAI60:KAN60 KKE60:KKJ60 KUA60:KUF60 LDW60:LEB60 LNS60:LNX60 LXO60:LXT60 MHK60:MHP60 MRG60:MRL60 NBC60:NBH60 NKY60:NLD60 NUU60:NUZ60 OEQ60:OEV60 OOM60:OOR60 OYI60:OYN60 PIE60:PIJ60 PSA60:PSF60 QBW60:QCB60 QLS60:QLX60 QVO60:QVT60 RFK60:RFP60 RPG60:RPL60 RZC60:RZH60 SIY60:SJD60 SSU60:SSZ60 TCQ60:TCV60 TMM60:TMR60 TWI60:TWN60 UGE60:UGJ60 UQA60:UQF60 UZW60:VAB60 VJS60:VJX60 VTO60:VTT60 WDK60:WDP60 WNG60:WNL60 WXC60:WXH60 AU65596:AZ65596 KQ65596:KV65596 UM65596:UR65596 AEI65596:AEN65596 AOE65596:AOJ65596 AYA65596:AYF65596 BHW65596:BIB65596 BRS65596:BRX65596 CBO65596:CBT65596 CLK65596:CLP65596 CVG65596:CVL65596 DFC65596:DFH65596 DOY65596:DPD65596 DYU65596:DYZ65596 EIQ65596:EIV65596 ESM65596:ESR65596 FCI65596:FCN65596 FME65596:FMJ65596 FWA65596:FWF65596 GFW65596:GGB65596 GPS65596:GPX65596 GZO65596:GZT65596 HJK65596:HJP65596 HTG65596:HTL65596 IDC65596:IDH65596 IMY65596:IND65596 IWU65596:IWZ65596 JGQ65596:JGV65596 JQM65596:JQR65596 KAI65596:KAN65596 KKE65596:KKJ65596 KUA65596:KUF65596 LDW65596:LEB65596 LNS65596:LNX65596 LXO65596:LXT65596 MHK65596:MHP65596 MRG65596:MRL65596 NBC65596:NBH65596 NKY65596:NLD65596 NUU65596:NUZ65596 OEQ65596:OEV65596 OOM65596:OOR65596 OYI65596:OYN65596 PIE65596:PIJ65596 PSA65596:PSF65596 QBW65596:QCB65596 QLS65596:QLX65596 QVO65596:QVT65596 RFK65596:RFP65596 RPG65596:RPL65596 RZC65596:RZH65596 SIY65596:SJD65596 SSU65596:SSZ65596 TCQ65596:TCV65596 TMM65596:TMR65596 TWI65596:TWN65596 UGE65596:UGJ65596 UQA65596:UQF65596 UZW65596:VAB65596 VJS65596:VJX65596 VTO65596:VTT65596 WDK65596:WDP65596 WNG65596:WNL65596 WXC65596:WXH65596 AU131132:AZ131132 KQ131132:KV131132 UM131132:UR131132 AEI131132:AEN131132 AOE131132:AOJ131132 AYA131132:AYF131132 BHW131132:BIB131132 BRS131132:BRX131132 CBO131132:CBT131132 CLK131132:CLP131132 CVG131132:CVL131132 DFC131132:DFH131132 DOY131132:DPD131132 DYU131132:DYZ131132 EIQ131132:EIV131132 ESM131132:ESR131132 FCI131132:FCN131132 FME131132:FMJ131132 FWA131132:FWF131132 GFW131132:GGB131132 GPS131132:GPX131132 GZO131132:GZT131132 HJK131132:HJP131132 HTG131132:HTL131132 IDC131132:IDH131132 IMY131132:IND131132 IWU131132:IWZ131132 JGQ131132:JGV131132 JQM131132:JQR131132 KAI131132:KAN131132 KKE131132:KKJ131132 KUA131132:KUF131132 LDW131132:LEB131132 LNS131132:LNX131132 LXO131132:LXT131132 MHK131132:MHP131132 MRG131132:MRL131132 NBC131132:NBH131132 NKY131132:NLD131132 NUU131132:NUZ131132 OEQ131132:OEV131132 OOM131132:OOR131132 OYI131132:OYN131132 PIE131132:PIJ131132 PSA131132:PSF131132 QBW131132:QCB131132 QLS131132:QLX131132 QVO131132:QVT131132 RFK131132:RFP131132 RPG131132:RPL131132 RZC131132:RZH131132 SIY131132:SJD131132 SSU131132:SSZ131132 TCQ131132:TCV131132 TMM131132:TMR131132 TWI131132:TWN131132 UGE131132:UGJ131132 UQA131132:UQF131132 UZW131132:VAB131132 VJS131132:VJX131132 VTO131132:VTT131132 WDK131132:WDP131132 WNG131132:WNL131132 WXC131132:WXH131132 AU196668:AZ196668 KQ196668:KV196668 UM196668:UR196668 AEI196668:AEN196668 AOE196668:AOJ196668 AYA196668:AYF196668 BHW196668:BIB196668 BRS196668:BRX196668 CBO196668:CBT196668 CLK196668:CLP196668 CVG196668:CVL196668 DFC196668:DFH196668 DOY196668:DPD196668 DYU196668:DYZ196668 EIQ196668:EIV196668 ESM196668:ESR196668 FCI196668:FCN196668 FME196668:FMJ196668 FWA196668:FWF196668 GFW196668:GGB196668 GPS196668:GPX196668 GZO196668:GZT196668 HJK196668:HJP196668 HTG196668:HTL196668 IDC196668:IDH196668 IMY196668:IND196668 IWU196668:IWZ196668 JGQ196668:JGV196668 JQM196668:JQR196668 KAI196668:KAN196668 KKE196668:KKJ196668 KUA196668:KUF196668 LDW196668:LEB196668 LNS196668:LNX196668 LXO196668:LXT196668 MHK196668:MHP196668 MRG196668:MRL196668 NBC196668:NBH196668 NKY196668:NLD196668 NUU196668:NUZ196668 OEQ196668:OEV196668 OOM196668:OOR196668 OYI196668:OYN196668 PIE196668:PIJ196668 PSA196668:PSF196668 QBW196668:QCB196668 QLS196668:QLX196668 QVO196668:QVT196668 RFK196668:RFP196668 RPG196668:RPL196668 RZC196668:RZH196668 SIY196668:SJD196668 SSU196668:SSZ196668 TCQ196668:TCV196668 TMM196668:TMR196668 TWI196668:TWN196668 UGE196668:UGJ196668 UQA196668:UQF196668 UZW196668:VAB196668 VJS196668:VJX196668 VTO196668:VTT196668 WDK196668:WDP196668 WNG196668:WNL196668 WXC196668:WXH196668 AU262204:AZ262204 KQ262204:KV262204 UM262204:UR262204 AEI262204:AEN262204 AOE262204:AOJ262204 AYA262204:AYF262204 BHW262204:BIB262204 BRS262204:BRX262204 CBO262204:CBT262204 CLK262204:CLP262204 CVG262204:CVL262204 DFC262204:DFH262204 DOY262204:DPD262204 DYU262204:DYZ262204 EIQ262204:EIV262204 ESM262204:ESR262204 FCI262204:FCN262204 FME262204:FMJ262204 FWA262204:FWF262204 GFW262204:GGB262204 GPS262204:GPX262204 GZO262204:GZT262204 HJK262204:HJP262204 HTG262204:HTL262204 IDC262204:IDH262204 IMY262204:IND262204 IWU262204:IWZ262204 JGQ262204:JGV262204 JQM262204:JQR262204 KAI262204:KAN262204 KKE262204:KKJ262204 KUA262204:KUF262204 LDW262204:LEB262204 LNS262204:LNX262204 LXO262204:LXT262204 MHK262204:MHP262204 MRG262204:MRL262204 NBC262204:NBH262204 NKY262204:NLD262204 NUU262204:NUZ262204 OEQ262204:OEV262204 OOM262204:OOR262204 OYI262204:OYN262204 PIE262204:PIJ262204 PSA262204:PSF262204 QBW262204:QCB262204 QLS262204:QLX262204 QVO262204:QVT262204 RFK262204:RFP262204 RPG262204:RPL262204 RZC262204:RZH262204 SIY262204:SJD262204 SSU262204:SSZ262204 TCQ262204:TCV262204 TMM262204:TMR262204 TWI262204:TWN262204 UGE262204:UGJ262204 UQA262204:UQF262204 UZW262204:VAB262204 VJS262204:VJX262204 VTO262204:VTT262204 WDK262204:WDP262204 WNG262204:WNL262204 WXC262204:WXH262204 AU327740:AZ327740 KQ327740:KV327740 UM327740:UR327740 AEI327740:AEN327740 AOE327740:AOJ327740 AYA327740:AYF327740 BHW327740:BIB327740 BRS327740:BRX327740 CBO327740:CBT327740 CLK327740:CLP327740 CVG327740:CVL327740 DFC327740:DFH327740 DOY327740:DPD327740 DYU327740:DYZ327740 EIQ327740:EIV327740 ESM327740:ESR327740 FCI327740:FCN327740 FME327740:FMJ327740 FWA327740:FWF327740 GFW327740:GGB327740 GPS327740:GPX327740 GZO327740:GZT327740 HJK327740:HJP327740 HTG327740:HTL327740 IDC327740:IDH327740 IMY327740:IND327740 IWU327740:IWZ327740 JGQ327740:JGV327740 JQM327740:JQR327740 KAI327740:KAN327740 KKE327740:KKJ327740 KUA327740:KUF327740 LDW327740:LEB327740 LNS327740:LNX327740 LXO327740:LXT327740 MHK327740:MHP327740 MRG327740:MRL327740 NBC327740:NBH327740 NKY327740:NLD327740 NUU327740:NUZ327740 OEQ327740:OEV327740 OOM327740:OOR327740 OYI327740:OYN327740 PIE327740:PIJ327740 PSA327740:PSF327740 QBW327740:QCB327740 QLS327740:QLX327740 QVO327740:QVT327740 RFK327740:RFP327740 RPG327740:RPL327740 RZC327740:RZH327740 SIY327740:SJD327740 SSU327740:SSZ327740 TCQ327740:TCV327740 TMM327740:TMR327740 TWI327740:TWN327740 UGE327740:UGJ327740 UQA327740:UQF327740 UZW327740:VAB327740 VJS327740:VJX327740 VTO327740:VTT327740 WDK327740:WDP327740 WNG327740:WNL327740 WXC327740:WXH327740 AU393276:AZ393276 KQ393276:KV393276 UM393276:UR393276 AEI393276:AEN393276 AOE393276:AOJ393276 AYA393276:AYF393276 BHW393276:BIB393276 BRS393276:BRX393276 CBO393276:CBT393276 CLK393276:CLP393276 CVG393276:CVL393276 DFC393276:DFH393276 DOY393276:DPD393276 DYU393276:DYZ393276 EIQ393276:EIV393276 ESM393276:ESR393276 FCI393276:FCN393276 FME393276:FMJ393276 FWA393276:FWF393276 GFW393276:GGB393276 GPS393276:GPX393276 GZO393276:GZT393276 HJK393276:HJP393276 HTG393276:HTL393276 IDC393276:IDH393276 IMY393276:IND393276 IWU393276:IWZ393276 JGQ393276:JGV393276 JQM393276:JQR393276 KAI393276:KAN393276 KKE393276:KKJ393276 KUA393276:KUF393276 LDW393276:LEB393276 LNS393276:LNX393276 LXO393276:LXT393276 MHK393276:MHP393276 MRG393276:MRL393276 NBC393276:NBH393276 NKY393276:NLD393276 NUU393276:NUZ393276 OEQ393276:OEV393276 OOM393276:OOR393276 OYI393276:OYN393276 PIE393276:PIJ393276 PSA393276:PSF393276 QBW393276:QCB393276 QLS393276:QLX393276 QVO393276:QVT393276 RFK393276:RFP393276 RPG393276:RPL393276 RZC393276:RZH393276 SIY393276:SJD393276 SSU393276:SSZ393276 TCQ393276:TCV393276 TMM393276:TMR393276 TWI393276:TWN393276 UGE393276:UGJ393276 UQA393276:UQF393276 UZW393276:VAB393276 VJS393276:VJX393276 VTO393276:VTT393276 WDK393276:WDP393276 WNG393276:WNL393276 WXC393276:WXH393276 AU458812:AZ458812 KQ458812:KV458812 UM458812:UR458812 AEI458812:AEN458812 AOE458812:AOJ458812 AYA458812:AYF458812 BHW458812:BIB458812 BRS458812:BRX458812 CBO458812:CBT458812 CLK458812:CLP458812 CVG458812:CVL458812 DFC458812:DFH458812 DOY458812:DPD458812 DYU458812:DYZ458812 EIQ458812:EIV458812 ESM458812:ESR458812 FCI458812:FCN458812 FME458812:FMJ458812 FWA458812:FWF458812 GFW458812:GGB458812 GPS458812:GPX458812 GZO458812:GZT458812 HJK458812:HJP458812 HTG458812:HTL458812 IDC458812:IDH458812 IMY458812:IND458812 IWU458812:IWZ458812 JGQ458812:JGV458812 JQM458812:JQR458812 KAI458812:KAN458812 KKE458812:KKJ458812 KUA458812:KUF458812 LDW458812:LEB458812 LNS458812:LNX458812 LXO458812:LXT458812 MHK458812:MHP458812 MRG458812:MRL458812 NBC458812:NBH458812 NKY458812:NLD458812 NUU458812:NUZ458812 OEQ458812:OEV458812 OOM458812:OOR458812 OYI458812:OYN458812 PIE458812:PIJ458812 PSA458812:PSF458812 QBW458812:QCB458812 QLS458812:QLX458812 QVO458812:QVT458812 RFK458812:RFP458812 RPG458812:RPL458812 RZC458812:RZH458812 SIY458812:SJD458812 SSU458812:SSZ458812 TCQ458812:TCV458812 TMM458812:TMR458812 TWI458812:TWN458812 UGE458812:UGJ458812 UQA458812:UQF458812 UZW458812:VAB458812 VJS458812:VJX458812 VTO458812:VTT458812 WDK458812:WDP458812 WNG458812:WNL458812 WXC458812:WXH458812 AU524348:AZ524348 KQ524348:KV524348 UM524348:UR524348 AEI524348:AEN524348 AOE524348:AOJ524348 AYA524348:AYF524348 BHW524348:BIB524348 BRS524348:BRX524348 CBO524348:CBT524348 CLK524348:CLP524348 CVG524348:CVL524348 DFC524348:DFH524348 DOY524348:DPD524348 DYU524348:DYZ524348 EIQ524348:EIV524348 ESM524348:ESR524348 FCI524348:FCN524348 FME524348:FMJ524348 FWA524348:FWF524348 GFW524348:GGB524348 GPS524348:GPX524348 GZO524348:GZT524348 HJK524348:HJP524348 HTG524348:HTL524348 IDC524348:IDH524348 IMY524348:IND524348 IWU524348:IWZ524348 JGQ524348:JGV524348 JQM524348:JQR524348 KAI524348:KAN524348 KKE524348:KKJ524348 KUA524348:KUF524348 LDW524348:LEB524348 LNS524348:LNX524348 LXO524348:LXT524348 MHK524348:MHP524348 MRG524348:MRL524348 NBC524348:NBH524348 NKY524348:NLD524348 NUU524348:NUZ524348 OEQ524348:OEV524348 OOM524348:OOR524348 OYI524348:OYN524348 PIE524348:PIJ524348 PSA524348:PSF524348 QBW524348:QCB524348 QLS524348:QLX524348 QVO524348:QVT524348 RFK524348:RFP524348 RPG524348:RPL524348 RZC524348:RZH524348 SIY524348:SJD524348 SSU524348:SSZ524348 TCQ524348:TCV524348 TMM524348:TMR524348 TWI524348:TWN524348 UGE524348:UGJ524348 UQA524348:UQF524348 UZW524348:VAB524348 VJS524348:VJX524348 VTO524348:VTT524348 WDK524348:WDP524348 WNG524348:WNL524348 WXC524348:WXH524348 AU589884:AZ589884 KQ589884:KV589884 UM589884:UR589884 AEI589884:AEN589884 AOE589884:AOJ589884 AYA589884:AYF589884 BHW589884:BIB589884 BRS589884:BRX589884 CBO589884:CBT589884 CLK589884:CLP589884 CVG589884:CVL589884 DFC589884:DFH589884 DOY589884:DPD589884 DYU589884:DYZ589884 EIQ589884:EIV589884 ESM589884:ESR589884 FCI589884:FCN589884 FME589884:FMJ589884 FWA589884:FWF589884 GFW589884:GGB589884 GPS589884:GPX589884 GZO589884:GZT589884 HJK589884:HJP589884 HTG589884:HTL589884 IDC589884:IDH589884 IMY589884:IND589884 IWU589884:IWZ589884 JGQ589884:JGV589884 JQM589884:JQR589884 KAI589884:KAN589884 KKE589884:KKJ589884 KUA589884:KUF589884 LDW589884:LEB589884 LNS589884:LNX589884 LXO589884:LXT589884 MHK589884:MHP589884 MRG589884:MRL589884 NBC589884:NBH589884 NKY589884:NLD589884 NUU589884:NUZ589884 OEQ589884:OEV589884 OOM589884:OOR589884 OYI589884:OYN589884 PIE589884:PIJ589884 PSA589884:PSF589884 QBW589884:QCB589884 QLS589884:QLX589884 QVO589884:QVT589884 RFK589884:RFP589884 RPG589884:RPL589884 RZC589884:RZH589884 SIY589884:SJD589884 SSU589884:SSZ589884 TCQ589884:TCV589884 TMM589884:TMR589884 TWI589884:TWN589884 UGE589884:UGJ589884 UQA589884:UQF589884 UZW589884:VAB589884 VJS589884:VJX589884 VTO589884:VTT589884 WDK589884:WDP589884 WNG589884:WNL589884 WXC589884:WXH589884 AU655420:AZ655420 KQ655420:KV655420 UM655420:UR655420 AEI655420:AEN655420 AOE655420:AOJ655420 AYA655420:AYF655420 BHW655420:BIB655420 BRS655420:BRX655420 CBO655420:CBT655420 CLK655420:CLP655420 CVG655420:CVL655420 DFC655420:DFH655420 DOY655420:DPD655420 DYU655420:DYZ655420 EIQ655420:EIV655420 ESM655420:ESR655420 FCI655420:FCN655420 FME655420:FMJ655420 FWA655420:FWF655420 GFW655420:GGB655420 GPS655420:GPX655420 GZO655420:GZT655420 HJK655420:HJP655420 HTG655420:HTL655420 IDC655420:IDH655420 IMY655420:IND655420 IWU655420:IWZ655420 JGQ655420:JGV655420 JQM655420:JQR655420 KAI655420:KAN655420 KKE655420:KKJ655420 KUA655420:KUF655420 LDW655420:LEB655420 LNS655420:LNX655420 LXO655420:LXT655420 MHK655420:MHP655420 MRG655420:MRL655420 NBC655420:NBH655420 NKY655420:NLD655420 NUU655420:NUZ655420 OEQ655420:OEV655420 OOM655420:OOR655420 OYI655420:OYN655420 PIE655420:PIJ655420 PSA655420:PSF655420 QBW655420:QCB655420 QLS655420:QLX655420 QVO655420:QVT655420 RFK655420:RFP655420 RPG655420:RPL655420 RZC655420:RZH655420 SIY655420:SJD655420 SSU655420:SSZ655420 TCQ655420:TCV655420 TMM655420:TMR655420 TWI655420:TWN655420 UGE655420:UGJ655420 UQA655420:UQF655420 UZW655420:VAB655420 VJS655420:VJX655420 VTO655420:VTT655420 WDK655420:WDP655420 WNG655420:WNL655420 WXC655420:WXH655420 AU720956:AZ720956 KQ720956:KV720956 UM720956:UR720956 AEI720956:AEN720956 AOE720956:AOJ720956 AYA720956:AYF720956 BHW720956:BIB720956 BRS720956:BRX720956 CBO720956:CBT720956 CLK720956:CLP720956 CVG720956:CVL720956 DFC720956:DFH720956 DOY720956:DPD720956 DYU720956:DYZ720956 EIQ720956:EIV720956 ESM720956:ESR720956 FCI720956:FCN720956 FME720956:FMJ720956 FWA720956:FWF720956 GFW720956:GGB720956 GPS720956:GPX720956 GZO720956:GZT720956 HJK720956:HJP720956 HTG720956:HTL720956 IDC720956:IDH720956 IMY720956:IND720956 IWU720956:IWZ720956 JGQ720956:JGV720956 JQM720956:JQR720956 KAI720956:KAN720956 KKE720956:KKJ720956 KUA720956:KUF720956 LDW720956:LEB720956 LNS720956:LNX720956 LXO720956:LXT720956 MHK720956:MHP720956 MRG720956:MRL720956 NBC720956:NBH720956 NKY720956:NLD720956 NUU720956:NUZ720956 OEQ720956:OEV720956 OOM720956:OOR720956 OYI720956:OYN720956 PIE720956:PIJ720956 PSA720956:PSF720956 QBW720956:QCB720956 QLS720956:QLX720956 QVO720956:QVT720956 RFK720956:RFP720956 RPG720956:RPL720956 RZC720956:RZH720956 SIY720956:SJD720956 SSU720956:SSZ720956 TCQ720956:TCV720956 TMM720956:TMR720956 TWI720956:TWN720956 UGE720956:UGJ720956 UQA720956:UQF720956 UZW720956:VAB720956 VJS720956:VJX720956 VTO720956:VTT720956 WDK720956:WDP720956 WNG720956:WNL720956 WXC720956:WXH720956 AU786492:AZ786492 KQ786492:KV786492 UM786492:UR786492 AEI786492:AEN786492 AOE786492:AOJ786492 AYA786492:AYF786492 BHW786492:BIB786492 BRS786492:BRX786492 CBO786492:CBT786492 CLK786492:CLP786492 CVG786492:CVL786492 DFC786492:DFH786492 DOY786492:DPD786492 DYU786492:DYZ786492 EIQ786492:EIV786492 ESM786492:ESR786492 FCI786492:FCN786492 FME786492:FMJ786492 FWA786492:FWF786492 GFW786492:GGB786492 GPS786492:GPX786492 GZO786492:GZT786492 HJK786492:HJP786492 HTG786492:HTL786492 IDC786492:IDH786492 IMY786492:IND786492 IWU786492:IWZ786492 JGQ786492:JGV786492 JQM786492:JQR786492 KAI786492:KAN786492 KKE786492:KKJ786492 KUA786492:KUF786492 LDW786492:LEB786492 LNS786492:LNX786492 LXO786492:LXT786492 MHK786492:MHP786492 MRG786492:MRL786492 NBC786492:NBH786492 NKY786492:NLD786492 NUU786492:NUZ786492 OEQ786492:OEV786492 OOM786492:OOR786492 OYI786492:OYN786492 PIE786492:PIJ786492 PSA786492:PSF786492 QBW786492:QCB786492 QLS786492:QLX786492 QVO786492:QVT786492 RFK786492:RFP786492 RPG786492:RPL786492 RZC786492:RZH786492 SIY786492:SJD786492 SSU786492:SSZ786492 TCQ786492:TCV786492 TMM786492:TMR786492 TWI786492:TWN786492 UGE786492:UGJ786492 UQA786492:UQF786492 UZW786492:VAB786492 VJS786492:VJX786492 VTO786492:VTT786492 WDK786492:WDP786492 WNG786492:WNL786492 WXC786492:WXH786492 AU852028:AZ852028 KQ852028:KV852028 UM852028:UR852028 AEI852028:AEN852028 AOE852028:AOJ852028 AYA852028:AYF852028 BHW852028:BIB852028 BRS852028:BRX852028 CBO852028:CBT852028 CLK852028:CLP852028 CVG852028:CVL852028 DFC852028:DFH852028 DOY852028:DPD852028 DYU852028:DYZ852028 EIQ852028:EIV852028 ESM852028:ESR852028 FCI852028:FCN852028 FME852028:FMJ852028 FWA852028:FWF852028 GFW852028:GGB852028 GPS852028:GPX852028 GZO852028:GZT852028 HJK852028:HJP852028 HTG852028:HTL852028 IDC852028:IDH852028 IMY852028:IND852028 IWU852028:IWZ852028 JGQ852028:JGV852028 JQM852028:JQR852028 KAI852028:KAN852028 KKE852028:KKJ852028 KUA852028:KUF852028 LDW852028:LEB852028 LNS852028:LNX852028 LXO852028:LXT852028 MHK852028:MHP852028 MRG852028:MRL852028 NBC852028:NBH852028 NKY852028:NLD852028 NUU852028:NUZ852028 OEQ852028:OEV852028 OOM852028:OOR852028 OYI852028:OYN852028 PIE852028:PIJ852028 PSA852028:PSF852028 QBW852028:QCB852028 QLS852028:QLX852028 QVO852028:QVT852028 RFK852028:RFP852028 RPG852028:RPL852028 RZC852028:RZH852028 SIY852028:SJD852028 SSU852028:SSZ852028 TCQ852028:TCV852028 TMM852028:TMR852028 TWI852028:TWN852028 UGE852028:UGJ852028 UQA852028:UQF852028 UZW852028:VAB852028 VJS852028:VJX852028 VTO852028:VTT852028 WDK852028:WDP852028 WNG852028:WNL852028 WXC852028:WXH852028 AU917564:AZ917564 KQ917564:KV917564 UM917564:UR917564 AEI917564:AEN917564 AOE917564:AOJ917564 AYA917564:AYF917564 BHW917564:BIB917564 BRS917564:BRX917564 CBO917564:CBT917564 CLK917564:CLP917564 CVG917564:CVL917564 DFC917564:DFH917564 DOY917564:DPD917564 DYU917564:DYZ917564 EIQ917564:EIV917564 ESM917564:ESR917564 FCI917564:FCN917564 FME917564:FMJ917564 FWA917564:FWF917564 GFW917564:GGB917564 GPS917564:GPX917564 GZO917564:GZT917564 HJK917564:HJP917564 HTG917564:HTL917564 IDC917564:IDH917564 IMY917564:IND917564 IWU917564:IWZ917564 JGQ917564:JGV917564 JQM917564:JQR917564 KAI917564:KAN917564 KKE917564:KKJ917564 KUA917564:KUF917564 LDW917564:LEB917564 LNS917564:LNX917564 LXO917564:LXT917564 MHK917564:MHP917564 MRG917564:MRL917564 NBC917564:NBH917564 NKY917564:NLD917564 NUU917564:NUZ917564 OEQ917564:OEV917564 OOM917564:OOR917564 OYI917564:OYN917564 PIE917564:PIJ917564 PSA917564:PSF917564 QBW917564:QCB917564 QLS917564:QLX917564 QVO917564:QVT917564 RFK917564:RFP917564 RPG917564:RPL917564 RZC917564:RZH917564 SIY917564:SJD917564 SSU917564:SSZ917564 TCQ917564:TCV917564 TMM917564:TMR917564 TWI917564:TWN917564 UGE917564:UGJ917564 UQA917564:UQF917564 UZW917564:VAB917564 VJS917564:VJX917564 VTO917564:VTT917564 WDK917564:WDP917564 WNG917564:WNL917564 WXC917564:WXH917564 AU983100:AZ983100 KQ983100:KV983100 UM983100:UR983100 AEI983100:AEN983100 AOE983100:AOJ983100 AYA983100:AYF983100 BHW983100:BIB983100 BRS983100:BRX983100 CBO983100:CBT983100 CLK983100:CLP983100 CVG983100:CVL983100 DFC983100:DFH983100 DOY983100:DPD983100 DYU983100:DYZ983100 EIQ983100:EIV983100 ESM983100:ESR983100 FCI983100:FCN983100 FME983100:FMJ983100 FWA983100:FWF983100 GFW983100:GGB983100 GPS983100:GPX983100 GZO983100:GZT983100 HJK983100:HJP983100 HTG983100:HTL983100 IDC983100:IDH983100 IMY983100:IND983100 IWU983100:IWZ983100 JGQ983100:JGV983100 JQM983100:JQR983100 KAI983100:KAN983100 KKE983100:KKJ983100 KUA983100:KUF983100 LDW983100:LEB983100 LNS983100:LNX983100 LXO983100:LXT983100 MHK983100:MHP983100 MRG983100:MRL983100 NBC983100:NBH983100 NKY983100:NLD983100 NUU983100:NUZ983100 OEQ983100:OEV983100 OOM983100:OOR983100 OYI983100:OYN983100 PIE983100:PIJ983100 PSA983100:PSF983100 QBW983100:QCB983100 QLS983100:QLX983100 QVO983100:QVT983100 RFK983100:RFP983100 RPG983100:RPL983100 RZC983100:RZH983100 SIY983100:SJD983100 SSU983100:SSZ983100 TCQ983100:TCV983100 TMM983100:TMR983100 TWI983100:TWN983100 UGE983100:UGJ983100 UQA983100:UQF983100 UZW983100:VAB983100 VJS983100:VJX983100 VTO983100:VTT983100 WDK983100:WDP983100 WNG983100:WNL983100 WXC983100:WXH983100">
      <formula1>$BE$1:$BE$2</formula1>
    </dataValidation>
  </dataValidations>
  <hyperlinks>
    <hyperlink ref="A10" r:id="rId1" display="www.chelcsm.ru"/>
  </hyperlinks>
  <pageMargins left="0.6692913385826772" right="0.39370078740157483" top="0.39370078740157483" bottom="0.39370078740157483" header="0.51181102362204722" footer="0.11811023622047245"/>
  <pageSetup paperSize="9" orientation="portrait" blackAndWhite="1" r:id="rId2"/>
  <headerFooter alignWithMargins="0">
    <oddFooter>&amp;R&amp;"Times New Roman,обычный"&amp;12&amp;YЛист 1, листов 2</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4"/>
  <sheetViews>
    <sheetView workbookViewId="0">
      <selection sqref="A1:B1"/>
    </sheetView>
  </sheetViews>
  <sheetFormatPr defaultRowHeight="12.75"/>
  <cols>
    <col min="1" max="5" width="16.7109375" style="168" customWidth="1"/>
    <col min="6" max="6" width="52.7109375" style="168" customWidth="1"/>
    <col min="7" max="7" width="9.140625" style="168"/>
    <col min="8" max="8" width="18.28515625" style="168" customWidth="1"/>
    <col min="9" max="256" width="9.140625" style="168"/>
    <col min="257" max="261" width="16.7109375" style="168" customWidth="1"/>
    <col min="262" max="262" width="52.7109375" style="168" customWidth="1"/>
    <col min="263" max="263" width="9.140625" style="168"/>
    <col min="264" max="264" width="18.28515625" style="168" customWidth="1"/>
    <col min="265" max="512" width="9.140625" style="168"/>
    <col min="513" max="517" width="16.7109375" style="168" customWidth="1"/>
    <col min="518" max="518" width="52.7109375" style="168" customWidth="1"/>
    <col min="519" max="519" width="9.140625" style="168"/>
    <col min="520" max="520" width="18.28515625" style="168" customWidth="1"/>
    <col min="521" max="768" width="9.140625" style="168"/>
    <col min="769" max="773" width="16.7109375" style="168" customWidth="1"/>
    <col min="774" max="774" width="52.7109375" style="168" customWidth="1"/>
    <col min="775" max="775" width="9.140625" style="168"/>
    <col min="776" max="776" width="18.28515625" style="168" customWidth="1"/>
    <col min="777" max="1024" width="9.140625" style="168"/>
    <col min="1025" max="1029" width="16.7109375" style="168" customWidth="1"/>
    <col min="1030" max="1030" width="52.7109375" style="168" customWidth="1"/>
    <col min="1031" max="1031" width="9.140625" style="168"/>
    <col min="1032" max="1032" width="18.28515625" style="168" customWidth="1"/>
    <col min="1033" max="1280" width="9.140625" style="168"/>
    <col min="1281" max="1285" width="16.7109375" style="168" customWidth="1"/>
    <col min="1286" max="1286" width="52.7109375" style="168" customWidth="1"/>
    <col min="1287" max="1287" width="9.140625" style="168"/>
    <col min="1288" max="1288" width="18.28515625" style="168" customWidth="1"/>
    <col min="1289" max="1536" width="9.140625" style="168"/>
    <col min="1537" max="1541" width="16.7109375" style="168" customWidth="1"/>
    <col min="1542" max="1542" width="52.7109375" style="168" customWidth="1"/>
    <col min="1543" max="1543" width="9.140625" style="168"/>
    <col min="1544" max="1544" width="18.28515625" style="168" customWidth="1"/>
    <col min="1545" max="1792" width="9.140625" style="168"/>
    <col min="1793" max="1797" width="16.7109375" style="168" customWidth="1"/>
    <col min="1798" max="1798" width="52.7109375" style="168" customWidth="1"/>
    <col min="1799" max="1799" width="9.140625" style="168"/>
    <col min="1800" max="1800" width="18.28515625" style="168" customWidth="1"/>
    <col min="1801" max="2048" width="9.140625" style="168"/>
    <col min="2049" max="2053" width="16.7109375" style="168" customWidth="1"/>
    <col min="2054" max="2054" width="52.7109375" style="168" customWidth="1"/>
    <col min="2055" max="2055" width="9.140625" style="168"/>
    <col min="2056" max="2056" width="18.28515625" style="168" customWidth="1"/>
    <col min="2057" max="2304" width="9.140625" style="168"/>
    <col min="2305" max="2309" width="16.7109375" style="168" customWidth="1"/>
    <col min="2310" max="2310" width="52.7109375" style="168" customWidth="1"/>
    <col min="2311" max="2311" width="9.140625" style="168"/>
    <col min="2312" max="2312" width="18.28515625" style="168" customWidth="1"/>
    <col min="2313" max="2560" width="9.140625" style="168"/>
    <col min="2561" max="2565" width="16.7109375" style="168" customWidth="1"/>
    <col min="2566" max="2566" width="52.7109375" style="168" customWidth="1"/>
    <col min="2567" max="2567" width="9.140625" style="168"/>
    <col min="2568" max="2568" width="18.28515625" style="168" customWidth="1"/>
    <col min="2569" max="2816" width="9.140625" style="168"/>
    <col min="2817" max="2821" width="16.7109375" style="168" customWidth="1"/>
    <col min="2822" max="2822" width="52.7109375" style="168" customWidth="1"/>
    <col min="2823" max="2823" width="9.140625" style="168"/>
    <col min="2824" max="2824" width="18.28515625" style="168" customWidth="1"/>
    <col min="2825" max="3072" width="9.140625" style="168"/>
    <col min="3073" max="3077" width="16.7109375" style="168" customWidth="1"/>
    <col min="3078" max="3078" width="52.7109375" style="168" customWidth="1"/>
    <col min="3079" max="3079" width="9.140625" style="168"/>
    <col min="3080" max="3080" width="18.28515625" style="168" customWidth="1"/>
    <col min="3081" max="3328" width="9.140625" style="168"/>
    <col min="3329" max="3333" width="16.7109375" style="168" customWidth="1"/>
    <col min="3334" max="3334" width="52.7109375" style="168" customWidth="1"/>
    <col min="3335" max="3335" width="9.140625" style="168"/>
    <col min="3336" max="3336" width="18.28515625" style="168" customWidth="1"/>
    <col min="3337" max="3584" width="9.140625" style="168"/>
    <col min="3585" max="3589" width="16.7109375" style="168" customWidth="1"/>
    <col min="3590" max="3590" width="52.7109375" style="168" customWidth="1"/>
    <col min="3591" max="3591" width="9.140625" style="168"/>
    <col min="3592" max="3592" width="18.28515625" style="168" customWidth="1"/>
    <col min="3593" max="3840" width="9.140625" style="168"/>
    <col min="3841" max="3845" width="16.7109375" style="168" customWidth="1"/>
    <col min="3846" max="3846" width="52.7109375" style="168" customWidth="1"/>
    <col min="3847" max="3847" width="9.140625" style="168"/>
    <col min="3848" max="3848" width="18.28515625" style="168" customWidth="1"/>
    <col min="3849" max="4096" width="9.140625" style="168"/>
    <col min="4097" max="4101" width="16.7109375" style="168" customWidth="1"/>
    <col min="4102" max="4102" width="52.7109375" style="168" customWidth="1"/>
    <col min="4103" max="4103" width="9.140625" style="168"/>
    <col min="4104" max="4104" width="18.28515625" style="168" customWidth="1"/>
    <col min="4105" max="4352" width="9.140625" style="168"/>
    <col min="4353" max="4357" width="16.7109375" style="168" customWidth="1"/>
    <col min="4358" max="4358" width="52.7109375" style="168" customWidth="1"/>
    <col min="4359" max="4359" width="9.140625" style="168"/>
    <col min="4360" max="4360" width="18.28515625" style="168" customWidth="1"/>
    <col min="4361" max="4608" width="9.140625" style="168"/>
    <col min="4609" max="4613" width="16.7109375" style="168" customWidth="1"/>
    <col min="4614" max="4614" width="52.7109375" style="168" customWidth="1"/>
    <col min="4615" max="4615" width="9.140625" style="168"/>
    <col min="4616" max="4616" width="18.28515625" style="168" customWidth="1"/>
    <col min="4617" max="4864" width="9.140625" style="168"/>
    <col min="4865" max="4869" width="16.7109375" style="168" customWidth="1"/>
    <col min="4870" max="4870" width="52.7109375" style="168" customWidth="1"/>
    <col min="4871" max="4871" width="9.140625" style="168"/>
    <col min="4872" max="4872" width="18.28515625" style="168" customWidth="1"/>
    <col min="4873" max="5120" width="9.140625" style="168"/>
    <col min="5121" max="5125" width="16.7109375" style="168" customWidth="1"/>
    <col min="5126" max="5126" width="52.7109375" style="168" customWidth="1"/>
    <col min="5127" max="5127" width="9.140625" style="168"/>
    <col min="5128" max="5128" width="18.28515625" style="168" customWidth="1"/>
    <col min="5129" max="5376" width="9.140625" style="168"/>
    <col min="5377" max="5381" width="16.7109375" style="168" customWidth="1"/>
    <col min="5382" max="5382" width="52.7109375" style="168" customWidth="1"/>
    <col min="5383" max="5383" width="9.140625" style="168"/>
    <col min="5384" max="5384" width="18.28515625" style="168" customWidth="1"/>
    <col min="5385" max="5632" width="9.140625" style="168"/>
    <col min="5633" max="5637" width="16.7109375" style="168" customWidth="1"/>
    <col min="5638" max="5638" width="52.7109375" style="168" customWidth="1"/>
    <col min="5639" max="5639" width="9.140625" style="168"/>
    <col min="5640" max="5640" width="18.28515625" style="168" customWidth="1"/>
    <col min="5641" max="5888" width="9.140625" style="168"/>
    <col min="5889" max="5893" width="16.7109375" style="168" customWidth="1"/>
    <col min="5894" max="5894" width="52.7109375" style="168" customWidth="1"/>
    <col min="5895" max="5895" width="9.140625" style="168"/>
    <col min="5896" max="5896" width="18.28515625" style="168" customWidth="1"/>
    <col min="5897" max="6144" width="9.140625" style="168"/>
    <col min="6145" max="6149" width="16.7109375" style="168" customWidth="1"/>
    <col min="6150" max="6150" width="52.7109375" style="168" customWidth="1"/>
    <col min="6151" max="6151" width="9.140625" style="168"/>
    <col min="6152" max="6152" width="18.28515625" style="168" customWidth="1"/>
    <col min="6153" max="6400" width="9.140625" style="168"/>
    <col min="6401" max="6405" width="16.7109375" style="168" customWidth="1"/>
    <col min="6406" max="6406" width="52.7109375" style="168" customWidth="1"/>
    <col min="6407" max="6407" width="9.140625" style="168"/>
    <col min="6408" max="6408" width="18.28515625" style="168" customWidth="1"/>
    <col min="6409" max="6656" width="9.140625" style="168"/>
    <col min="6657" max="6661" width="16.7109375" style="168" customWidth="1"/>
    <col min="6662" max="6662" width="52.7109375" style="168" customWidth="1"/>
    <col min="6663" max="6663" width="9.140625" style="168"/>
    <col min="6664" max="6664" width="18.28515625" style="168" customWidth="1"/>
    <col min="6665" max="6912" width="9.140625" style="168"/>
    <col min="6913" max="6917" width="16.7109375" style="168" customWidth="1"/>
    <col min="6918" max="6918" width="52.7109375" style="168" customWidth="1"/>
    <col min="6919" max="6919" width="9.140625" style="168"/>
    <col min="6920" max="6920" width="18.28515625" style="168" customWidth="1"/>
    <col min="6921" max="7168" width="9.140625" style="168"/>
    <col min="7169" max="7173" width="16.7109375" style="168" customWidth="1"/>
    <col min="7174" max="7174" width="52.7109375" style="168" customWidth="1"/>
    <col min="7175" max="7175" width="9.140625" style="168"/>
    <col min="7176" max="7176" width="18.28515625" style="168" customWidth="1"/>
    <col min="7177" max="7424" width="9.140625" style="168"/>
    <col min="7425" max="7429" width="16.7109375" style="168" customWidth="1"/>
    <col min="7430" max="7430" width="52.7109375" style="168" customWidth="1"/>
    <col min="7431" max="7431" width="9.140625" style="168"/>
    <col min="7432" max="7432" width="18.28515625" style="168" customWidth="1"/>
    <col min="7433" max="7680" width="9.140625" style="168"/>
    <col min="7681" max="7685" width="16.7109375" style="168" customWidth="1"/>
    <col min="7686" max="7686" width="52.7109375" style="168" customWidth="1"/>
    <col min="7687" max="7687" width="9.140625" style="168"/>
    <col min="7688" max="7688" width="18.28515625" style="168" customWidth="1"/>
    <col min="7689" max="7936" width="9.140625" style="168"/>
    <col min="7937" max="7941" width="16.7109375" style="168" customWidth="1"/>
    <col min="7942" max="7942" width="52.7109375" style="168" customWidth="1"/>
    <col min="7943" max="7943" width="9.140625" style="168"/>
    <col min="7944" max="7944" width="18.28515625" style="168" customWidth="1"/>
    <col min="7945" max="8192" width="9.140625" style="168"/>
    <col min="8193" max="8197" width="16.7109375" style="168" customWidth="1"/>
    <col min="8198" max="8198" width="52.7109375" style="168" customWidth="1"/>
    <col min="8199" max="8199" width="9.140625" style="168"/>
    <col min="8200" max="8200" width="18.28515625" style="168" customWidth="1"/>
    <col min="8201" max="8448" width="9.140625" style="168"/>
    <col min="8449" max="8453" width="16.7109375" style="168" customWidth="1"/>
    <col min="8454" max="8454" width="52.7109375" style="168" customWidth="1"/>
    <col min="8455" max="8455" width="9.140625" style="168"/>
    <col min="8456" max="8456" width="18.28515625" style="168" customWidth="1"/>
    <col min="8457" max="8704" width="9.140625" style="168"/>
    <col min="8705" max="8709" width="16.7109375" style="168" customWidth="1"/>
    <col min="8710" max="8710" width="52.7109375" style="168" customWidth="1"/>
    <col min="8711" max="8711" width="9.140625" style="168"/>
    <col min="8712" max="8712" width="18.28515625" style="168" customWidth="1"/>
    <col min="8713" max="8960" width="9.140625" style="168"/>
    <col min="8961" max="8965" width="16.7109375" style="168" customWidth="1"/>
    <col min="8966" max="8966" width="52.7109375" style="168" customWidth="1"/>
    <col min="8967" max="8967" width="9.140625" style="168"/>
    <col min="8968" max="8968" width="18.28515625" style="168" customWidth="1"/>
    <col min="8969" max="9216" width="9.140625" style="168"/>
    <col min="9217" max="9221" width="16.7109375" style="168" customWidth="1"/>
    <col min="9222" max="9222" width="52.7109375" style="168" customWidth="1"/>
    <col min="9223" max="9223" width="9.140625" style="168"/>
    <col min="9224" max="9224" width="18.28515625" style="168" customWidth="1"/>
    <col min="9225" max="9472" width="9.140625" style="168"/>
    <col min="9473" max="9477" width="16.7109375" style="168" customWidth="1"/>
    <col min="9478" max="9478" width="52.7109375" style="168" customWidth="1"/>
    <col min="9479" max="9479" width="9.140625" style="168"/>
    <col min="9480" max="9480" width="18.28515625" style="168" customWidth="1"/>
    <col min="9481" max="9728" width="9.140625" style="168"/>
    <col min="9729" max="9733" width="16.7109375" style="168" customWidth="1"/>
    <col min="9734" max="9734" width="52.7109375" style="168" customWidth="1"/>
    <col min="9735" max="9735" width="9.140625" style="168"/>
    <col min="9736" max="9736" width="18.28515625" style="168" customWidth="1"/>
    <col min="9737" max="9984" width="9.140625" style="168"/>
    <col min="9985" max="9989" width="16.7109375" style="168" customWidth="1"/>
    <col min="9990" max="9990" width="52.7109375" style="168" customWidth="1"/>
    <col min="9991" max="9991" width="9.140625" style="168"/>
    <col min="9992" max="9992" width="18.28515625" style="168" customWidth="1"/>
    <col min="9993" max="10240" width="9.140625" style="168"/>
    <col min="10241" max="10245" width="16.7109375" style="168" customWidth="1"/>
    <col min="10246" max="10246" width="52.7109375" style="168" customWidth="1"/>
    <col min="10247" max="10247" width="9.140625" style="168"/>
    <col min="10248" max="10248" width="18.28515625" style="168" customWidth="1"/>
    <col min="10249" max="10496" width="9.140625" style="168"/>
    <col min="10497" max="10501" width="16.7109375" style="168" customWidth="1"/>
    <col min="10502" max="10502" width="52.7109375" style="168" customWidth="1"/>
    <col min="10503" max="10503" width="9.140625" style="168"/>
    <col min="10504" max="10504" width="18.28515625" style="168" customWidth="1"/>
    <col min="10505" max="10752" width="9.140625" style="168"/>
    <col min="10753" max="10757" width="16.7109375" style="168" customWidth="1"/>
    <col min="10758" max="10758" width="52.7109375" style="168" customWidth="1"/>
    <col min="10759" max="10759" width="9.140625" style="168"/>
    <col min="10760" max="10760" width="18.28515625" style="168" customWidth="1"/>
    <col min="10761" max="11008" width="9.140625" style="168"/>
    <col min="11009" max="11013" width="16.7109375" style="168" customWidth="1"/>
    <col min="11014" max="11014" width="52.7109375" style="168" customWidth="1"/>
    <col min="11015" max="11015" width="9.140625" style="168"/>
    <col min="11016" max="11016" width="18.28515625" style="168" customWidth="1"/>
    <col min="11017" max="11264" width="9.140625" style="168"/>
    <col min="11265" max="11269" width="16.7109375" style="168" customWidth="1"/>
    <col min="11270" max="11270" width="52.7109375" style="168" customWidth="1"/>
    <col min="11271" max="11271" width="9.140625" style="168"/>
    <col min="11272" max="11272" width="18.28515625" style="168" customWidth="1"/>
    <col min="11273" max="11520" width="9.140625" style="168"/>
    <col min="11521" max="11525" width="16.7109375" style="168" customWidth="1"/>
    <col min="11526" max="11526" width="52.7109375" style="168" customWidth="1"/>
    <col min="11527" max="11527" width="9.140625" style="168"/>
    <col min="11528" max="11528" width="18.28515625" style="168" customWidth="1"/>
    <col min="11529" max="11776" width="9.140625" style="168"/>
    <col min="11777" max="11781" width="16.7109375" style="168" customWidth="1"/>
    <col min="11782" max="11782" width="52.7109375" style="168" customWidth="1"/>
    <col min="11783" max="11783" width="9.140625" style="168"/>
    <col min="11784" max="11784" width="18.28515625" style="168" customWidth="1"/>
    <col min="11785" max="12032" width="9.140625" style="168"/>
    <col min="12033" max="12037" width="16.7109375" style="168" customWidth="1"/>
    <col min="12038" max="12038" width="52.7109375" style="168" customWidth="1"/>
    <col min="12039" max="12039" width="9.140625" style="168"/>
    <col min="12040" max="12040" width="18.28515625" style="168" customWidth="1"/>
    <col min="12041" max="12288" width="9.140625" style="168"/>
    <col min="12289" max="12293" width="16.7109375" style="168" customWidth="1"/>
    <col min="12294" max="12294" width="52.7109375" style="168" customWidth="1"/>
    <col min="12295" max="12295" width="9.140625" style="168"/>
    <col min="12296" max="12296" width="18.28515625" style="168" customWidth="1"/>
    <col min="12297" max="12544" width="9.140625" style="168"/>
    <col min="12545" max="12549" width="16.7109375" style="168" customWidth="1"/>
    <col min="12550" max="12550" width="52.7109375" style="168" customWidth="1"/>
    <col min="12551" max="12551" width="9.140625" style="168"/>
    <col min="12552" max="12552" width="18.28515625" style="168" customWidth="1"/>
    <col min="12553" max="12800" width="9.140625" style="168"/>
    <col min="12801" max="12805" width="16.7109375" style="168" customWidth="1"/>
    <col min="12806" max="12806" width="52.7109375" style="168" customWidth="1"/>
    <col min="12807" max="12807" width="9.140625" style="168"/>
    <col min="12808" max="12808" width="18.28515625" style="168" customWidth="1"/>
    <col min="12809" max="13056" width="9.140625" style="168"/>
    <col min="13057" max="13061" width="16.7109375" style="168" customWidth="1"/>
    <col min="13062" max="13062" width="52.7109375" style="168" customWidth="1"/>
    <col min="13063" max="13063" width="9.140625" style="168"/>
    <col min="13064" max="13064" width="18.28515625" style="168" customWidth="1"/>
    <col min="13065" max="13312" width="9.140625" style="168"/>
    <col min="13313" max="13317" width="16.7109375" style="168" customWidth="1"/>
    <col min="13318" max="13318" width="52.7109375" style="168" customWidth="1"/>
    <col min="13319" max="13319" width="9.140625" style="168"/>
    <col min="13320" max="13320" width="18.28515625" style="168" customWidth="1"/>
    <col min="13321" max="13568" width="9.140625" style="168"/>
    <col min="13569" max="13573" width="16.7109375" style="168" customWidth="1"/>
    <col min="13574" max="13574" width="52.7109375" style="168" customWidth="1"/>
    <col min="13575" max="13575" width="9.140625" style="168"/>
    <col min="13576" max="13576" width="18.28515625" style="168" customWidth="1"/>
    <col min="13577" max="13824" width="9.140625" style="168"/>
    <col min="13825" max="13829" width="16.7109375" style="168" customWidth="1"/>
    <col min="13830" max="13830" width="52.7109375" style="168" customWidth="1"/>
    <col min="13831" max="13831" width="9.140625" style="168"/>
    <col min="13832" max="13832" width="18.28515625" style="168" customWidth="1"/>
    <col min="13833" max="14080" width="9.140625" style="168"/>
    <col min="14081" max="14085" width="16.7109375" style="168" customWidth="1"/>
    <col min="14086" max="14086" width="52.7109375" style="168" customWidth="1"/>
    <col min="14087" max="14087" width="9.140625" style="168"/>
    <col min="14088" max="14088" width="18.28515625" style="168" customWidth="1"/>
    <col min="14089" max="14336" width="9.140625" style="168"/>
    <col min="14337" max="14341" width="16.7109375" style="168" customWidth="1"/>
    <col min="14342" max="14342" width="52.7109375" style="168" customWidth="1"/>
    <col min="14343" max="14343" width="9.140625" style="168"/>
    <col min="14344" max="14344" width="18.28515625" style="168" customWidth="1"/>
    <col min="14345" max="14592" width="9.140625" style="168"/>
    <col min="14593" max="14597" width="16.7109375" style="168" customWidth="1"/>
    <col min="14598" max="14598" width="52.7109375" style="168" customWidth="1"/>
    <col min="14599" max="14599" width="9.140625" style="168"/>
    <col min="14600" max="14600" width="18.28515625" style="168" customWidth="1"/>
    <col min="14601" max="14848" width="9.140625" style="168"/>
    <col min="14849" max="14853" width="16.7109375" style="168" customWidth="1"/>
    <col min="14854" max="14854" width="52.7109375" style="168" customWidth="1"/>
    <col min="14855" max="14855" width="9.140625" style="168"/>
    <col min="14856" max="14856" width="18.28515625" style="168" customWidth="1"/>
    <col min="14857" max="15104" width="9.140625" style="168"/>
    <col min="15105" max="15109" width="16.7109375" style="168" customWidth="1"/>
    <col min="15110" max="15110" width="52.7109375" style="168" customWidth="1"/>
    <col min="15111" max="15111" width="9.140625" style="168"/>
    <col min="15112" max="15112" width="18.28515625" style="168" customWidth="1"/>
    <col min="15113" max="15360" width="9.140625" style="168"/>
    <col min="15361" max="15365" width="16.7109375" style="168" customWidth="1"/>
    <col min="15366" max="15366" width="52.7109375" style="168" customWidth="1"/>
    <col min="15367" max="15367" width="9.140625" style="168"/>
    <col min="15368" max="15368" width="18.28515625" style="168" customWidth="1"/>
    <col min="15369" max="15616" width="9.140625" style="168"/>
    <col min="15617" max="15621" width="16.7109375" style="168" customWidth="1"/>
    <col min="15622" max="15622" width="52.7109375" style="168" customWidth="1"/>
    <col min="15623" max="15623" width="9.140625" style="168"/>
    <col min="15624" max="15624" width="18.28515625" style="168" customWidth="1"/>
    <col min="15625" max="15872" width="9.140625" style="168"/>
    <col min="15873" max="15877" width="16.7109375" style="168" customWidth="1"/>
    <col min="15878" max="15878" width="52.7109375" style="168" customWidth="1"/>
    <col min="15879" max="15879" width="9.140625" style="168"/>
    <col min="15880" max="15880" width="18.28515625" style="168" customWidth="1"/>
    <col min="15881" max="16128" width="9.140625" style="168"/>
    <col min="16129" max="16133" width="16.7109375" style="168" customWidth="1"/>
    <col min="16134" max="16134" width="52.7109375" style="168" customWidth="1"/>
    <col min="16135" max="16135" width="9.140625" style="168"/>
    <col min="16136" max="16136" width="18.28515625" style="168" customWidth="1"/>
    <col min="16137" max="16384" width="9.140625" style="168"/>
  </cols>
  <sheetData>
    <row r="1" spans="1:6">
      <c r="A1" s="303" t="s">
        <v>167</v>
      </c>
      <c r="B1" s="303"/>
      <c r="C1" s="303" t="s">
        <v>168</v>
      </c>
      <c r="D1" s="303"/>
      <c r="F1" s="169" t="s">
        <v>169</v>
      </c>
    </row>
    <row r="2" spans="1:6">
      <c r="A2" s="169" t="s">
        <v>170</v>
      </c>
      <c r="B2" s="169" t="s">
        <v>171</v>
      </c>
      <c r="C2" s="169" t="s">
        <v>170</v>
      </c>
      <c r="D2" s="169" t="s">
        <v>172</v>
      </c>
      <c r="F2" s="170" t="s">
        <v>173</v>
      </c>
    </row>
    <row r="3" spans="1:6">
      <c r="A3" s="171" t="s">
        <v>199</v>
      </c>
      <c r="B3" s="171" t="s">
        <v>200</v>
      </c>
      <c r="C3" s="171" t="s">
        <v>201</v>
      </c>
      <c r="D3" s="171" t="s">
        <v>202</v>
      </c>
    </row>
    <row r="4" spans="1:6">
      <c r="A4" s="172" t="s">
        <v>199</v>
      </c>
      <c r="B4" s="172" t="s">
        <v>203</v>
      </c>
      <c r="C4" s="172" t="s">
        <v>204</v>
      </c>
      <c r="D4" s="172" t="s">
        <v>205</v>
      </c>
      <c r="F4" s="168" t="s">
        <v>174</v>
      </c>
    </row>
    <row r="5" spans="1:6">
      <c r="A5" s="172" t="s">
        <v>199</v>
      </c>
      <c r="B5" s="172" t="s">
        <v>207</v>
      </c>
      <c r="C5" s="172" t="s">
        <v>74</v>
      </c>
      <c r="D5" s="172" t="s">
        <v>206</v>
      </c>
    </row>
    <row r="6" spans="1:6">
      <c r="A6" s="172" t="s">
        <v>199</v>
      </c>
      <c r="B6" s="172" t="s">
        <v>208</v>
      </c>
      <c r="C6" s="172" t="s">
        <v>74</v>
      </c>
      <c r="D6" s="172" t="s">
        <v>206</v>
      </c>
      <c r="F6" s="173" t="s">
        <v>175</v>
      </c>
    </row>
    <row r="7" spans="1:6">
      <c r="A7" s="172" t="s">
        <v>209</v>
      </c>
      <c r="B7" s="172" t="s">
        <v>213</v>
      </c>
      <c r="C7" s="172" t="s">
        <v>214</v>
      </c>
      <c r="D7" s="172" t="s">
        <v>206</v>
      </c>
      <c r="F7" s="174" t="s">
        <v>176</v>
      </c>
    </row>
    <row r="8" spans="1:6">
      <c r="A8" s="172" t="s">
        <v>209</v>
      </c>
      <c r="B8" s="172" t="s">
        <v>210</v>
      </c>
      <c r="C8" s="172" t="s">
        <v>204</v>
      </c>
      <c r="D8" s="172" t="s">
        <v>205</v>
      </c>
      <c r="F8" s="175" t="s">
        <v>177</v>
      </c>
    </row>
    <row r="9" spans="1:6">
      <c r="A9" s="172" t="s">
        <v>209</v>
      </c>
      <c r="B9" s="172" t="s">
        <v>211</v>
      </c>
      <c r="C9" s="172" t="s">
        <v>74</v>
      </c>
      <c r="D9" s="172" t="s">
        <v>206</v>
      </c>
    </row>
    <row r="10" spans="1:6">
      <c r="A10" s="172" t="s">
        <v>209</v>
      </c>
      <c r="B10" s="172" t="s">
        <v>212</v>
      </c>
      <c r="C10" s="172" t="s">
        <v>74</v>
      </c>
      <c r="D10" s="172" t="s">
        <v>206</v>
      </c>
      <c r="F10" s="176" t="s">
        <v>178</v>
      </c>
    </row>
    <row r="11" spans="1:6">
      <c r="A11" s="172"/>
      <c r="B11" s="172"/>
      <c r="C11" s="172"/>
      <c r="D11" s="172"/>
      <c r="F11" s="176" t="s">
        <v>179</v>
      </c>
    </row>
    <row r="12" spans="1:6">
      <c r="A12" s="172"/>
      <c r="B12" s="172"/>
      <c r="C12" s="172"/>
      <c r="D12" s="172"/>
    </row>
    <row r="13" spans="1:6">
      <c r="A13" s="172"/>
      <c r="B13" s="172"/>
      <c r="C13" s="172"/>
      <c r="D13" s="172"/>
    </row>
    <row r="14" spans="1:6">
      <c r="A14" s="172"/>
      <c r="B14" s="172"/>
      <c r="C14" s="172"/>
      <c r="D14" s="172"/>
    </row>
    <row r="15" spans="1:6">
      <c r="A15" s="172"/>
      <c r="B15" s="172"/>
      <c r="C15" s="172"/>
      <c r="D15" s="172"/>
      <c r="E15" s="177"/>
    </row>
    <row r="16" spans="1:6">
      <c r="A16" s="172"/>
      <c r="B16" s="172"/>
      <c r="C16" s="172"/>
      <c r="D16" s="172"/>
      <c r="E16" s="177"/>
      <c r="F16" s="169" t="s">
        <v>180</v>
      </c>
    </row>
    <row r="17" spans="1:6">
      <c r="A17" s="172"/>
      <c r="B17" s="172"/>
      <c r="C17" s="172"/>
      <c r="D17" s="172"/>
      <c r="E17" s="177"/>
      <c r="F17" s="178" t="b">
        <v>1</v>
      </c>
    </row>
    <row r="18" spans="1:6">
      <c r="A18" s="172"/>
      <c r="B18" s="172"/>
      <c r="C18" s="172"/>
      <c r="D18" s="172"/>
      <c r="E18" s="177"/>
    </row>
    <row r="19" spans="1:6">
      <c r="A19" s="172"/>
      <c r="B19" s="172"/>
      <c r="C19" s="172"/>
      <c r="D19" s="172"/>
      <c r="E19" s="177"/>
      <c r="F19" s="173" t="s">
        <v>181</v>
      </c>
    </row>
    <row r="20" spans="1:6">
      <c r="A20" s="172"/>
      <c r="B20" s="172"/>
      <c r="C20" s="172"/>
      <c r="D20" s="172"/>
      <c r="E20" s="177"/>
      <c r="F20" s="175" t="s">
        <v>182</v>
      </c>
    </row>
    <row r="21" spans="1:6">
      <c r="A21" s="172"/>
      <c r="B21" s="172"/>
      <c r="C21" s="172"/>
      <c r="D21" s="172"/>
      <c r="E21" s="177"/>
    </row>
    <row r="22" spans="1:6">
      <c r="A22" s="172"/>
      <c r="B22" s="172"/>
      <c r="C22" s="172"/>
      <c r="D22" s="172"/>
      <c r="E22" s="177"/>
      <c r="F22" s="176" t="s">
        <v>183</v>
      </c>
    </row>
    <row r="23" spans="1:6">
      <c r="A23" s="172"/>
      <c r="B23" s="172"/>
      <c r="C23" s="172"/>
      <c r="D23" s="172"/>
      <c r="E23" s="177"/>
      <c r="F23" s="176" t="s">
        <v>184</v>
      </c>
    </row>
    <row r="24" spans="1:6">
      <c r="A24" s="172"/>
      <c r="B24" s="172"/>
      <c r="C24" s="172"/>
      <c r="D24" s="172"/>
      <c r="E24" s="177"/>
    </row>
    <row r="25" spans="1:6">
      <c r="A25" s="172"/>
      <c r="B25" s="172"/>
      <c r="C25" s="172"/>
      <c r="D25" s="172"/>
      <c r="E25" s="177"/>
    </row>
    <row r="26" spans="1:6">
      <c r="A26" s="172"/>
      <c r="B26" s="172"/>
      <c r="C26" s="172"/>
      <c r="D26" s="172"/>
      <c r="E26" s="177"/>
    </row>
    <row r="27" spans="1:6">
      <c r="A27" s="172"/>
      <c r="B27" s="172"/>
      <c r="C27" s="172"/>
      <c r="D27" s="172"/>
      <c r="E27" s="177"/>
    </row>
    <row r="28" spans="1:6">
      <c r="A28" s="172"/>
      <c r="B28" s="172"/>
      <c r="C28" s="172"/>
      <c r="D28" s="172"/>
      <c r="E28" s="177"/>
      <c r="F28" s="169" t="s">
        <v>185</v>
      </c>
    </row>
    <row r="29" spans="1:6">
      <c r="A29" s="172"/>
      <c r="B29" s="172"/>
      <c r="C29" s="172"/>
      <c r="D29" s="172"/>
      <c r="E29" s="177"/>
      <c r="F29" s="178" t="b">
        <v>0</v>
      </c>
    </row>
    <row r="30" spans="1:6">
      <c r="A30" s="172"/>
      <c r="B30" s="172"/>
      <c r="C30" s="172"/>
      <c r="D30" s="172"/>
      <c r="E30" s="177"/>
    </row>
    <row r="31" spans="1:6">
      <c r="A31" s="172"/>
      <c r="B31" s="172"/>
      <c r="C31" s="172"/>
      <c r="D31" s="172"/>
      <c r="E31" s="177"/>
      <c r="F31" s="173" t="s">
        <v>181</v>
      </c>
    </row>
    <row r="32" spans="1:6">
      <c r="A32" s="172"/>
      <c r="B32" s="172"/>
      <c r="C32" s="172"/>
      <c r="D32" s="172"/>
      <c r="E32" s="177"/>
      <c r="F32" s="175" t="s">
        <v>182</v>
      </c>
    </row>
    <row r="33" spans="1:6">
      <c r="A33" s="172"/>
      <c r="B33" s="172"/>
      <c r="C33" s="172"/>
      <c r="D33" s="172"/>
      <c r="E33" s="177"/>
    </row>
    <row r="34" spans="1:6">
      <c r="A34" s="172"/>
      <c r="B34" s="172"/>
      <c r="C34" s="172"/>
      <c r="D34" s="172"/>
      <c r="E34" s="177"/>
      <c r="F34" s="176" t="s">
        <v>183</v>
      </c>
    </row>
    <row r="35" spans="1:6">
      <c r="A35" s="172"/>
      <c r="B35" s="172"/>
      <c r="C35" s="172"/>
      <c r="D35" s="172"/>
      <c r="E35" s="177"/>
      <c r="F35" s="176" t="s">
        <v>186</v>
      </c>
    </row>
    <row r="36" spans="1:6">
      <c r="A36" s="172"/>
      <c r="B36" s="172"/>
      <c r="C36" s="172"/>
      <c r="D36" s="172"/>
      <c r="E36" s="177"/>
    </row>
    <row r="37" spans="1:6">
      <c r="A37" s="179"/>
      <c r="B37" s="179"/>
      <c r="C37" s="179"/>
      <c r="D37" s="179"/>
      <c r="E37" s="177"/>
    </row>
    <row r="38" spans="1:6">
      <c r="A38" s="177"/>
      <c r="B38" s="177"/>
      <c r="C38" s="177"/>
      <c r="D38" s="177"/>
      <c r="E38" s="177"/>
    </row>
    <row r="39" spans="1:6">
      <c r="A39" s="177"/>
      <c r="B39" s="177"/>
      <c r="C39" s="177"/>
      <c r="D39" s="177"/>
      <c r="E39" s="177"/>
    </row>
    <row r="40" spans="1:6">
      <c r="A40" s="177"/>
      <c r="B40" s="177"/>
      <c r="C40" s="177"/>
      <c r="D40" s="177"/>
      <c r="E40" s="177"/>
      <c r="F40" s="169" t="s">
        <v>187</v>
      </c>
    </row>
    <row r="41" spans="1:6">
      <c r="A41" s="177"/>
      <c r="B41" s="177"/>
      <c r="C41" s="177"/>
      <c r="D41" s="177"/>
      <c r="E41" s="177"/>
      <c r="F41" s="170" t="s">
        <v>188</v>
      </c>
    </row>
    <row r="43" spans="1:6">
      <c r="F43" s="176" t="s">
        <v>189</v>
      </c>
    </row>
    <row r="44" spans="1:6">
      <c r="F44" s="176" t="s">
        <v>190</v>
      </c>
    </row>
    <row r="49" spans="6:6">
      <c r="F49" s="169" t="s">
        <v>191</v>
      </c>
    </row>
    <row r="50" spans="6:6">
      <c r="F50" s="170" t="s">
        <v>192</v>
      </c>
    </row>
    <row r="52" spans="6:6">
      <c r="F52" s="176" t="s">
        <v>189</v>
      </c>
    </row>
    <row r="53" spans="6:6">
      <c r="F53" s="176" t="s">
        <v>193</v>
      </c>
    </row>
    <row r="58" spans="6:6">
      <c r="F58" s="169" t="s">
        <v>194</v>
      </c>
    </row>
    <row r="59" spans="6:6">
      <c r="F59" s="170">
        <v>210</v>
      </c>
    </row>
    <row r="61" spans="6:6">
      <c r="F61" s="176" t="s">
        <v>195</v>
      </c>
    </row>
    <row r="62" spans="6:6">
      <c r="F62" s="176" t="s">
        <v>196</v>
      </c>
    </row>
    <row r="63" spans="6:6">
      <c r="F63" s="176" t="s">
        <v>197</v>
      </c>
    </row>
    <row r="64" spans="6:6">
      <c r="F64" s="176" t="s">
        <v>198</v>
      </c>
    </row>
  </sheetData>
  <sheetProtection password="CCB1" sheet="1" objects="1" scenarios="1"/>
  <mergeCells count="2">
    <mergeCell ref="A1:B1"/>
    <mergeCell ref="C1:D1"/>
  </mergeCells>
  <pageMargins left="0.75" right="0.75" top="1" bottom="1" header="0.5" footer="0.5"/>
  <pageSetup paperSize="9" orientation="portrait" horizontalDpi="30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5"/>
  <sheetViews>
    <sheetView zoomScale="80" zoomScaleNormal="80" workbookViewId="0">
      <selection activeCell="A20" sqref="A20:E75"/>
    </sheetView>
  </sheetViews>
  <sheetFormatPr defaultRowHeight="15"/>
  <cols>
    <col min="1" max="1" width="93.140625" customWidth="1"/>
    <col min="2" max="2" width="19.140625" customWidth="1"/>
    <col min="3" max="3" width="81" customWidth="1"/>
  </cols>
  <sheetData>
    <row r="1" spans="1:3">
      <c r="A1" s="40" t="s">
        <v>411</v>
      </c>
      <c r="B1" s="38"/>
      <c r="C1" s="40"/>
    </row>
    <row r="2" spans="1:3">
      <c r="A2" s="41" t="s">
        <v>412</v>
      </c>
      <c r="B2" s="38"/>
      <c r="C2" s="40"/>
    </row>
    <row r="3" spans="1:3">
      <c r="A3" s="40" t="s">
        <v>413</v>
      </c>
      <c r="B3" s="38"/>
      <c r="C3" s="40"/>
    </row>
    <row r="4" spans="1:3">
      <c r="A4" s="41" t="s">
        <v>414</v>
      </c>
      <c r="B4" s="38"/>
      <c r="C4" s="40"/>
    </row>
    <row r="5" spans="1:3">
      <c r="A5" s="41" t="s">
        <v>467</v>
      </c>
      <c r="B5" s="38"/>
      <c r="C5" s="40"/>
    </row>
    <row r="6" spans="1:3">
      <c r="A6" s="40" t="s">
        <v>422</v>
      </c>
      <c r="B6" s="38"/>
      <c r="C6" s="40"/>
    </row>
    <row r="7" spans="1:3">
      <c r="A7" s="40" t="s">
        <v>415</v>
      </c>
      <c r="B7" s="38"/>
      <c r="C7" s="40"/>
    </row>
    <row r="8" spans="1:3">
      <c r="A8" s="40" t="s">
        <v>416</v>
      </c>
      <c r="B8" s="38"/>
      <c r="C8" s="40"/>
    </row>
    <row r="9" spans="1:3">
      <c r="A9" s="40" t="s">
        <v>417</v>
      </c>
      <c r="B9" s="38"/>
      <c r="C9" s="40"/>
    </row>
    <row r="10" spans="1:3">
      <c r="A10" s="40" t="s">
        <v>418</v>
      </c>
      <c r="B10" s="38"/>
      <c r="C10" s="40"/>
    </row>
    <row r="11" spans="1:3">
      <c r="A11" s="40" t="s">
        <v>468</v>
      </c>
      <c r="B11" s="38"/>
      <c r="C11" s="40"/>
    </row>
    <row r="12" spans="1:3" ht="15.75">
      <c r="A12" s="41" t="s">
        <v>314</v>
      </c>
      <c r="B12" s="213" t="s">
        <v>67</v>
      </c>
      <c r="C12" s="38" t="s">
        <v>70</v>
      </c>
    </row>
    <row r="13" spans="1:3" ht="15.75">
      <c r="A13" s="40" t="s">
        <v>419</v>
      </c>
      <c r="B13" s="38" t="s">
        <v>319</v>
      </c>
      <c r="C13" s="38" t="s">
        <v>70</v>
      </c>
    </row>
    <row r="14" spans="1:3" ht="15.75">
      <c r="A14" s="41" t="s">
        <v>311</v>
      </c>
      <c r="B14" s="42" t="s">
        <v>298</v>
      </c>
      <c r="C14" s="38" t="s">
        <v>71</v>
      </c>
    </row>
    <row r="15" spans="1:3" ht="15.75">
      <c r="A15" s="41" t="s">
        <v>296</v>
      </c>
      <c r="B15" s="112" t="s">
        <v>68</v>
      </c>
      <c r="C15" s="38" t="s">
        <v>72</v>
      </c>
    </row>
    <row r="16" spans="1:3" ht="15.75">
      <c r="A16" s="41" t="s">
        <v>289</v>
      </c>
      <c r="B16" s="112" t="s">
        <v>68</v>
      </c>
      <c r="C16" s="38" t="s">
        <v>72</v>
      </c>
    </row>
    <row r="17" spans="1:3" ht="15.75">
      <c r="A17" s="40" t="s">
        <v>290</v>
      </c>
      <c r="B17" s="112" t="s">
        <v>68</v>
      </c>
      <c r="C17" s="38" t="s">
        <v>72</v>
      </c>
    </row>
    <row r="18" spans="1:3" ht="15.75">
      <c r="A18" s="41" t="s">
        <v>295</v>
      </c>
      <c r="B18" s="42" t="s">
        <v>69</v>
      </c>
      <c r="C18" s="38" t="s">
        <v>73</v>
      </c>
    </row>
    <row r="19" spans="1:3" ht="15.75">
      <c r="A19" s="41" t="s">
        <v>291</v>
      </c>
      <c r="B19" s="42" t="s">
        <v>69</v>
      </c>
      <c r="C19" s="38" t="s">
        <v>73</v>
      </c>
    </row>
    <row r="20" spans="1:3">
      <c r="A20" s="41"/>
      <c r="B20" s="38"/>
      <c r="C20" s="38"/>
    </row>
    <row r="21" spans="1:3">
      <c r="A21" s="41"/>
      <c r="B21" s="38"/>
      <c r="C21" s="38"/>
    </row>
    <row r="22" spans="1:3">
      <c r="A22" s="41"/>
      <c r="B22" s="38"/>
      <c r="C22" s="38"/>
    </row>
    <row r="23" spans="1:3">
      <c r="A23" s="41"/>
      <c r="B23" s="38"/>
      <c r="C23" s="38"/>
    </row>
    <row r="24" spans="1:3">
      <c r="A24" s="41"/>
      <c r="B24" s="112"/>
      <c r="C24" s="38"/>
    </row>
    <row r="25" spans="1:3">
      <c r="A25" s="41"/>
      <c r="B25" s="112"/>
      <c r="C25" s="38"/>
    </row>
    <row r="26" spans="1:3">
      <c r="A26" s="41"/>
      <c r="B26" s="112"/>
      <c r="C26" s="38"/>
    </row>
    <row r="27" spans="1:3">
      <c r="A27" s="41"/>
      <c r="B27" s="42"/>
      <c r="C27" s="38"/>
    </row>
    <row r="28" spans="1:3">
      <c r="A28" s="41"/>
      <c r="B28" s="215"/>
      <c r="C28" s="38"/>
    </row>
    <row r="29" spans="1:3">
      <c r="A29" s="41"/>
      <c r="B29" s="42"/>
      <c r="C29" s="38"/>
    </row>
    <row r="30" spans="1:3">
      <c r="A30" s="41"/>
      <c r="B30" s="112"/>
      <c r="C30" s="38"/>
    </row>
    <row r="31" spans="1:3">
      <c r="A31" s="41"/>
      <c r="B31" s="38"/>
      <c r="C31" s="38"/>
    </row>
    <row r="32" spans="1:3">
      <c r="A32" s="41"/>
      <c r="B32" s="112"/>
      <c r="C32" s="38"/>
    </row>
    <row r="33" spans="1:3">
      <c r="A33" s="40"/>
      <c r="B33" s="38"/>
      <c r="C33" s="38"/>
    </row>
    <row r="34" spans="1:3">
      <c r="A34" s="41"/>
      <c r="B34" s="112"/>
      <c r="C34" s="38"/>
    </row>
    <row r="35" spans="1:3">
      <c r="A35" s="41"/>
      <c r="B35" s="112"/>
      <c r="C35" s="38"/>
    </row>
    <row r="36" spans="1:3">
      <c r="A36" s="41"/>
      <c r="B36" s="112"/>
      <c r="C36" s="38"/>
    </row>
    <row r="37" spans="1:3">
      <c r="A37" s="40"/>
      <c r="B37" s="40"/>
      <c r="C37" s="38"/>
    </row>
    <row r="38" spans="1:3">
      <c r="A38" s="41"/>
      <c r="B38" s="112"/>
      <c r="C38" s="38"/>
    </row>
    <row r="39" spans="1:3">
      <c r="A39" s="41"/>
      <c r="B39" s="112"/>
      <c r="C39" s="38"/>
    </row>
    <row r="40" spans="1:3">
      <c r="A40" s="40"/>
      <c r="B40" s="219"/>
      <c r="C40" s="38"/>
    </row>
    <row r="41" spans="1:3">
      <c r="A41" s="40"/>
      <c r="B41" s="219"/>
      <c r="C41" s="38"/>
    </row>
    <row r="42" spans="1:3">
      <c r="A42" s="40"/>
      <c r="B42" s="112"/>
      <c r="C42" s="38"/>
    </row>
    <row r="43" spans="1:3">
      <c r="A43" s="40"/>
      <c r="B43" s="38"/>
      <c r="C43" s="38"/>
    </row>
    <row r="44" spans="1:3">
      <c r="A44" s="189"/>
      <c r="B44" s="188"/>
      <c r="C44" s="38"/>
    </row>
    <row r="45" spans="1:3">
      <c r="A45" s="189"/>
      <c r="B45" s="210"/>
      <c r="C45" s="38"/>
    </row>
    <row r="46" spans="1:3">
      <c r="A46" s="189"/>
      <c r="B46" s="210"/>
      <c r="C46" s="38"/>
    </row>
    <row r="47" spans="1:3">
      <c r="A47" s="189"/>
    </row>
    <row r="48" spans="1:3">
      <c r="A48" s="189"/>
    </row>
    <row r="49" spans="1:2">
      <c r="A49" s="189"/>
    </row>
    <row r="50" spans="1:2">
      <c r="A50" s="189"/>
    </row>
    <row r="51" spans="1:2">
      <c r="A51" s="189"/>
      <c r="B51" s="230"/>
    </row>
    <row r="52" spans="1:2">
      <c r="A52" s="230"/>
    </row>
    <row r="53" spans="1:2">
      <c r="A53" s="189"/>
    </row>
    <row r="54" spans="1:2">
      <c r="A54" s="189"/>
    </row>
    <row r="55" spans="1:2">
      <c r="A55" s="189"/>
    </row>
    <row r="56" spans="1:2">
      <c r="A56" s="189"/>
    </row>
    <row r="59" spans="1:2">
      <c r="A59" s="189"/>
    </row>
    <row r="60" spans="1:2">
      <c r="A60" s="189"/>
    </row>
    <row r="61" spans="1:2">
      <c r="A61" s="189"/>
    </row>
    <row r="62" spans="1:2">
      <c r="A62" s="189"/>
    </row>
    <row r="63" spans="1:2">
      <c r="A63" s="189"/>
      <c r="B63" s="240"/>
    </row>
    <row r="64" spans="1:2">
      <c r="A64" s="238"/>
    </row>
    <row r="65" spans="1:1">
      <c r="A65" s="189"/>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00"/>
  <sheetViews>
    <sheetView zoomScale="80" zoomScaleNormal="80" workbookViewId="0">
      <selection activeCell="B4" sqref="B4:F194"/>
    </sheetView>
  </sheetViews>
  <sheetFormatPr defaultRowHeight="12.75"/>
  <cols>
    <col min="1" max="1" width="58.5703125" style="9" customWidth="1"/>
    <col min="2" max="2" width="72.42578125" style="141" customWidth="1"/>
    <col min="3" max="3" width="13.28515625" style="141" customWidth="1"/>
    <col min="4" max="4" width="64.42578125" style="141" customWidth="1"/>
    <col min="5" max="5" width="90.28515625" style="141" customWidth="1"/>
    <col min="6" max="6" width="50.7109375" style="141" customWidth="1"/>
    <col min="7" max="7" width="9.140625" style="9"/>
    <col min="8" max="9" width="9.140625" style="9" customWidth="1"/>
    <col min="10" max="12" width="9.140625" style="9"/>
    <col min="13" max="16" width="9.140625" style="9" customWidth="1"/>
    <col min="17" max="18" width="9.140625" style="9"/>
    <col min="19" max="20" width="9.140625" style="9" customWidth="1"/>
    <col min="21" max="16384" width="9.140625" style="9"/>
  </cols>
  <sheetData>
    <row r="1" spans="1:16">
      <c r="A1" s="9" t="str">
        <f>B1&amp;" Г/р СИ "&amp;C1&amp;" "&amp;F1</f>
        <v>Набор ( 1 мг - 500 г ) F2 Г/р СИ 36068-07 Нижнетагильский медико-инструментальный завод</v>
      </c>
      <c r="B1" s="139" t="s">
        <v>441</v>
      </c>
      <c r="C1" s="139" t="s">
        <v>85</v>
      </c>
      <c r="D1" s="140" t="s">
        <v>157</v>
      </c>
      <c r="E1" s="140" t="s">
        <v>137</v>
      </c>
      <c r="F1" s="141" t="s">
        <v>153</v>
      </c>
      <c r="J1" s="12"/>
      <c r="O1" s="38"/>
      <c r="P1" s="38"/>
    </row>
    <row r="2" spans="1:16">
      <c r="A2" s="9" t="str">
        <f t="shared" ref="A2:A65" si="0">B2&amp;" Г/р СИ "&amp;C2&amp;" "&amp;F2</f>
        <v>Набор ( 1 мг - 500 г ) F2 Г/р СИ 36068-07 СССР</v>
      </c>
      <c r="B2" s="139" t="s">
        <v>441</v>
      </c>
      <c r="C2" s="139" t="s">
        <v>85</v>
      </c>
      <c r="D2" s="140" t="s">
        <v>157</v>
      </c>
      <c r="E2" s="140" t="s">
        <v>137</v>
      </c>
      <c r="F2" s="141" t="s">
        <v>154</v>
      </c>
    </row>
    <row r="3" spans="1:16">
      <c r="A3" s="9" t="str">
        <f t="shared" si="0"/>
        <v>Набор граммовых гирь 2-го класса  Г- 2- 210 Г/р СИ 2467-74 Госметр</v>
      </c>
      <c r="B3" s="139" t="s">
        <v>442</v>
      </c>
      <c r="C3" s="139" t="s">
        <v>443</v>
      </c>
      <c r="D3" s="140" t="s">
        <v>82</v>
      </c>
      <c r="E3" s="140" t="s">
        <v>83</v>
      </c>
      <c r="F3" s="141" t="s">
        <v>155</v>
      </c>
      <c r="J3" s="10"/>
      <c r="K3" s="8"/>
      <c r="M3" s="8"/>
      <c r="N3" s="38"/>
    </row>
    <row r="4" spans="1:16">
      <c r="A4" s="9" t="str">
        <f t="shared" si="0"/>
        <v xml:space="preserve"> Г/р СИ  </v>
      </c>
      <c r="B4" s="139"/>
      <c r="C4" s="139"/>
      <c r="D4" s="139"/>
      <c r="J4" s="10"/>
      <c r="K4" s="8"/>
      <c r="M4" s="8"/>
      <c r="P4" s="38"/>
    </row>
    <row r="5" spans="1:16">
      <c r="A5" s="9" t="str">
        <f t="shared" si="0"/>
        <v xml:space="preserve"> Г/р СИ  </v>
      </c>
      <c r="B5" s="139"/>
      <c r="C5" s="139"/>
      <c r="D5" s="140"/>
      <c r="E5" s="140"/>
      <c r="J5" s="10"/>
      <c r="K5" s="8"/>
      <c r="M5" s="8"/>
      <c r="O5" s="38"/>
      <c r="P5" s="38"/>
    </row>
    <row r="6" spans="1:16">
      <c r="A6" s="9" t="str">
        <f t="shared" si="0"/>
        <v xml:space="preserve"> Г/р СИ  </v>
      </c>
      <c r="B6" s="139"/>
      <c r="C6" s="139"/>
      <c r="D6" s="140"/>
      <c r="E6" s="140"/>
      <c r="J6" s="10"/>
      <c r="K6" s="8"/>
      <c r="M6" s="8"/>
      <c r="O6" s="38"/>
      <c r="P6" s="38"/>
    </row>
    <row r="7" spans="1:16">
      <c r="A7" s="9" t="str">
        <f t="shared" si="0"/>
        <v xml:space="preserve"> Г/р СИ  </v>
      </c>
      <c r="B7" s="139"/>
      <c r="C7" s="139"/>
      <c r="D7" s="140"/>
      <c r="E7" s="140"/>
      <c r="J7" s="10"/>
      <c r="K7" s="8"/>
      <c r="M7" s="8"/>
      <c r="O7" s="38"/>
      <c r="P7" s="38"/>
    </row>
    <row r="8" spans="1:16">
      <c r="A8" s="9" t="str">
        <f t="shared" si="0"/>
        <v xml:space="preserve"> Г/р СИ  </v>
      </c>
      <c r="B8" s="142"/>
      <c r="C8" s="139"/>
      <c r="D8" s="139"/>
      <c r="J8" s="10"/>
      <c r="K8" s="8"/>
      <c r="M8" s="8"/>
      <c r="O8" s="38"/>
      <c r="P8" s="38"/>
    </row>
    <row r="9" spans="1:16">
      <c r="A9" s="9" t="str">
        <f t="shared" si="0"/>
        <v xml:space="preserve"> Г/р СИ  </v>
      </c>
      <c r="B9" s="142"/>
      <c r="C9" s="139"/>
      <c r="D9" s="139"/>
      <c r="J9" s="10"/>
      <c r="K9" s="8"/>
      <c r="M9" s="8"/>
      <c r="O9" s="38"/>
      <c r="P9" s="38"/>
    </row>
    <row r="10" spans="1:16">
      <c r="A10" s="9" t="str">
        <f t="shared" si="0"/>
        <v xml:space="preserve"> Г/р СИ  </v>
      </c>
      <c r="B10" s="139"/>
      <c r="C10" s="139"/>
      <c r="D10" s="140"/>
      <c r="E10" s="140"/>
      <c r="J10" s="10"/>
      <c r="K10" s="8"/>
      <c r="M10" s="8"/>
      <c r="O10" s="38"/>
      <c r="P10" s="38"/>
    </row>
    <row r="11" spans="1:16">
      <c r="A11" s="9" t="str">
        <f t="shared" si="0"/>
        <v xml:space="preserve"> Г/р СИ  </v>
      </c>
      <c r="B11" s="139"/>
      <c r="C11" s="139"/>
      <c r="D11" s="140"/>
      <c r="E11" s="140"/>
      <c r="J11" s="10"/>
      <c r="K11" s="8"/>
      <c r="M11" s="8"/>
      <c r="O11" s="38"/>
      <c r="P11" s="38"/>
    </row>
    <row r="12" spans="1:16">
      <c r="A12" s="9" t="str">
        <f t="shared" si="0"/>
        <v xml:space="preserve"> Г/р СИ  </v>
      </c>
      <c r="B12" s="139"/>
      <c r="C12" s="139"/>
      <c r="D12" s="139"/>
      <c r="J12" s="10"/>
      <c r="K12" s="8"/>
      <c r="M12" s="8"/>
      <c r="O12" s="38"/>
      <c r="P12" s="38"/>
    </row>
    <row r="13" spans="1:16">
      <c r="A13" s="9" t="str">
        <f t="shared" si="0"/>
        <v xml:space="preserve"> Г/р СИ  </v>
      </c>
      <c r="B13" s="139"/>
      <c r="C13" s="139"/>
      <c r="D13" s="140"/>
      <c r="E13" s="140"/>
      <c r="J13" s="10"/>
      <c r="K13" s="10"/>
      <c r="M13" s="10"/>
      <c r="O13" s="38"/>
      <c r="P13" s="38"/>
    </row>
    <row r="14" spans="1:16">
      <c r="A14" s="9" t="str">
        <f t="shared" si="0"/>
        <v xml:space="preserve"> Г/р СИ  </v>
      </c>
      <c r="B14" s="139"/>
      <c r="C14" s="139"/>
      <c r="D14" s="140"/>
      <c r="E14" s="140"/>
      <c r="J14" s="10"/>
      <c r="K14" s="11"/>
      <c r="M14" s="10"/>
      <c r="O14" s="38"/>
      <c r="P14" s="38"/>
    </row>
    <row r="15" spans="1:16">
      <c r="A15" s="9" t="str">
        <f t="shared" si="0"/>
        <v xml:space="preserve"> Г/р СИ  </v>
      </c>
      <c r="D15" s="140"/>
      <c r="E15" s="140"/>
      <c r="J15" s="10"/>
      <c r="K15" s="10"/>
      <c r="L15" s="10"/>
      <c r="M15" s="10"/>
      <c r="O15" s="38"/>
      <c r="P15" s="38"/>
    </row>
    <row r="16" spans="1:16">
      <c r="A16" s="9" t="str">
        <f t="shared" si="0"/>
        <v xml:space="preserve"> Г/р СИ  </v>
      </c>
      <c r="B16" s="139"/>
      <c r="C16" s="139"/>
      <c r="D16" s="140"/>
      <c r="E16" s="140"/>
      <c r="J16" s="10"/>
      <c r="K16" s="10"/>
      <c r="L16" s="10"/>
      <c r="M16" s="10"/>
      <c r="O16" s="38"/>
      <c r="P16" s="38"/>
    </row>
    <row r="17" spans="1:16">
      <c r="A17" s="9" t="str">
        <f t="shared" si="0"/>
        <v xml:space="preserve"> Г/р СИ  </v>
      </c>
      <c r="D17" s="140"/>
      <c r="E17" s="140"/>
      <c r="J17" s="10"/>
      <c r="K17" s="10"/>
      <c r="L17" s="10"/>
      <c r="M17" s="10"/>
      <c r="O17" s="38"/>
      <c r="P17" s="38"/>
    </row>
    <row r="18" spans="1:16">
      <c r="A18" s="9" t="str">
        <f t="shared" si="0"/>
        <v xml:space="preserve"> Г/р СИ  </v>
      </c>
      <c r="D18" s="140"/>
      <c r="E18" s="140"/>
      <c r="J18" s="10"/>
      <c r="K18" s="10"/>
      <c r="L18" s="10"/>
      <c r="M18" s="10"/>
      <c r="O18" s="38"/>
      <c r="P18" s="38"/>
    </row>
    <row r="19" spans="1:16">
      <c r="A19" s="9" t="str">
        <f t="shared" si="0"/>
        <v xml:space="preserve"> Г/р СИ  </v>
      </c>
      <c r="B19" s="139"/>
      <c r="C19" s="139"/>
      <c r="D19" s="140"/>
      <c r="E19" s="140"/>
      <c r="J19" s="10"/>
      <c r="K19" s="10"/>
      <c r="L19" s="10"/>
      <c r="M19" s="10"/>
      <c r="O19" s="38"/>
      <c r="P19" s="38"/>
    </row>
    <row r="20" spans="1:16">
      <c r="A20" s="9" t="str">
        <f t="shared" si="0"/>
        <v xml:space="preserve"> Г/р СИ  </v>
      </c>
      <c r="B20" s="139"/>
      <c r="D20" s="140"/>
      <c r="E20" s="140"/>
      <c r="J20" s="10"/>
      <c r="K20" s="10"/>
      <c r="L20" s="10"/>
      <c r="M20" s="10"/>
      <c r="O20" s="38"/>
      <c r="P20" s="38"/>
    </row>
    <row r="21" spans="1:16">
      <c r="A21" s="9" t="str">
        <f t="shared" si="0"/>
        <v xml:space="preserve"> Г/р СИ  </v>
      </c>
      <c r="B21" s="139"/>
      <c r="D21" s="140"/>
      <c r="E21" s="140"/>
      <c r="O21" s="38"/>
      <c r="P21" s="38"/>
    </row>
    <row r="22" spans="1:16">
      <c r="A22" s="9" t="str">
        <f t="shared" si="0"/>
        <v xml:space="preserve"> Г/р СИ  </v>
      </c>
      <c r="B22" s="139"/>
      <c r="C22" s="139"/>
      <c r="D22" s="140"/>
      <c r="E22" s="140"/>
      <c r="O22" s="38"/>
      <c r="P22" s="38"/>
    </row>
    <row r="23" spans="1:16">
      <c r="A23" s="9" t="str">
        <f t="shared" si="0"/>
        <v xml:space="preserve"> Г/р СИ  </v>
      </c>
      <c r="B23" s="139"/>
      <c r="C23" s="139"/>
      <c r="D23" s="139"/>
      <c r="G23" s="38"/>
    </row>
    <row r="24" spans="1:16">
      <c r="A24" s="9" t="str">
        <f t="shared" si="0"/>
        <v xml:space="preserve"> Г/р СИ  </v>
      </c>
      <c r="G24" s="38"/>
    </row>
    <row r="25" spans="1:16">
      <c r="A25" s="9" t="str">
        <f t="shared" si="0"/>
        <v xml:space="preserve"> Г/р СИ  </v>
      </c>
      <c r="G25" s="38"/>
    </row>
    <row r="26" spans="1:16">
      <c r="A26" s="9" t="str">
        <f t="shared" si="0"/>
        <v xml:space="preserve"> Г/р СИ  </v>
      </c>
      <c r="B26" s="139"/>
      <c r="C26" s="139"/>
      <c r="D26" s="140"/>
      <c r="E26" s="140"/>
      <c r="G26" s="38"/>
    </row>
    <row r="27" spans="1:16">
      <c r="A27" s="9" t="str">
        <f t="shared" si="0"/>
        <v xml:space="preserve"> Г/р СИ  </v>
      </c>
      <c r="D27" s="140"/>
      <c r="E27" s="140"/>
      <c r="G27" s="38"/>
    </row>
    <row r="28" spans="1:16">
      <c r="A28" s="9" t="str">
        <f t="shared" si="0"/>
        <v xml:space="preserve"> Г/р СИ  </v>
      </c>
      <c r="B28" s="139"/>
      <c r="C28" s="139"/>
      <c r="D28" s="140"/>
      <c r="E28" s="140"/>
      <c r="G28" s="38"/>
    </row>
    <row r="29" spans="1:16">
      <c r="A29" s="9" t="str">
        <f t="shared" si="0"/>
        <v xml:space="preserve"> Г/р СИ  </v>
      </c>
      <c r="B29" s="142"/>
      <c r="C29" s="139"/>
      <c r="D29" s="140"/>
      <c r="E29" s="140"/>
      <c r="G29" s="38"/>
    </row>
    <row r="30" spans="1:16">
      <c r="A30" s="9" t="str">
        <f t="shared" si="0"/>
        <v xml:space="preserve"> Г/р СИ  </v>
      </c>
      <c r="D30" s="140"/>
      <c r="E30" s="140"/>
      <c r="F30" s="139"/>
      <c r="G30" s="38"/>
    </row>
    <row r="31" spans="1:16">
      <c r="A31" s="9" t="str">
        <f t="shared" si="0"/>
        <v xml:space="preserve"> Г/р СИ  </v>
      </c>
      <c r="C31" s="139"/>
      <c r="D31" s="139"/>
      <c r="F31" s="139"/>
      <c r="G31" s="38"/>
    </row>
    <row r="32" spans="1:16">
      <c r="A32" s="9" t="str">
        <f t="shared" si="0"/>
        <v xml:space="preserve"> Г/р СИ  </v>
      </c>
      <c r="G32" s="38"/>
    </row>
    <row r="33" spans="1:7">
      <c r="A33" s="9" t="str">
        <f t="shared" si="0"/>
        <v xml:space="preserve"> Г/р СИ  </v>
      </c>
      <c r="B33" s="139"/>
      <c r="C33" s="139"/>
      <c r="D33" s="140"/>
      <c r="E33" s="140"/>
      <c r="G33" s="38"/>
    </row>
    <row r="34" spans="1:7">
      <c r="A34" s="9" t="str">
        <f t="shared" si="0"/>
        <v xml:space="preserve"> Г/р СИ  </v>
      </c>
      <c r="C34" s="139"/>
      <c r="D34" s="140"/>
      <c r="E34" s="140"/>
      <c r="G34" s="38"/>
    </row>
    <row r="35" spans="1:7">
      <c r="A35" s="9" t="str">
        <f t="shared" si="0"/>
        <v xml:space="preserve"> Г/р СИ  </v>
      </c>
      <c r="B35" s="139"/>
      <c r="C35" s="139"/>
      <c r="D35" s="140"/>
      <c r="E35" s="140"/>
      <c r="F35" s="139"/>
      <c r="G35" s="38"/>
    </row>
    <row r="36" spans="1:7">
      <c r="A36" s="9" t="str">
        <f t="shared" si="0"/>
        <v xml:space="preserve"> Г/р СИ  </v>
      </c>
      <c r="F36" s="139"/>
      <c r="G36" s="38"/>
    </row>
    <row r="37" spans="1:7">
      <c r="A37" s="9" t="str">
        <f t="shared" si="0"/>
        <v xml:space="preserve"> Г/р СИ  </v>
      </c>
      <c r="B37" s="139"/>
      <c r="D37" s="140"/>
      <c r="E37" s="140"/>
      <c r="F37" s="139"/>
      <c r="G37" s="38"/>
    </row>
    <row r="38" spans="1:7">
      <c r="A38" s="9" t="str">
        <f t="shared" si="0"/>
        <v xml:space="preserve"> Г/р СИ  </v>
      </c>
      <c r="B38" s="139"/>
      <c r="C38" s="139"/>
      <c r="D38" s="139"/>
      <c r="F38" s="139"/>
      <c r="G38" s="38"/>
    </row>
    <row r="39" spans="1:7">
      <c r="A39" s="9" t="str">
        <f t="shared" si="0"/>
        <v xml:space="preserve"> Г/р СИ  </v>
      </c>
      <c r="B39" s="142"/>
      <c r="C39" s="139"/>
      <c r="D39" s="140"/>
      <c r="E39" s="140"/>
      <c r="F39" s="139"/>
      <c r="G39" s="38"/>
    </row>
    <row r="40" spans="1:7">
      <c r="A40" s="9" t="str">
        <f t="shared" si="0"/>
        <v xml:space="preserve"> Г/р СИ  </v>
      </c>
      <c r="B40" s="142"/>
      <c r="C40" s="139"/>
      <c r="D40" s="139"/>
      <c r="F40" s="139"/>
      <c r="G40" s="38"/>
    </row>
    <row r="41" spans="1:7">
      <c r="A41" s="9" t="str">
        <f t="shared" si="0"/>
        <v xml:space="preserve"> Г/р СИ  </v>
      </c>
      <c r="D41" s="140"/>
      <c r="E41" s="140"/>
      <c r="F41" s="139"/>
      <c r="G41" s="38"/>
    </row>
    <row r="42" spans="1:7">
      <c r="A42" s="9" t="str">
        <f t="shared" si="0"/>
        <v xml:space="preserve"> Г/р СИ  </v>
      </c>
      <c r="D42" s="140"/>
      <c r="E42" s="140"/>
      <c r="F42" s="139"/>
      <c r="G42" s="38"/>
    </row>
    <row r="43" spans="1:7">
      <c r="A43" s="9" t="str">
        <f t="shared" si="0"/>
        <v xml:space="preserve"> Г/р СИ  </v>
      </c>
      <c r="B43" s="139"/>
      <c r="D43" s="140"/>
      <c r="E43" s="140"/>
      <c r="F43" s="140"/>
      <c r="G43" s="38"/>
    </row>
    <row r="44" spans="1:7">
      <c r="A44" s="9" t="str">
        <f t="shared" si="0"/>
        <v xml:space="preserve"> Г/р СИ  </v>
      </c>
      <c r="B44" s="139"/>
      <c r="D44" s="140"/>
      <c r="E44" s="140"/>
      <c r="F44" s="139"/>
      <c r="G44" s="38"/>
    </row>
    <row r="45" spans="1:7">
      <c r="A45" s="9" t="str">
        <f t="shared" si="0"/>
        <v xml:space="preserve"> Г/р СИ  </v>
      </c>
      <c r="D45" s="139"/>
      <c r="F45" s="139"/>
      <c r="G45" s="38"/>
    </row>
    <row r="46" spans="1:7">
      <c r="A46" s="9" t="str">
        <f t="shared" si="0"/>
        <v xml:space="preserve"> Г/р СИ  </v>
      </c>
      <c r="F46" s="139"/>
      <c r="G46" s="38"/>
    </row>
    <row r="47" spans="1:7">
      <c r="A47" s="9" t="str">
        <f t="shared" si="0"/>
        <v xml:space="preserve"> Г/р СИ  </v>
      </c>
    </row>
    <row r="48" spans="1:7">
      <c r="A48" s="9" t="str">
        <f t="shared" si="0"/>
        <v xml:space="preserve"> Г/р СИ  </v>
      </c>
    </row>
    <row r="49" spans="1:5">
      <c r="A49" s="9" t="str">
        <f t="shared" si="0"/>
        <v xml:space="preserve"> Г/р СИ  </v>
      </c>
      <c r="D49" s="140"/>
      <c r="E49" s="140"/>
    </row>
    <row r="50" spans="1:5">
      <c r="A50" s="9" t="str">
        <f t="shared" si="0"/>
        <v xml:space="preserve"> Г/р СИ  </v>
      </c>
    </row>
    <row r="51" spans="1:5">
      <c r="A51" s="9" t="str">
        <f t="shared" si="0"/>
        <v xml:space="preserve"> Г/р СИ  </v>
      </c>
      <c r="C51" s="139"/>
      <c r="D51" s="140"/>
      <c r="E51" s="140"/>
    </row>
    <row r="52" spans="1:5">
      <c r="A52" s="9" t="str">
        <f t="shared" si="0"/>
        <v xml:space="preserve"> Г/р СИ  </v>
      </c>
      <c r="B52" s="139"/>
      <c r="C52" s="139"/>
      <c r="D52" s="139"/>
    </row>
    <row r="53" spans="1:5">
      <c r="A53" s="9" t="str">
        <f t="shared" si="0"/>
        <v xml:space="preserve"> Г/р СИ  </v>
      </c>
      <c r="D53" s="139"/>
    </row>
    <row r="54" spans="1:5">
      <c r="A54" s="9" t="str">
        <f t="shared" si="0"/>
        <v xml:space="preserve"> Г/р СИ  </v>
      </c>
      <c r="D54" s="140"/>
      <c r="E54" s="140"/>
    </row>
    <row r="55" spans="1:5">
      <c r="A55" s="9" t="str">
        <f>B72&amp;" Г/р СИ "&amp;C55&amp;" "&amp;F55</f>
        <v xml:space="preserve"> Г/р СИ  </v>
      </c>
      <c r="B55" s="139"/>
      <c r="C55" s="139"/>
      <c r="D55" s="139"/>
    </row>
    <row r="56" spans="1:5">
      <c r="A56" s="9" t="str">
        <f t="shared" si="0"/>
        <v xml:space="preserve"> Г/р СИ  </v>
      </c>
      <c r="B56" s="139"/>
      <c r="C56" s="139"/>
      <c r="D56" s="139"/>
    </row>
    <row r="57" spans="1:5">
      <c r="A57" s="9" t="str">
        <f t="shared" si="0"/>
        <v xml:space="preserve"> Г/р СИ  </v>
      </c>
      <c r="B57" s="139"/>
      <c r="C57" s="139"/>
      <c r="D57" s="139"/>
    </row>
    <row r="58" spans="1:5">
      <c r="A58" s="9" t="str">
        <f t="shared" si="0"/>
        <v xml:space="preserve"> Г/р СИ  </v>
      </c>
      <c r="D58" s="140"/>
      <c r="E58" s="140"/>
    </row>
    <row r="59" spans="1:5">
      <c r="A59" s="9" t="str">
        <f t="shared" si="0"/>
        <v xml:space="preserve"> Г/р СИ  </v>
      </c>
      <c r="B59" s="139"/>
      <c r="C59" s="139"/>
      <c r="D59" s="140"/>
      <c r="E59" s="140"/>
    </row>
    <row r="60" spans="1:5">
      <c r="A60" s="9" t="str">
        <f t="shared" si="0"/>
        <v xml:space="preserve"> Г/р СИ  </v>
      </c>
      <c r="B60" s="139"/>
      <c r="C60" s="139"/>
      <c r="D60" s="140"/>
      <c r="E60" s="140"/>
    </row>
    <row r="61" spans="1:5">
      <c r="A61" s="9" t="str">
        <f t="shared" si="0"/>
        <v xml:space="preserve"> Г/р СИ  </v>
      </c>
      <c r="B61" s="139"/>
      <c r="C61" s="139"/>
      <c r="D61" s="140"/>
      <c r="E61" s="140"/>
    </row>
    <row r="62" spans="1:5">
      <c r="A62" s="9" t="str">
        <f t="shared" si="0"/>
        <v xml:space="preserve"> Г/р СИ  </v>
      </c>
      <c r="D62" s="140"/>
      <c r="E62" s="140"/>
    </row>
    <row r="63" spans="1:5">
      <c r="A63" s="9" t="str">
        <f t="shared" si="0"/>
        <v xml:space="preserve"> Г/р СИ  </v>
      </c>
      <c r="D63" s="140"/>
      <c r="E63" s="140"/>
    </row>
    <row r="64" spans="1:5">
      <c r="A64" s="9" t="str">
        <f t="shared" si="0"/>
        <v xml:space="preserve"> Г/р СИ  </v>
      </c>
      <c r="D64" s="140"/>
      <c r="E64" s="140"/>
    </row>
    <row r="65" spans="1:5">
      <c r="A65" s="9" t="str">
        <f t="shared" si="0"/>
        <v xml:space="preserve"> Г/р СИ  </v>
      </c>
      <c r="D65" s="140"/>
      <c r="E65" s="140"/>
    </row>
    <row r="66" spans="1:5">
      <c r="A66" s="9" t="str">
        <f t="shared" ref="A66:A129" si="1">B66&amp;" Г/р СИ "&amp;C66&amp;" "&amp;F66</f>
        <v xml:space="preserve"> Г/р СИ  </v>
      </c>
      <c r="D66" s="140"/>
      <c r="E66" s="140"/>
    </row>
    <row r="67" spans="1:5">
      <c r="A67" s="9" t="str">
        <f t="shared" si="1"/>
        <v xml:space="preserve"> Г/р СИ  </v>
      </c>
      <c r="D67" s="140"/>
      <c r="E67" s="140"/>
    </row>
    <row r="68" spans="1:5">
      <c r="A68" s="9" t="str">
        <f t="shared" si="1"/>
        <v xml:space="preserve"> Г/р СИ  </v>
      </c>
      <c r="B68" s="139"/>
      <c r="D68" s="140"/>
      <c r="E68" s="140"/>
    </row>
    <row r="69" spans="1:5">
      <c r="A69" s="9" t="str">
        <f t="shared" si="1"/>
        <v xml:space="preserve"> Г/р СИ  </v>
      </c>
      <c r="B69" s="139"/>
      <c r="D69" s="140"/>
      <c r="E69" s="140"/>
    </row>
    <row r="70" spans="1:5">
      <c r="A70" s="9" t="str">
        <f t="shared" si="1"/>
        <v xml:space="preserve"> Г/р СИ  </v>
      </c>
      <c r="B70" s="139"/>
      <c r="D70" s="140"/>
      <c r="E70" s="140"/>
    </row>
    <row r="71" spans="1:5">
      <c r="A71" s="9" t="str">
        <f t="shared" si="1"/>
        <v xml:space="preserve"> Г/р СИ  </v>
      </c>
      <c r="B71" s="139"/>
      <c r="D71" s="140"/>
      <c r="E71" s="140"/>
    </row>
    <row r="72" spans="1:5">
      <c r="A72" s="9" t="e">
        <f>#REF!&amp;" Г/р СИ "&amp;C72&amp;" "&amp;F72</f>
        <v>#REF!</v>
      </c>
      <c r="B72" s="139"/>
      <c r="C72" s="139"/>
      <c r="D72" s="140"/>
      <c r="E72" s="140"/>
    </row>
    <row r="73" spans="1:5">
      <c r="A73" s="9" t="str">
        <f t="shared" si="1"/>
        <v xml:space="preserve"> Г/р СИ  </v>
      </c>
      <c r="B73" s="139"/>
      <c r="C73" s="139"/>
      <c r="D73" s="140"/>
      <c r="E73" s="140"/>
    </row>
    <row r="74" spans="1:5">
      <c r="A74" s="9" t="str">
        <f t="shared" si="1"/>
        <v xml:space="preserve"> Г/р СИ  </v>
      </c>
      <c r="B74" s="139"/>
      <c r="C74" s="139"/>
      <c r="D74" s="140"/>
      <c r="E74" s="140"/>
    </row>
    <row r="75" spans="1:5">
      <c r="A75" s="9" t="str">
        <f t="shared" si="1"/>
        <v xml:space="preserve"> Г/р СИ  </v>
      </c>
      <c r="D75" s="140"/>
      <c r="E75" s="140"/>
    </row>
    <row r="76" spans="1:5">
      <c r="A76" s="9" t="str">
        <f t="shared" si="1"/>
        <v xml:space="preserve"> Г/р СИ  </v>
      </c>
      <c r="B76" s="139"/>
      <c r="C76" s="139"/>
      <c r="D76" s="140"/>
      <c r="E76" s="140"/>
    </row>
    <row r="77" spans="1:5">
      <c r="A77" s="9" t="str">
        <f t="shared" si="1"/>
        <v xml:space="preserve"> Г/р СИ  </v>
      </c>
      <c r="B77" s="139"/>
      <c r="C77" s="139"/>
      <c r="D77" s="140"/>
      <c r="E77" s="140"/>
    </row>
    <row r="78" spans="1:5">
      <c r="A78" s="9" t="str">
        <f t="shared" si="1"/>
        <v xml:space="preserve"> Г/р СИ  </v>
      </c>
      <c r="D78" s="140"/>
      <c r="E78" s="140"/>
    </row>
    <row r="79" spans="1:5">
      <c r="A79" s="9" t="str">
        <f t="shared" si="1"/>
        <v xml:space="preserve"> Г/р СИ  </v>
      </c>
      <c r="D79" s="140"/>
      <c r="E79" s="140"/>
    </row>
    <row r="80" spans="1:5">
      <c r="A80" s="9" t="str">
        <f t="shared" si="1"/>
        <v xml:space="preserve"> Г/р СИ  </v>
      </c>
      <c r="D80" s="140"/>
      <c r="E80" s="140"/>
    </row>
    <row r="81" spans="1:5">
      <c r="A81" s="9" t="str">
        <f t="shared" si="1"/>
        <v xml:space="preserve"> Г/р СИ  </v>
      </c>
      <c r="D81" s="140"/>
      <c r="E81" s="140"/>
    </row>
    <row r="82" spans="1:5">
      <c r="A82" s="9" t="str">
        <f t="shared" si="1"/>
        <v xml:space="preserve"> Г/р СИ  </v>
      </c>
      <c r="B82" s="139"/>
      <c r="C82" s="139"/>
      <c r="D82" s="140"/>
      <c r="E82" s="140"/>
    </row>
    <row r="83" spans="1:5">
      <c r="A83" s="9" t="str">
        <f t="shared" si="1"/>
        <v xml:space="preserve"> Г/р СИ  </v>
      </c>
      <c r="B83" s="139"/>
      <c r="D83" s="140"/>
      <c r="E83" s="140"/>
    </row>
    <row r="84" spans="1:5">
      <c r="A84" s="9" t="str">
        <f t="shared" si="1"/>
        <v xml:space="preserve"> Г/р СИ  </v>
      </c>
      <c r="B84" s="139"/>
      <c r="D84" s="140"/>
      <c r="E84" s="140"/>
    </row>
    <row r="85" spans="1:5">
      <c r="A85" s="9" t="str">
        <f t="shared" si="1"/>
        <v xml:space="preserve"> Г/р СИ  </v>
      </c>
      <c r="B85" s="139"/>
      <c r="C85" s="139"/>
      <c r="D85" s="140"/>
      <c r="E85" s="140"/>
    </row>
    <row r="86" spans="1:5">
      <c r="A86" s="9" t="str">
        <f t="shared" si="1"/>
        <v xml:space="preserve"> Г/р СИ  </v>
      </c>
      <c r="B86" s="139"/>
      <c r="C86" s="139"/>
      <c r="D86" s="139"/>
    </row>
    <row r="87" spans="1:5">
      <c r="A87" s="9" t="str">
        <f t="shared" si="1"/>
        <v xml:space="preserve"> Г/р СИ  </v>
      </c>
    </row>
    <row r="88" spans="1:5">
      <c r="A88" s="9" t="str">
        <f t="shared" si="1"/>
        <v xml:space="preserve"> Г/р СИ  </v>
      </c>
    </row>
    <row r="89" spans="1:5">
      <c r="A89" s="9" t="str">
        <f t="shared" si="1"/>
        <v xml:space="preserve"> Г/р СИ  </v>
      </c>
      <c r="B89" s="139"/>
      <c r="C89" s="139"/>
      <c r="D89" s="140"/>
      <c r="E89" s="140"/>
    </row>
    <row r="90" spans="1:5">
      <c r="A90" s="9" t="str">
        <f t="shared" si="1"/>
        <v xml:space="preserve"> Г/р СИ  </v>
      </c>
      <c r="D90" s="140"/>
      <c r="E90" s="140"/>
    </row>
    <row r="91" spans="1:5">
      <c r="A91" s="9" t="str">
        <f t="shared" si="1"/>
        <v xml:space="preserve"> Г/р СИ  </v>
      </c>
      <c r="B91" s="139"/>
      <c r="C91" s="139"/>
      <c r="D91" s="140"/>
      <c r="E91" s="140"/>
    </row>
    <row r="92" spans="1:5">
      <c r="A92" s="9" t="str">
        <f t="shared" si="1"/>
        <v xml:space="preserve"> Г/р СИ  </v>
      </c>
      <c r="B92" s="142"/>
      <c r="C92" s="139"/>
      <c r="D92" s="140"/>
      <c r="E92" s="140"/>
    </row>
    <row r="93" spans="1:5">
      <c r="A93" s="9" t="str">
        <f t="shared" si="1"/>
        <v xml:space="preserve"> Г/р СИ  </v>
      </c>
      <c r="D93" s="140"/>
      <c r="E93" s="140"/>
    </row>
    <row r="94" spans="1:5">
      <c r="A94" s="9" t="str">
        <f t="shared" si="1"/>
        <v xml:space="preserve"> Г/р СИ  </v>
      </c>
      <c r="C94" s="139"/>
      <c r="D94" s="139"/>
    </row>
    <row r="95" spans="1:5">
      <c r="A95" s="9" t="str">
        <f t="shared" si="1"/>
        <v xml:space="preserve"> Г/р СИ  </v>
      </c>
    </row>
    <row r="96" spans="1:5">
      <c r="A96" s="9" t="str">
        <f t="shared" si="1"/>
        <v xml:space="preserve"> Г/р СИ  </v>
      </c>
      <c r="B96" s="139"/>
      <c r="C96" s="139"/>
      <c r="D96" s="140"/>
      <c r="E96" s="140"/>
    </row>
    <row r="97" spans="1:5">
      <c r="A97" s="9" t="str">
        <f t="shared" si="1"/>
        <v xml:space="preserve"> Г/р СИ  </v>
      </c>
      <c r="C97" s="139"/>
      <c r="D97" s="140"/>
      <c r="E97" s="140"/>
    </row>
    <row r="98" spans="1:5">
      <c r="A98" s="9" t="str">
        <f t="shared" si="1"/>
        <v xml:space="preserve"> Г/р СИ  </v>
      </c>
      <c r="B98" s="139"/>
      <c r="C98" s="139"/>
      <c r="D98" s="140"/>
      <c r="E98" s="140"/>
    </row>
    <row r="99" spans="1:5">
      <c r="A99" s="9" t="str">
        <f t="shared" si="1"/>
        <v xml:space="preserve"> Г/р СИ  </v>
      </c>
    </row>
    <row r="100" spans="1:5">
      <c r="A100" s="9" t="str">
        <f t="shared" si="1"/>
        <v xml:space="preserve"> Г/р СИ  </v>
      </c>
      <c r="B100" s="139"/>
      <c r="D100" s="140"/>
      <c r="E100" s="140"/>
    </row>
    <row r="101" spans="1:5">
      <c r="A101" s="9" t="str">
        <f t="shared" si="1"/>
        <v xml:space="preserve"> Г/р СИ  </v>
      </c>
      <c r="B101" s="139"/>
      <c r="C101" s="139"/>
      <c r="D101" s="139"/>
    </row>
    <row r="102" spans="1:5">
      <c r="A102" s="9" t="str">
        <f t="shared" si="1"/>
        <v xml:space="preserve"> Г/р СИ  </v>
      </c>
      <c r="B102" s="142"/>
      <c r="C102" s="139"/>
      <c r="D102" s="140"/>
      <c r="E102" s="140"/>
    </row>
    <row r="103" spans="1:5">
      <c r="A103" s="9" t="str">
        <f t="shared" si="1"/>
        <v xml:space="preserve"> Г/р СИ  </v>
      </c>
      <c r="B103" s="142"/>
      <c r="C103" s="139"/>
      <c r="D103" s="139"/>
    </row>
    <row r="104" spans="1:5">
      <c r="A104" s="9" t="str">
        <f t="shared" si="1"/>
        <v xml:space="preserve"> Г/р СИ  </v>
      </c>
      <c r="D104" s="140"/>
      <c r="E104" s="140"/>
    </row>
    <row r="105" spans="1:5">
      <c r="A105" s="9" t="str">
        <f t="shared" si="1"/>
        <v xml:space="preserve"> Г/р СИ  </v>
      </c>
      <c r="D105" s="140"/>
      <c r="E105" s="140"/>
    </row>
    <row r="106" spans="1:5">
      <c r="A106" s="9" t="str">
        <f t="shared" si="1"/>
        <v xml:space="preserve"> Г/р СИ  </v>
      </c>
      <c r="B106" s="139"/>
      <c r="D106" s="140"/>
      <c r="E106" s="140"/>
    </row>
    <row r="107" spans="1:5">
      <c r="A107" s="9" t="str">
        <f t="shared" si="1"/>
        <v xml:space="preserve"> Г/р СИ  </v>
      </c>
      <c r="B107" s="139"/>
      <c r="D107" s="140"/>
      <c r="E107" s="140"/>
    </row>
    <row r="108" spans="1:5">
      <c r="A108" s="9" t="str">
        <f t="shared" si="1"/>
        <v xml:space="preserve"> Г/р СИ  </v>
      </c>
      <c r="D108" s="139"/>
    </row>
    <row r="109" spans="1:5">
      <c r="A109" s="9" t="str">
        <f t="shared" si="1"/>
        <v xml:space="preserve"> Г/р СИ  </v>
      </c>
    </row>
    <row r="110" spans="1:5">
      <c r="A110" s="9" t="str">
        <f t="shared" si="1"/>
        <v xml:space="preserve"> Г/р СИ  </v>
      </c>
    </row>
    <row r="111" spans="1:5">
      <c r="A111" s="9" t="str">
        <f t="shared" si="1"/>
        <v xml:space="preserve"> Г/р СИ  </v>
      </c>
    </row>
    <row r="112" spans="1:5">
      <c r="A112" s="9" t="str">
        <f t="shared" si="1"/>
        <v xml:space="preserve"> Г/р СИ  </v>
      </c>
      <c r="D112" s="140"/>
      <c r="E112" s="140"/>
    </row>
    <row r="113" spans="1:5">
      <c r="A113" s="9" t="str">
        <f t="shared" si="1"/>
        <v xml:space="preserve"> Г/р СИ  </v>
      </c>
    </row>
    <row r="114" spans="1:5">
      <c r="A114" s="9" t="str">
        <f t="shared" si="1"/>
        <v xml:space="preserve"> Г/р СИ  </v>
      </c>
      <c r="C114" s="139"/>
      <c r="D114" s="140"/>
      <c r="E114" s="140"/>
    </row>
    <row r="115" spans="1:5">
      <c r="A115" s="9" t="str">
        <f t="shared" si="1"/>
        <v xml:space="preserve"> Г/р СИ  </v>
      </c>
      <c r="B115" s="139"/>
      <c r="C115" s="139"/>
      <c r="D115" s="139"/>
    </row>
    <row r="116" spans="1:5">
      <c r="A116" s="9" t="str">
        <f t="shared" si="1"/>
        <v xml:space="preserve"> Г/р СИ  </v>
      </c>
      <c r="D116" s="139"/>
    </row>
    <row r="117" spans="1:5">
      <c r="A117" s="9" t="str">
        <f t="shared" si="1"/>
        <v xml:space="preserve"> Г/р СИ  </v>
      </c>
      <c r="D117" s="140"/>
      <c r="E117" s="140"/>
    </row>
    <row r="118" spans="1:5">
      <c r="A118" s="9" t="str">
        <f t="shared" si="1"/>
        <v xml:space="preserve"> Г/р СИ  </v>
      </c>
      <c r="B118" s="139"/>
      <c r="C118" s="139"/>
      <c r="D118" s="139"/>
    </row>
    <row r="119" spans="1:5">
      <c r="A119" s="9" t="str">
        <f t="shared" si="1"/>
        <v xml:space="preserve"> Г/р СИ  </v>
      </c>
      <c r="B119" s="139"/>
      <c r="C119" s="139"/>
      <c r="D119" s="139"/>
    </row>
    <row r="120" spans="1:5">
      <c r="A120" s="9" t="str">
        <f t="shared" si="1"/>
        <v xml:space="preserve"> Г/р СИ  </v>
      </c>
      <c r="B120" s="139"/>
      <c r="C120" s="139"/>
      <c r="D120" s="139"/>
    </row>
    <row r="121" spans="1:5">
      <c r="A121" s="9" t="str">
        <f t="shared" si="1"/>
        <v xml:space="preserve"> Г/р СИ  </v>
      </c>
      <c r="D121" s="140"/>
      <c r="E121" s="140"/>
    </row>
    <row r="122" spans="1:5">
      <c r="A122" s="9" t="str">
        <f t="shared" si="1"/>
        <v xml:space="preserve"> Г/р СИ  </v>
      </c>
      <c r="B122" s="139"/>
      <c r="C122" s="139"/>
      <c r="D122" s="140"/>
      <c r="E122" s="140"/>
    </row>
    <row r="123" spans="1:5">
      <c r="A123" s="9" t="str">
        <f t="shared" si="1"/>
        <v xml:space="preserve"> Г/р СИ  </v>
      </c>
      <c r="B123" s="139"/>
      <c r="C123" s="139"/>
      <c r="D123" s="140"/>
      <c r="E123" s="140"/>
    </row>
    <row r="124" spans="1:5">
      <c r="A124" s="9" t="str">
        <f t="shared" si="1"/>
        <v xml:space="preserve"> Г/р СИ  </v>
      </c>
      <c r="B124" s="139"/>
      <c r="C124" s="139"/>
      <c r="D124" s="140"/>
      <c r="E124" s="140"/>
    </row>
    <row r="125" spans="1:5">
      <c r="A125" s="9" t="str">
        <f t="shared" si="1"/>
        <v xml:space="preserve"> Г/р СИ  </v>
      </c>
      <c r="D125" s="140"/>
      <c r="E125" s="140"/>
    </row>
    <row r="126" spans="1:5">
      <c r="A126" s="9" t="str">
        <f t="shared" si="1"/>
        <v xml:space="preserve"> Г/р СИ  </v>
      </c>
      <c r="D126" s="140"/>
      <c r="E126" s="140"/>
    </row>
    <row r="127" spans="1:5">
      <c r="A127" s="9" t="str">
        <f t="shared" si="1"/>
        <v xml:space="preserve"> Г/р СИ  </v>
      </c>
      <c r="E127" s="140"/>
    </row>
    <row r="128" spans="1:5">
      <c r="A128" s="9" t="str">
        <f t="shared" si="1"/>
        <v xml:space="preserve"> Г/р СИ  </v>
      </c>
      <c r="B128" s="139"/>
      <c r="C128" s="139"/>
      <c r="D128" s="140"/>
      <c r="E128" s="140"/>
    </row>
    <row r="129" spans="1:5">
      <c r="A129" s="9" t="str">
        <f t="shared" si="1"/>
        <v xml:space="preserve"> Г/р СИ  </v>
      </c>
      <c r="D129" s="140"/>
      <c r="E129" s="140"/>
    </row>
    <row r="130" spans="1:5">
      <c r="A130" s="9" t="str">
        <f t="shared" ref="A130:A193" si="2">B130&amp;" Г/р СИ "&amp;C130&amp;" "&amp;F130</f>
        <v xml:space="preserve"> Г/р СИ  </v>
      </c>
      <c r="D130" s="140"/>
      <c r="E130" s="140"/>
    </row>
    <row r="131" spans="1:5">
      <c r="A131" s="9" t="str">
        <f t="shared" si="2"/>
        <v xml:space="preserve"> Г/р СИ  </v>
      </c>
    </row>
    <row r="132" spans="1:5">
      <c r="A132" s="9" t="str">
        <f t="shared" si="2"/>
        <v xml:space="preserve"> Г/р СИ  </v>
      </c>
    </row>
    <row r="133" spans="1:5">
      <c r="A133" s="9" t="str">
        <f t="shared" si="2"/>
        <v xml:space="preserve"> Г/р СИ  </v>
      </c>
    </row>
    <row r="134" spans="1:5">
      <c r="A134" s="9" t="str">
        <f t="shared" si="2"/>
        <v xml:space="preserve"> Г/р СИ  </v>
      </c>
    </row>
    <row r="135" spans="1:5">
      <c r="A135" s="9" t="str">
        <f t="shared" si="2"/>
        <v xml:space="preserve"> Г/р СИ  </v>
      </c>
      <c r="B135" s="139"/>
      <c r="C135" s="139"/>
      <c r="D135" s="140"/>
      <c r="E135" s="140"/>
    </row>
    <row r="136" spans="1:5">
      <c r="A136" s="9" t="str">
        <f t="shared" si="2"/>
        <v xml:space="preserve"> Г/р СИ  </v>
      </c>
      <c r="B136" s="139"/>
      <c r="C136" s="139"/>
      <c r="D136" s="140"/>
      <c r="E136" s="140"/>
    </row>
    <row r="137" spans="1:5">
      <c r="A137" s="9" t="str">
        <f t="shared" si="2"/>
        <v xml:space="preserve"> Г/р СИ  </v>
      </c>
      <c r="B137" s="139"/>
      <c r="C137" s="139"/>
      <c r="D137" s="140"/>
      <c r="E137" s="140"/>
    </row>
    <row r="138" spans="1:5">
      <c r="A138" s="9" t="str">
        <f t="shared" si="2"/>
        <v xml:space="preserve"> Г/р СИ  </v>
      </c>
      <c r="D138" s="139"/>
    </row>
    <row r="139" spans="1:5">
      <c r="A139" s="9" t="str">
        <f t="shared" si="2"/>
        <v xml:space="preserve"> Г/р СИ  </v>
      </c>
      <c r="D139" s="139"/>
    </row>
    <row r="140" spans="1:5">
      <c r="A140" s="9" t="str">
        <f t="shared" si="2"/>
        <v xml:space="preserve"> Г/р СИ  </v>
      </c>
      <c r="D140" s="139"/>
    </row>
    <row r="141" spans="1:5">
      <c r="A141" s="9" t="str">
        <f t="shared" si="2"/>
        <v xml:space="preserve"> Г/р СИ  </v>
      </c>
      <c r="D141" s="139"/>
    </row>
    <row r="142" spans="1:5">
      <c r="A142" s="9" t="str">
        <f t="shared" si="2"/>
        <v xml:space="preserve"> Г/р СИ  </v>
      </c>
      <c r="D142" s="139"/>
    </row>
    <row r="143" spans="1:5">
      <c r="A143" s="9" t="str">
        <f t="shared" si="2"/>
        <v xml:space="preserve"> Г/р СИ  </v>
      </c>
      <c r="D143" s="139"/>
    </row>
    <row r="144" spans="1:5">
      <c r="A144" s="9" t="str">
        <f t="shared" si="2"/>
        <v xml:space="preserve"> Г/р СИ  </v>
      </c>
      <c r="D144" s="139"/>
    </row>
    <row r="145" spans="1:1">
      <c r="A145" s="9" t="str">
        <f t="shared" si="2"/>
        <v xml:space="preserve"> Г/р СИ  </v>
      </c>
    </row>
    <row r="146" spans="1:1">
      <c r="A146" s="9" t="str">
        <f t="shared" si="2"/>
        <v xml:space="preserve"> Г/р СИ  </v>
      </c>
    </row>
    <row r="147" spans="1:1">
      <c r="A147" s="9" t="str">
        <f t="shared" si="2"/>
        <v xml:space="preserve"> Г/р СИ  </v>
      </c>
    </row>
    <row r="148" spans="1:1">
      <c r="A148" s="9" t="str">
        <f t="shared" si="2"/>
        <v xml:space="preserve"> Г/р СИ  </v>
      </c>
    </row>
    <row r="149" spans="1:1">
      <c r="A149" s="9" t="str">
        <f t="shared" si="2"/>
        <v xml:space="preserve"> Г/р СИ  </v>
      </c>
    </row>
    <row r="150" spans="1:1">
      <c r="A150" s="9" t="str">
        <f t="shared" si="2"/>
        <v xml:space="preserve"> Г/р СИ  </v>
      </c>
    </row>
    <row r="151" spans="1:1">
      <c r="A151" s="9" t="str">
        <f t="shared" si="2"/>
        <v xml:space="preserve"> Г/р СИ  </v>
      </c>
    </row>
    <row r="152" spans="1:1">
      <c r="A152" s="9" t="str">
        <f t="shared" si="2"/>
        <v xml:space="preserve"> Г/р СИ  </v>
      </c>
    </row>
    <row r="153" spans="1:1">
      <c r="A153" s="9" t="str">
        <f t="shared" si="2"/>
        <v xml:space="preserve"> Г/р СИ  </v>
      </c>
    </row>
    <row r="154" spans="1:1">
      <c r="A154" s="9" t="str">
        <f t="shared" si="2"/>
        <v xml:space="preserve"> Г/р СИ  </v>
      </c>
    </row>
    <row r="155" spans="1:1">
      <c r="A155" s="9" t="str">
        <f t="shared" si="2"/>
        <v xml:space="preserve"> Г/р СИ  </v>
      </c>
    </row>
    <row r="156" spans="1:1">
      <c r="A156" s="9" t="str">
        <f t="shared" si="2"/>
        <v xml:space="preserve"> Г/р СИ  </v>
      </c>
    </row>
    <row r="157" spans="1:1">
      <c r="A157" s="9" t="str">
        <f t="shared" si="2"/>
        <v xml:space="preserve"> Г/р СИ  </v>
      </c>
    </row>
    <row r="158" spans="1:1">
      <c r="A158" s="9" t="str">
        <f t="shared" si="2"/>
        <v xml:space="preserve"> Г/р СИ  </v>
      </c>
    </row>
    <row r="159" spans="1:1">
      <c r="A159" s="9" t="str">
        <f t="shared" si="2"/>
        <v xml:space="preserve"> Г/р СИ  </v>
      </c>
    </row>
    <row r="160" spans="1:1">
      <c r="A160" s="9" t="str">
        <f t="shared" si="2"/>
        <v xml:space="preserve"> Г/р СИ  </v>
      </c>
    </row>
    <row r="161" spans="1:1">
      <c r="A161" s="9" t="str">
        <f t="shared" si="2"/>
        <v xml:space="preserve"> Г/р СИ  </v>
      </c>
    </row>
    <row r="162" spans="1:1">
      <c r="A162" s="9" t="str">
        <f t="shared" si="2"/>
        <v xml:space="preserve"> Г/р СИ  </v>
      </c>
    </row>
    <row r="163" spans="1:1">
      <c r="A163" s="9" t="str">
        <f t="shared" si="2"/>
        <v xml:space="preserve"> Г/р СИ  </v>
      </c>
    </row>
    <row r="164" spans="1:1">
      <c r="A164" s="9" t="str">
        <f t="shared" si="2"/>
        <v xml:space="preserve"> Г/р СИ  </v>
      </c>
    </row>
    <row r="165" spans="1:1">
      <c r="A165" s="9" t="str">
        <f t="shared" si="2"/>
        <v xml:space="preserve"> Г/р СИ  </v>
      </c>
    </row>
    <row r="166" spans="1:1">
      <c r="A166" s="9" t="str">
        <f t="shared" si="2"/>
        <v xml:space="preserve"> Г/р СИ  </v>
      </c>
    </row>
    <row r="167" spans="1:1">
      <c r="A167" s="9" t="str">
        <f t="shared" si="2"/>
        <v xml:space="preserve"> Г/р СИ  </v>
      </c>
    </row>
    <row r="168" spans="1:1">
      <c r="A168" s="9" t="str">
        <f t="shared" si="2"/>
        <v xml:space="preserve"> Г/р СИ  </v>
      </c>
    </row>
    <row r="169" spans="1:1">
      <c r="A169" s="9" t="str">
        <f t="shared" si="2"/>
        <v xml:space="preserve"> Г/р СИ  </v>
      </c>
    </row>
    <row r="170" spans="1:1">
      <c r="A170" s="9" t="str">
        <f t="shared" si="2"/>
        <v xml:space="preserve"> Г/р СИ  </v>
      </c>
    </row>
    <row r="171" spans="1:1">
      <c r="A171" s="9" t="str">
        <f t="shared" si="2"/>
        <v xml:space="preserve"> Г/р СИ  </v>
      </c>
    </row>
    <row r="172" spans="1:1">
      <c r="A172" s="9" t="str">
        <f t="shared" si="2"/>
        <v xml:space="preserve"> Г/р СИ  </v>
      </c>
    </row>
    <row r="173" spans="1:1">
      <c r="A173" s="9" t="str">
        <f t="shared" si="2"/>
        <v xml:space="preserve"> Г/р СИ  </v>
      </c>
    </row>
    <row r="174" spans="1:1">
      <c r="A174" s="9" t="str">
        <f t="shared" si="2"/>
        <v xml:space="preserve"> Г/р СИ  </v>
      </c>
    </row>
    <row r="175" spans="1:1">
      <c r="A175" s="9" t="str">
        <f t="shared" si="2"/>
        <v xml:space="preserve"> Г/р СИ  </v>
      </c>
    </row>
    <row r="176" spans="1:1">
      <c r="A176" s="9" t="str">
        <f t="shared" si="2"/>
        <v xml:space="preserve"> Г/р СИ  </v>
      </c>
    </row>
    <row r="177" spans="1:1">
      <c r="A177" s="9" t="str">
        <f t="shared" si="2"/>
        <v xml:space="preserve"> Г/р СИ  </v>
      </c>
    </row>
    <row r="178" spans="1:1">
      <c r="A178" s="9" t="str">
        <f t="shared" si="2"/>
        <v xml:space="preserve"> Г/р СИ  </v>
      </c>
    </row>
    <row r="179" spans="1:1">
      <c r="A179" s="9" t="str">
        <f t="shared" si="2"/>
        <v xml:space="preserve"> Г/р СИ  </v>
      </c>
    </row>
    <row r="180" spans="1:1">
      <c r="A180" s="9" t="str">
        <f t="shared" si="2"/>
        <v xml:space="preserve"> Г/р СИ  </v>
      </c>
    </row>
    <row r="181" spans="1:1">
      <c r="A181" s="9" t="str">
        <f t="shared" si="2"/>
        <v xml:space="preserve"> Г/р СИ  </v>
      </c>
    </row>
    <row r="182" spans="1:1">
      <c r="A182" s="9" t="str">
        <f t="shared" si="2"/>
        <v xml:space="preserve"> Г/р СИ  </v>
      </c>
    </row>
    <row r="183" spans="1:1">
      <c r="A183" s="9" t="str">
        <f t="shared" si="2"/>
        <v xml:space="preserve"> Г/р СИ  </v>
      </c>
    </row>
    <row r="184" spans="1:1">
      <c r="A184" s="9" t="str">
        <f t="shared" si="2"/>
        <v xml:space="preserve"> Г/р СИ  </v>
      </c>
    </row>
    <row r="185" spans="1:1">
      <c r="A185" s="9" t="str">
        <f t="shared" si="2"/>
        <v xml:space="preserve"> Г/р СИ  </v>
      </c>
    </row>
    <row r="186" spans="1:1">
      <c r="A186" s="9" t="str">
        <f t="shared" si="2"/>
        <v xml:space="preserve"> Г/р СИ  </v>
      </c>
    </row>
    <row r="187" spans="1:1">
      <c r="A187" s="9" t="str">
        <f t="shared" si="2"/>
        <v xml:space="preserve"> Г/р СИ  </v>
      </c>
    </row>
    <row r="188" spans="1:1">
      <c r="A188" s="9" t="str">
        <f t="shared" si="2"/>
        <v xml:space="preserve"> Г/р СИ  </v>
      </c>
    </row>
    <row r="189" spans="1:1">
      <c r="A189" s="9" t="str">
        <f t="shared" si="2"/>
        <v xml:space="preserve"> Г/р СИ  </v>
      </c>
    </row>
    <row r="190" spans="1:1">
      <c r="A190" s="9" t="str">
        <f t="shared" si="2"/>
        <v xml:space="preserve"> Г/р СИ  </v>
      </c>
    </row>
    <row r="191" spans="1:1">
      <c r="A191" s="9" t="str">
        <f t="shared" si="2"/>
        <v xml:space="preserve"> Г/р СИ  </v>
      </c>
    </row>
    <row r="192" spans="1:1">
      <c r="A192" s="9" t="str">
        <f t="shared" si="2"/>
        <v xml:space="preserve"> Г/р СИ  </v>
      </c>
    </row>
    <row r="193" spans="1:1">
      <c r="A193" s="9" t="str">
        <f t="shared" si="2"/>
        <v xml:space="preserve"> Г/р СИ  </v>
      </c>
    </row>
    <row r="194" spans="1:1">
      <c r="A194" s="9" t="str">
        <f t="shared" ref="A194:A200" si="3">B194&amp;" Г/р СИ "&amp;C194&amp;" "&amp;F194</f>
        <v xml:space="preserve"> Г/р СИ  </v>
      </c>
    </row>
    <row r="195" spans="1:1">
      <c r="A195" s="9" t="str">
        <f t="shared" si="3"/>
        <v xml:space="preserve"> Г/р СИ  </v>
      </c>
    </row>
    <row r="196" spans="1:1">
      <c r="A196" s="9" t="str">
        <f t="shared" si="3"/>
        <v xml:space="preserve"> Г/р СИ  </v>
      </c>
    </row>
    <row r="197" spans="1:1">
      <c r="A197" s="9" t="str">
        <f t="shared" si="3"/>
        <v xml:space="preserve"> Г/р СИ  </v>
      </c>
    </row>
    <row r="198" spans="1:1">
      <c r="A198" s="9" t="str">
        <f t="shared" si="3"/>
        <v xml:space="preserve"> Г/р СИ  </v>
      </c>
    </row>
    <row r="199" spans="1:1">
      <c r="A199" s="9" t="str">
        <f t="shared" si="3"/>
        <v xml:space="preserve"> Г/р СИ  </v>
      </c>
    </row>
    <row r="200" spans="1:1">
      <c r="A200" s="9" t="str">
        <f t="shared" si="3"/>
        <v xml:space="preserve"> Г/р СИ  </v>
      </c>
    </row>
  </sheetData>
  <sheetProtection password="CCB1" sheet="1" objects="1" scenarios="1"/>
  <pageMargins left="0.75" right="0.75" top="1" bottom="1" header="0.5" footer="0.5"/>
  <pageSetup paperSize="9"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9"/>
  <sheetViews>
    <sheetView topLeftCell="A52" workbookViewId="0">
      <selection activeCell="B79" sqref="B79:C79"/>
    </sheetView>
  </sheetViews>
  <sheetFormatPr defaultRowHeight="15"/>
  <cols>
    <col min="1" max="1" width="28.85546875" style="117" customWidth="1"/>
    <col min="2" max="2" width="59" style="117" customWidth="1"/>
    <col min="3" max="3" width="24" style="117" customWidth="1"/>
  </cols>
  <sheetData>
    <row r="1" spans="1:14" s="9" customFormat="1" ht="12.75">
      <c r="A1" s="139" t="s">
        <v>271</v>
      </c>
      <c r="B1" s="40" t="s">
        <v>82</v>
      </c>
      <c r="C1" s="40" t="s">
        <v>83</v>
      </c>
      <c r="H1" s="10"/>
      <c r="I1" s="11"/>
      <c r="J1" s="10"/>
      <c r="K1" s="10"/>
      <c r="M1" s="38"/>
      <c r="N1" s="38"/>
    </row>
    <row r="2" spans="1:14">
      <c r="A2" s="40" t="s">
        <v>461</v>
      </c>
      <c r="B2" s="40" t="s">
        <v>82</v>
      </c>
      <c r="C2" s="40" t="s">
        <v>83</v>
      </c>
    </row>
    <row r="3" spans="1:14">
      <c r="A3" s="40" t="s">
        <v>404</v>
      </c>
      <c r="B3" s="40" t="s">
        <v>82</v>
      </c>
      <c r="C3" s="40" t="s">
        <v>83</v>
      </c>
    </row>
    <row r="4" spans="1:14">
      <c r="A4" s="40" t="s">
        <v>405</v>
      </c>
      <c r="B4" s="40" t="s">
        <v>397</v>
      </c>
      <c r="C4" s="40"/>
    </row>
    <row r="5" spans="1:14">
      <c r="A5" s="117" t="s">
        <v>406</v>
      </c>
      <c r="B5" s="40" t="s">
        <v>407</v>
      </c>
      <c r="C5" s="40"/>
    </row>
    <row r="6" spans="1:14">
      <c r="A6" s="117" t="s">
        <v>409</v>
      </c>
      <c r="B6" s="40" t="s">
        <v>397</v>
      </c>
      <c r="C6" s="40"/>
    </row>
    <row r="7" spans="1:14">
      <c r="A7" s="117" t="s">
        <v>410</v>
      </c>
      <c r="B7" s="140" t="s">
        <v>380</v>
      </c>
      <c r="C7" s="140" t="s">
        <v>83</v>
      </c>
    </row>
    <row r="8" spans="1:14">
      <c r="A8" s="117" t="s">
        <v>217</v>
      </c>
      <c r="B8" s="40" t="s">
        <v>82</v>
      </c>
      <c r="C8" s="40" t="s">
        <v>83</v>
      </c>
    </row>
    <row r="9" spans="1:14">
      <c r="A9" s="139" t="s">
        <v>228</v>
      </c>
      <c r="B9" s="40" t="s">
        <v>82</v>
      </c>
      <c r="C9" s="40" t="s">
        <v>83</v>
      </c>
    </row>
    <row r="10" spans="1:14" ht="18">
      <c r="A10" s="117" t="s">
        <v>256</v>
      </c>
      <c r="B10" s="40" t="s">
        <v>82</v>
      </c>
      <c r="C10" s="40" t="s">
        <v>83</v>
      </c>
    </row>
    <row r="11" spans="1:14">
      <c r="A11" s="117" t="s">
        <v>241</v>
      </c>
      <c r="B11" s="40" t="s">
        <v>82</v>
      </c>
      <c r="C11" s="40" t="s">
        <v>83</v>
      </c>
    </row>
    <row r="12" spans="1:14">
      <c r="A12" s="117" t="s">
        <v>274</v>
      </c>
      <c r="B12" s="40" t="s">
        <v>82</v>
      </c>
      <c r="C12" s="40" t="s">
        <v>83</v>
      </c>
    </row>
    <row r="13" spans="1:14">
      <c r="A13" s="117" t="s">
        <v>237</v>
      </c>
      <c r="B13" s="40" t="s">
        <v>82</v>
      </c>
      <c r="C13" s="40" t="s">
        <v>83</v>
      </c>
    </row>
    <row r="14" spans="1:14">
      <c r="A14" s="117" t="s">
        <v>238</v>
      </c>
      <c r="B14" s="40" t="s">
        <v>82</v>
      </c>
      <c r="C14" s="40" t="s">
        <v>83</v>
      </c>
    </row>
    <row r="15" spans="1:14">
      <c r="A15" s="117" t="s">
        <v>257</v>
      </c>
      <c r="B15" s="40" t="s">
        <v>82</v>
      </c>
      <c r="C15" s="40" t="s">
        <v>83</v>
      </c>
    </row>
    <row r="16" spans="1:14">
      <c r="A16" s="117" t="s">
        <v>229</v>
      </c>
      <c r="B16" s="40" t="s">
        <v>82</v>
      </c>
    </row>
    <row r="17" spans="1:3">
      <c r="A17" s="117" t="s">
        <v>236</v>
      </c>
      <c r="B17" s="40" t="s">
        <v>82</v>
      </c>
      <c r="C17" s="40" t="s">
        <v>83</v>
      </c>
    </row>
    <row r="18" spans="1:3">
      <c r="A18" s="117" t="s">
        <v>272</v>
      </c>
      <c r="B18" s="40" t="s">
        <v>82</v>
      </c>
      <c r="C18" s="40" t="s">
        <v>83</v>
      </c>
    </row>
    <row r="19" spans="1:3">
      <c r="A19" s="117" t="s">
        <v>262</v>
      </c>
      <c r="B19" s="40" t="s">
        <v>82</v>
      </c>
      <c r="C19" s="40" t="s">
        <v>83</v>
      </c>
    </row>
    <row r="20" spans="1:3">
      <c r="A20" s="117" t="s">
        <v>267</v>
      </c>
      <c r="B20" s="40" t="s">
        <v>82</v>
      </c>
      <c r="C20" s="40" t="s">
        <v>83</v>
      </c>
    </row>
    <row r="21" spans="1:3">
      <c r="A21" s="117" t="s">
        <v>261</v>
      </c>
      <c r="B21" s="40" t="s">
        <v>82</v>
      </c>
      <c r="C21" s="40" t="s">
        <v>83</v>
      </c>
    </row>
    <row r="22" spans="1:3">
      <c r="A22" s="117" t="s">
        <v>231</v>
      </c>
      <c r="B22" s="40" t="s">
        <v>82</v>
      </c>
      <c r="C22" s="40" t="s">
        <v>83</v>
      </c>
    </row>
    <row r="23" spans="1:3">
      <c r="A23" s="117" t="s">
        <v>232</v>
      </c>
      <c r="B23" s="38" t="s">
        <v>138</v>
      </c>
      <c r="C23" s="40" t="s">
        <v>83</v>
      </c>
    </row>
    <row r="24" spans="1:3">
      <c r="A24" s="117" t="s">
        <v>233</v>
      </c>
      <c r="B24" s="38" t="s">
        <v>234</v>
      </c>
      <c r="C24" s="40" t="s">
        <v>83</v>
      </c>
    </row>
    <row r="25" spans="1:3">
      <c r="A25" s="117" t="s">
        <v>244</v>
      </c>
      <c r="B25" s="40" t="s">
        <v>82</v>
      </c>
      <c r="C25" s="40" t="s">
        <v>83</v>
      </c>
    </row>
    <row r="26" spans="1:3">
      <c r="A26" s="117" t="s">
        <v>235</v>
      </c>
      <c r="B26" s="40" t="s">
        <v>82</v>
      </c>
      <c r="C26" s="40" t="s">
        <v>83</v>
      </c>
    </row>
    <row r="27" spans="1:3">
      <c r="A27" s="139" t="s">
        <v>218</v>
      </c>
      <c r="B27" s="40" t="s">
        <v>82</v>
      </c>
      <c r="C27" s="40" t="s">
        <v>83</v>
      </c>
    </row>
    <row r="28" spans="1:3">
      <c r="A28" s="117" t="s">
        <v>254</v>
      </c>
      <c r="B28" s="40" t="s">
        <v>82</v>
      </c>
      <c r="C28" s="40" t="s">
        <v>83</v>
      </c>
    </row>
    <row r="29" spans="1:3">
      <c r="A29" s="117" t="s">
        <v>247</v>
      </c>
      <c r="B29" s="40" t="s">
        <v>82</v>
      </c>
      <c r="C29" s="40" t="s">
        <v>83</v>
      </c>
    </row>
    <row r="30" spans="1:3">
      <c r="A30" s="117" t="s">
        <v>230</v>
      </c>
      <c r="B30" s="38" t="s">
        <v>138</v>
      </c>
      <c r="C30" s="40" t="s">
        <v>239</v>
      </c>
    </row>
    <row r="31" spans="1:3">
      <c r="A31" s="117" t="s">
        <v>299</v>
      </c>
      <c r="B31" s="40" t="s">
        <v>227</v>
      </c>
      <c r="C31" s="40" t="s">
        <v>83</v>
      </c>
    </row>
    <row r="32" spans="1:3">
      <c r="A32" s="117" t="s">
        <v>263</v>
      </c>
      <c r="B32" s="40" t="s">
        <v>227</v>
      </c>
      <c r="C32" s="40" t="s">
        <v>83</v>
      </c>
    </row>
    <row r="33" spans="1:3">
      <c r="A33" s="117" t="s">
        <v>242</v>
      </c>
      <c r="B33" s="40" t="s">
        <v>82</v>
      </c>
      <c r="C33" s="40" t="s">
        <v>83</v>
      </c>
    </row>
    <row r="34" spans="1:3">
      <c r="A34" s="117" t="s">
        <v>245</v>
      </c>
      <c r="B34" s="40" t="s">
        <v>82</v>
      </c>
      <c r="C34" s="40" t="s">
        <v>83</v>
      </c>
    </row>
    <row r="35" spans="1:3">
      <c r="A35" s="117" t="s">
        <v>246</v>
      </c>
      <c r="B35" s="40" t="s">
        <v>82</v>
      </c>
      <c r="C35" s="40" t="s">
        <v>83</v>
      </c>
    </row>
    <row r="36" spans="1:3">
      <c r="A36" s="117" t="s">
        <v>250</v>
      </c>
      <c r="B36" s="40" t="s">
        <v>82</v>
      </c>
      <c r="C36" s="40" t="s">
        <v>83</v>
      </c>
    </row>
    <row r="37" spans="1:3">
      <c r="A37" s="117" t="s">
        <v>251</v>
      </c>
      <c r="B37" s="40" t="s">
        <v>82</v>
      </c>
      <c r="C37" s="40" t="s">
        <v>83</v>
      </c>
    </row>
    <row r="38" spans="1:3">
      <c r="A38" s="117" t="s">
        <v>271</v>
      </c>
      <c r="B38" s="40" t="s">
        <v>82</v>
      </c>
      <c r="C38" s="40" t="s">
        <v>83</v>
      </c>
    </row>
    <row r="39" spans="1:3">
      <c r="A39" s="117" t="s">
        <v>270</v>
      </c>
      <c r="B39" s="40" t="s">
        <v>82</v>
      </c>
      <c r="C39" s="40" t="s">
        <v>83</v>
      </c>
    </row>
    <row r="40" spans="1:3">
      <c r="A40" s="117" t="s">
        <v>252</v>
      </c>
      <c r="B40" s="40" t="s">
        <v>82</v>
      </c>
      <c r="C40" s="40" t="s">
        <v>83</v>
      </c>
    </row>
    <row r="41" spans="1:3">
      <c r="A41" s="117" t="s">
        <v>253</v>
      </c>
      <c r="B41" s="40" t="s">
        <v>82</v>
      </c>
      <c r="C41" s="40" t="s">
        <v>83</v>
      </c>
    </row>
    <row r="42" spans="1:3">
      <c r="A42" s="117" t="s">
        <v>258</v>
      </c>
      <c r="B42" s="40" t="s">
        <v>82</v>
      </c>
      <c r="C42" s="40" t="s">
        <v>83</v>
      </c>
    </row>
    <row r="43" spans="1:3">
      <c r="A43" s="117" t="s">
        <v>259</v>
      </c>
      <c r="B43" s="40" t="s">
        <v>82</v>
      </c>
      <c r="C43" s="40" t="s">
        <v>83</v>
      </c>
    </row>
    <row r="44" spans="1:3">
      <c r="A44" s="139" t="s">
        <v>156</v>
      </c>
      <c r="B44" s="40" t="s">
        <v>82</v>
      </c>
      <c r="C44" s="40" t="s">
        <v>83</v>
      </c>
    </row>
    <row r="45" spans="1:3">
      <c r="A45" s="117" t="s">
        <v>260</v>
      </c>
      <c r="B45" s="40" t="s">
        <v>82</v>
      </c>
      <c r="C45" s="40" t="s">
        <v>83</v>
      </c>
    </row>
    <row r="46" spans="1:3">
      <c r="A46" s="117" t="s">
        <v>282</v>
      </c>
      <c r="B46" s="40" t="s">
        <v>82</v>
      </c>
      <c r="C46" s="40" t="s">
        <v>83</v>
      </c>
    </row>
    <row r="47" spans="1:3">
      <c r="A47" s="117" t="s">
        <v>266</v>
      </c>
      <c r="B47" s="40" t="s">
        <v>227</v>
      </c>
      <c r="C47" s="40" t="s">
        <v>83</v>
      </c>
    </row>
    <row r="48" spans="1:3">
      <c r="A48" s="117" t="s">
        <v>268</v>
      </c>
      <c r="B48" s="40" t="s">
        <v>227</v>
      </c>
      <c r="C48" s="40" t="s">
        <v>83</v>
      </c>
    </row>
    <row r="49" spans="1:3">
      <c r="A49" s="117" t="s">
        <v>269</v>
      </c>
      <c r="B49" s="40" t="s">
        <v>227</v>
      </c>
      <c r="C49" s="40" t="s">
        <v>83</v>
      </c>
    </row>
    <row r="50" spans="1:3">
      <c r="A50" s="117" t="s">
        <v>139</v>
      </c>
      <c r="B50" s="40" t="s">
        <v>227</v>
      </c>
      <c r="C50" s="40" t="s">
        <v>83</v>
      </c>
    </row>
    <row r="51" spans="1:3">
      <c r="A51" s="117" t="s">
        <v>273</v>
      </c>
      <c r="B51" s="40" t="s">
        <v>227</v>
      </c>
      <c r="C51" s="40" t="s">
        <v>83</v>
      </c>
    </row>
    <row r="52" spans="1:3">
      <c r="A52" s="117" t="s">
        <v>275</v>
      </c>
      <c r="B52" s="40" t="s">
        <v>227</v>
      </c>
      <c r="C52" s="40" t="s">
        <v>83</v>
      </c>
    </row>
    <row r="53" spans="1:3">
      <c r="A53" s="117" t="s">
        <v>276</v>
      </c>
      <c r="B53" s="40" t="s">
        <v>227</v>
      </c>
      <c r="C53" s="40" t="s">
        <v>83</v>
      </c>
    </row>
    <row r="54" spans="1:3">
      <c r="A54" s="117" t="s">
        <v>274</v>
      </c>
      <c r="B54" s="40" t="s">
        <v>227</v>
      </c>
      <c r="C54" s="40" t="s">
        <v>83</v>
      </c>
    </row>
    <row r="55" spans="1:3">
      <c r="A55" s="117" t="s">
        <v>277</v>
      </c>
      <c r="B55" s="40" t="s">
        <v>227</v>
      </c>
      <c r="C55" s="40" t="s">
        <v>83</v>
      </c>
    </row>
    <row r="56" spans="1:3">
      <c r="A56" s="117" t="s">
        <v>262</v>
      </c>
      <c r="B56" s="40" t="s">
        <v>227</v>
      </c>
      <c r="C56" s="40" t="s">
        <v>83</v>
      </c>
    </row>
    <row r="57" spans="1:3">
      <c r="A57" s="117" t="s">
        <v>279</v>
      </c>
      <c r="B57" s="40" t="s">
        <v>227</v>
      </c>
      <c r="C57" s="40" t="s">
        <v>83</v>
      </c>
    </row>
    <row r="58" spans="1:3">
      <c r="A58" s="117" t="s">
        <v>280</v>
      </c>
      <c r="B58" s="40" t="s">
        <v>227</v>
      </c>
      <c r="C58" s="40" t="s">
        <v>83</v>
      </c>
    </row>
    <row r="59" spans="1:3">
      <c r="A59" s="117" t="s">
        <v>307</v>
      </c>
      <c r="B59" s="40" t="s">
        <v>227</v>
      </c>
      <c r="C59" s="40" t="s">
        <v>83</v>
      </c>
    </row>
    <row r="60" spans="1:3">
      <c r="A60" s="117" t="s">
        <v>281</v>
      </c>
      <c r="B60" s="40" t="s">
        <v>227</v>
      </c>
      <c r="C60" s="40" t="s">
        <v>83</v>
      </c>
    </row>
    <row r="61" spans="1:3">
      <c r="A61" s="117" t="s">
        <v>283</v>
      </c>
      <c r="B61" s="40" t="s">
        <v>227</v>
      </c>
      <c r="C61" s="40" t="s">
        <v>83</v>
      </c>
    </row>
    <row r="62" spans="1:3">
      <c r="A62" s="117" t="s">
        <v>285</v>
      </c>
      <c r="B62" s="40" t="s">
        <v>227</v>
      </c>
      <c r="C62" s="40" t="s">
        <v>83</v>
      </c>
    </row>
    <row r="63" spans="1:3">
      <c r="A63" s="117" t="s">
        <v>297</v>
      </c>
      <c r="B63" s="40" t="s">
        <v>227</v>
      </c>
      <c r="C63" s="40" t="s">
        <v>83</v>
      </c>
    </row>
    <row r="64" spans="1:3">
      <c r="A64" s="117" t="s">
        <v>300</v>
      </c>
      <c r="B64" s="40" t="s">
        <v>227</v>
      </c>
      <c r="C64" s="40" t="s">
        <v>83</v>
      </c>
    </row>
    <row r="65" spans="1:3">
      <c r="A65" s="117" t="s">
        <v>301</v>
      </c>
      <c r="B65" s="40" t="s">
        <v>227</v>
      </c>
      <c r="C65" s="40" t="s">
        <v>83</v>
      </c>
    </row>
    <row r="66" spans="1:3">
      <c r="A66" s="117" t="s">
        <v>302</v>
      </c>
      <c r="B66" s="40" t="s">
        <v>227</v>
      </c>
      <c r="C66" s="40" t="s">
        <v>83</v>
      </c>
    </row>
    <row r="67" spans="1:3">
      <c r="A67" s="117" t="s">
        <v>303</v>
      </c>
      <c r="B67" s="40" t="s">
        <v>227</v>
      </c>
      <c r="C67" s="40" t="s">
        <v>83</v>
      </c>
    </row>
    <row r="68" spans="1:3">
      <c r="A68" s="117" t="s">
        <v>305</v>
      </c>
      <c r="B68" s="40" t="s">
        <v>227</v>
      </c>
      <c r="C68" s="40" t="s">
        <v>83</v>
      </c>
    </row>
    <row r="69" spans="1:3">
      <c r="A69" s="117" t="s">
        <v>306</v>
      </c>
      <c r="B69" s="40" t="s">
        <v>227</v>
      </c>
      <c r="C69" s="40" t="s">
        <v>83</v>
      </c>
    </row>
    <row r="70" spans="1:3">
      <c r="A70" s="117" t="s">
        <v>308</v>
      </c>
      <c r="B70" s="40" t="s">
        <v>227</v>
      </c>
      <c r="C70" s="40" t="s">
        <v>83</v>
      </c>
    </row>
    <row r="71" spans="1:3">
      <c r="A71" s="117" t="s">
        <v>312</v>
      </c>
      <c r="B71" s="40" t="s">
        <v>227</v>
      </c>
      <c r="C71" s="40" t="s">
        <v>83</v>
      </c>
    </row>
    <row r="72" spans="1:3">
      <c r="A72" s="117" t="s">
        <v>313</v>
      </c>
      <c r="B72" s="40" t="s">
        <v>227</v>
      </c>
      <c r="C72" s="40" t="s">
        <v>83</v>
      </c>
    </row>
    <row r="73" spans="1:3">
      <c r="A73" s="117" t="s">
        <v>334</v>
      </c>
      <c r="B73" s="117" t="s">
        <v>337</v>
      </c>
      <c r="C73" s="117" t="s">
        <v>336</v>
      </c>
    </row>
    <row r="74" spans="1:3">
      <c r="A74" s="141" t="s">
        <v>338</v>
      </c>
      <c r="B74" s="141" t="s">
        <v>339</v>
      </c>
      <c r="C74" s="117" t="s">
        <v>340</v>
      </c>
    </row>
    <row r="75" spans="1:3">
      <c r="A75" s="117" t="s">
        <v>355</v>
      </c>
      <c r="B75" s="117" t="s">
        <v>356</v>
      </c>
      <c r="C75" s="117" t="s">
        <v>357</v>
      </c>
    </row>
    <row r="76" spans="1:3">
      <c r="A76" s="117" t="s">
        <v>373</v>
      </c>
      <c r="B76" s="117" t="s">
        <v>374</v>
      </c>
    </row>
    <row r="77" spans="1:3">
      <c r="A77" s="117" t="s">
        <v>457</v>
      </c>
    </row>
    <row r="78" spans="1:3">
      <c r="A78" s="139" t="s">
        <v>262</v>
      </c>
      <c r="B78" s="40" t="s">
        <v>82</v>
      </c>
      <c r="C78" s="40" t="s">
        <v>83</v>
      </c>
    </row>
    <row r="79" spans="1:3">
      <c r="A79" s="117" t="s">
        <v>250</v>
      </c>
      <c r="B79" s="40" t="s">
        <v>82</v>
      </c>
      <c r="C79" s="40" t="s">
        <v>83</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2"/>
  <sheetViews>
    <sheetView workbookViewId="0">
      <selection activeCell="A38" sqref="A38"/>
    </sheetView>
  </sheetViews>
  <sheetFormatPr defaultRowHeight="15"/>
  <cols>
    <col min="1" max="1" width="64.140625" style="114" customWidth="1"/>
  </cols>
  <sheetData>
    <row r="1" spans="1:1">
      <c r="A1" s="40" t="s">
        <v>4</v>
      </c>
    </row>
    <row r="2" spans="1:1">
      <c r="A2" s="40" t="s">
        <v>74</v>
      </c>
    </row>
    <row r="3" spans="1:1">
      <c r="A3" s="113"/>
    </row>
    <row r="4" spans="1:1">
      <c r="A4" s="40" t="s">
        <v>284</v>
      </c>
    </row>
    <row r="5" spans="1:1">
      <c r="A5" s="40" t="s">
        <v>399</v>
      </c>
    </row>
    <row r="6" spans="1:1">
      <c r="A6" s="40" t="s">
        <v>75</v>
      </c>
    </row>
    <row r="7" spans="1:1">
      <c r="A7" s="40" t="s">
        <v>76</v>
      </c>
    </row>
    <row r="8" spans="1:1">
      <c r="A8" s="40" t="s">
        <v>77</v>
      </c>
    </row>
    <row r="9" spans="1:1">
      <c r="A9" s="40" t="s">
        <v>284</v>
      </c>
    </row>
    <row r="10" spans="1:1">
      <c r="A10" s="40" t="s">
        <v>78</v>
      </c>
    </row>
    <row r="11" spans="1:1">
      <c r="A11" s="40" t="s">
        <v>446</v>
      </c>
    </row>
    <row r="12" spans="1:1">
      <c r="A12" s="40" t="s">
        <v>94</v>
      </c>
    </row>
    <row r="13" spans="1:1">
      <c r="A13" s="40" t="s">
        <v>95</v>
      </c>
    </row>
    <row r="14" spans="1:1">
      <c r="A14" s="40" t="s">
        <v>249</v>
      </c>
    </row>
    <row r="15" spans="1:1">
      <c r="A15" s="114" t="s">
        <v>333</v>
      </c>
    </row>
    <row r="17" spans="1:1">
      <c r="A17" s="113"/>
    </row>
    <row r="18" spans="1:1">
      <c r="A18" s="40" t="s">
        <v>143</v>
      </c>
    </row>
    <row r="19" spans="1:1">
      <c r="A19" s="40" t="s">
        <v>144</v>
      </c>
    </row>
    <row r="20" spans="1:1">
      <c r="A20" s="113"/>
    </row>
    <row r="21" spans="1:1">
      <c r="A21" s="40" t="s">
        <v>46</v>
      </c>
    </row>
    <row r="22" spans="1:1">
      <c r="A22" s="40" t="s">
        <v>99</v>
      </c>
    </row>
    <row r="23" spans="1:1">
      <c r="A23" s="113"/>
    </row>
    <row r="24" spans="1:1">
      <c r="A24" s="40" t="s">
        <v>403</v>
      </c>
    </row>
    <row r="25" spans="1:1">
      <c r="A25" s="40" t="s">
        <v>86</v>
      </c>
    </row>
    <row r="26" spans="1:1">
      <c r="A26" s="40" t="s">
        <v>293</v>
      </c>
    </row>
    <row r="27" spans="1:1">
      <c r="A27" s="40" t="s">
        <v>403</v>
      </c>
    </row>
    <row r="28" spans="1:1">
      <c r="A28" s="113"/>
    </row>
    <row r="29" spans="1:1">
      <c r="A29" s="40" t="s">
        <v>145</v>
      </c>
    </row>
    <row r="30" spans="1:1">
      <c r="A30" s="40" t="s">
        <v>398</v>
      </c>
    </row>
    <row r="31" spans="1:1">
      <c r="A31" s="40" t="s">
        <v>438</v>
      </c>
    </row>
    <row r="32" spans="1:1">
      <c r="A32" s="40" t="s">
        <v>431</v>
      </c>
    </row>
    <row r="33" spans="1:1">
      <c r="A33" s="40"/>
    </row>
    <row r="34" spans="1:1">
      <c r="A34" s="113"/>
    </row>
    <row r="35" spans="1:1">
      <c r="A35" s="282" t="s">
        <v>460</v>
      </c>
    </row>
    <row r="36" spans="1:1">
      <c r="A36" s="114" t="s">
        <v>342</v>
      </c>
    </row>
    <row r="37" spans="1:1">
      <c r="A37" s="114" t="s">
        <v>343</v>
      </c>
    </row>
    <row r="38" spans="1:1">
      <c r="A38" s="114" t="s">
        <v>344</v>
      </c>
    </row>
    <row r="39" spans="1:1">
      <c r="A39" s="114" t="s">
        <v>345</v>
      </c>
    </row>
    <row r="40" spans="1:1">
      <c r="A40" s="114" t="s">
        <v>346</v>
      </c>
    </row>
    <row r="41" spans="1:1">
      <c r="A41" s="114" t="s">
        <v>347</v>
      </c>
    </row>
    <row r="42" spans="1:1">
      <c r="A42" s="114" t="s">
        <v>348</v>
      </c>
    </row>
    <row r="43" spans="1:1">
      <c r="A43" s="114" t="s">
        <v>349</v>
      </c>
    </row>
    <row r="44" spans="1:1">
      <c r="A44" s="114" t="s">
        <v>350</v>
      </c>
    </row>
    <row r="45" spans="1:1">
      <c r="A45" s="114" t="s">
        <v>351</v>
      </c>
    </row>
    <row r="46" spans="1:1">
      <c r="A46" s="114" t="s">
        <v>352</v>
      </c>
    </row>
    <row r="47" spans="1:1">
      <c r="A47" s="114" t="s">
        <v>353</v>
      </c>
    </row>
    <row r="48" spans="1:1">
      <c r="A48" s="114" t="s">
        <v>354</v>
      </c>
    </row>
    <row r="49" spans="1:1">
      <c r="A49" s="114" t="s">
        <v>389</v>
      </c>
    </row>
    <row r="50" spans="1:1">
      <c r="A50" s="114" t="s">
        <v>388</v>
      </c>
    </row>
    <row r="51" spans="1:1">
      <c r="A51" s="114" t="s">
        <v>390</v>
      </c>
    </row>
    <row r="52" spans="1:1">
      <c r="A52" s="114" t="s">
        <v>358</v>
      </c>
    </row>
    <row r="53" spans="1:1">
      <c r="A53" s="114" t="s">
        <v>359</v>
      </c>
    </row>
    <row r="54" spans="1:1">
      <c r="A54" s="114" t="s">
        <v>360</v>
      </c>
    </row>
    <row r="55" spans="1:1">
      <c r="A55" s="114" t="s">
        <v>361</v>
      </c>
    </row>
    <row r="56" spans="1:1">
      <c r="A56" s="114" t="s">
        <v>362</v>
      </c>
    </row>
    <row r="57" spans="1:1">
      <c r="A57" s="114" t="s">
        <v>363</v>
      </c>
    </row>
    <row r="58" spans="1:1">
      <c r="A58" s="114" t="s">
        <v>364</v>
      </c>
    </row>
    <row r="59" spans="1:1">
      <c r="A59" s="114" t="s">
        <v>365</v>
      </c>
    </row>
    <row r="60" spans="1:1">
      <c r="A60" s="114" t="s">
        <v>366</v>
      </c>
    </row>
    <row r="61" spans="1:1">
      <c r="A61" s="114" t="s">
        <v>367</v>
      </c>
    </row>
    <row r="62" spans="1:1">
      <c r="A62" s="114" t="s">
        <v>368</v>
      </c>
    </row>
    <row r="63" spans="1:1">
      <c r="A63" s="114" t="s">
        <v>369</v>
      </c>
    </row>
    <row r="64" spans="1:1">
      <c r="A64" s="114" t="s">
        <v>370</v>
      </c>
    </row>
    <row r="65" spans="1:1">
      <c r="A65" s="114" t="s">
        <v>376</v>
      </c>
    </row>
    <row r="66" spans="1:1">
      <c r="A66" s="114" t="s">
        <v>377</v>
      </c>
    </row>
    <row r="67" spans="1:1">
      <c r="A67" s="114" t="s">
        <v>378</v>
      </c>
    </row>
    <row r="68" spans="1:1">
      <c r="A68" s="114" t="s">
        <v>379</v>
      </c>
    </row>
    <row r="69" spans="1:1">
      <c r="A69" s="114" t="s">
        <v>384</v>
      </c>
    </row>
    <row r="70" spans="1:1">
      <c r="A70" s="114" t="s">
        <v>385</v>
      </c>
    </row>
    <row r="71" spans="1:1">
      <c r="A71" s="114" t="s">
        <v>391</v>
      </c>
    </row>
    <row r="72" spans="1:1">
      <c r="A72" s="114" t="s">
        <v>392</v>
      </c>
    </row>
    <row r="73" spans="1:1">
      <c r="A73" s="114" t="s">
        <v>393</v>
      </c>
    </row>
    <row r="74" spans="1:1">
      <c r="A74" s="114" t="s">
        <v>394</v>
      </c>
    </row>
    <row r="75" spans="1:1">
      <c r="A75" s="114" t="s">
        <v>395</v>
      </c>
    </row>
    <row r="76" spans="1:1">
      <c r="A76" s="114" t="s">
        <v>396</v>
      </c>
    </row>
    <row r="77" spans="1:1">
      <c r="A77" s="239" t="s">
        <v>400</v>
      </c>
    </row>
    <row r="78" spans="1:1">
      <c r="A78" s="239" t="s">
        <v>401</v>
      </c>
    </row>
    <row r="79" spans="1:1">
      <c r="A79" s="241" t="s">
        <v>408</v>
      </c>
    </row>
    <row r="80" spans="1:1">
      <c r="A80" s="242" t="s">
        <v>369</v>
      </c>
    </row>
    <row r="81" spans="1:1">
      <c r="A81" s="113">
        <v>20</v>
      </c>
    </row>
    <row r="82" spans="1:1">
      <c r="A82" s="114" t="s">
        <v>149</v>
      </c>
    </row>
    <row r="83" spans="1:1">
      <c r="A83" s="114" t="s">
        <v>150</v>
      </c>
    </row>
    <row r="84" spans="1:1">
      <c r="A84" s="114" t="s">
        <v>151</v>
      </c>
    </row>
    <row r="85" spans="1:1">
      <c r="A85" s="114" t="s">
        <v>152</v>
      </c>
    </row>
    <row r="86" spans="1:1">
      <c r="A86" s="113"/>
    </row>
    <row r="87" spans="1:1">
      <c r="A87" s="114" t="s">
        <v>159</v>
      </c>
    </row>
    <row r="88" spans="1:1">
      <c r="A88" s="114" t="s">
        <v>160</v>
      </c>
    </row>
    <row r="89" spans="1:1">
      <c r="A89" s="114" t="s">
        <v>161</v>
      </c>
    </row>
    <row r="90" spans="1:1">
      <c r="A90" s="114" t="s">
        <v>162</v>
      </c>
    </row>
    <row r="91" spans="1:1">
      <c r="A91" s="114" t="s">
        <v>163</v>
      </c>
    </row>
    <row r="92" spans="1:1">
      <c r="A92" s="113"/>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48576"/>
  <sheetViews>
    <sheetView zoomScale="86" zoomScaleNormal="86" workbookViewId="0">
      <selection activeCell="B4" sqref="B4:G417"/>
    </sheetView>
  </sheetViews>
  <sheetFormatPr defaultRowHeight="15"/>
  <cols>
    <col min="1" max="1" width="41.140625" customWidth="1"/>
    <col min="2" max="2" width="54.42578125" style="116" customWidth="1"/>
    <col min="3" max="3" width="76.5703125" style="116" customWidth="1"/>
    <col min="4" max="4" width="14.5703125" style="116" customWidth="1"/>
    <col min="5" max="5" width="135.5703125" style="116" customWidth="1"/>
  </cols>
  <sheetData>
    <row r="1" spans="1:5">
      <c r="A1" s="182" t="str">
        <f>B1&amp;" "&amp;C1&amp;" "&amp;D1&amp;" "&amp;E1</f>
        <v>Муниципальное унитарное предприятие "Многоотраслевое производственное объединение энергосетей" г. Трехгорного 7405000450 Челябинская область, г. Трехгорный , ул. М.Жукова, д. 1-А</v>
      </c>
      <c r="B1" s="115" t="s">
        <v>146</v>
      </c>
      <c r="C1" s="116" t="s">
        <v>147</v>
      </c>
      <c r="D1" s="116">
        <v>7405000450</v>
      </c>
      <c r="E1" s="116" t="s">
        <v>148</v>
      </c>
    </row>
    <row r="2" spans="1:5">
      <c r="A2" s="182" t="str">
        <f t="shared" ref="A2:A65" si="0">B2&amp;" "&amp;C2&amp;" "&amp;D2&amp;" "&amp;E2</f>
        <v>АО "ГРЦ Макеева"  7415061109 Челябинская область, г. Миасс</v>
      </c>
      <c r="B2" s="116" t="s">
        <v>158</v>
      </c>
      <c r="D2" s="116">
        <v>7415061109</v>
      </c>
      <c r="E2" s="116" t="s">
        <v>215</v>
      </c>
    </row>
    <row r="3" spans="1:5">
      <c r="A3" s="182" t="str">
        <f t="shared" si="0"/>
        <v>АО "НПО электромеханики"  7415044181 Челябинская область, г. Миасс, ул. Менделеева, д. 31</v>
      </c>
      <c r="B3" s="116" t="s">
        <v>463</v>
      </c>
      <c r="D3" s="180">
        <v>7415044181</v>
      </c>
      <c r="E3" s="116" t="s">
        <v>216</v>
      </c>
    </row>
    <row r="4" spans="1:5">
      <c r="A4" s="182" t="str">
        <f t="shared" si="0"/>
        <v xml:space="preserve">   </v>
      </c>
    </row>
    <row r="5" spans="1:5">
      <c r="A5" s="182" t="str">
        <f t="shared" si="0"/>
        <v xml:space="preserve">   </v>
      </c>
    </row>
    <row r="6" spans="1:5">
      <c r="A6" s="182" t="str">
        <f t="shared" si="0"/>
        <v xml:space="preserve">   </v>
      </c>
    </row>
    <row r="7" spans="1:5">
      <c r="A7" s="182" t="str">
        <f t="shared" si="0"/>
        <v xml:space="preserve">   </v>
      </c>
    </row>
    <row r="8" spans="1:5">
      <c r="A8" s="182" t="str">
        <f t="shared" si="0"/>
        <v xml:space="preserve">   </v>
      </c>
    </row>
    <row r="9" spans="1:5">
      <c r="A9" s="182" t="str">
        <f t="shared" si="0"/>
        <v xml:space="preserve">   </v>
      </c>
    </row>
    <row r="10" spans="1:5">
      <c r="A10" s="182" t="str">
        <f t="shared" si="0"/>
        <v xml:space="preserve">   </v>
      </c>
    </row>
    <row r="11" spans="1:5">
      <c r="A11" s="182" t="str">
        <f t="shared" si="0"/>
        <v xml:space="preserve">   </v>
      </c>
    </row>
    <row r="12" spans="1:5">
      <c r="A12" s="182" t="str">
        <f t="shared" si="0"/>
        <v xml:space="preserve">   </v>
      </c>
    </row>
    <row r="13" spans="1:5">
      <c r="A13" s="182" t="str">
        <f t="shared" si="0"/>
        <v xml:space="preserve">   </v>
      </c>
    </row>
    <row r="14" spans="1:5">
      <c r="A14" s="182" t="str">
        <f t="shared" si="0"/>
        <v xml:space="preserve">   </v>
      </c>
    </row>
    <row r="15" spans="1:5">
      <c r="A15" s="182" t="str">
        <f t="shared" si="0"/>
        <v xml:space="preserve">   </v>
      </c>
    </row>
    <row r="16" spans="1:5">
      <c r="A16" s="182" t="str">
        <f t="shared" si="0"/>
        <v xml:space="preserve">   </v>
      </c>
    </row>
    <row r="17" spans="1:1">
      <c r="A17" s="182" t="str">
        <f t="shared" si="0"/>
        <v xml:space="preserve">   </v>
      </c>
    </row>
    <row r="18" spans="1:1">
      <c r="A18" s="182" t="str">
        <f t="shared" si="0"/>
        <v xml:space="preserve">   </v>
      </c>
    </row>
    <row r="19" spans="1:1">
      <c r="A19" s="182" t="str">
        <f t="shared" si="0"/>
        <v xml:space="preserve">   </v>
      </c>
    </row>
    <row r="20" spans="1:1">
      <c r="A20" t="str">
        <f t="shared" si="0"/>
        <v xml:space="preserve">   </v>
      </c>
    </row>
    <row r="21" spans="1:1">
      <c r="A21" t="str">
        <f t="shared" si="0"/>
        <v xml:space="preserve">   </v>
      </c>
    </row>
    <row r="22" spans="1:1">
      <c r="A22" t="str">
        <f t="shared" si="0"/>
        <v xml:space="preserve">   </v>
      </c>
    </row>
    <row r="23" spans="1:1">
      <c r="A23" t="str">
        <f t="shared" si="0"/>
        <v xml:space="preserve">   </v>
      </c>
    </row>
    <row r="24" spans="1:1">
      <c r="A24" t="str">
        <f t="shared" si="0"/>
        <v xml:space="preserve">   </v>
      </c>
    </row>
    <row r="25" spans="1:1">
      <c r="A25" t="str">
        <f t="shared" si="0"/>
        <v xml:space="preserve">   </v>
      </c>
    </row>
    <row r="26" spans="1:1">
      <c r="A26" t="str">
        <f t="shared" si="0"/>
        <v xml:space="preserve">   </v>
      </c>
    </row>
    <row r="27" spans="1:1">
      <c r="A27" t="str">
        <f t="shared" si="0"/>
        <v xml:space="preserve">   </v>
      </c>
    </row>
    <row r="28" spans="1:1">
      <c r="A28" t="str">
        <f t="shared" si="0"/>
        <v xml:space="preserve">   </v>
      </c>
    </row>
    <row r="29" spans="1:1">
      <c r="A29" t="str">
        <f t="shared" si="0"/>
        <v xml:space="preserve">   </v>
      </c>
    </row>
    <row r="30" spans="1:1">
      <c r="A30" t="str">
        <f t="shared" si="0"/>
        <v xml:space="preserve">   </v>
      </c>
    </row>
    <row r="31" spans="1:1">
      <c r="A31" t="str">
        <f t="shared" si="0"/>
        <v xml:space="preserve">   </v>
      </c>
    </row>
    <row r="32" spans="1:1">
      <c r="A32" t="str">
        <f t="shared" si="0"/>
        <v xml:space="preserve">   </v>
      </c>
    </row>
    <row r="33" spans="1:1">
      <c r="A33" t="str">
        <f t="shared" si="0"/>
        <v xml:space="preserve">   </v>
      </c>
    </row>
    <row r="34" spans="1:1">
      <c r="A34" t="str">
        <f t="shared" si="0"/>
        <v xml:space="preserve">   </v>
      </c>
    </row>
    <row r="35" spans="1:1">
      <c r="A35" t="str">
        <f t="shared" si="0"/>
        <v xml:space="preserve">   </v>
      </c>
    </row>
    <row r="36" spans="1:1">
      <c r="A36" t="str">
        <f t="shared" si="0"/>
        <v xml:space="preserve">   </v>
      </c>
    </row>
    <row r="37" spans="1:1">
      <c r="A37" t="str">
        <f t="shared" si="0"/>
        <v xml:space="preserve">   </v>
      </c>
    </row>
    <row r="38" spans="1:1">
      <c r="A38" t="str">
        <f t="shared" si="0"/>
        <v xml:space="preserve">   </v>
      </c>
    </row>
    <row r="39" spans="1:1">
      <c r="A39" t="str">
        <f t="shared" si="0"/>
        <v xml:space="preserve">   </v>
      </c>
    </row>
    <row r="40" spans="1:1">
      <c r="A40" t="str">
        <f t="shared" si="0"/>
        <v xml:space="preserve">   </v>
      </c>
    </row>
    <row r="41" spans="1:1">
      <c r="A41" t="str">
        <f t="shared" si="0"/>
        <v xml:space="preserve">   </v>
      </c>
    </row>
    <row r="42" spans="1:1">
      <c r="A42" t="str">
        <f t="shared" si="0"/>
        <v xml:space="preserve">   </v>
      </c>
    </row>
    <row r="43" spans="1:1">
      <c r="A43" t="str">
        <f t="shared" si="0"/>
        <v xml:space="preserve">   </v>
      </c>
    </row>
    <row r="44" spans="1:1">
      <c r="A44" t="str">
        <f t="shared" si="0"/>
        <v xml:space="preserve">   </v>
      </c>
    </row>
    <row r="45" spans="1:1">
      <c r="A45" t="str">
        <f t="shared" si="0"/>
        <v xml:space="preserve">   </v>
      </c>
    </row>
    <row r="46" spans="1:1">
      <c r="A46" t="str">
        <f t="shared" si="0"/>
        <v xml:space="preserve">   </v>
      </c>
    </row>
    <row r="47" spans="1:1">
      <c r="A47" t="str">
        <f t="shared" si="0"/>
        <v xml:space="preserve">   </v>
      </c>
    </row>
    <row r="48" spans="1:1">
      <c r="A48" t="str">
        <f t="shared" si="0"/>
        <v xml:space="preserve">   </v>
      </c>
    </row>
    <row r="49" spans="1:1">
      <c r="A49" t="str">
        <f t="shared" si="0"/>
        <v xml:space="preserve">   </v>
      </c>
    </row>
    <row r="50" spans="1:1">
      <c r="A50" t="str">
        <f t="shared" si="0"/>
        <v xml:space="preserve">   </v>
      </c>
    </row>
    <row r="51" spans="1:1">
      <c r="A51" t="str">
        <f t="shared" si="0"/>
        <v xml:space="preserve">   </v>
      </c>
    </row>
    <row r="52" spans="1:1">
      <c r="A52" t="str">
        <f t="shared" si="0"/>
        <v xml:space="preserve">   </v>
      </c>
    </row>
    <row r="53" spans="1:1">
      <c r="A53" t="str">
        <f t="shared" si="0"/>
        <v xml:space="preserve">   </v>
      </c>
    </row>
    <row r="54" spans="1:1">
      <c r="A54" t="str">
        <f t="shared" si="0"/>
        <v xml:space="preserve">   </v>
      </c>
    </row>
    <row r="55" spans="1:1">
      <c r="A55" t="str">
        <f t="shared" si="0"/>
        <v xml:space="preserve">   </v>
      </c>
    </row>
    <row r="56" spans="1:1">
      <c r="A56" t="str">
        <f t="shared" si="0"/>
        <v xml:space="preserve">   </v>
      </c>
    </row>
    <row r="57" spans="1:1">
      <c r="A57" t="str">
        <f t="shared" si="0"/>
        <v xml:space="preserve">   </v>
      </c>
    </row>
    <row r="58" spans="1:1">
      <c r="A58" t="str">
        <f t="shared" si="0"/>
        <v xml:space="preserve">   </v>
      </c>
    </row>
    <row r="59" spans="1:1">
      <c r="A59" t="str">
        <f t="shared" si="0"/>
        <v xml:space="preserve">   </v>
      </c>
    </row>
    <row r="60" spans="1:1">
      <c r="A60" t="str">
        <f t="shared" si="0"/>
        <v xml:space="preserve">   </v>
      </c>
    </row>
    <row r="61" spans="1:1">
      <c r="A61" t="str">
        <f t="shared" si="0"/>
        <v xml:space="preserve">   </v>
      </c>
    </row>
    <row r="62" spans="1:1">
      <c r="A62" t="str">
        <f t="shared" si="0"/>
        <v xml:space="preserve">   </v>
      </c>
    </row>
    <row r="63" spans="1:1">
      <c r="A63" t="str">
        <f t="shared" si="0"/>
        <v xml:space="preserve">   </v>
      </c>
    </row>
    <row r="64" spans="1:1">
      <c r="A64" t="str">
        <f t="shared" si="0"/>
        <v xml:space="preserve">   </v>
      </c>
    </row>
    <row r="65" spans="1:1">
      <c r="A65" t="str">
        <f t="shared" si="0"/>
        <v xml:space="preserve">   </v>
      </c>
    </row>
    <row r="66" spans="1:1">
      <c r="A66" t="str">
        <f t="shared" ref="A66:A129" si="1">B66&amp;" "&amp;C66&amp;" "&amp;D66&amp;" "&amp;E66</f>
        <v xml:space="preserve">   </v>
      </c>
    </row>
    <row r="67" spans="1:1">
      <c r="A67" t="str">
        <f t="shared" si="1"/>
        <v xml:space="preserve">   </v>
      </c>
    </row>
    <row r="68" spans="1:1">
      <c r="A68" t="str">
        <f t="shared" si="1"/>
        <v xml:space="preserve">   </v>
      </c>
    </row>
    <row r="69" spans="1:1">
      <c r="A69" t="str">
        <f t="shared" si="1"/>
        <v xml:space="preserve">   </v>
      </c>
    </row>
    <row r="70" spans="1:1">
      <c r="A70" t="str">
        <f t="shared" si="1"/>
        <v xml:space="preserve">   </v>
      </c>
    </row>
    <row r="71" spans="1:1">
      <c r="A71" t="str">
        <f t="shared" si="1"/>
        <v xml:space="preserve">   </v>
      </c>
    </row>
    <row r="72" spans="1:1">
      <c r="A72" t="str">
        <f t="shared" si="1"/>
        <v xml:space="preserve">   </v>
      </c>
    </row>
    <row r="73" spans="1:1">
      <c r="A73" t="str">
        <f t="shared" si="1"/>
        <v xml:space="preserve">   </v>
      </c>
    </row>
    <row r="74" spans="1:1">
      <c r="A74" t="str">
        <f t="shared" si="1"/>
        <v xml:space="preserve">   </v>
      </c>
    </row>
    <row r="75" spans="1:1">
      <c r="A75" t="str">
        <f t="shared" si="1"/>
        <v xml:space="preserve">   </v>
      </c>
    </row>
    <row r="76" spans="1:1">
      <c r="A76" t="str">
        <f t="shared" si="1"/>
        <v xml:space="preserve">   </v>
      </c>
    </row>
    <row r="77" spans="1:1">
      <c r="A77" t="str">
        <f t="shared" si="1"/>
        <v xml:space="preserve">   </v>
      </c>
    </row>
    <row r="78" spans="1:1">
      <c r="A78" t="str">
        <f t="shared" si="1"/>
        <v xml:space="preserve">   </v>
      </c>
    </row>
    <row r="79" spans="1:1">
      <c r="A79" t="str">
        <f t="shared" si="1"/>
        <v xml:space="preserve">   </v>
      </c>
    </row>
    <row r="80" spans="1:1">
      <c r="A80" t="str">
        <f t="shared" si="1"/>
        <v xml:space="preserve">   </v>
      </c>
    </row>
    <row r="81" spans="1:1">
      <c r="A81" t="str">
        <f t="shared" si="1"/>
        <v xml:space="preserve">   </v>
      </c>
    </row>
    <row r="82" spans="1:1">
      <c r="A82" t="str">
        <f t="shared" si="1"/>
        <v xml:space="preserve">   </v>
      </c>
    </row>
    <row r="83" spans="1:1">
      <c r="A83" t="str">
        <f t="shared" si="1"/>
        <v xml:space="preserve">   </v>
      </c>
    </row>
    <row r="84" spans="1:1">
      <c r="A84" t="str">
        <f t="shared" si="1"/>
        <v xml:space="preserve">   </v>
      </c>
    </row>
    <row r="85" spans="1:1">
      <c r="A85" t="str">
        <f t="shared" si="1"/>
        <v xml:space="preserve">   </v>
      </c>
    </row>
    <row r="86" spans="1:1">
      <c r="A86" t="str">
        <f t="shared" si="1"/>
        <v xml:space="preserve">   </v>
      </c>
    </row>
    <row r="87" spans="1:1">
      <c r="A87" t="str">
        <f t="shared" si="1"/>
        <v xml:space="preserve">   </v>
      </c>
    </row>
    <row r="88" spans="1:1">
      <c r="A88" t="str">
        <f t="shared" si="1"/>
        <v xml:space="preserve">   </v>
      </c>
    </row>
    <row r="89" spans="1:1">
      <c r="A89" t="str">
        <f t="shared" si="1"/>
        <v xml:space="preserve">   </v>
      </c>
    </row>
    <row r="90" spans="1:1">
      <c r="A90" t="str">
        <f t="shared" si="1"/>
        <v xml:space="preserve">   </v>
      </c>
    </row>
    <row r="91" spans="1:1">
      <c r="A91" t="str">
        <f t="shared" si="1"/>
        <v xml:space="preserve">   </v>
      </c>
    </row>
    <row r="92" spans="1:1">
      <c r="A92" t="str">
        <f t="shared" si="1"/>
        <v xml:space="preserve">   </v>
      </c>
    </row>
    <row r="93" spans="1:1">
      <c r="A93" t="str">
        <f t="shared" si="1"/>
        <v xml:space="preserve">   </v>
      </c>
    </row>
    <row r="94" spans="1:1">
      <c r="A94" t="str">
        <f t="shared" si="1"/>
        <v xml:space="preserve">   </v>
      </c>
    </row>
    <row r="95" spans="1:1">
      <c r="A95" t="str">
        <f t="shared" si="1"/>
        <v xml:space="preserve">   </v>
      </c>
    </row>
    <row r="96" spans="1:1">
      <c r="A96" t="str">
        <f t="shared" si="1"/>
        <v xml:space="preserve">   </v>
      </c>
    </row>
    <row r="97" spans="1:4">
      <c r="A97" t="str">
        <f t="shared" si="1"/>
        <v xml:space="preserve">   </v>
      </c>
    </row>
    <row r="98" spans="1:4">
      <c r="A98" t="str">
        <f t="shared" si="1"/>
        <v xml:space="preserve">   </v>
      </c>
    </row>
    <row r="99" spans="1:4">
      <c r="A99" t="str">
        <f t="shared" si="1"/>
        <v xml:space="preserve">   </v>
      </c>
    </row>
    <row r="100" spans="1:4">
      <c r="A100" t="str">
        <f t="shared" si="1"/>
        <v xml:space="preserve">   </v>
      </c>
      <c r="D100" s="115"/>
    </row>
    <row r="101" spans="1:4">
      <c r="A101" t="str">
        <f t="shared" si="1"/>
        <v xml:space="preserve">   </v>
      </c>
    </row>
    <row r="102" spans="1:4">
      <c r="A102" t="str">
        <f t="shared" si="1"/>
        <v xml:space="preserve">   </v>
      </c>
    </row>
    <row r="103" spans="1:4">
      <c r="A103" t="str">
        <f t="shared" si="1"/>
        <v xml:space="preserve">   </v>
      </c>
    </row>
    <row r="104" spans="1:4">
      <c r="A104" t="str">
        <f t="shared" si="1"/>
        <v xml:space="preserve">   </v>
      </c>
    </row>
    <row r="105" spans="1:4">
      <c r="A105" t="str">
        <f t="shared" si="1"/>
        <v xml:space="preserve">   </v>
      </c>
    </row>
    <row r="106" spans="1:4">
      <c r="A106" t="str">
        <f t="shared" si="1"/>
        <v xml:space="preserve">   </v>
      </c>
    </row>
    <row r="107" spans="1:4">
      <c r="A107" t="str">
        <f t="shared" si="1"/>
        <v xml:space="preserve">   </v>
      </c>
    </row>
    <row r="108" spans="1:4">
      <c r="A108" t="str">
        <f t="shared" si="1"/>
        <v xml:space="preserve">   </v>
      </c>
    </row>
    <row r="109" spans="1:4">
      <c r="A109" t="str">
        <f t="shared" si="1"/>
        <v xml:space="preserve">   </v>
      </c>
    </row>
    <row r="110" spans="1:4">
      <c r="A110" t="str">
        <f t="shared" si="1"/>
        <v xml:space="preserve">   </v>
      </c>
    </row>
    <row r="111" spans="1:4">
      <c r="A111" t="str">
        <f t="shared" si="1"/>
        <v xml:space="preserve">   </v>
      </c>
    </row>
    <row r="112" spans="1:4">
      <c r="A112" t="str">
        <f t="shared" si="1"/>
        <v xml:space="preserve">   </v>
      </c>
    </row>
    <row r="113" spans="1:4">
      <c r="A113" t="str">
        <f t="shared" si="1"/>
        <v xml:space="preserve">   </v>
      </c>
    </row>
    <row r="114" spans="1:4">
      <c r="A114" t="str">
        <f t="shared" si="1"/>
        <v xml:space="preserve">   </v>
      </c>
    </row>
    <row r="115" spans="1:4">
      <c r="A115" t="str">
        <f t="shared" si="1"/>
        <v xml:space="preserve">   </v>
      </c>
    </row>
    <row r="116" spans="1:4">
      <c r="A116" t="str">
        <f t="shared" si="1"/>
        <v xml:space="preserve">   </v>
      </c>
    </row>
    <row r="117" spans="1:4">
      <c r="A117" t="str">
        <f t="shared" si="1"/>
        <v xml:space="preserve">   </v>
      </c>
    </row>
    <row r="118" spans="1:4">
      <c r="A118" t="str">
        <f t="shared" si="1"/>
        <v xml:space="preserve">   </v>
      </c>
      <c r="D118" s="115"/>
    </row>
    <row r="119" spans="1:4">
      <c r="A119" t="str">
        <f t="shared" si="1"/>
        <v xml:space="preserve">   </v>
      </c>
    </row>
    <row r="120" spans="1:4">
      <c r="A120" t="str">
        <f t="shared" si="1"/>
        <v xml:space="preserve">   </v>
      </c>
    </row>
    <row r="121" spans="1:4">
      <c r="A121" t="str">
        <f t="shared" si="1"/>
        <v xml:space="preserve">   </v>
      </c>
    </row>
    <row r="122" spans="1:4">
      <c r="A122" t="str">
        <f t="shared" si="1"/>
        <v xml:space="preserve">   </v>
      </c>
    </row>
    <row r="123" spans="1:4">
      <c r="A123" t="str">
        <f t="shared" si="1"/>
        <v xml:space="preserve">   </v>
      </c>
    </row>
    <row r="124" spans="1:4">
      <c r="A124" t="str">
        <f t="shared" si="1"/>
        <v xml:space="preserve">   </v>
      </c>
    </row>
    <row r="125" spans="1:4">
      <c r="A125" t="str">
        <f t="shared" si="1"/>
        <v xml:space="preserve">   </v>
      </c>
    </row>
    <row r="126" spans="1:4">
      <c r="A126" t="str">
        <f t="shared" si="1"/>
        <v xml:space="preserve">   </v>
      </c>
    </row>
    <row r="127" spans="1:4">
      <c r="A127" t="str">
        <f t="shared" si="1"/>
        <v xml:space="preserve">   </v>
      </c>
    </row>
    <row r="128" spans="1:4">
      <c r="A128" t="str">
        <f t="shared" si="1"/>
        <v xml:space="preserve">   </v>
      </c>
    </row>
    <row r="129" spans="1:4">
      <c r="A129" t="str">
        <f t="shared" si="1"/>
        <v xml:space="preserve">   </v>
      </c>
    </row>
    <row r="130" spans="1:4">
      <c r="A130" t="str">
        <f t="shared" ref="A130:A193" si="2">B130&amp;" "&amp;C130&amp;" "&amp;D130&amp;" "&amp;E130</f>
        <v xml:space="preserve">   </v>
      </c>
    </row>
    <row r="131" spans="1:4">
      <c r="A131" t="str">
        <f t="shared" si="2"/>
        <v xml:space="preserve">   </v>
      </c>
    </row>
    <row r="132" spans="1:4">
      <c r="A132" t="str">
        <f t="shared" si="2"/>
        <v xml:space="preserve">   </v>
      </c>
    </row>
    <row r="133" spans="1:4">
      <c r="A133" t="str">
        <f t="shared" si="2"/>
        <v xml:space="preserve">   </v>
      </c>
    </row>
    <row r="134" spans="1:4">
      <c r="A134" t="str">
        <f t="shared" si="2"/>
        <v xml:space="preserve">   </v>
      </c>
    </row>
    <row r="135" spans="1:4">
      <c r="A135" t="str">
        <f t="shared" si="2"/>
        <v xml:space="preserve">   </v>
      </c>
    </row>
    <row r="136" spans="1:4">
      <c r="A136" t="str">
        <f t="shared" si="2"/>
        <v xml:space="preserve">   </v>
      </c>
    </row>
    <row r="137" spans="1:4">
      <c r="A137" t="str">
        <f t="shared" si="2"/>
        <v xml:space="preserve">   </v>
      </c>
    </row>
    <row r="138" spans="1:4">
      <c r="A138" t="str">
        <f t="shared" si="2"/>
        <v xml:space="preserve">   </v>
      </c>
    </row>
    <row r="139" spans="1:4">
      <c r="A139" t="str">
        <f t="shared" si="2"/>
        <v xml:space="preserve">   </v>
      </c>
    </row>
    <row r="140" spans="1:4">
      <c r="A140" t="str">
        <f t="shared" si="2"/>
        <v xml:space="preserve">   </v>
      </c>
      <c r="D140" s="115"/>
    </row>
    <row r="141" spans="1:4">
      <c r="A141" t="str">
        <f t="shared" si="2"/>
        <v xml:space="preserve">   </v>
      </c>
    </row>
    <row r="142" spans="1:4">
      <c r="A142" t="str">
        <f t="shared" si="2"/>
        <v xml:space="preserve">   </v>
      </c>
    </row>
    <row r="143" spans="1:4">
      <c r="A143" t="str">
        <f t="shared" si="2"/>
        <v xml:space="preserve">   </v>
      </c>
    </row>
    <row r="144" spans="1:4">
      <c r="A144" t="str">
        <f t="shared" si="2"/>
        <v xml:space="preserve">   </v>
      </c>
    </row>
    <row r="145" spans="1:1">
      <c r="A145" t="str">
        <f t="shared" si="2"/>
        <v xml:space="preserve">   </v>
      </c>
    </row>
    <row r="146" spans="1:1">
      <c r="A146" t="str">
        <f t="shared" si="2"/>
        <v xml:space="preserve">   </v>
      </c>
    </row>
    <row r="147" spans="1:1">
      <c r="A147" t="str">
        <f t="shared" si="2"/>
        <v xml:space="preserve">   </v>
      </c>
    </row>
    <row r="148" spans="1:1">
      <c r="A148" t="str">
        <f t="shared" si="2"/>
        <v xml:space="preserve">   </v>
      </c>
    </row>
    <row r="149" spans="1:1">
      <c r="A149" t="str">
        <f t="shared" si="2"/>
        <v xml:space="preserve">   </v>
      </c>
    </row>
    <row r="150" spans="1:1">
      <c r="A150" t="str">
        <f t="shared" si="2"/>
        <v xml:space="preserve">   </v>
      </c>
    </row>
    <row r="151" spans="1:1">
      <c r="A151" t="str">
        <f t="shared" si="2"/>
        <v xml:space="preserve">   </v>
      </c>
    </row>
    <row r="152" spans="1:1">
      <c r="A152" t="str">
        <f t="shared" si="2"/>
        <v xml:space="preserve">   </v>
      </c>
    </row>
    <row r="153" spans="1:1">
      <c r="A153" t="str">
        <f t="shared" si="2"/>
        <v xml:space="preserve">   </v>
      </c>
    </row>
    <row r="154" spans="1:1">
      <c r="A154" t="str">
        <f t="shared" si="2"/>
        <v xml:space="preserve">   </v>
      </c>
    </row>
    <row r="155" spans="1:1">
      <c r="A155" t="str">
        <f t="shared" si="2"/>
        <v xml:space="preserve">   </v>
      </c>
    </row>
    <row r="156" spans="1:1">
      <c r="A156" t="str">
        <f t="shared" si="2"/>
        <v xml:space="preserve">   </v>
      </c>
    </row>
    <row r="157" spans="1:1">
      <c r="A157" t="str">
        <f t="shared" si="2"/>
        <v xml:space="preserve">   </v>
      </c>
    </row>
    <row r="158" spans="1:1">
      <c r="A158" t="str">
        <f t="shared" si="2"/>
        <v xml:space="preserve">   </v>
      </c>
    </row>
    <row r="159" spans="1:1">
      <c r="A159" t="str">
        <f t="shared" si="2"/>
        <v xml:space="preserve">   </v>
      </c>
    </row>
    <row r="160" spans="1:1">
      <c r="A160" t="str">
        <f t="shared" si="2"/>
        <v xml:space="preserve">   </v>
      </c>
    </row>
    <row r="161" spans="1:4">
      <c r="A161" t="str">
        <f t="shared" si="2"/>
        <v xml:space="preserve">   </v>
      </c>
    </row>
    <row r="162" spans="1:4">
      <c r="A162" t="str">
        <f t="shared" si="2"/>
        <v xml:space="preserve">   </v>
      </c>
      <c r="D162" s="115"/>
    </row>
    <row r="163" spans="1:4">
      <c r="A163" t="str">
        <f t="shared" si="2"/>
        <v xml:space="preserve">   </v>
      </c>
    </row>
    <row r="164" spans="1:4">
      <c r="A164" t="str">
        <f t="shared" si="2"/>
        <v xml:space="preserve">   </v>
      </c>
    </row>
    <row r="165" spans="1:4">
      <c r="A165" t="str">
        <f t="shared" si="2"/>
        <v xml:space="preserve">   </v>
      </c>
    </row>
    <row r="166" spans="1:4">
      <c r="A166" t="str">
        <f t="shared" si="2"/>
        <v xml:space="preserve">   </v>
      </c>
    </row>
    <row r="167" spans="1:4">
      <c r="A167" t="str">
        <f t="shared" si="2"/>
        <v xml:space="preserve">   </v>
      </c>
    </row>
    <row r="168" spans="1:4">
      <c r="A168" t="str">
        <f t="shared" si="2"/>
        <v xml:space="preserve">   </v>
      </c>
    </row>
    <row r="169" spans="1:4">
      <c r="A169" t="str">
        <f t="shared" si="2"/>
        <v xml:space="preserve">   </v>
      </c>
    </row>
    <row r="170" spans="1:4">
      <c r="A170" t="str">
        <f t="shared" si="2"/>
        <v xml:space="preserve">   </v>
      </c>
    </row>
    <row r="171" spans="1:4">
      <c r="A171" t="str">
        <f t="shared" si="2"/>
        <v xml:space="preserve">   </v>
      </c>
    </row>
    <row r="172" spans="1:4">
      <c r="A172" t="str">
        <f t="shared" si="2"/>
        <v xml:space="preserve">   </v>
      </c>
    </row>
    <row r="173" spans="1:4">
      <c r="A173" t="str">
        <f t="shared" si="2"/>
        <v xml:space="preserve">   </v>
      </c>
    </row>
    <row r="174" spans="1:4">
      <c r="A174" t="str">
        <f t="shared" si="2"/>
        <v xml:space="preserve">   </v>
      </c>
    </row>
    <row r="175" spans="1:4">
      <c r="A175" t="str">
        <f t="shared" si="2"/>
        <v xml:space="preserve">   </v>
      </c>
    </row>
    <row r="176" spans="1:4">
      <c r="A176" t="str">
        <f t="shared" si="2"/>
        <v xml:space="preserve">   </v>
      </c>
    </row>
    <row r="177" spans="1:1">
      <c r="A177" t="str">
        <f t="shared" si="2"/>
        <v xml:space="preserve">   </v>
      </c>
    </row>
    <row r="178" spans="1:1">
      <c r="A178" t="str">
        <f t="shared" si="2"/>
        <v xml:space="preserve">   </v>
      </c>
    </row>
    <row r="179" spans="1:1">
      <c r="A179" t="str">
        <f t="shared" si="2"/>
        <v xml:space="preserve">   </v>
      </c>
    </row>
    <row r="180" spans="1:1">
      <c r="A180" t="str">
        <f t="shared" si="2"/>
        <v xml:space="preserve">   </v>
      </c>
    </row>
    <row r="181" spans="1:1">
      <c r="A181" t="str">
        <f t="shared" si="2"/>
        <v xml:space="preserve">   </v>
      </c>
    </row>
    <row r="182" spans="1:1">
      <c r="A182" t="str">
        <f t="shared" si="2"/>
        <v xml:space="preserve">   </v>
      </c>
    </row>
    <row r="183" spans="1:1">
      <c r="A183" t="str">
        <f t="shared" si="2"/>
        <v xml:space="preserve">   </v>
      </c>
    </row>
    <row r="184" spans="1:1">
      <c r="A184" t="str">
        <f t="shared" si="2"/>
        <v xml:space="preserve">   </v>
      </c>
    </row>
    <row r="185" spans="1:1">
      <c r="A185" t="str">
        <f t="shared" si="2"/>
        <v xml:space="preserve">   </v>
      </c>
    </row>
    <row r="186" spans="1:1">
      <c r="A186" t="str">
        <f t="shared" si="2"/>
        <v xml:space="preserve">   </v>
      </c>
    </row>
    <row r="187" spans="1:1">
      <c r="A187" t="str">
        <f t="shared" si="2"/>
        <v xml:space="preserve">   </v>
      </c>
    </row>
    <row r="188" spans="1:1">
      <c r="A188" t="str">
        <f t="shared" si="2"/>
        <v xml:space="preserve">   </v>
      </c>
    </row>
    <row r="189" spans="1:1">
      <c r="A189" t="str">
        <f t="shared" si="2"/>
        <v xml:space="preserve">   </v>
      </c>
    </row>
    <row r="190" spans="1:1">
      <c r="A190" t="str">
        <f t="shared" si="2"/>
        <v xml:space="preserve">   </v>
      </c>
    </row>
    <row r="191" spans="1:1">
      <c r="A191" t="str">
        <f t="shared" si="2"/>
        <v xml:space="preserve">   </v>
      </c>
    </row>
    <row r="192" spans="1:1">
      <c r="A192" t="str">
        <f t="shared" si="2"/>
        <v xml:space="preserve">   </v>
      </c>
    </row>
    <row r="193" spans="1:1">
      <c r="A193" t="str">
        <f t="shared" si="2"/>
        <v xml:space="preserve">   </v>
      </c>
    </row>
    <row r="194" spans="1:1">
      <c r="A194" t="str">
        <f t="shared" ref="A194:A257" si="3">B194&amp;" "&amp;C194&amp;" "&amp;D194&amp;" "&amp;E194</f>
        <v xml:space="preserve">   </v>
      </c>
    </row>
    <row r="195" spans="1:1">
      <c r="A195" t="str">
        <f t="shared" si="3"/>
        <v xml:space="preserve">   </v>
      </c>
    </row>
    <row r="196" spans="1:1">
      <c r="A196" t="str">
        <f t="shared" si="3"/>
        <v xml:space="preserve">   </v>
      </c>
    </row>
    <row r="197" spans="1:1">
      <c r="A197" t="str">
        <f t="shared" si="3"/>
        <v xml:space="preserve">   </v>
      </c>
    </row>
    <row r="198" spans="1:1">
      <c r="A198" t="str">
        <f t="shared" si="3"/>
        <v xml:space="preserve">   </v>
      </c>
    </row>
    <row r="199" spans="1:1">
      <c r="A199" t="str">
        <f t="shared" si="3"/>
        <v xml:space="preserve">   </v>
      </c>
    </row>
    <row r="200" spans="1:1">
      <c r="A200" t="str">
        <f t="shared" si="3"/>
        <v xml:space="preserve">   </v>
      </c>
    </row>
    <row r="201" spans="1:1">
      <c r="A201" t="str">
        <f t="shared" si="3"/>
        <v xml:space="preserve">   </v>
      </c>
    </row>
    <row r="202" spans="1:1">
      <c r="A202" t="str">
        <f t="shared" si="3"/>
        <v xml:space="preserve">   </v>
      </c>
    </row>
    <row r="203" spans="1:1">
      <c r="A203" t="str">
        <f t="shared" si="3"/>
        <v xml:space="preserve">   </v>
      </c>
    </row>
    <row r="204" spans="1:1">
      <c r="A204" t="str">
        <f t="shared" si="3"/>
        <v xml:space="preserve">   </v>
      </c>
    </row>
    <row r="205" spans="1:1">
      <c r="A205" t="str">
        <f t="shared" si="3"/>
        <v xml:space="preserve">   </v>
      </c>
    </row>
    <row r="206" spans="1:1">
      <c r="A206" t="str">
        <f t="shared" si="3"/>
        <v xml:space="preserve">   </v>
      </c>
    </row>
    <row r="207" spans="1:1">
      <c r="A207" t="str">
        <f t="shared" si="3"/>
        <v xml:space="preserve">   </v>
      </c>
    </row>
    <row r="208" spans="1:1">
      <c r="A208" t="str">
        <f t="shared" si="3"/>
        <v xml:space="preserve">   </v>
      </c>
    </row>
    <row r="209" spans="1:1">
      <c r="A209" t="str">
        <f t="shared" si="3"/>
        <v xml:space="preserve">   </v>
      </c>
    </row>
    <row r="210" spans="1:1">
      <c r="A210" t="str">
        <f t="shared" si="3"/>
        <v xml:space="preserve">   </v>
      </c>
    </row>
    <row r="211" spans="1:1">
      <c r="A211" t="str">
        <f t="shared" si="3"/>
        <v xml:space="preserve">   </v>
      </c>
    </row>
    <row r="212" spans="1:1">
      <c r="A212" t="str">
        <f t="shared" si="3"/>
        <v xml:space="preserve">   </v>
      </c>
    </row>
    <row r="213" spans="1:1">
      <c r="A213" t="str">
        <f t="shared" si="3"/>
        <v xml:space="preserve">   </v>
      </c>
    </row>
    <row r="214" spans="1:1">
      <c r="A214" t="str">
        <f t="shared" si="3"/>
        <v xml:space="preserve">   </v>
      </c>
    </row>
    <row r="215" spans="1:1">
      <c r="A215" t="str">
        <f t="shared" si="3"/>
        <v xml:space="preserve">   </v>
      </c>
    </row>
    <row r="216" spans="1:1">
      <c r="A216" t="str">
        <f t="shared" si="3"/>
        <v xml:space="preserve">   </v>
      </c>
    </row>
    <row r="217" spans="1:1">
      <c r="A217" t="str">
        <f t="shared" si="3"/>
        <v xml:space="preserve">   </v>
      </c>
    </row>
    <row r="218" spans="1:1">
      <c r="A218" t="str">
        <f t="shared" si="3"/>
        <v xml:space="preserve">   </v>
      </c>
    </row>
    <row r="219" spans="1:1">
      <c r="A219" t="str">
        <f t="shared" si="3"/>
        <v xml:space="preserve">   </v>
      </c>
    </row>
    <row r="220" spans="1:1">
      <c r="A220" t="str">
        <f t="shared" si="3"/>
        <v xml:space="preserve">   </v>
      </c>
    </row>
    <row r="221" spans="1:1">
      <c r="A221" t="str">
        <f t="shared" si="3"/>
        <v xml:space="preserve">   </v>
      </c>
    </row>
    <row r="222" spans="1:1">
      <c r="A222" t="str">
        <f t="shared" si="3"/>
        <v xml:space="preserve">   </v>
      </c>
    </row>
    <row r="223" spans="1:1">
      <c r="A223" t="str">
        <f t="shared" si="3"/>
        <v xml:space="preserve">   </v>
      </c>
    </row>
    <row r="224" spans="1:1">
      <c r="A224" t="str">
        <f t="shared" si="3"/>
        <v xml:space="preserve">   </v>
      </c>
    </row>
    <row r="225" spans="1:1">
      <c r="A225" t="str">
        <f t="shared" si="3"/>
        <v xml:space="preserve">   </v>
      </c>
    </row>
    <row r="226" spans="1:1">
      <c r="A226" t="str">
        <f t="shared" si="3"/>
        <v xml:space="preserve">   </v>
      </c>
    </row>
    <row r="227" spans="1:1">
      <c r="A227" t="str">
        <f t="shared" si="3"/>
        <v xml:space="preserve">   </v>
      </c>
    </row>
    <row r="228" spans="1:1">
      <c r="A228" t="str">
        <f t="shared" si="3"/>
        <v xml:space="preserve">   </v>
      </c>
    </row>
    <row r="229" spans="1:1">
      <c r="A229" t="str">
        <f t="shared" si="3"/>
        <v xml:space="preserve">   </v>
      </c>
    </row>
    <row r="230" spans="1:1">
      <c r="A230" t="str">
        <f t="shared" si="3"/>
        <v xml:space="preserve">   </v>
      </c>
    </row>
    <row r="231" spans="1:1">
      <c r="A231" t="str">
        <f t="shared" si="3"/>
        <v xml:space="preserve">   </v>
      </c>
    </row>
    <row r="232" spans="1:1">
      <c r="A232" t="str">
        <f t="shared" si="3"/>
        <v xml:space="preserve">   </v>
      </c>
    </row>
    <row r="233" spans="1:1">
      <c r="A233" t="str">
        <f t="shared" si="3"/>
        <v xml:space="preserve">   </v>
      </c>
    </row>
    <row r="234" spans="1:1">
      <c r="A234" t="str">
        <f t="shared" si="3"/>
        <v xml:space="preserve">   </v>
      </c>
    </row>
    <row r="235" spans="1:1">
      <c r="A235" t="str">
        <f t="shared" si="3"/>
        <v xml:space="preserve">   </v>
      </c>
    </row>
    <row r="236" spans="1:1">
      <c r="A236" t="str">
        <f t="shared" si="3"/>
        <v xml:space="preserve">   </v>
      </c>
    </row>
    <row r="237" spans="1:1">
      <c r="A237" t="str">
        <f t="shared" si="3"/>
        <v xml:space="preserve">   </v>
      </c>
    </row>
    <row r="238" spans="1:1">
      <c r="A238" t="str">
        <f t="shared" si="3"/>
        <v xml:space="preserve">   </v>
      </c>
    </row>
    <row r="239" spans="1:1">
      <c r="A239" t="str">
        <f t="shared" si="3"/>
        <v xml:space="preserve">   </v>
      </c>
    </row>
    <row r="240" spans="1:1">
      <c r="A240" t="str">
        <f t="shared" si="3"/>
        <v xml:space="preserve">   </v>
      </c>
    </row>
    <row r="241" spans="1:1">
      <c r="A241" t="str">
        <f t="shared" si="3"/>
        <v xml:space="preserve">   </v>
      </c>
    </row>
    <row r="242" spans="1:1">
      <c r="A242" t="str">
        <f t="shared" si="3"/>
        <v xml:space="preserve">   </v>
      </c>
    </row>
    <row r="243" spans="1:1">
      <c r="A243" t="str">
        <f t="shared" si="3"/>
        <v xml:space="preserve">   </v>
      </c>
    </row>
    <row r="244" spans="1:1">
      <c r="A244" t="str">
        <f t="shared" si="3"/>
        <v xml:space="preserve">   </v>
      </c>
    </row>
    <row r="245" spans="1:1">
      <c r="A245" t="str">
        <f t="shared" si="3"/>
        <v xml:space="preserve">   </v>
      </c>
    </row>
    <row r="246" spans="1:1">
      <c r="A246" t="str">
        <f t="shared" si="3"/>
        <v xml:space="preserve">   </v>
      </c>
    </row>
    <row r="247" spans="1:1">
      <c r="A247" t="str">
        <f t="shared" si="3"/>
        <v xml:space="preserve">   </v>
      </c>
    </row>
    <row r="248" spans="1:1">
      <c r="A248" t="str">
        <f t="shared" si="3"/>
        <v xml:space="preserve">   </v>
      </c>
    </row>
    <row r="249" spans="1:1">
      <c r="A249" t="str">
        <f t="shared" si="3"/>
        <v xml:space="preserve">   </v>
      </c>
    </row>
    <row r="250" spans="1:1">
      <c r="A250" t="str">
        <f t="shared" si="3"/>
        <v xml:space="preserve">   </v>
      </c>
    </row>
    <row r="251" spans="1:1">
      <c r="A251" t="str">
        <f t="shared" si="3"/>
        <v xml:space="preserve">   </v>
      </c>
    </row>
    <row r="252" spans="1:1">
      <c r="A252" t="str">
        <f t="shared" si="3"/>
        <v xml:space="preserve">   </v>
      </c>
    </row>
    <row r="253" spans="1:1">
      <c r="A253" t="str">
        <f t="shared" si="3"/>
        <v xml:space="preserve">   </v>
      </c>
    </row>
    <row r="254" spans="1:1">
      <c r="A254" t="str">
        <f t="shared" si="3"/>
        <v xml:space="preserve">   </v>
      </c>
    </row>
    <row r="255" spans="1:1">
      <c r="A255" t="str">
        <f t="shared" si="3"/>
        <v xml:space="preserve">   </v>
      </c>
    </row>
    <row r="256" spans="1:1">
      <c r="A256" t="str">
        <f t="shared" si="3"/>
        <v xml:space="preserve">   </v>
      </c>
    </row>
    <row r="257" spans="1:1">
      <c r="A257" t="str">
        <f t="shared" si="3"/>
        <v xml:space="preserve">   </v>
      </c>
    </row>
    <row r="258" spans="1:1">
      <c r="A258" t="str">
        <f t="shared" ref="A258:A321" si="4">B258&amp;" "&amp;C258&amp;" "&amp;D258&amp;" "&amp;E258</f>
        <v xml:space="preserve">   </v>
      </c>
    </row>
    <row r="259" spans="1:1">
      <c r="A259" t="str">
        <f t="shared" si="4"/>
        <v xml:space="preserve">   </v>
      </c>
    </row>
    <row r="260" spans="1:1">
      <c r="A260" t="str">
        <f t="shared" si="4"/>
        <v xml:space="preserve">   </v>
      </c>
    </row>
    <row r="261" spans="1:1">
      <c r="A261" t="str">
        <f t="shared" si="4"/>
        <v xml:space="preserve">   </v>
      </c>
    </row>
    <row r="262" spans="1:1">
      <c r="A262" t="str">
        <f t="shared" si="4"/>
        <v xml:space="preserve">   </v>
      </c>
    </row>
    <row r="263" spans="1:1">
      <c r="A263" t="str">
        <f t="shared" si="4"/>
        <v xml:space="preserve">   </v>
      </c>
    </row>
    <row r="264" spans="1:1">
      <c r="A264" t="str">
        <f t="shared" si="4"/>
        <v xml:space="preserve">   </v>
      </c>
    </row>
    <row r="265" spans="1:1">
      <c r="A265" t="str">
        <f t="shared" si="4"/>
        <v xml:space="preserve">   </v>
      </c>
    </row>
    <row r="266" spans="1:1">
      <c r="A266" t="str">
        <f t="shared" si="4"/>
        <v xml:space="preserve">   </v>
      </c>
    </row>
    <row r="267" spans="1:1">
      <c r="A267" t="str">
        <f t="shared" si="4"/>
        <v xml:space="preserve">   </v>
      </c>
    </row>
    <row r="268" spans="1:1">
      <c r="A268" t="str">
        <f t="shared" si="4"/>
        <v xml:space="preserve">   </v>
      </c>
    </row>
    <row r="269" spans="1:1">
      <c r="A269" t="str">
        <f t="shared" si="4"/>
        <v xml:space="preserve">   </v>
      </c>
    </row>
    <row r="270" spans="1:1">
      <c r="A270" t="str">
        <f t="shared" si="4"/>
        <v xml:space="preserve">   </v>
      </c>
    </row>
    <row r="271" spans="1:1">
      <c r="A271" t="str">
        <f t="shared" si="4"/>
        <v xml:space="preserve">   </v>
      </c>
    </row>
    <row r="272" spans="1:1">
      <c r="A272" t="str">
        <f t="shared" si="4"/>
        <v xml:space="preserve">   </v>
      </c>
    </row>
    <row r="273" spans="1:1">
      <c r="A273" t="str">
        <f t="shared" si="4"/>
        <v xml:space="preserve">   </v>
      </c>
    </row>
    <row r="274" spans="1:1">
      <c r="A274" t="str">
        <f t="shared" si="4"/>
        <v xml:space="preserve">   </v>
      </c>
    </row>
    <row r="275" spans="1:1">
      <c r="A275" t="str">
        <f t="shared" si="4"/>
        <v xml:space="preserve">   </v>
      </c>
    </row>
    <row r="276" spans="1:1">
      <c r="A276" t="str">
        <f t="shared" si="4"/>
        <v xml:space="preserve">   </v>
      </c>
    </row>
    <row r="277" spans="1:1">
      <c r="A277" t="str">
        <f t="shared" si="4"/>
        <v xml:space="preserve">   </v>
      </c>
    </row>
    <row r="278" spans="1:1">
      <c r="A278" t="str">
        <f t="shared" si="4"/>
        <v xml:space="preserve">   </v>
      </c>
    </row>
    <row r="279" spans="1:1">
      <c r="A279" t="str">
        <f t="shared" si="4"/>
        <v xml:space="preserve">   </v>
      </c>
    </row>
    <row r="280" spans="1:1">
      <c r="A280" t="str">
        <f t="shared" si="4"/>
        <v xml:space="preserve">   </v>
      </c>
    </row>
    <row r="281" spans="1:1">
      <c r="A281" t="str">
        <f t="shared" si="4"/>
        <v xml:space="preserve">   </v>
      </c>
    </row>
    <row r="282" spans="1:1">
      <c r="A282" t="str">
        <f t="shared" si="4"/>
        <v xml:space="preserve">   </v>
      </c>
    </row>
    <row r="283" spans="1:1">
      <c r="A283" t="str">
        <f t="shared" si="4"/>
        <v xml:space="preserve">   </v>
      </c>
    </row>
    <row r="284" spans="1:1">
      <c r="A284" t="str">
        <f t="shared" si="4"/>
        <v xml:space="preserve">   </v>
      </c>
    </row>
    <row r="285" spans="1:1">
      <c r="A285" t="str">
        <f t="shared" si="4"/>
        <v xml:space="preserve">   </v>
      </c>
    </row>
    <row r="286" spans="1:1">
      <c r="A286" t="str">
        <f t="shared" si="4"/>
        <v xml:space="preserve">   </v>
      </c>
    </row>
    <row r="287" spans="1:1">
      <c r="A287" t="str">
        <f t="shared" si="4"/>
        <v xml:space="preserve">   </v>
      </c>
    </row>
    <row r="288" spans="1:1">
      <c r="A288" t="str">
        <f t="shared" si="4"/>
        <v xml:space="preserve">   </v>
      </c>
    </row>
    <row r="289" spans="1:1">
      <c r="A289" t="str">
        <f t="shared" si="4"/>
        <v xml:space="preserve">   </v>
      </c>
    </row>
    <row r="290" spans="1:1">
      <c r="A290" t="str">
        <f t="shared" si="4"/>
        <v xml:space="preserve">   </v>
      </c>
    </row>
    <row r="291" spans="1:1">
      <c r="A291" t="str">
        <f t="shared" si="4"/>
        <v xml:space="preserve">   </v>
      </c>
    </row>
    <row r="292" spans="1:1">
      <c r="A292" t="str">
        <f t="shared" si="4"/>
        <v xml:space="preserve">   </v>
      </c>
    </row>
    <row r="293" spans="1:1">
      <c r="A293" t="str">
        <f t="shared" si="4"/>
        <v xml:space="preserve">   </v>
      </c>
    </row>
    <row r="294" spans="1:1">
      <c r="A294" t="str">
        <f t="shared" si="4"/>
        <v xml:space="preserve">   </v>
      </c>
    </row>
    <row r="295" spans="1:1">
      <c r="A295" t="str">
        <f t="shared" si="4"/>
        <v xml:space="preserve">   </v>
      </c>
    </row>
    <row r="296" spans="1:1">
      <c r="A296" t="str">
        <f t="shared" si="4"/>
        <v xml:space="preserve">   </v>
      </c>
    </row>
    <row r="297" spans="1:1">
      <c r="A297" t="str">
        <f t="shared" si="4"/>
        <v xml:space="preserve">   </v>
      </c>
    </row>
    <row r="298" spans="1:1">
      <c r="A298" t="str">
        <f t="shared" si="4"/>
        <v xml:space="preserve">   </v>
      </c>
    </row>
    <row r="299" spans="1:1">
      <c r="A299" t="str">
        <f t="shared" si="4"/>
        <v xml:space="preserve">   </v>
      </c>
    </row>
    <row r="300" spans="1:1">
      <c r="A300" t="str">
        <f t="shared" si="4"/>
        <v xml:space="preserve">   </v>
      </c>
    </row>
    <row r="301" spans="1:1">
      <c r="A301" t="str">
        <f t="shared" si="4"/>
        <v xml:space="preserve">   </v>
      </c>
    </row>
    <row r="302" spans="1:1">
      <c r="A302" t="str">
        <f t="shared" si="4"/>
        <v xml:space="preserve">   </v>
      </c>
    </row>
    <row r="303" spans="1:1">
      <c r="A303" t="str">
        <f t="shared" si="4"/>
        <v xml:space="preserve">   </v>
      </c>
    </row>
    <row r="304" spans="1:1">
      <c r="A304" t="str">
        <f t="shared" si="4"/>
        <v xml:space="preserve">   </v>
      </c>
    </row>
    <row r="305" spans="1:1">
      <c r="A305" t="str">
        <f t="shared" si="4"/>
        <v xml:space="preserve">   </v>
      </c>
    </row>
    <row r="306" spans="1:1">
      <c r="A306" t="str">
        <f t="shared" si="4"/>
        <v xml:space="preserve">   </v>
      </c>
    </row>
    <row r="307" spans="1:1">
      <c r="A307" t="str">
        <f t="shared" si="4"/>
        <v xml:space="preserve">   </v>
      </c>
    </row>
    <row r="308" spans="1:1">
      <c r="A308" t="str">
        <f t="shared" si="4"/>
        <v xml:space="preserve">   </v>
      </c>
    </row>
    <row r="309" spans="1:1">
      <c r="A309" t="str">
        <f t="shared" si="4"/>
        <v xml:space="preserve">   </v>
      </c>
    </row>
    <row r="310" spans="1:1">
      <c r="A310" t="str">
        <f t="shared" si="4"/>
        <v xml:space="preserve">   </v>
      </c>
    </row>
    <row r="311" spans="1:1">
      <c r="A311" t="str">
        <f t="shared" si="4"/>
        <v xml:space="preserve">   </v>
      </c>
    </row>
    <row r="312" spans="1:1">
      <c r="A312" t="str">
        <f t="shared" si="4"/>
        <v xml:space="preserve">   </v>
      </c>
    </row>
    <row r="313" spans="1:1">
      <c r="A313" t="str">
        <f t="shared" si="4"/>
        <v xml:space="preserve">   </v>
      </c>
    </row>
    <row r="314" spans="1:1">
      <c r="A314" t="str">
        <f t="shared" si="4"/>
        <v xml:space="preserve">   </v>
      </c>
    </row>
    <row r="315" spans="1:1">
      <c r="A315" t="str">
        <f t="shared" si="4"/>
        <v xml:space="preserve">   </v>
      </c>
    </row>
    <row r="316" spans="1:1">
      <c r="A316" t="str">
        <f t="shared" si="4"/>
        <v xml:space="preserve">   </v>
      </c>
    </row>
    <row r="317" spans="1:1">
      <c r="A317" t="str">
        <f t="shared" si="4"/>
        <v xml:space="preserve">   </v>
      </c>
    </row>
    <row r="318" spans="1:1">
      <c r="A318" t="str">
        <f t="shared" si="4"/>
        <v xml:space="preserve">   </v>
      </c>
    </row>
    <row r="319" spans="1:1">
      <c r="A319" t="str">
        <f t="shared" si="4"/>
        <v xml:space="preserve">   </v>
      </c>
    </row>
    <row r="320" spans="1:1">
      <c r="A320" t="str">
        <f t="shared" si="4"/>
        <v xml:space="preserve">   </v>
      </c>
    </row>
    <row r="321" spans="1:1">
      <c r="A321" t="str">
        <f t="shared" si="4"/>
        <v xml:space="preserve">   </v>
      </c>
    </row>
    <row r="322" spans="1:1">
      <c r="A322" t="str">
        <f t="shared" ref="A322:A385" si="5">B322&amp;" "&amp;C322&amp;" "&amp;D322&amp;" "&amp;E322</f>
        <v xml:space="preserve">   </v>
      </c>
    </row>
    <row r="323" spans="1:1">
      <c r="A323" t="str">
        <f t="shared" si="5"/>
        <v xml:space="preserve">   </v>
      </c>
    </row>
    <row r="324" spans="1:1">
      <c r="A324" t="str">
        <f t="shared" si="5"/>
        <v xml:space="preserve">   </v>
      </c>
    </row>
    <row r="325" spans="1:1">
      <c r="A325" t="str">
        <f t="shared" si="5"/>
        <v xml:space="preserve">   </v>
      </c>
    </row>
    <row r="326" spans="1:1">
      <c r="A326" t="str">
        <f t="shared" si="5"/>
        <v xml:space="preserve">   </v>
      </c>
    </row>
    <row r="327" spans="1:1">
      <c r="A327" t="str">
        <f t="shared" si="5"/>
        <v xml:space="preserve">   </v>
      </c>
    </row>
    <row r="328" spans="1:1">
      <c r="A328" t="str">
        <f t="shared" si="5"/>
        <v xml:space="preserve">   </v>
      </c>
    </row>
    <row r="329" spans="1:1">
      <c r="A329" t="str">
        <f t="shared" si="5"/>
        <v xml:space="preserve">   </v>
      </c>
    </row>
    <row r="330" spans="1:1">
      <c r="A330" t="str">
        <f t="shared" si="5"/>
        <v xml:space="preserve">   </v>
      </c>
    </row>
    <row r="331" spans="1:1">
      <c r="A331" t="str">
        <f t="shared" si="5"/>
        <v xml:space="preserve">   </v>
      </c>
    </row>
    <row r="332" spans="1:1">
      <c r="A332" t="str">
        <f t="shared" si="5"/>
        <v xml:space="preserve">   </v>
      </c>
    </row>
    <row r="333" spans="1:1">
      <c r="A333" t="str">
        <f t="shared" si="5"/>
        <v xml:space="preserve">   </v>
      </c>
    </row>
    <row r="334" spans="1:1">
      <c r="A334" t="str">
        <f t="shared" si="5"/>
        <v xml:space="preserve">   </v>
      </c>
    </row>
    <row r="335" spans="1:1">
      <c r="A335" t="str">
        <f t="shared" si="5"/>
        <v xml:space="preserve">   </v>
      </c>
    </row>
    <row r="336" spans="1:1">
      <c r="A336" t="str">
        <f t="shared" si="5"/>
        <v xml:space="preserve">   </v>
      </c>
    </row>
    <row r="337" spans="1:1">
      <c r="A337" t="str">
        <f t="shared" si="5"/>
        <v xml:space="preserve">   </v>
      </c>
    </row>
    <row r="338" spans="1:1">
      <c r="A338" t="str">
        <f t="shared" si="5"/>
        <v xml:space="preserve">   </v>
      </c>
    </row>
    <row r="339" spans="1:1">
      <c r="A339" t="str">
        <f t="shared" si="5"/>
        <v xml:space="preserve">   </v>
      </c>
    </row>
    <row r="340" spans="1:1">
      <c r="A340" t="str">
        <f t="shared" si="5"/>
        <v xml:space="preserve">   </v>
      </c>
    </row>
    <row r="341" spans="1:1">
      <c r="A341" t="str">
        <f t="shared" si="5"/>
        <v xml:space="preserve">   </v>
      </c>
    </row>
    <row r="342" spans="1:1">
      <c r="A342" t="str">
        <f t="shared" si="5"/>
        <v xml:space="preserve">   </v>
      </c>
    </row>
    <row r="343" spans="1:1">
      <c r="A343" t="str">
        <f t="shared" si="5"/>
        <v xml:space="preserve">   </v>
      </c>
    </row>
    <row r="344" spans="1:1">
      <c r="A344" t="str">
        <f t="shared" si="5"/>
        <v xml:space="preserve">   </v>
      </c>
    </row>
    <row r="345" spans="1:1">
      <c r="A345" t="str">
        <f t="shared" si="5"/>
        <v xml:space="preserve">   </v>
      </c>
    </row>
    <row r="346" spans="1:1">
      <c r="A346" t="str">
        <f t="shared" si="5"/>
        <v xml:space="preserve">   </v>
      </c>
    </row>
    <row r="347" spans="1:1">
      <c r="A347" t="str">
        <f t="shared" si="5"/>
        <v xml:space="preserve">   </v>
      </c>
    </row>
    <row r="348" spans="1:1">
      <c r="A348" t="str">
        <f t="shared" si="5"/>
        <v xml:space="preserve">   </v>
      </c>
    </row>
    <row r="349" spans="1:1">
      <c r="A349" t="str">
        <f t="shared" si="5"/>
        <v xml:space="preserve">   </v>
      </c>
    </row>
    <row r="350" spans="1:1">
      <c r="A350" t="str">
        <f t="shared" si="5"/>
        <v xml:space="preserve">   </v>
      </c>
    </row>
    <row r="351" spans="1:1">
      <c r="A351" t="str">
        <f t="shared" si="5"/>
        <v xml:space="preserve">   </v>
      </c>
    </row>
    <row r="352" spans="1:1">
      <c r="A352" t="str">
        <f t="shared" si="5"/>
        <v xml:space="preserve">   </v>
      </c>
    </row>
    <row r="353" spans="1:1">
      <c r="A353" t="str">
        <f t="shared" si="5"/>
        <v xml:space="preserve">   </v>
      </c>
    </row>
    <row r="354" spans="1:1">
      <c r="A354" t="str">
        <f t="shared" si="5"/>
        <v xml:space="preserve">   </v>
      </c>
    </row>
    <row r="355" spans="1:1">
      <c r="A355" t="str">
        <f t="shared" si="5"/>
        <v xml:space="preserve">   </v>
      </c>
    </row>
    <row r="356" spans="1:1">
      <c r="A356" t="str">
        <f t="shared" si="5"/>
        <v xml:space="preserve">   </v>
      </c>
    </row>
    <row r="357" spans="1:1">
      <c r="A357" t="str">
        <f t="shared" si="5"/>
        <v xml:space="preserve">   </v>
      </c>
    </row>
    <row r="358" spans="1:1">
      <c r="A358" t="str">
        <f t="shared" si="5"/>
        <v xml:space="preserve">   </v>
      </c>
    </row>
    <row r="359" spans="1:1">
      <c r="A359" t="str">
        <f t="shared" si="5"/>
        <v xml:space="preserve">   </v>
      </c>
    </row>
    <row r="360" spans="1:1">
      <c r="A360" t="str">
        <f t="shared" si="5"/>
        <v xml:space="preserve">   </v>
      </c>
    </row>
    <row r="361" spans="1:1">
      <c r="A361" t="str">
        <f t="shared" si="5"/>
        <v xml:space="preserve">   </v>
      </c>
    </row>
    <row r="362" spans="1:1">
      <c r="A362" t="str">
        <f t="shared" si="5"/>
        <v xml:space="preserve">   </v>
      </c>
    </row>
    <row r="363" spans="1:1">
      <c r="A363" t="str">
        <f t="shared" si="5"/>
        <v xml:space="preserve">   </v>
      </c>
    </row>
    <row r="364" spans="1:1">
      <c r="A364" t="str">
        <f t="shared" si="5"/>
        <v xml:space="preserve">   </v>
      </c>
    </row>
    <row r="365" spans="1:1">
      <c r="A365" t="str">
        <f t="shared" si="5"/>
        <v xml:space="preserve">   </v>
      </c>
    </row>
    <row r="366" spans="1:1">
      <c r="A366" t="str">
        <f t="shared" si="5"/>
        <v xml:space="preserve">   </v>
      </c>
    </row>
    <row r="367" spans="1:1">
      <c r="A367" t="str">
        <f t="shared" si="5"/>
        <v xml:space="preserve">   </v>
      </c>
    </row>
    <row r="368" spans="1:1">
      <c r="A368" t="str">
        <f t="shared" si="5"/>
        <v xml:space="preserve">   </v>
      </c>
    </row>
    <row r="369" spans="1:1">
      <c r="A369" t="str">
        <f t="shared" si="5"/>
        <v xml:space="preserve">   </v>
      </c>
    </row>
    <row r="370" spans="1:1">
      <c r="A370" t="str">
        <f t="shared" si="5"/>
        <v xml:space="preserve">   </v>
      </c>
    </row>
    <row r="371" spans="1:1">
      <c r="A371" t="str">
        <f t="shared" si="5"/>
        <v xml:space="preserve">   </v>
      </c>
    </row>
    <row r="372" spans="1:1">
      <c r="A372" t="str">
        <f t="shared" si="5"/>
        <v xml:space="preserve">   </v>
      </c>
    </row>
    <row r="373" spans="1:1">
      <c r="A373" t="str">
        <f t="shared" si="5"/>
        <v xml:space="preserve">   </v>
      </c>
    </row>
    <row r="374" spans="1:1">
      <c r="A374" t="str">
        <f t="shared" si="5"/>
        <v xml:space="preserve">   </v>
      </c>
    </row>
    <row r="375" spans="1:1">
      <c r="A375" t="str">
        <f t="shared" si="5"/>
        <v xml:space="preserve">   </v>
      </c>
    </row>
    <row r="376" spans="1:1">
      <c r="A376" t="str">
        <f t="shared" si="5"/>
        <v xml:space="preserve">   </v>
      </c>
    </row>
    <row r="377" spans="1:1">
      <c r="A377" t="str">
        <f t="shared" si="5"/>
        <v xml:space="preserve">   </v>
      </c>
    </row>
    <row r="378" spans="1:1">
      <c r="A378" t="str">
        <f t="shared" si="5"/>
        <v xml:space="preserve">   </v>
      </c>
    </row>
    <row r="379" spans="1:1">
      <c r="A379" t="str">
        <f t="shared" si="5"/>
        <v xml:space="preserve">   </v>
      </c>
    </row>
    <row r="380" spans="1:1">
      <c r="A380" t="str">
        <f t="shared" si="5"/>
        <v xml:space="preserve">   </v>
      </c>
    </row>
    <row r="381" spans="1:1">
      <c r="A381" t="str">
        <f t="shared" si="5"/>
        <v xml:space="preserve">   </v>
      </c>
    </row>
    <row r="382" spans="1:1">
      <c r="A382" t="str">
        <f t="shared" si="5"/>
        <v xml:space="preserve">   </v>
      </c>
    </row>
    <row r="383" spans="1:1">
      <c r="A383" t="str">
        <f t="shared" si="5"/>
        <v xml:space="preserve">   </v>
      </c>
    </row>
    <row r="384" spans="1:1">
      <c r="A384" t="str">
        <f t="shared" si="5"/>
        <v xml:space="preserve">   </v>
      </c>
    </row>
    <row r="385" spans="1:1">
      <c r="A385" t="str">
        <f t="shared" si="5"/>
        <v xml:space="preserve">   </v>
      </c>
    </row>
    <row r="386" spans="1:1">
      <c r="A386" t="str">
        <f t="shared" ref="A386:A449" si="6">B386&amp;" "&amp;C386&amp;" "&amp;D386&amp;" "&amp;E386</f>
        <v xml:space="preserve">   </v>
      </c>
    </row>
    <row r="387" spans="1:1">
      <c r="A387" t="str">
        <f t="shared" si="6"/>
        <v xml:space="preserve">   </v>
      </c>
    </row>
    <row r="388" spans="1:1">
      <c r="A388" t="str">
        <f t="shared" si="6"/>
        <v xml:space="preserve">   </v>
      </c>
    </row>
    <row r="389" spans="1:1">
      <c r="A389" t="str">
        <f t="shared" si="6"/>
        <v xml:space="preserve">   </v>
      </c>
    </row>
    <row r="390" spans="1:1">
      <c r="A390" t="str">
        <f t="shared" si="6"/>
        <v xml:space="preserve">   </v>
      </c>
    </row>
    <row r="391" spans="1:1">
      <c r="A391" t="str">
        <f t="shared" si="6"/>
        <v xml:space="preserve">   </v>
      </c>
    </row>
    <row r="392" spans="1:1">
      <c r="A392" t="str">
        <f t="shared" si="6"/>
        <v xml:space="preserve">   </v>
      </c>
    </row>
    <row r="393" spans="1:1">
      <c r="A393" t="str">
        <f t="shared" si="6"/>
        <v xml:space="preserve">   </v>
      </c>
    </row>
    <row r="394" spans="1:1">
      <c r="A394" t="str">
        <f t="shared" si="6"/>
        <v xml:space="preserve">   </v>
      </c>
    </row>
    <row r="395" spans="1:1">
      <c r="A395" t="str">
        <f t="shared" si="6"/>
        <v xml:space="preserve">   </v>
      </c>
    </row>
    <row r="396" spans="1:1">
      <c r="A396" t="str">
        <f t="shared" si="6"/>
        <v xml:space="preserve">   </v>
      </c>
    </row>
    <row r="397" spans="1:1">
      <c r="A397" t="str">
        <f t="shared" si="6"/>
        <v xml:space="preserve">   </v>
      </c>
    </row>
    <row r="398" spans="1:1">
      <c r="A398" t="str">
        <f t="shared" si="6"/>
        <v xml:space="preserve">   </v>
      </c>
    </row>
    <row r="399" spans="1:1">
      <c r="A399" t="str">
        <f t="shared" si="6"/>
        <v xml:space="preserve">   </v>
      </c>
    </row>
    <row r="400" spans="1:1">
      <c r="A400" t="str">
        <f t="shared" si="6"/>
        <v xml:space="preserve">   </v>
      </c>
    </row>
    <row r="401" spans="1:1">
      <c r="A401" t="str">
        <f t="shared" si="6"/>
        <v xml:space="preserve">   </v>
      </c>
    </row>
    <row r="402" spans="1:1">
      <c r="A402" t="str">
        <f t="shared" si="6"/>
        <v xml:space="preserve">   </v>
      </c>
    </row>
    <row r="403" spans="1:1">
      <c r="A403" t="str">
        <f t="shared" si="6"/>
        <v xml:space="preserve">   </v>
      </c>
    </row>
    <row r="404" spans="1:1">
      <c r="A404" t="str">
        <f t="shared" si="6"/>
        <v xml:space="preserve">   </v>
      </c>
    </row>
    <row r="405" spans="1:1">
      <c r="A405" t="str">
        <f t="shared" si="6"/>
        <v xml:space="preserve">   </v>
      </c>
    </row>
    <row r="406" spans="1:1">
      <c r="A406" t="str">
        <f t="shared" si="6"/>
        <v xml:space="preserve">   </v>
      </c>
    </row>
    <row r="407" spans="1:1">
      <c r="A407" t="str">
        <f t="shared" si="6"/>
        <v xml:space="preserve">   </v>
      </c>
    </row>
    <row r="408" spans="1:1">
      <c r="A408" t="str">
        <f t="shared" si="6"/>
        <v xml:space="preserve">   </v>
      </c>
    </row>
    <row r="409" spans="1:1">
      <c r="A409" t="str">
        <f t="shared" si="6"/>
        <v xml:space="preserve">   </v>
      </c>
    </row>
    <row r="410" spans="1:1">
      <c r="A410" t="str">
        <f t="shared" si="6"/>
        <v xml:space="preserve">   </v>
      </c>
    </row>
    <row r="411" spans="1:1">
      <c r="A411" t="str">
        <f t="shared" si="6"/>
        <v xml:space="preserve">   </v>
      </c>
    </row>
    <row r="412" spans="1:1">
      <c r="A412" t="str">
        <f t="shared" si="6"/>
        <v xml:space="preserve">   </v>
      </c>
    </row>
    <row r="413" spans="1:1">
      <c r="A413" t="str">
        <f t="shared" si="6"/>
        <v xml:space="preserve">   </v>
      </c>
    </row>
    <row r="414" spans="1:1">
      <c r="A414" t="str">
        <f t="shared" si="6"/>
        <v xml:space="preserve">   </v>
      </c>
    </row>
    <row r="415" spans="1:1">
      <c r="A415" t="str">
        <f t="shared" si="6"/>
        <v xml:space="preserve">   </v>
      </c>
    </row>
    <row r="416" spans="1:1">
      <c r="A416" t="str">
        <f t="shared" si="6"/>
        <v xml:space="preserve">   </v>
      </c>
    </row>
    <row r="417" spans="1:1">
      <c r="A417" t="str">
        <f t="shared" si="6"/>
        <v xml:space="preserve">   </v>
      </c>
    </row>
    <row r="418" spans="1:1">
      <c r="A418" t="str">
        <f t="shared" si="6"/>
        <v xml:space="preserve">   </v>
      </c>
    </row>
    <row r="419" spans="1:1">
      <c r="A419" t="str">
        <f t="shared" si="6"/>
        <v xml:space="preserve">   </v>
      </c>
    </row>
    <row r="420" spans="1:1">
      <c r="A420" t="str">
        <f t="shared" si="6"/>
        <v xml:space="preserve">   </v>
      </c>
    </row>
    <row r="421" spans="1:1">
      <c r="A421" t="str">
        <f t="shared" si="6"/>
        <v xml:space="preserve">   </v>
      </c>
    </row>
    <row r="422" spans="1:1">
      <c r="A422" t="str">
        <f t="shared" si="6"/>
        <v xml:space="preserve">   </v>
      </c>
    </row>
    <row r="423" spans="1:1">
      <c r="A423" t="str">
        <f t="shared" si="6"/>
        <v xml:space="preserve">   </v>
      </c>
    </row>
    <row r="424" spans="1:1">
      <c r="A424" t="str">
        <f t="shared" si="6"/>
        <v xml:space="preserve">   </v>
      </c>
    </row>
    <row r="425" spans="1:1">
      <c r="A425" t="str">
        <f t="shared" si="6"/>
        <v xml:space="preserve">   </v>
      </c>
    </row>
    <row r="426" spans="1:1">
      <c r="A426" t="str">
        <f t="shared" si="6"/>
        <v xml:space="preserve">   </v>
      </c>
    </row>
    <row r="427" spans="1:1">
      <c r="A427" t="str">
        <f t="shared" si="6"/>
        <v xml:space="preserve">   </v>
      </c>
    </row>
    <row r="428" spans="1:1">
      <c r="A428" t="str">
        <f t="shared" si="6"/>
        <v xml:space="preserve">   </v>
      </c>
    </row>
    <row r="429" spans="1:1">
      <c r="A429" t="str">
        <f t="shared" si="6"/>
        <v xml:space="preserve">   </v>
      </c>
    </row>
    <row r="430" spans="1:1">
      <c r="A430" t="str">
        <f t="shared" si="6"/>
        <v xml:space="preserve">   </v>
      </c>
    </row>
    <row r="431" spans="1:1">
      <c r="A431" t="str">
        <f t="shared" si="6"/>
        <v xml:space="preserve">   </v>
      </c>
    </row>
    <row r="432" spans="1:1">
      <c r="A432" t="str">
        <f t="shared" si="6"/>
        <v xml:space="preserve">   </v>
      </c>
    </row>
    <row r="433" spans="1:1">
      <c r="A433" t="str">
        <f t="shared" si="6"/>
        <v xml:space="preserve">   </v>
      </c>
    </row>
    <row r="434" spans="1:1">
      <c r="A434" t="str">
        <f t="shared" si="6"/>
        <v xml:space="preserve">   </v>
      </c>
    </row>
    <row r="435" spans="1:1">
      <c r="A435" t="str">
        <f t="shared" si="6"/>
        <v xml:space="preserve">   </v>
      </c>
    </row>
    <row r="436" spans="1:1">
      <c r="A436" t="str">
        <f t="shared" si="6"/>
        <v xml:space="preserve">   </v>
      </c>
    </row>
    <row r="437" spans="1:1">
      <c r="A437" t="str">
        <f t="shared" si="6"/>
        <v xml:space="preserve">   </v>
      </c>
    </row>
    <row r="438" spans="1:1">
      <c r="A438" t="str">
        <f t="shared" si="6"/>
        <v xml:space="preserve">   </v>
      </c>
    </row>
    <row r="439" spans="1:1">
      <c r="A439" t="str">
        <f t="shared" si="6"/>
        <v xml:space="preserve">   </v>
      </c>
    </row>
    <row r="440" spans="1:1">
      <c r="A440" t="str">
        <f t="shared" si="6"/>
        <v xml:space="preserve">   </v>
      </c>
    </row>
    <row r="441" spans="1:1">
      <c r="A441" t="str">
        <f t="shared" si="6"/>
        <v xml:space="preserve">   </v>
      </c>
    </row>
    <row r="442" spans="1:1">
      <c r="A442" t="str">
        <f t="shared" si="6"/>
        <v xml:space="preserve">   </v>
      </c>
    </row>
    <row r="443" spans="1:1">
      <c r="A443" t="str">
        <f t="shared" si="6"/>
        <v xml:space="preserve">   </v>
      </c>
    </row>
    <row r="444" spans="1:1">
      <c r="A444" t="str">
        <f t="shared" si="6"/>
        <v xml:space="preserve">   </v>
      </c>
    </row>
    <row r="445" spans="1:1">
      <c r="A445" t="str">
        <f t="shared" si="6"/>
        <v xml:space="preserve">   </v>
      </c>
    </row>
    <row r="446" spans="1:1">
      <c r="A446" t="str">
        <f t="shared" si="6"/>
        <v xml:space="preserve">   </v>
      </c>
    </row>
    <row r="447" spans="1:1">
      <c r="A447" t="str">
        <f t="shared" si="6"/>
        <v xml:space="preserve">   </v>
      </c>
    </row>
    <row r="448" spans="1:1">
      <c r="A448" t="str">
        <f t="shared" si="6"/>
        <v xml:space="preserve">   </v>
      </c>
    </row>
    <row r="449" spans="1:1">
      <c r="A449" t="str">
        <f t="shared" si="6"/>
        <v xml:space="preserve">   </v>
      </c>
    </row>
    <row r="450" spans="1:1">
      <c r="A450" t="str">
        <f t="shared" ref="A450:A513" si="7">B450&amp;" "&amp;C450&amp;" "&amp;D450&amp;" "&amp;E450</f>
        <v xml:space="preserve">   </v>
      </c>
    </row>
    <row r="451" spans="1:1">
      <c r="A451" t="str">
        <f t="shared" si="7"/>
        <v xml:space="preserve">   </v>
      </c>
    </row>
    <row r="452" spans="1:1">
      <c r="A452" t="str">
        <f t="shared" si="7"/>
        <v xml:space="preserve">   </v>
      </c>
    </row>
    <row r="453" spans="1:1">
      <c r="A453" t="str">
        <f t="shared" si="7"/>
        <v xml:space="preserve">   </v>
      </c>
    </row>
    <row r="454" spans="1:1">
      <c r="A454" t="str">
        <f t="shared" si="7"/>
        <v xml:space="preserve">   </v>
      </c>
    </row>
    <row r="455" spans="1:1">
      <c r="A455" t="str">
        <f t="shared" si="7"/>
        <v xml:space="preserve">   </v>
      </c>
    </row>
    <row r="456" spans="1:1">
      <c r="A456" t="str">
        <f t="shared" si="7"/>
        <v xml:space="preserve">   </v>
      </c>
    </row>
    <row r="457" spans="1:1">
      <c r="A457" t="str">
        <f t="shared" si="7"/>
        <v xml:space="preserve">   </v>
      </c>
    </row>
    <row r="458" spans="1:1">
      <c r="A458" t="str">
        <f t="shared" si="7"/>
        <v xml:space="preserve">   </v>
      </c>
    </row>
    <row r="459" spans="1:1">
      <c r="A459" t="str">
        <f t="shared" si="7"/>
        <v xml:space="preserve">   </v>
      </c>
    </row>
    <row r="460" spans="1:1">
      <c r="A460" t="str">
        <f t="shared" si="7"/>
        <v xml:space="preserve">   </v>
      </c>
    </row>
    <row r="461" spans="1:1">
      <c r="A461" t="str">
        <f t="shared" si="7"/>
        <v xml:space="preserve">   </v>
      </c>
    </row>
    <row r="462" spans="1:1">
      <c r="A462" t="str">
        <f t="shared" si="7"/>
        <v xml:space="preserve">   </v>
      </c>
    </row>
    <row r="463" spans="1:1">
      <c r="A463" t="str">
        <f t="shared" si="7"/>
        <v xml:space="preserve">   </v>
      </c>
    </row>
    <row r="464" spans="1:1">
      <c r="A464" t="str">
        <f t="shared" si="7"/>
        <v xml:space="preserve">   </v>
      </c>
    </row>
    <row r="465" spans="1:1">
      <c r="A465" t="str">
        <f t="shared" si="7"/>
        <v xml:space="preserve">   </v>
      </c>
    </row>
    <row r="466" spans="1:1">
      <c r="A466" t="str">
        <f t="shared" si="7"/>
        <v xml:space="preserve">   </v>
      </c>
    </row>
    <row r="467" spans="1:1">
      <c r="A467" t="str">
        <f t="shared" si="7"/>
        <v xml:space="preserve">   </v>
      </c>
    </row>
    <row r="468" spans="1:1">
      <c r="A468" t="str">
        <f t="shared" si="7"/>
        <v xml:space="preserve">   </v>
      </c>
    </row>
    <row r="469" spans="1:1">
      <c r="A469" t="str">
        <f t="shared" si="7"/>
        <v xml:space="preserve">   </v>
      </c>
    </row>
    <row r="470" spans="1:1">
      <c r="A470" t="str">
        <f t="shared" si="7"/>
        <v xml:space="preserve">   </v>
      </c>
    </row>
    <row r="471" spans="1:1">
      <c r="A471" t="str">
        <f t="shared" si="7"/>
        <v xml:space="preserve">   </v>
      </c>
    </row>
    <row r="472" spans="1:1">
      <c r="A472" t="str">
        <f t="shared" si="7"/>
        <v xml:space="preserve">   </v>
      </c>
    </row>
    <row r="473" spans="1:1">
      <c r="A473" t="str">
        <f t="shared" si="7"/>
        <v xml:space="preserve">   </v>
      </c>
    </row>
    <row r="474" spans="1:1">
      <c r="A474" t="str">
        <f t="shared" si="7"/>
        <v xml:space="preserve">   </v>
      </c>
    </row>
    <row r="475" spans="1:1">
      <c r="A475" t="str">
        <f t="shared" si="7"/>
        <v xml:space="preserve">   </v>
      </c>
    </row>
    <row r="476" spans="1:1">
      <c r="A476" t="str">
        <f t="shared" si="7"/>
        <v xml:space="preserve">   </v>
      </c>
    </row>
    <row r="477" spans="1:1">
      <c r="A477" t="str">
        <f t="shared" si="7"/>
        <v xml:space="preserve">   </v>
      </c>
    </row>
    <row r="478" spans="1:1">
      <c r="A478" t="str">
        <f t="shared" si="7"/>
        <v xml:space="preserve">   </v>
      </c>
    </row>
    <row r="479" spans="1:1">
      <c r="A479" t="str">
        <f t="shared" si="7"/>
        <v xml:space="preserve">   </v>
      </c>
    </row>
    <row r="480" spans="1:1">
      <c r="A480" t="str">
        <f t="shared" si="7"/>
        <v xml:space="preserve">   </v>
      </c>
    </row>
    <row r="481" spans="1:1">
      <c r="A481" t="str">
        <f t="shared" si="7"/>
        <v xml:space="preserve">   </v>
      </c>
    </row>
    <row r="482" spans="1:1">
      <c r="A482" t="str">
        <f t="shared" si="7"/>
        <v xml:space="preserve">   </v>
      </c>
    </row>
    <row r="483" spans="1:1">
      <c r="A483" t="str">
        <f t="shared" si="7"/>
        <v xml:space="preserve">   </v>
      </c>
    </row>
    <row r="484" spans="1:1">
      <c r="A484" t="str">
        <f t="shared" si="7"/>
        <v xml:space="preserve">   </v>
      </c>
    </row>
    <row r="485" spans="1:1">
      <c r="A485" t="str">
        <f t="shared" si="7"/>
        <v xml:space="preserve">   </v>
      </c>
    </row>
    <row r="486" spans="1:1">
      <c r="A486" t="str">
        <f t="shared" si="7"/>
        <v xml:space="preserve">   </v>
      </c>
    </row>
    <row r="487" spans="1:1">
      <c r="A487" t="str">
        <f t="shared" si="7"/>
        <v xml:space="preserve">   </v>
      </c>
    </row>
    <row r="488" spans="1:1">
      <c r="A488" t="str">
        <f t="shared" si="7"/>
        <v xml:space="preserve">   </v>
      </c>
    </row>
    <row r="489" spans="1:1">
      <c r="A489" t="str">
        <f t="shared" si="7"/>
        <v xml:space="preserve">   </v>
      </c>
    </row>
    <row r="490" spans="1:1">
      <c r="A490" t="str">
        <f t="shared" si="7"/>
        <v xml:space="preserve">   </v>
      </c>
    </row>
    <row r="491" spans="1:1">
      <c r="A491" t="str">
        <f t="shared" si="7"/>
        <v xml:space="preserve">   </v>
      </c>
    </row>
    <row r="492" spans="1:1">
      <c r="A492" t="str">
        <f t="shared" si="7"/>
        <v xml:space="preserve">   </v>
      </c>
    </row>
    <row r="493" spans="1:1">
      <c r="A493" t="str">
        <f t="shared" si="7"/>
        <v xml:space="preserve">   </v>
      </c>
    </row>
    <row r="494" spans="1:1">
      <c r="A494" t="str">
        <f t="shared" si="7"/>
        <v xml:space="preserve">   </v>
      </c>
    </row>
    <row r="495" spans="1:1">
      <c r="A495" t="str">
        <f t="shared" si="7"/>
        <v xml:space="preserve">   </v>
      </c>
    </row>
    <row r="496" spans="1:1">
      <c r="A496" t="str">
        <f t="shared" si="7"/>
        <v xml:space="preserve">   </v>
      </c>
    </row>
    <row r="497" spans="1:1">
      <c r="A497" t="str">
        <f t="shared" si="7"/>
        <v xml:space="preserve">   </v>
      </c>
    </row>
    <row r="498" spans="1:1">
      <c r="A498" t="str">
        <f t="shared" si="7"/>
        <v xml:space="preserve">   </v>
      </c>
    </row>
    <row r="499" spans="1:1">
      <c r="A499" t="str">
        <f t="shared" si="7"/>
        <v xml:space="preserve">   </v>
      </c>
    </row>
    <row r="500" spans="1:1">
      <c r="A500" t="str">
        <f t="shared" si="7"/>
        <v xml:space="preserve">   </v>
      </c>
    </row>
    <row r="501" spans="1:1">
      <c r="A501" t="str">
        <f t="shared" si="7"/>
        <v xml:space="preserve">   </v>
      </c>
    </row>
    <row r="502" spans="1:1">
      <c r="A502" t="str">
        <f t="shared" si="7"/>
        <v xml:space="preserve">   </v>
      </c>
    </row>
    <row r="503" spans="1:1">
      <c r="A503" t="str">
        <f t="shared" si="7"/>
        <v xml:space="preserve">   </v>
      </c>
    </row>
    <row r="504" spans="1:1">
      <c r="A504" t="str">
        <f t="shared" si="7"/>
        <v xml:space="preserve">   </v>
      </c>
    </row>
    <row r="505" spans="1:1">
      <c r="A505" t="str">
        <f t="shared" si="7"/>
        <v xml:space="preserve">   </v>
      </c>
    </row>
    <row r="506" spans="1:1">
      <c r="A506" t="str">
        <f t="shared" si="7"/>
        <v xml:space="preserve">   </v>
      </c>
    </row>
    <row r="507" spans="1:1">
      <c r="A507" t="str">
        <f t="shared" si="7"/>
        <v xml:space="preserve">   </v>
      </c>
    </row>
    <row r="508" spans="1:1">
      <c r="A508" t="str">
        <f t="shared" si="7"/>
        <v xml:space="preserve">   </v>
      </c>
    </row>
    <row r="509" spans="1:1">
      <c r="A509" t="str">
        <f t="shared" si="7"/>
        <v xml:space="preserve">   </v>
      </c>
    </row>
    <row r="510" spans="1:1">
      <c r="A510" t="str">
        <f t="shared" si="7"/>
        <v xml:space="preserve">   </v>
      </c>
    </row>
    <row r="511" spans="1:1">
      <c r="A511" t="str">
        <f t="shared" si="7"/>
        <v xml:space="preserve">   </v>
      </c>
    </row>
    <row r="512" spans="1:1">
      <c r="A512" t="str">
        <f t="shared" si="7"/>
        <v xml:space="preserve">   </v>
      </c>
    </row>
    <row r="513" spans="1:1">
      <c r="A513" t="str">
        <f t="shared" si="7"/>
        <v xml:space="preserve">   </v>
      </c>
    </row>
    <row r="514" spans="1:1">
      <c r="A514" t="str">
        <f t="shared" ref="A514:A577" si="8">B514&amp;" "&amp;C514&amp;" "&amp;D514&amp;" "&amp;E514</f>
        <v xml:space="preserve">   </v>
      </c>
    </row>
    <row r="515" spans="1:1">
      <c r="A515" t="str">
        <f t="shared" si="8"/>
        <v xml:space="preserve">   </v>
      </c>
    </row>
    <row r="516" spans="1:1">
      <c r="A516" t="str">
        <f t="shared" si="8"/>
        <v xml:space="preserve">   </v>
      </c>
    </row>
    <row r="517" spans="1:1">
      <c r="A517" t="str">
        <f t="shared" si="8"/>
        <v xml:space="preserve">   </v>
      </c>
    </row>
    <row r="518" spans="1:1">
      <c r="A518" t="str">
        <f t="shared" si="8"/>
        <v xml:space="preserve">   </v>
      </c>
    </row>
    <row r="519" spans="1:1">
      <c r="A519" t="str">
        <f t="shared" si="8"/>
        <v xml:space="preserve">   </v>
      </c>
    </row>
    <row r="520" spans="1:1">
      <c r="A520" t="str">
        <f t="shared" si="8"/>
        <v xml:space="preserve">   </v>
      </c>
    </row>
    <row r="521" spans="1:1">
      <c r="A521" t="str">
        <f t="shared" si="8"/>
        <v xml:space="preserve">   </v>
      </c>
    </row>
    <row r="522" spans="1:1">
      <c r="A522" t="str">
        <f t="shared" si="8"/>
        <v xml:space="preserve">   </v>
      </c>
    </row>
    <row r="523" spans="1:1">
      <c r="A523" t="str">
        <f t="shared" si="8"/>
        <v xml:space="preserve">   </v>
      </c>
    </row>
    <row r="524" spans="1:1">
      <c r="A524" t="str">
        <f t="shared" si="8"/>
        <v xml:space="preserve">   </v>
      </c>
    </row>
    <row r="525" spans="1:1">
      <c r="A525" t="str">
        <f t="shared" si="8"/>
        <v xml:space="preserve">   </v>
      </c>
    </row>
    <row r="526" spans="1:1">
      <c r="A526" t="str">
        <f t="shared" si="8"/>
        <v xml:space="preserve">   </v>
      </c>
    </row>
    <row r="527" spans="1:1">
      <c r="A527" t="str">
        <f t="shared" si="8"/>
        <v xml:space="preserve">   </v>
      </c>
    </row>
    <row r="528" spans="1:1">
      <c r="A528" t="str">
        <f t="shared" si="8"/>
        <v xml:space="preserve">   </v>
      </c>
    </row>
    <row r="529" spans="1:1">
      <c r="A529" t="str">
        <f t="shared" si="8"/>
        <v xml:space="preserve">   </v>
      </c>
    </row>
    <row r="530" spans="1:1">
      <c r="A530" t="str">
        <f t="shared" si="8"/>
        <v xml:space="preserve">   </v>
      </c>
    </row>
    <row r="531" spans="1:1">
      <c r="A531" t="str">
        <f t="shared" si="8"/>
        <v xml:space="preserve">   </v>
      </c>
    </row>
    <row r="532" spans="1:1">
      <c r="A532" t="str">
        <f t="shared" si="8"/>
        <v xml:space="preserve">   </v>
      </c>
    </row>
    <row r="533" spans="1:1">
      <c r="A533" t="str">
        <f t="shared" si="8"/>
        <v xml:space="preserve">   </v>
      </c>
    </row>
    <row r="534" spans="1:1">
      <c r="A534" t="str">
        <f t="shared" si="8"/>
        <v xml:space="preserve">   </v>
      </c>
    </row>
    <row r="535" spans="1:1">
      <c r="A535" t="str">
        <f t="shared" si="8"/>
        <v xml:space="preserve">   </v>
      </c>
    </row>
    <row r="536" spans="1:1">
      <c r="A536" t="str">
        <f t="shared" si="8"/>
        <v xml:space="preserve">   </v>
      </c>
    </row>
    <row r="537" spans="1:1">
      <c r="A537" t="str">
        <f t="shared" si="8"/>
        <v xml:space="preserve">   </v>
      </c>
    </row>
    <row r="538" spans="1:1">
      <c r="A538" t="str">
        <f t="shared" si="8"/>
        <v xml:space="preserve">   </v>
      </c>
    </row>
    <row r="539" spans="1:1">
      <c r="A539" t="str">
        <f t="shared" si="8"/>
        <v xml:space="preserve">   </v>
      </c>
    </row>
    <row r="540" spans="1:1">
      <c r="A540" t="str">
        <f t="shared" si="8"/>
        <v xml:space="preserve">   </v>
      </c>
    </row>
    <row r="541" spans="1:1">
      <c r="A541" t="str">
        <f t="shared" si="8"/>
        <v xml:space="preserve">   </v>
      </c>
    </row>
    <row r="542" spans="1:1">
      <c r="A542" t="str">
        <f t="shared" si="8"/>
        <v xml:space="preserve">   </v>
      </c>
    </row>
    <row r="543" spans="1:1">
      <c r="A543" t="str">
        <f t="shared" si="8"/>
        <v xml:space="preserve">   </v>
      </c>
    </row>
    <row r="544" spans="1:1">
      <c r="A544" t="str">
        <f t="shared" si="8"/>
        <v xml:space="preserve">   </v>
      </c>
    </row>
    <row r="545" spans="1:1">
      <c r="A545" t="str">
        <f t="shared" si="8"/>
        <v xml:space="preserve">   </v>
      </c>
    </row>
    <row r="546" spans="1:1">
      <c r="A546" t="str">
        <f t="shared" si="8"/>
        <v xml:space="preserve">   </v>
      </c>
    </row>
    <row r="547" spans="1:1">
      <c r="A547" t="str">
        <f t="shared" si="8"/>
        <v xml:space="preserve">   </v>
      </c>
    </row>
    <row r="548" spans="1:1">
      <c r="A548" t="str">
        <f t="shared" si="8"/>
        <v xml:space="preserve">   </v>
      </c>
    </row>
    <row r="549" spans="1:1">
      <c r="A549" t="str">
        <f t="shared" si="8"/>
        <v xml:space="preserve">   </v>
      </c>
    </row>
    <row r="550" spans="1:1">
      <c r="A550" t="str">
        <f t="shared" si="8"/>
        <v xml:space="preserve">   </v>
      </c>
    </row>
    <row r="551" spans="1:1">
      <c r="A551" t="str">
        <f t="shared" si="8"/>
        <v xml:space="preserve">   </v>
      </c>
    </row>
    <row r="552" spans="1:1">
      <c r="A552" t="str">
        <f t="shared" si="8"/>
        <v xml:space="preserve">   </v>
      </c>
    </row>
    <row r="553" spans="1:1">
      <c r="A553" t="str">
        <f t="shared" si="8"/>
        <v xml:space="preserve">   </v>
      </c>
    </row>
    <row r="554" spans="1:1">
      <c r="A554" t="str">
        <f t="shared" si="8"/>
        <v xml:space="preserve">   </v>
      </c>
    </row>
    <row r="555" spans="1:1">
      <c r="A555" t="str">
        <f t="shared" si="8"/>
        <v xml:space="preserve">   </v>
      </c>
    </row>
    <row r="556" spans="1:1">
      <c r="A556" t="str">
        <f t="shared" si="8"/>
        <v xml:space="preserve">   </v>
      </c>
    </row>
    <row r="557" spans="1:1">
      <c r="A557" t="str">
        <f t="shared" si="8"/>
        <v xml:space="preserve">   </v>
      </c>
    </row>
    <row r="558" spans="1:1">
      <c r="A558" t="str">
        <f t="shared" si="8"/>
        <v xml:space="preserve">   </v>
      </c>
    </row>
    <row r="559" spans="1:1">
      <c r="A559" t="str">
        <f t="shared" si="8"/>
        <v xml:space="preserve">   </v>
      </c>
    </row>
    <row r="560" spans="1:1">
      <c r="A560" t="str">
        <f t="shared" si="8"/>
        <v xml:space="preserve">   </v>
      </c>
    </row>
    <row r="561" spans="1:1">
      <c r="A561" t="str">
        <f t="shared" si="8"/>
        <v xml:space="preserve">   </v>
      </c>
    </row>
    <row r="562" spans="1:1">
      <c r="A562" t="str">
        <f t="shared" si="8"/>
        <v xml:space="preserve">   </v>
      </c>
    </row>
    <row r="563" spans="1:1">
      <c r="A563" t="str">
        <f t="shared" si="8"/>
        <v xml:space="preserve">   </v>
      </c>
    </row>
    <row r="564" spans="1:1">
      <c r="A564" t="str">
        <f t="shared" si="8"/>
        <v xml:space="preserve">   </v>
      </c>
    </row>
    <row r="565" spans="1:1">
      <c r="A565" t="str">
        <f t="shared" si="8"/>
        <v xml:space="preserve">   </v>
      </c>
    </row>
    <row r="566" spans="1:1">
      <c r="A566" t="str">
        <f t="shared" si="8"/>
        <v xml:space="preserve">   </v>
      </c>
    </row>
    <row r="567" spans="1:1">
      <c r="A567" t="str">
        <f t="shared" si="8"/>
        <v xml:space="preserve">   </v>
      </c>
    </row>
    <row r="568" spans="1:1">
      <c r="A568" t="str">
        <f t="shared" si="8"/>
        <v xml:space="preserve">   </v>
      </c>
    </row>
    <row r="569" spans="1:1">
      <c r="A569" t="str">
        <f t="shared" si="8"/>
        <v xml:space="preserve">   </v>
      </c>
    </row>
    <row r="570" spans="1:1">
      <c r="A570" t="str">
        <f t="shared" si="8"/>
        <v xml:space="preserve">   </v>
      </c>
    </row>
    <row r="571" spans="1:1">
      <c r="A571" t="str">
        <f t="shared" si="8"/>
        <v xml:space="preserve">   </v>
      </c>
    </row>
    <row r="572" spans="1:1">
      <c r="A572" t="str">
        <f t="shared" si="8"/>
        <v xml:space="preserve">   </v>
      </c>
    </row>
    <row r="573" spans="1:1">
      <c r="A573" t="str">
        <f t="shared" si="8"/>
        <v xml:space="preserve">   </v>
      </c>
    </row>
    <row r="574" spans="1:1">
      <c r="A574" t="str">
        <f t="shared" si="8"/>
        <v xml:space="preserve">   </v>
      </c>
    </row>
    <row r="575" spans="1:1">
      <c r="A575" t="str">
        <f t="shared" si="8"/>
        <v xml:space="preserve">   </v>
      </c>
    </row>
    <row r="576" spans="1:1">
      <c r="A576" t="str">
        <f t="shared" si="8"/>
        <v xml:space="preserve">   </v>
      </c>
    </row>
    <row r="577" spans="1:1">
      <c r="A577" t="str">
        <f t="shared" si="8"/>
        <v xml:space="preserve">   </v>
      </c>
    </row>
    <row r="578" spans="1:1">
      <c r="A578" t="str">
        <f t="shared" ref="A578:A641" si="9">B578&amp;" "&amp;C578&amp;" "&amp;D578&amp;" "&amp;E578</f>
        <v xml:space="preserve">   </v>
      </c>
    </row>
    <row r="579" spans="1:1">
      <c r="A579" t="str">
        <f t="shared" si="9"/>
        <v xml:space="preserve">   </v>
      </c>
    </row>
    <row r="580" spans="1:1">
      <c r="A580" t="str">
        <f t="shared" si="9"/>
        <v xml:space="preserve">   </v>
      </c>
    </row>
    <row r="581" spans="1:1">
      <c r="A581" t="str">
        <f t="shared" si="9"/>
        <v xml:space="preserve">   </v>
      </c>
    </row>
    <row r="582" spans="1:1">
      <c r="A582" t="str">
        <f t="shared" si="9"/>
        <v xml:space="preserve">   </v>
      </c>
    </row>
    <row r="583" spans="1:1">
      <c r="A583" t="str">
        <f t="shared" si="9"/>
        <v xml:space="preserve">   </v>
      </c>
    </row>
    <row r="584" spans="1:1">
      <c r="A584" t="str">
        <f t="shared" si="9"/>
        <v xml:space="preserve">   </v>
      </c>
    </row>
    <row r="585" spans="1:1">
      <c r="A585" t="str">
        <f t="shared" si="9"/>
        <v xml:space="preserve">   </v>
      </c>
    </row>
    <row r="586" spans="1:1">
      <c r="A586" t="str">
        <f t="shared" si="9"/>
        <v xml:space="preserve">   </v>
      </c>
    </row>
    <row r="587" spans="1:1">
      <c r="A587" t="str">
        <f t="shared" si="9"/>
        <v xml:space="preserve">   </v>
      </c>
    </row>
    <row r="588" spans="1:1">
      <c r="A588" t="str">
        <f t="shared" si="9"/>
        <v xml:space="preserve">   </v>
      </c>
    </row>
    <row r="589" spans="1:1">
      <c r="A589" t="str">
        <f t="shared" si="9"/>
        <v xml:space="preserve">   </v>
      </c>
    </row>
    <row r="590" spans="1:1">
      <c r="A590" t="str">
        <f t="shared" si="9"/>
        <v xml:space="preserve">   </v>
      </c>
    </row>
    <row r="591" spans="1:1">
      <c r="A591" t="str">
        <f t="shared" si="9"/>
        <v xml:space="preserve">   </v>
      </c>
    </row>
    <row r="592" spans="1:1">
      <c r="A592" t="str">
        <f t="shared" si="9"/>
        <v xml:space="preserve">   </v>
      </c>
    </row>
    <row r="593" spans="1:1">
      <c r="A593" t="str">
        <f t="shared" si="9"/>
        <v xml:space="preserve">   </v>
      </c>
    </row>
    <row r="594" spans="1:1">
      <c r="A594" t="str">
        <f t="shared" si="9"/>
        <v xml:space="preserve">   </v>
      </c>
    </row>
    <row r="595" spans="1:1">
      <c r="A595" t="str">
        <f t="shared" si="9"/>
        <v xml:space="preserve">   </v>
      </c>
    </row>
    <row r="596" spans="1:1">
      <c r="A596" t="str">
        <f t="shared" si="9"/>
        <v xml:space="preserve">   </v>
      </c>
    </row>
    <row r="597" spans="1:1">
      <c r="A597" t="str">
        <f t="shared" si="9"/>
        <v xml:space="preserve">   </v>
      </c>
    </row>
    <row r="598" spans="1:1">
      <c r="A598" t="str">
        <f t="shared" si="9"/>
        <v xml:space="preserve">   </v>
      </c>
    </row>
    <row r="599" spans="1:1">
      <c r="A599" t="str">
        <f t="shared" si="9"/>
        <v xml:space="preserve">   </v>
      </c>
    </row>
    <row r="600" spans="1:1">
      <c r="A600" t="str">
        <f t="shared" si="9"/>
        <v xml:space="preserve">   </v>
      </c>
    </row>
    <row r="601" spans="1:1">
      <c r="A601" t="str">
        <f t="shared" si="9"/>
        <v xml:space="preserve">   </v>
      </c>
    </row>
    <row r="602" spans="1:1">
      <c r="A602" t="str">
        <f t="shared" si="9"/>
        <v xml:space="preserve">   </v>
      </c>
    </row>
    <row r="603" spans="1:1">
      <c r="A603" t="str">
        <f t="shared" si="9"/>
        <v xml:space="preserve">   </v>
      </c>
    </row>
    <row r="604" spans="1:1">
      <c r="A604" t="str">
        <f t="shared" si="9"/>
        <v xml:space="preserve">   </v>
      </c>
    </row>
    <row r="605" spans="1:1">
      <c r="A605" t="str">
        <f t="shared" si="9"/>
        <v xml:space="preserve">   </v>
      </c>
    </row>
    <row r="606" spans="1:1">
      <c r="A606" t="str">
        <f t="shared" si="9"/>
        <v xml:space="preserve">   </v>
      </c>
    </row>
    <row r="607" spans="1:1">
      <c r="A607" t="str">
        <f t="shared" si="9"/>
        <v xml:space="preserve">   </v>
      </c>
    </row>
    <row r="608" spans="1:1">
      <c r="A608" t="str">
        <f t="shared" si="9"/>
        <v xml:space="preserve">   </v>
      </c>
    </row>
    <row r="609" spans="1:1">
      <c r="A609" t="str">
        <f t="shared" si="9"/>
        <v xml:space="preserve">   </v>
      </c>
    </row>
    <row r="610" spans="1:1">
      <c r="A610" t="str">
        <f t="shared" si="9"/>
        <v xml:space="preserve">   </v>
      </c>
    </row>
    <row r="611" spans="1:1">
      <c r="A611" t="str">
        <f t="shared" si="9"/>
        <v xml:space="preserve">   </v>
      </c>
    </row>
    <row r="612" spans="1:1">
      <c r="A612" t="str">
        <f t="shared" si="9"/>
        <v xml:space="preserve">   </v>
      </c>
    </row>
    <row r="613" spans="1:1">
      <c r="A613" t="str">
        <f t="shared" si="9"/>
        <v xml:space="preserve">   </v>
      </c>
    </row>
    <row r="614" spans="1:1">
      <c r="A614" t="str">
        <f t="shared" si="9"/>
        <v xml:space="preserve">   </v>
      </c>
    </row>
    <row r="615" spans="1:1">
      <c r="A615" t="str">
        <f t="shared" si="9"/>
        <v xml:space="preserve">   </v>
      </c>
    </row>
    <row r="616" spans="1:1">
      <c r="A616" t="str">
        <f t="shared" si="9"/>
        <v xml:space="preserve">   </v>
      </c>
    </row>
    <row r="617" spans="1:1">
      <c r="A617" t="str">
        <f t="shared" si="9"/>
        <v xml:space="preserve">   </v>
      </c>
    </row>
    <row r="618" spans="1:1">
      <c r="A618" t="str">
        <f t="shared" si="9"/>
        <v xml:space="preserve">   </v>
      </c>
    </row>
    <row r="619" spans="1:1">
      <c r="A619" t="str">
        <f t="shared" si="9"/>
        <v xml:space="preserve">   </v>
      </c>
    </row>
    <row r="620" spans="1:1">
      <c r="A620" t="str">
        <f t="shared" si="9"/>
        <v xml:space="preserve">   </v>
      </c>
    </row>
    <row r="621" spans="1:1">
      <c r="A621" t="str">
        <f t="shared" si="9"/>
        <v xml:space="preserve">   </v>
      </c>
    </row>
    <row r="622" spans="1:1">
      <c r="A622" t="str">
        <f t="shared" si="9"/>
        <v xml:space="preserve">   </v>
      </c>
    </row>
    <row r="623" spans="1:1">
      <c r="A623" t="str">
        <f t="shared" si="9"/>
        <v xml:space="preserve">   </v>
      </c>
    </row>
    <row r="624" spans="1:1">
      <c r="A624" t="str">
        <f t="shared" si="9"/>
        <v xml:space="preserve">   </v>
      </c>
    </row>
    <row r="625" spans="1:1">
      <c r="A625" t="str">
        <f t="shared" si="9"/>
        <v xml:space="preserve">   </v>
      </c>
    </row>
    <row r="626" spans="1:1">
      <c r="A626" t="str">
        <f t="shared" si="9"/>
        <v xml:space="preserve">   </v>
      </c>
    </row>
    <row r="627" spans="1:1">
      <c r="A627" t="str">
        <f t="shared" si="9"/>
        <v xml:space="preserve">   </v>
      </c>
    </row>
    <row r="628" spans="1:1">
      <c r="A628" t="str">
        <f t="shared" si="9"/>
        <v xml:space="preserve">   </v>
      </c>
    </row>
    <row r="629" spans="1:1">
      <c r="A629" t="str">
        <f t="shared" si="9"/>
        <v xml:space="preserve">   </v>
      </c>
    </row>
    <row r="630" spans="1:1">
      <c r="A630" t="str">
        <f t="shared" si="9"/>
        <v xml:space="preserve">   </v>
      </c>
    </row>
    <row r="631" spans="1:1">
      <c r="A631" t="str">
        <f t="shared" si="9"/>
        <v xml:space="preserve">   </v>
      </c>
    </row>
    <row r="632" spans="1:1">
      <c r="A632" t="str">
        <f t="shared" si="9"/>
        <v xml:space="preserve">   </v>
      </c>
    </row>
    <row r="633" spans="1:1">
      <c r="A633" t="str">
        <f t="shared" si="9"/>
        <v xml:space="preserve">   </v>
      </c>
    </row>
    <row r="634" spans="1:1">
      <c r="A634" t="str">
        <f t="shared" si="9"/>
        <v xml:space="preserve">   </v>
      </c>
    </row>
    <row r="635" spans="1:1">
      <c r="A635" t="str">
        <f t="shared" si="9"/>
        <v xml:space="preserve">   </v>
      </c>
    </row>
    <row r="636" spans="1:1">
      <c r="A636" t="str">
        <f t="shared" si="9"/>
        <v xml:space="preserve">   </v>
      </c>
    </row>
    <row r="637" spans="1:1">
      <c r="A637" t="str">
        <f t="shared" si="9"/>
        <v xml:space="preserve">   </v>
      </c>
    </row>
    <row r="638" spans="1:1">
      <c r="A638" t="str">
        <f t="shared" si="9"/>
        <v xml:space="preserve">   </v>
      </c>
    </row>
    <row r="639" spans="1:1">
      <c r="A639" t="str">
        <f t="shared" si="9"/>
        <v xml:space="preserve">   </v>
      </c>
    </row>
    <row r="640" spans="1:1">
      <c r="A640" t="str">
        <f t="shared" si="9"/>
        <v xml:space="preserve">   </v>
      </c>
    </row>
    <row r="641" spans="1:1">
      <c r="A641" t="str">
        <f t="shared" si="9"/>
        <v xml:space="preserve">   </v>
      </c>
    </row>
    <row r="642" spans="1:1">
      <c r="A642" t="str">
        <f t="shared" ref="A642:A705" si="10">B642&amp;" "&amp;C642&amp;" "&amp;D642&amp;" "&amp;E642</f>
        <v xml:space="preserve">   </v>
      </c>
    </row>
    <row r="643" spans="1:1">
      <c r="A643" t="str">
        <f t="shared" si="10"/>
        <v xml:space="preserve">   </v>
      </c>
    </row>
    <row r="644" spans="1:1">
      <c r="A644" t="str">
        <f t="shared" si="10"/>
        <v xml:space="preserve">   </v>
      </c>
    </row>
    <row r="645" spans="1:1">
      <c r="A645" t="str">
        <f t="shared" si="10"/>
        <v xml:space="preserve">   </v>
      </c>
    </row>
    <row r="646" spans="1:1">
      <c r="A646" t="str">
        <f t="shared" si="10"/>
        <v xml:space="preserve">   </v>
      </c>
    </row>
    <row r="647" spans="1:1">
      <c r="A647" t="str">
        <f t="shared" si="10"/>
        <v xml:space="preserve">   </v>
      </c>
    </row>
    <row r="648" spans="1:1">
      <c r="A648" t="str">
        <f t="shared" si="10"/>
        <v xml:space="preserve">   </v>
      </c>
    </row>
    <row r="649" spans="1:1">
      <c r="A649" t="str">
        <f t="shared" si="10"/>
        <v xml:space="preserve">   </v>
      </c>
    </row>
    <row r="650" spans="1:1">
      <c r="A650" t="str">
        <f t="shared" si="10"/>
        <v xml:space="preserve">   </v>
      </c>
    </row>
    <row r="651" spans="1:1">
      <c r="A651" t="str">
        <f t="shared" si="10"/>
        <v xml:space="preserve">   </v>
      </c>
    </row>
    <row r="652" spans="1:1">
      <c r="A652" t="str">
        <f t="shared" si="10"/>
        <v xml:space="preserve">   </v>
      </c>
    </row>
    <row r="653" spans="1:1">
      <c r="A653" t="str">
        <f t="shared" si="10"/>
        <v xml:space="preserve">   </v>
      </c>
    </row>
    <row r="654" spans="1:1">
      <c r="A654" t="str">
        <f t="shared" si="10"/>
        <v xml:space="preserve">   </v>
      </c>
    </row>
    <row r="655" spans="1:1">
      <c r="A655" t="str">
        <f t="shared" si="10"/>
        <v xml:space="preserve">   </v>
      </c>
    </row>
    <row r="656" spans="1:1">
      <c r="A656" t="str">
        <f t="shared" si="10"/>
        <v xml:space="preserve">   </v>
      </c>
    </row>
    <row r="657" spans="1:1">
      <c r="A657" t="str">
        <f t="shared" si="10"/>
        <v xml:space="preserve">   </v>
      </c>
    </row>
    <row r="658" spans="1:1">
      <c r="A658" t="str">
        <f t="shared" si="10"/>
        <v xml:space="preserve">   </v>
      </c>
    </row>
    <row r="659" spans="1:1">
      <c r="A659" t="str">
        <f t="shared" si="10"/>
        <v xml:space="preserve">   </v>
      </c>
    </row>
    <row r="660" spans="1:1">
      <c r="A660" t="str">
        <f t="shared" si="10"/>
        <v xml:space="preserve">   </v>
      </c>
    </row>
    <row r="661" spans="1:1">
      <c r="A661" t="str">
        <f t="shared" si="10"/>
        <v xml:space="preserve">   </v>
      </c>
    </row>
    <row r="662" spans="1:1">
      <c r="A662" t="str">
        <f t="shared" si="10"/>
        <v xml:space="preserve">   </v>
      </c>
    </row>
    <row r="663" spans="1:1">
      <c r="A663" t="str">
        <f t="shared" si="10"/>
        <v xml:space="preserve">   </v>
      </c>
    </row>
    <row r="664" spans="1:1">
      <c r="A664" t="str">
        <f t="shared" si="10"/>
        <v xml:space="preserve">   </v>
      </c>
    </row>
    <row r="665" spans="1:1">
      <c r="A665" t="str">
        <f t="shared" si="10"/>
        <v xml:space="preserve">   </v>
      </c>
    </row>
    <row r="666" spans="1:1">
      <c r="A666" t="str">
        <f t="shared" si="10"/>
        <v xml:space="preserve">   </v>
      </c>
    </row>
    <row r="667" spans="1:1">
      <c r="A667" t="str">
        <f t="shared" si="10"/>
        <v xml:space="preserve">   </v>
      </c>
    </row>
    <row r="668" spans="1:1">
      <c r="A668" t="str">
        <f t="shared" si="10"/>
        <v xml:space="preserve">   </v>
      </c>
    </row>
    <row r="669" spans="1:1">
      <c r="A669" t="str">
        <f t="shared" si="10"/>
        <v xml:space="preserve">   </v>
      </c>
    </row>
    <row r="670" spans="1:1">
      <c r="A670" t="str">
        <f t="shared" si="10"/>
        <v xml:space="preserve">   </v>
      </c>
    </row>
    <row r="671" spans="1:1">
      <c r="A671" t="str">
        <f t="shared" si="10"/>
        <v xml:space="preserve">   </v>
      </c>
    </row>
    <row r="672" spans="1:1">
      <c r="A672" t="str">
        <f t="shared" si="10"/>
        <v xml:space="preserve">   </v>
      </c>
    </row>
    <row r="673" spans="1:1">
      <c r="A673" t="str">
        <f t="shared" si="10"/>
        <v xml:space="preserve">   </v>
      </c>
    </row>
    <row r="674" spans="1:1">
      <c r="A674" t="str">
        <f t="shared" si="10"/>
        <v xml:space="preserve">   </v>
      </c>
    </row>
    <row r="675" spans="1:1">
      <c r="A675" t="str">
        <f t="shared" si="10"/>
        <v xml:space="preserve">   </v>
      </c>
    </row>
    <row r="676" spans="1:1">
      <c r="A676" t="str">
        <f t="shared" si="10"/>
        <v xml:space="preserve">   </v>
      </c>
    </row>
    <row r="677" spans="1:1">
      <c r="A677" t="str">
        <f t="shared" si="10"/>
        <v xml:space="preserve">   </v>
      </c>
    </row>
    <row r="678" spans="1:1">
      <c r="A678" t="str">
        <f t="shared" si="10"/>
        <v xml:space="preserve">   </v>
      </c>
    </row>
    <row r="679" spans="1:1">
      <c r="A679" t="str">
        <f t="shared" si="10"/>
        <v xml:space="preserve">   </v>
      </c>
    </row>
    <row r="680" spans="1:1">
      <c r="A680" t="str">
        <f t="shared" si="10"/>
        <v xml:space="preserve">   </v>
      </c>
    </row>
    <row r="681" spans="1:1">
      <c r="A681" t="str">
        <f t="shared" si="10"/>
        <v xml:space="preserve">   </v>
      </c>
    </row>
    <row r="682" spans="1:1">
      <c r="A682" t="str">
        <f t="shared" si="10"/>
        <v xml:space="preserve">   </v>
      </c>
    </row>
    <row r="683" spans="1:1">
      <c r="A683" t="str">
        <f t="shared" si="10"/>
        <v xml:space="preserve">   </v>
      </c>
    </row>
    <row r="684" spans="1:1">
      <c r="A684" t="str">
        <f t="shared" si="10"/>
        <v xml:space="preserve">   </v>
      </c>
    </row>
    <row r="685" spans="1:1">
      <c r="A685" t="str">
        <f t="shared" si="10"/>
        <v xml:space="preserve">   </v>
      </c>
    </row>
    <row r="686" spans="1:1">
      <c r="A686" t="str">
        <f t="shared" si="10"/>
        <v xml:space="preserve">   </v>
      </c>
    </row>
    <row r="687" spans="1:1">
      <c r="A687" t="str">
        <f t="shared" si="10"/>
        <v xml:space="preserve">   </v>
      </c>
    </row>
    <row r="688" spans="1:1">
      <c r="A688" t="str">
        <f t="shared" si="10"/>
        <v xml:space="preserve">   </v>
      </c>
    </row>
    <row r="689" spans="1:1">
      <c r="A689" t="str">
        <f t="shared" si="10"/>
        <v xml:space="preserve">   </v>
      </c>
    </row>
    <row r="690" spans="1:1">
      <c r="A690" t="str">
        <f t="shared" si="10"/>
        <v xml:space="preserve">   </v>
      </c>
    </row>
    <row r="691" spans="1:1">
      <c r="A691" t="str">
        <f t="shared" si="10"/>
        <v xml:space="preserve">   </v>
      </c>
    </row>
    <row r="692" spans="1:1">
      <c r="A692" t="str">
        <f t="shared" si="10"/>
        <v xml:space="preserve">   </v>
      </c>
    </row>
    <row r="693" spans="1:1">
      <c r="A693" t="str">
        <f t="shared" si="10"/>
        <v xml:space="preserve">   </v>
      </c>
    </row>
    <row r="694" spans="1:1">
      <c r="A694" t="str">
        <f t="shared" si="10"/>
        <v xml:space="preserve">   </v>
      </c>
    </row>
    <row r="695" spans="1:1">
      <c r="A695" t="str">
        <f t="shared" si="10"/>
        <v xml:space="preserve">   </v>
      </c>
    </row>
    <row r="696" spans="1:1">
      <c r="A696" t="str">
        <f t="shared" si="10"/>
        <v xml:space="preserve">   </v>
      </c>
    </row>
    <row r="697" spans="1:1">
      <c r="A697" t="str">
        <f t="shared" si="10"/>
        <v xml:space="preserve">   </v>
      </c>
    </row>
    <row r="698" spans="1:1">
      <c r="A698" t="str">
        <f t="shared" si="10"/>
        <v xml:space="preserve">   </v>
      </c>
    </row>
    <row r="699" spans="1:1">
      <c r="A699" t="str">
        <f t="shared" si="10"/>
        <v xml:space="preserve">   </v>
      </c>
    </row>
    <row r="700" spans="1:1">
      <c r="A700" t="str">
        <f t="shared" si="10"/>
        <v xml:space="preserve">   </v>
      </c>
    </row>
    <row r="701" spans="1:1">
      <c r="A701" t="str">
        <f t="shared" si="10"/>
        <v xml:space="preserve">   </v>
      </c>
    </row>
    <row r="702" spans="1:1">
      <c r="A702" t="str">
        <f t="shared" si="10"/>
        <v xml:space="preserve">   </v>
      </c>
    </row>
    <row r="703" spans="1:1">
      <c r="A703" t="str">
        <f t="shared" si="10"/>
        <v xml:space="preserve">   </v>
      </c>
    </row>
    <row r="704" spans="1:1">
      <c r="A704" t="str">
        <f t="shared" si="10"/>
        <v xml:space="preserve">   </v>
      </c>
    </row>
    <row r="705" spans="1:1">
      <c r="A705" t="str">
        <f t="shared" si="10"/>
        <v xml:space="preserve">   </v>
      </c>
    </row>
    <row r="706" spans="1:1">
      <c r="A706" t="str">
        <f t="shared" ref="A706:A769" si="11">B706&amp;" "&amp;C706&amp;" "&amp;D706&amp;" "&amp;E706</f>
        <v xml:space="preserve">   </v>
      </c>
    </row>
    <row r="707" spans="1:1">
      <c r="A707" t="str">
        <f t="shared" si="11"/>
        <v xml:space="preserve">   </v>
      </c>
    </row>
    <row r="708" spans="1:1">
      <c r="A708" t="str">
        <f t="shared" si="11"/>
        <v xml:space="preserve">   </v>
      </c>
    </row>
    <row r="709" spans="1:1">
      <c r="A709" t="str">
        <f t="shared" si="11"/>
        <v xml:space="preserve">   </v>
      </c>
    </row>
    <row r="710" spans="1:1">
      <c r="A710" t="str">
        <f t="shared" si="11"/>
        <v xml:space="preserve">   </v>
      </c>
    </row>
    <row r="711" spans="1:1">
      <c r="A711" t="str">
        <f t="shared" si="11"/>
        <v xml:space="preserve">   </v>
      </c>
    </row>
    <row r="712" spans="1:1">
      <c r="A712" t="str">
        <f t="shared" si="11"/>
        <v xml:space="preserve">   </v>
      </c>
    </row>
    <row r="713" spans="1:1">
      <c r="A713" t="str">
        <f t="shared" si="11"/>
        <v xml:space="preserve">   </v>
      </c>
    </row>
    <row r="714" spans="1:1">
      <c r="A714" t="str">
        <f t="shared" si="11"/>
        <v xml:space="preserve">   </v>
      </c>
    </row>
    <row r="715" spans="1:1">
      <c r="A715" t="str">
        <f t="shared" si="11"/>
        <v xml:space="preserve">   </v>
      </c>
    </row>
    <row r="716" spans="1:1">
      <c r="A716" t="str">
        <f t="shared" si="11"/>
        <v xml:space="preserve">   </v>
      </c>
    </row>
    <row r="717" spans="1:1">
      <c r="A717" t="str">
        <f t="shared" si="11"/>
        <v xml:space="preserve">   </v>
      </c>
    </row>
    <row r="718" spans="1:1">
      <c r="A718" t="str">
        <f t="shared" si="11"/>
        <v xml:space="preserve">   </v>
      </c>
    </row>
    <row r="719" spans="1:1">
      <c r="A719" t="str">
        <f t="shared" si="11"/>
        <v xml:space="preserve">   </v>
      </c>
    </row>
    <row r="720" spans="1:1">
      <c r="A720" t="str">
        <f t="shared" si="11"/>
        <v xml:space="preserve">   </v>
      </c>
    </row>
    <row r="721" spans="1:1">
      <c r="A721" t="str">
        <f t="shared" si="11"/>
        <v xml:space="preserve">   </v>
      </c>
    </row>
    <row r="722" spans="1:1">
      <c r="A722" t="str">
        <f t="shared" si="11"/>
        <v xml:space="preserve">   </v>
      </c>
    </row>
    <row r="723" spans="1:1">
      <c r="A723" t="str">
        <f t="shared" si="11"/>
        <v xml:space="preserve">   </v>
      </c>
    </row>
    <row r="724" spans="1:1">
      <c r="A724" t="str">
        <f t="shared" si="11"/>
        <v xml:space="preserve">   </v>
      </c>
    </row>
    <row r="725" spans="1:1">
      <c r="A725" t="str">
        <f t="shared" si="11"/>
        <v xml:space="preserve">   </v>
      </c>
    </row>
    <row r="726" spans="1:1">
      <c r="A726" t="str">
        <f t="shared" si="11"/>
        <v xml:space="preserve">   </v>
      </c>
    </row>
    <row r="727" spans="1:1">
      <c r="A727" t="str">
        <f t="shared" si="11"/>
        <v xml:space="preserve">   </v>
      </c>
    </row>
    <row r="728" spans="1:1">
      <c r="A728" t="str">
        <f t="shared" si="11"/>
        <v xml:space="preserve">   </v>
      </c>
    </row>
    <row r="729" spans="1:1">
      <c r="A729" t="str">
        <f t="shared" si="11"/>
        <v xml:space="preserve">   </v>
      </c>
    </row>
    <row r="730" spans="1:1">
      <c r="A730" t="str">
        <f t="shared" si="11"/>
        <v xml:space="preserve">   </v>
      </c>
    </row>
    <row r="731" spans="1:1">
      <c r="A731" t="str">
        <f t="shared" si="11"/>
        <v xml:space="preserve">   </v>
      </c>
    </row>
    <row r="732" spans="1:1">
      <c r="A732" t="str">
        <f t="shared" si="11"/>
        <v xml:space="preserve">   </v>
      </c>
    </row>
    <row r="733" spans="1:1">
      <c r="A733" t="str">
        <f t="shared" si="11"/>
        <v xml:space="preserve">   </v>
      </c>
    </row>
    <row r="734" spans="1:1">
      <c r="A734" t="str">
        <f t="shared" si="11"/>
        <v xml:space="preserve">   </v>
      </c>
    </row>
    <row r="735" spans="1:1">
      <c r="A735" t="str">
        <f t="shared" si="11"/>
        <v xml:space="preserve">   </v>
      </c>
    </row>
    <row r="736" spans="1:1">
      <c r="A736" t="str">
        <f t="shared" si="11"/>
        <v xml:space="preserve">   </v>
      </c>
    </row>
    <row r="737" spans="1:1">
      <c r="A737" t="str">
        <f t="shared" si="11"/>
        <v xml:space="preserve">   </v>
      </c>
    </row>
    <row r="738" spans="1:1">
      <c r="A738" t="str">
        <f t="shared" si="11"/>
        <v xml:space="preserve">   </v>
      </c>
    </row>
    <row r="739" spans="1:1">
      <c r="A739" t="str">
        <f t="shared" si="11"/>
        <v xml:space="preserve">   </v>
      </c>
    </row>
    <row r="740" spans="1:1">
      <c r="A740" t="str">
        <f t="shared" si="11"/>
        <v xml:space="preserve">   </v>
      </c>
    </row>
    <row r="741" spans="1:1">
      <c r="A741" t="str">
        <f t="shared" si="11"/>
        <v xml:space="preserve">   </v>
      </c>
    </row>
    <row r="742" spans="1:1">
      <c r="A742" t="str">
        <f t="shared" si="11"/>
        <v xml:space="preserve">   </v>
      </c>
    </row>
    <row r="743" spans="1:1">
      <c r="A743" t="str">
        <f t="shared" si="11"/>
        <v xml:space="preserve">   </v>
      </c>
    </row>
    <row r="744" spans="1:1">
      <c r="A744" t="str">
        <f t="shared" si="11"/>
        <v xml:space="preserve">   </v>
      </c>
    </row>
    <row r="745" spans="1:1">
      <c r="A745" t="str">
        <f t="shared" si="11"/>
        <v xml:space="preserve">   </v>
      </c>
    </row>
    <row r="746" spans="1:1">
      <c r="A746" t="str">
        <f t="shared" si="11"/>
        <v xml:space="preserve">   </v>
      </c>
    </row>
    <row r="747" spans="1:1">
      <c r="A747" t="str">
        <f t="shared" si="11"/>
        <v xml:space="preserve">   </v>
      </c>
    </row>
    <row r="748" spans="1:1">
      <c r="A748" t="str">
        <f t="shared" si="11"/>
        <v xml:space="preserve">   </v>
      </c>
    </row>
    <row r="749" spans="1:1">
      <c r="A749" t="str">
        <f t="shared" si="11"/>
        <v xml:space="preserve">   </v>
      </c>
    </row>
    <row r="750" spans="1:1">
      <c r="A750" t="str">
        <f t="shared" si="11"/>
        <v xml:space="preserve">   </v>
      </c>
    </row>
    <row r="751" spans="1:1">
      <c r="A751" t="str">
        <f t="shared" si="11"/>
        <v xml:space="preserve">   </v>
      </c>
    </row>
    <row r="752" spans="1:1">
      <c r="A752" t="str">
        <f t="shared" si="11"/>
        <v xml:space="preserve">   </v>
      </c>
    </row>
    <row r="753" spans="1:1">
      <c r="A753" t="str">
        <f t="shared" si="11"/>
        <v xml:space="preserve">   </v>
      </c>
    </row>
    <row r="754" spans="1:1">
      <c r="A754" t="str">
        <f t="shared" si="11"/>
        <v xml:space="preserve">   </v>
      </c>
    </row>
    <row r="755" spans="1:1">
      <c r="A755" t="str">
        <f t="shared" si="11"/>
        <v xml:space="preserve">   </v>
      </c>
    </row>
    <row r="756" spans="1:1">
      <c r="A756" t="str">
        <f t="shared" si="11"/>
        <v xml:space="preserve">   </v>
      </c>
    </row>
    <row r="757" spans="1:1">
      <c r="A757" t="str">
        <f t="shared" si="11"/>
        <v xml:space="preserve">   </v>
      </c>
    </row>
    <row r="758" spans="1:1">
      <c r="A758" t="str">
        <f t="shared" si="11"/>
        <v xml:space="preserve">   </v>
      </c>
    </row>
    <row r="759" spans="1:1">
      <c r="A759" t="str">
        <f t="shared" si="11"/>
        <v xml:space="preserve">   </v>
      </c>
    </row>
    <row r="760" spans="1:1">
      <c r="A760" t="str">
        <f t="shared" si="11"/>
        <v xml:space="preserve">   </v>
      </c>
    </row>
    <row r="761" spans="1:1">
      <c r="A761" t="str">
        <f t="shared" si="11"/>
        <v xml:space="preserve">   </v>
      </c>
    </row>
    <row r="762" spans="1:1">
      <c r="A762" t="str">
        <f t="shared" si="11"/>
        <v xml:space="preserve">   </v>
      </c>
    </row>
    <row r="763" spans="1:1">
      <c r="A763" t="str">
        <f t="shared" si="11"/>
        <v xml:space="preserve">   </v>
      </c>
    </row>
    <row r="764" spans="1:1">
      <c r="A764" t="str">
        <f t="shared" si="11"/>
        <v xml:space="preserve">   </v>
      </c>
    </row>
    <row r="765" spans="1:1">
      <c r="A765" t="str">
        <f t="shared" si="11"/>
        <v xml:space="preserve">   </v>
      </c>
    </row>
    <row r="766" spans="1:1">
      <c r="A766" t="str">
        <f t="shared" si="11"/>
        <v xml:space="preserve">   </v>
      </c>
    </row>
    <row r="767" spans="1:1">
      <c r="A767" t="str">
        <f t="shared" si="11"/>
        <v xml:space="preserve">   </v>
      </c>
    </row>
    <row r="768" spans="1:1">
      <c r="A768" t="str">
        <f t="shared" si="11"/>
        <v xml:space="preserve">   </v>
      </c>
    </row>
    <row r="769" spans="1:1">
      <c r="A769" t="str">
        <f t="shared" si="11"/>
        <v xml:space="preserve">   </v>
      </c>
    </row>
    <row r="770" spans="1:1">
      <c r="A770" t="str">
        <f t="shared" ref="A770:A833" si="12">B770&amp;" "&amp;C770&amp;" "&amp;D770&amp;" "&amp;E770</f>
        <v xml:space="preserve">   </v>
      </c>
    </row>
    <row r="771" spans="1:1">
      <c r="A771" t="str">
        <f t="shared" si="12"/>
        <v xml:space="preserve">   </v>
      </c>
    </row>
    <row r="772" spans="1:1">
      <c r="A772" t="str">
        <f t="shared" si="12"/>
        <v xml:space="preserve">   </v>
      </c>
    </row>
    <row r="773" spans="1:1">
      <c r="A773" t="str">
        <f t="shared" si="12"/>
        <v xml:space="preserve">   </v>
      </c>
    </row>
    <row r="774" spans="1:1">
      <c r="A774" t="str">
        <f t="shared" si="12"/>
        <v xml:space="preserve">   </v>
      </c>
    </row>
    <row r="775" spans="1:1">
      <c r="A775" t="str">
        <f t="shared" si="12"/>
        <v xml:space="preserve">   </v>
      </c>
    </row>
    <row r="776" spans="1:1">
      <c r="A776" t="str">
        <f t="shared" si="12"/>
        <v xml:space="preserve">   </v>
      </c>
    </row>
    <row r="777" spans="1:1">
      <c r="A777" t="str">
        <f t="shared" si="12"/>
        <v xml:space="preserve">   </v>
      </c>
    </row>
    <row r="778" spans="1:1">
      <c r="A778" t="str">
        <f t="shared" si="12"/>
        <v xml:space="preserve">   </v>
      </c>
    </row>
    <row r="779" spans="1:1">
      <c r="A779" t="str">
        <f t="shared" si="12"/>
        <v xml:space="preserve">   </v>
      </c>
    </row>
    <row r="780" spans="1:1">
      <c r="A780" t="str">
        <f t="shared" si="12"/>
        <v xml:space="preserve">   </v>
      </c>
    </row>
    <row r="781" spans="1:1">
      <c r="A781" t="str">
        <f t="shared" si="12"/>
        <v xml:space="preserve">   </v>
      </c>
    </row>
    <row r="782" spans="1:1">
      <c r="A782" t="str">
        <f t="shared" si="12"/>
        <v xml:space="preserve">   </v>
      </c>
    </row>
    <row r="783" spans="1:1">
      <c r="A783" t="str">
        <f t="shared" si="12"/>
        <v xml:space="preserve">   </v>
      </c>
    </row>
    <row r="784" spans="1:1">
      <c r="A784" t="str">
        <f t="shared" si="12"/>
        <v xml:space="preserve">   </v>
      </c>
    </row>
    <row r="785" spans="1:1">
      <c r="A785" t="str">
        <f t="shared" si="12"/>
        <v xml:space="preserve">   </v>
      </c>
    </row>
    <row r="786" spans="1:1">
      <c r="A786" t="str">
        <f t="shared" si="12"/>
        <v xml:space="preserve">   </v>
      </c>
    </row>
    <row r="787" spans="1:1">
      <c r="A787" t="str">
        <f t="shared" si="12"/>
        <v xml:space="preserve">   </v>
      </c>
    </row>
    <row r="788" spans="1:1">
      <c r="A788" t="str">
        <f t="shared" si="12"/>
        <v xml:space="preserve">   </v>
      </c>
    </row>
    <row r="789" spans="1:1">
      <c r="A789" t="str">
        <f t="shared" si="12"/>
        <v xml:space="preserve">   </v>
      </c>
    </row>
    <row r="790" spans="1:1">
      <c r="A790" t="str">
        <f t="shared" si="12"/>
        <v xml:space="preserve">   </v>
      </c>
    </row>
    <row r="791" spans="1:1">
      <c r="A791" t="str">
        <f t="shared" si="12"/>
        <v xml:space="preserve">   </v>
      </c>
    </row>
    <row r="792" spans="1:1">
      <c r="A792" t="str">
        <f t="shared" si="12"/>
        <v xml:space="preserve">   </v>
      </c>
    </row>
    <row r="793" spans="1:1">
      <c r="A793" t="str">
        <f t="shared" si="12"/>
        <v xml:space="preserve">   </v>
      </c>
    </row>
    <row r="794" spans="1:1">
      <c r="A794" t="str">
        <f t="shared" si="12"/>
        <v xml:space="preserve">   </v>
      </c>
    </row>
    <row r="795" spans="1:1">
      <c r="A795" t="str">
        <f t="shared" si="12"/>
        <v xml:space="preserve">   </v>
      </c>
    </row>
    <row r="796" spans="1:1">
      <c r="A796" t="str">
        <f t="shared" si="12"/>
        <v xml:space="preserve">   </v>
      </c>
    </row>
    <row r="797" spans="1:1">
      <c r="A797" t="str">
        <f t="shared" si="12"/>
        <v xml:space="preserve">   </v>
      </c>
    </row>
    <row r="798" spans="1:1">
      <c r="A798" t="str">
        <f t="shared" si="12"/>
        <v xml:space="preserve">   </v>
      </c>
    </row>
    <row r="799" spans="1:1">
      <c r="A799" t="str">
        <f t="shared" si="12"/>
        <v xml:space="preserve">   </v>
      </c>
    </row>
    <row r="800" spans="1:1">
      <c r="A800" t="str">
        <f t="shared" si="12"/>
        <v xml:space="preserve">   </v>
      </c>
    </row>
    <row r="801" spans="1:1">
      <c r="A801" t="str">
        <f t="shared" si="12"/>
        <v xml:space="preserve">   </v>
      </c>
    </row>
    <row r="802" spans="1:1">
      <c r="A802" t="str">
        <f t="shared" si="12"/>
        <v xml:space="preserve">   </v>
      </c>
    </row>
    <row r="803" spans="1:1">
      <c r="A803" t="str">
        <f t="shared" si="12"/>
        <v xml:space="preserve">   </v>
      </c>
    </row>
    <row r="804" spans="1:1">
      <c r="A804" t="str">
        <f t="shared" si="12"/>
        <v xml:space="preserve">   </v>
      </c>
    </row>
    <row r="805" spans="1:1">
      <c r="A805" t="str">
        <f t="shared" si="12"/>
        <v xml:space="preserve">   </v>
      </c>
    </row>
    <row r="806" spans="1:1">
      <c r="A806" t="str">
        <f t="shared" si="12"/>
        <v xml:space="preserve">   </v>
      </c>
    </row>
    <row r="807" spans="1:1">
      <c r="A807" t="str">
        <f t="shared" si="12"/>
        <v xml:space="preserve">   </v>
      </c>
    </row>
    <row r="808" spans="1:1">
      <c r="A808" t="str">
        <f t="shared" si="12"/>
        <v xml:space="preserve">   </v>
      </c>
    </row>
    <row r="809" spans="1:1">
      <c r="A809" t="str">
        <f t="shared" si="12"/>
        <v xml:space="preserve">   </v>
      </c>
    </row>
    <row r="810" spans="1:1">
      <c r="A810" t="str">
        <f t="shared" si="12"/>
        <v xml:space="preserve">   </v>
      </c>
    </row>
    <row r="811" spans="1:1">
      <c r="A811" t="str">
        <f t="shared" si="12"/>
        <v xml:space="preserve">   </v>
      </c>
    </row>
    <row r="812" spans="1:1">
      <c r="A812" t="str">
        <f t="shared" si="12"/>
        <v xml:space="preserve">   </v>
      </c>
    </row>
    <row r="813" spans="1:1">
      <c r="A813" t="str">
        <f t="shared" si="12"/>
        <v xml:space="preserve">   </v>
      </c>
    </row>
    <row r="814" spans="1:1">
      <c r="A814" t="str">
        <f t="shared" si="12"/>
        <v xml:space="preserve">   </v>
      </c>
    </row>
    <row r="815" spans="1:1">
      <c r="A815" t="str">
        <f t="shared" si="12"/>
        <v xml:space="preserve">   </v>
      </c>
    </row>
    <row r="816" spans="1:1">
      <c r="A816" t="str">
        <f t="shared" si="12"/>
        <v xml:space="preserve">   </v>
      </c>
    </row>
    <row r="817" spans="1:1">
      <c r="A817" t="str">
        <f t="shared" si="12"/>
        <v xml:space="preserve">   </v>
      </c>
    </row>
    <row r="818" spans="1:1">
      <c r="A818" t="str">
        <f t="shared" si="12"/>
        <v xml:space="preserve">   </v>
      </c>
    </row>
    <row r="819" spans="1:1">
      <c r="A819" t="str">
        <f t="shared" si="12"/>
        <v xml:space="preserve">   </v>
      </c>
    </row>
    <row r="820" spans="1:1">
      <c r="A820" t="str">
        <f t="shared" si="12"/>
        <v xml:space="preserve">   </v>
      </c>
    </row>
    <row r="821" spans="1:1">
      <c r="A821" t="str">
        <f t="shared" si="12"/>
        <v xml:space="preserve">   </v>
      </c>
    </row>
    <row r="822" spans="1:1">
      <c r="A822" t="str">
        <f t="shared" si="12"/>
        <v xml:space="preserve">   </v>
      </c>
    </row>
    <row r="823" spans="1:1">
      <c r="A823" t="str">
        <f t="shared" si="12"/>
        <v xml:space="preserve">   </v>
      </c>
    </row>
    <row r="824" spans="1:1">
      <c r="A824" t="str">
        <f t="shared" si="12"/>
        <v xml:space="preserve">   </v>
      </c>
    </row>
    <row r="825" spans="1:1">
      <c r="A825" t="str">
        <f t="shared" si="12"/>
        <v xml:space="preserve">   </v>
      </c>
    </row>
    <row r="826" spans="1:1">
      <c r="A826" t="str">
        <f t="shared" si="12"/>
        <v xml:space="preserve">   </v>
      </c>
    </row>
    <row r="827" spans="1:1">
      <c r="A827" t="str">
        <f t="shared" si="12"/>
        <v xml:space="preserve">   </v>
      </c>
    </row>
    <row r="828" spans="1:1">
      <c r="A828" t="str">
        <f t="shared" si="12"/>
        <v xml:space="preserve">   </v>
      </c>
    </row>
    <row r="829" spans="1:1">
      <c r="A829" t="str">
        <f t="shared" si="12"/>
        <v xml:space="preserve">   </v>
      </c>
    </row>
    <row r="830" spans="1:1">
      <c r="A830" t="str">
        <f t="shared" si="12"/>
        <v xml:space="preserve">   </v>
      </c>
    </row>
    <row r="831" spans="1:1">
      <c r="A831" t="str">
        <f t="shared" si="12"/>
        <v xml:space="preserve">   </v>
      </c>
    </row>
    <row r="832" spans="1:1">
      <c r="A832" t="str">
        <f t="shared" si="12"/>
        <v xml:space="preserve">   </v>
      </c>
    </row>
    <row r="833" spans="1:1">
      <c r="A833" t="str">
        <f t="shared" si="12"/>
        <v xml:space="preserve">   </v>
      </c>
    </row>
    <row r="834" spans="1:1">
      <c r="A834" t="str">
        <f t="shared" ref="A834:A897" si="13">B834&amp;" "&amp;C834&amp;" "&amp;D834&amp;" "&amp;E834</f>
        <v xml:space="preserve">   </v>
      </c>
    </row>
    <row r="835" spans="1:1">
      <c r="A835" t="str">
        <f t="shared" si="13"/>
        <v xml:space="preserve">   </v>
      </c>
    </row>
    <row r="836" spans="1:1">
      <c r="A836" t="str">
        <f t="shared" si="13"/>
        <v xml:space="preserve">   </v>
      </c>
    </row>
    <row r="837" spans="1:1">
      <c r="A837" t="str">
        <f t="shared" si="13"/>
        <v xml:space="preserve">   </v>
      </c>
    </row>
    <row r="838" spans="1:1">
      <c r="A838" t="str">
        <f t="shared" si="13"/>
        <v xml:space="preserve">   </v>
      </c>
    </row>
    <row r="839" spans="1:1">
      <c r="A839" t="str">
        <f t="shared" si="13"/>
        <v xml:space="preserve">   </v>
      </c>
    </row>
    <row r="840" spans="1:1">
      <c r="A840" t="str">
        <f t="shared" si="13"/>
        <v xml:space="preserve">   </v>
      </c>
    </row>
    <row r="841" spans="1:1">
      <c r="A841" t="str">
        <f t="shared" si="13"/>
        <v xml:space="preserve">   </v>
      </c>
    </row>
    <row r="842" spans="1:1">
      <c r="A842" t="str">
        <f t="shared" si="13"/>
        <v xml:space="preserve">   </v>
      </c>
    </row>
    <row r="843" spans="1:1">
      <c r="A843" t="str">
        <f t="shared" si="13"/>
        <v xml:space="preserve">   </v>
      </c>
    </row>
    <row r="844" spans="1:1">
      <c r="A844" t="str">
        <f t="shared" si="13"/>
        <v xml:space="preserve">   </v>
      </c>
    </row>
    <row r="845" spans="1:1">
      <c r="A845" t="str">
        <f t="shared" si="13"/>
        <v xml:space="preserve">   </v>
      </c>
    </row>
    <row r="846" spans="1:1">
      <c r="A846" t="str">
        <f t="shared" si="13"/>
        <v xml:space="preserve">   </v>
      </c>
    </row>
    <row r="847" spans="1:1">
      <c r="A847" t="str">
        <f t="shared" si="13"/>
        <v xml:space="preserve">   </v>
      </c>
    </row>
    <row r="848" spans="1:1">
      <c r="A848" t="str">
        <f t="shared" si="13"/>
        <v xml:space="preserve">   </v>
      </c>
    </row>
    <row r="849" spans="1:1">
      <c r="A849" t="str">
        <f t="shared" si="13"/>
        <v xml:space="preserve">   </v>
      </c>
    </row>
    <row r="850" spans="1:1">
      <c r="A850" t="str">
        <f t="shared" si="13"/>
        <v xml:space="preserve">   </v>
      </c>
    </row>
    <row r="851" spans="1:1">
      <c r="A851" t="str">
        <f t="shared" si="13"/>
        <v xml:space="preserve">   </v>
      </c>
    </row>
    <row r="852" spans="1:1">
      <c r="A852" t="str">
        <f t="shared" si="13"/>
        <v xml:space="preserve">   </v>
      </c>
    </row>
    <row r="853" spans="1:1">
      <c r="A853" t="str">
        <f t="shared" si="13"/>
        <v xml:space="preserve">   </v>
      </c>
    </row>
    <row r="854" spans="1:1">
      <c r="A854" t="str">
        <f t="shared" si="13"/>
        <v xml:space="preserve">   </v>
      </c>
    </row>
    <row r="855" spans="1:1">
      <c r="A855" t="str">
        <f t="shared" si="13"/>
        <v xml:space="preserve">   </v>
      </c>
    </row>
    <row r="856" spans="1:1">
      <c r="A856" t="str">
        <f t="shared" si="13"/>
        <v xml:space="preserve">   </v>
      </c>
    </row>
    <row r="857" spans="1:1">
      <c r="A857" t="str">
        <f t="shared" si="13"/>
        <v xml:space="preserve">   </v>
      </c>
    </row>
    <row r="858" spans="1:1">
      <c r="A858" t="str">
        <f t="shared" si="13"/>
        <v xml:space="preserve">   </v>
      </c>
    </row>
    <row r="859" spans="1:1">
      <c r="A859" t="str">
        <f t="shared" si="13"/>
        <v xml:space="preserve">   </v>
      </c>
    </row>
    <row r="860" spans="1:1">
      <c r="A860" t="str">
        <f t="shared" si="13"/>
        <v xml:space="preserve">   </v>
      </c>
    </row>
    <row r="861" spans="1:1">
      <c r="A861" t="str">
        <f t="shared" si="13"/>
        <v xml:space="preserve">   </v>
      </c>
    </row>
    <row r="862" spans="1:1">
      <c r="A862" t="str">
        <f t="shared" si="13"/>
        <v xml:space="preserve">   </v>
      </c>
    </row>
    <row r="863" spans="1:1">
      <c r="A863" t="str">
        <f t="shared" si="13"/>
        <v xml:space="preserve">   </v>
      </c>
    </row>
    <row r="864" spans="1:1">
      <c r="A864" t="str">
        <f t="shared" si="13"/>
        <v xml:space="preserve">   </v>
      </c>
    </row>
    <row r="865" spans="1:1">
      <c r="A865" t="str">
        <f t="shared" si="13"/>
        <v xml:space="preserve">   </v>
      </c>
    </row>
    <row r="866" spans="1:1">
      <c r="A866" t="str">
        <f t="shared" si="13"/>
        <v xml:space="preserve">   </v>
      </c>
    </row>
    <row r="867" spans="1:1">
      <c r="A867" t="str">
        <f t="shared" si="13"/>
        <v xml:space="preserve">   </v>
      </c>
    </row>
    <row r="868" spans="1:1">
      <c r="A868" t="str">
        <f t="shared" si="13"/>
        <v xml:space="preserve">   </v>
      </c>
    </row>
    <row r="869" spans="1:1">
      <c r="A869" t="str">
        <f t="shared" si="13"/>
        <v xml:space="preserve">   </v>
      </c>
    </row>
    <row r="870" spans="1:1">
      <c r="A870" t="str">
        <f t="shared" si="13"/>
        <v xml:space="preserve">   </v>
      </c>
    </row>
    <row r="871" spans="1:1">
      <c r="A871" t="str">
        <f t="shared" si="13"/>
        <v xml:space="preserve">   </v>
      </c>
    </row>
    <row r="872" spans="1:1">
      <c r="A872" t="str">
        <f t="shared" si="13"/>
        <v xml:space="preserve">   </v>
      </c>
    </row>
    <row r="873" spans="1:1">
      <c r="A873" t="str">
        <f t="shared" si="13"/>
        <v xml:space="preserve">   </v>
      </c>
    </row>
    <row r="874" spans="1:1">
      <c r="A874" t="str">
        <f t="shared" si="13"/>
        <v xml:space="preserve">   </v>
      </c>
    </row>
    <row r="875" spans="1:1">
      <c r="A875" t="str">
        <f t="shared" si="13"/>
        <v xml:space="preserve">   </v>
      </c>
    </row>
    <row r="876" spans="1:1">
      <c r="A876" t="str">
        <f t="shared" si="13"/>
        <v xml:space="preserve">   </v>
      </c>
    </row>
    <row r="877" spans="1:1">
      <c r="A877" t="str">
        <f t="shared" si="13"/>
        <v xml:space="preserve">   </v>
      </c>
    </row>
    <row r="878" spans="1:1">
      <c r="A878" t="str">
        <f t="shared" si="13"/>
        <v xml:space="preserve">   </v>
      </c>
    </row>
    <row r="879" spans="1:1">
      <c r="A879" t="str">
        <f t="shared" si="13"/>
        <v xml:space="preserve">   </v>
      </c>
    </row>
    <row r="880" spans="1:1">
      <c r="A880" t="str">
        <f t="shared" si="13"/>
        <v xml:space="preserve">   </v>
      </c>
    </row>
    <row r="881" spans="1:1">
      <c r="A881" t="str">
        <f t="shared" si="13"/>
        <v xml:space="preserve">   </v>
      </c>
    </row>
    <row r="882" spans="1:1">
      <c r="A882" t="str">
        <f t="shared" si="13"/>
        <v xml:space="preserve">   </v>
      </c>
    </row>
    <row r="883" spans="1:1">
      <c r="A883" t="str">
        <f t="shared" si="13"/>
        <v xml:space="preserve">   </v>
      </c>
    </row>
    <row r="884" spans="1:1">
      <c r="A884" t="str">
        <f t="shared" si="13"/>
        <v xml:space="preserve">   </v>
      </c>
    </row>
    <row r="885" spans="1:1">
      <c r="A885" t="str">
        <f t="shared" si="13"/>
        <v xml:space="preserve">   </v>
      </c>
    </row>
    <row r="886" spans="1:1">
      <c r="A886" t="str">
        <f t="shared" si="13"/>
        <v xml:space="preserve">   </v>
      </c>
    </row>
    <row r="887" spans="1:1">
      <c r="A887" t="str">
        <f t="shared" si="13"/>
        <v xml:space="preserve">   </v>
      </c>
    </row>
    <row r="888" spans="1:1">
      <c r="A888" t="str">
        <f t="shared" si="13"/>
        <v xml:space="preserve">   </v>
      </c>
    </row>
    <row r="889" spans="1:1">
      <c r="A889" t="str">
        <f t="shared" si="13"/>
        <v xml:space="preserve">   </v>
      </c>
    </row>
    <row r="890" spans="1:1">
      <c r="A890" t="str">
        <f t="shared" si="13"/>
        <v xml:space="preserve">   </v>
      </c>
    </row>
    <row r="891" spans="1:1">
      <c r="A891" t="str">
        <f t="shared" si="13"/>
        <v xml:space="preserve">   </v>
      </c>
    </row>
    <row r="892" spans="1:1">
      <c r="A892" t="str">
        <f t="shared" si="13"/>
        <v xml:space="preserve">   </v>
      </c>
    </row>
    <row r="893" spans="1:1">
      <c r="A893" t="str">
        <f t="shared" si="13"/>
        <v xml:space="preserve">   </v>
      </c>
    </row>
    <row r="894" spans="1:1">
      <c r="A894" t="str">
        <f t="shared" si="13"/>
        <v xml:space="preserve">   </v>
      </c>
    </row>
    <row r="895" spans="1:1">
      <c r="A895" t="str">
        <f t="shared" si="13"/>
        <v xml:space="preserve">   </v>
      </c>
    </row>
    <row r="896" spans="1:1">
      <c r="A896" t="str">
        <f t="shared" si="13"/>
        <v xml:space="preserve">   </v>
      </c>
    </row>
    <row r="897" spans="1:1">
      <c r="A897" t="str">
        <f t="shared" si="13"/>
        <v xml:space="preserve">   </v>
      </c>
    </row>
    <row r="898" spans="1:1">
      <c r="A898" t="str">
        <f t="shared" ref="A898:A961" si="14">B898&amp;" "&amp;C898&amp;" "&amp;D898&amp;" "&amp;E898</f>
        <v xml:space="preserve">   </v>
      </c>
    </row>
    <row r="899" spans="1:1">
      <c r="A899" t="str">
        <f t="shared" si="14"/>
        <v xml:space="preserve">   </v>
      </c>
    </row>
    <row r="900" spans="1:1">
      <c r="A900" t="str">
        <f t="shared" si="14"/>
        <v xml:space="preserve">   </v>
      </c>
    </row>
    <row r="901" spans="1:1">
      <c r="A901" t="str">
        <f t="shared" si="14"/>
        <v xml:space="preserve">   </v>
      </c>
    </row>
    <row r="902" spans="1:1">
      <c r="A902" t="str">
        <f t="shared" si="14"/>
        <v xml:space="preserve">   </v>
      </c>
    </row>
    <row r="903" spans="1:1">
      <c r="A903" t="str">
        <f t="shared" si="14"/>
        <v xml:space="preserve">   </v>
      </c>
    </row>
    <row r="904" spans="1:1">
      <c r="A904" t="str">
        <f t="shared" si="14"/>
        <v xml:space="preserve">   </v>
      </c>
    </row>
    <row r="905" spans="1:1">
      <c r="A905" t="str">
        <f t="shared" si="14"/>
        <v xml:space="preserve">   </v>
      </c>
    </row>
    <row r="906" spans="1:1">
      <c r="A906" t="str">
        <f t="shared" si="14"/>
        <v xml:space="preserve">   </v>
      </c>
    </row>
    <row r="907" spans="1:1">
      <c r="A907" t="str">
        <f t="shared" si="14"/>
        <v xml:space="preserve">   </v>
      </c>
    </row>
    <row r="908" spans="1:1">
      <c r="A908" t="str">
        <f t="shared" si="14"/>
        <v xml:space="preserve">   </v>
      </c>
    </row>
    <row r="909" spans="1:1">
      <c r="A909" t="str">
        <f t="shared" si="14"/>
        <v xml:space="preserve">   </v>
      </c>
    </row>
    <row r="910" spans="1:1">
      <c r="A910" t="str">
        <f t="shared" si="14"/>
        <v xml:space="preserve">   </v>
      </c>
    </row>
    <row r="911" spans="1:1">
      <c r="A911" t="str">
        <f t="shared" si="14"/>
        <v xml:space="preserve">   </v>
      </c>
    </row>
    <row r="912" spans="1:1">
      <c r="A912" t="str">
        <f t="shared" si="14"/>
        <v xml:space="preserve">   </v>
      </c>
    </row>
    <row r="913" spans="1:1">
      <c r="A913" t="str">
        <f t="shared" si="14"/>
        <v xml:space="preserve">   </v>
      </c>
    </row>
    <row r="914" spans="1:1">
      <c r="A914" t="str">
        <f t="shared" si="14"/>
        <v xml:space="preserve">   </v>
      </c>
    </row>
    <row r="915" spans="1:1">
      <c r="A915" t="str">
        <f t="shared" si="14"/>
        <v xml:space="preserve">   </v>
      </c>
    </row>
    <row r="916" spans="1:1">
      <c r="A916" t="str">
        <f t="shared" si="14"/>
        <v xml:space="preserve">   </v>
      </c>
    </row>
    <row r="917" spans="1:1">
      <c r="A917" t="str">
        <f t="shared" si="14"/>
        <v xml:space="preserve">   </v>
      </c>
    </row>
    <row r="918" spans="1:1">
      <c r="A918" t="str">
        <f t="shared" si="14"/>
        <v xml:space="preserve">   </v>
      </c>
    </row>
    <row r="919" spans="1:1">
      <c r="A919" t="str">
        <f t="shared" si="14"/>
        <v xml:space="preserve">   </v>
      </c>
    </row>
    <row r="920" spans="1:1">
      <c r="A920" t="str">
        <f t="shared" si="14"/>
        <v xml:space="preserve">   </v>
      </c>
    </row>
    <row r="921" spans="1:1">
      <c r="A921" t="str">
        <f t="shared" si="14"/>
        <v xml:space="preserve">   </v>
      </c>
    </row>
    <row r="922" spans="1:1">
      <c r="A922" t="str">
        <f t="shared" si="14"/>
        <v xml:space="preserve">   </v>
      </c>
    </row>
    <row r="923" spans="1:1">
      <c r="A923" t="str">
        <f t="shared" si="14"/>
        <v xml:space="preserve">   </v>
      </c>
    </row>
    <row r="924" spans="1:1">
      <c r="A924" t="str">
        <f t="shared" si="14"/>
        <v xml:space="preserve">   </v>
      </c>
    </row>
    <row r="925" spans="1:1">
      <c r="A925" t="str">
        <f t="shared" si="14"/>
        <v xml:space="preserve">   </v>
      </c>
    </row>
    <row r="926" spans="1:1">
      <c r="A926" t="str">
        <f t="shared" si="14"/>
        <v xml:space="preserve">   </v>
      </c>
    </row>
    <row r="927" spans="1:1">
      <c r="A927" t="str">
        <f t="shared" si="14"/>
        <v xml:space="preserve">   </v>
      </c>
    </row>
    <row r="928" spans="1:1">
      <c r="A928" t="str">
        <f t="shared" si="14"/>
        <v xml:space="preserve">   </v>
      </c>
    </row>
    <row r="929" spans="1:1">
      <c r="A929" t="str">
        <f t="shared" si="14"/>
        <v xml:space="preserve">   </v>
      </c>
    </row>
    <row r="930" spans="1:1">
      <c r="A930" t="str">
        <f t="shared" si="14"/>
        <v xml:space="preserve">   </v>
      </c>
    </row>
    <row r="931" spans="1:1">
      <c r="A931" t="str">
        <f t="shared" si="14"/>
        <v xml:space="preserve">   </v>
      </c>
    </row>
    <row r="932" spans="1:1">
      <c r="A932" t="str">
        <f t="shared" si="14"/>
        <v xml:space="preserve">   </v>
      </c>
    </row>
    <row r="933" spans="1:1">
      <c r="A933" t="str">
        <f t="shared" si="14"/>
        <v xml:space="preserve">   </v>
      </c>
    </row>
    <row r="934" spans="1:1">
      <c r="A934" t="str">
        <f t="shared" si="14"/>
        <v xml:space="preserve">   </v>
      </c>
    </row>
    <row r="935" spans="1:1">
      <c r="A935" t="str">
        <f t="shared" si="14"/>
        <v xml:space="preserve">   </v>
      </c>
    </row>
    <row r="936" spans="1:1">
      <c r="A936" t="str">
        <f t="shared" si="14"/>
        <v xml:space="preserve">   </v>
      </c>
    </row>
    <row r="937" spans="1:1">
      <c r="A937" t="str">
        <f t="shared" si="14"/>
        <v xml:space="preserve">   </v>
      </c>
    </row>
    <row r="938" spans="1:1">
      <c r="A938" t="str">
        <f t="shared" si="14"/>
        <v xml:space="preserve">   </v>
      </c>
    </row>
    <row r="939" spans="1:1">
      <c r="A939" t="str">
        <f t="shared" si="14"/>
        <v xml:space="preserve">   </v>
      </c>
    </row>
    <row r="940" spans="1:1">
      <c r="A940" t="str">
        <f t="shared" si="14"/>
        <v xml:space="preserve">   </v>
      </c>
    </row>
    <row r="941" spans="1:1">
      <c r="A941" t="str">
        <f t="shared" si="14"/>
        <v xml:space="preserve">   </v>
      </c>
    </row>
    <row r="942" spans="1:1">
      <c r="A942" t="str">
        <f t="shared" si="14"/>
        <v xml:space="preserve">   </v>
      </c>
    </row>
    <row r="943" spans="1:1">
      <c r="A943" t="str">
        <f t="shared" si="14"/>
        <v xml:space="preserve">   </v>
      </c>
    </row>
    <row r="944" spans="1:1">
      <c r="A944" t="str">
        <f t="shared" si="14"/>
        <v xml:space="preserve">   </v>
      </c>
    </row>
    <row r="945" spans="1:1">
      <c r="A945" t="str">
        <f t="shared" si="14"/>
        <v xml:space="preserve">   </v>
      </c>
    </row>
    <row r="946" spans="1:1">
      <c r="A946" t="str">
        <f t="shared" si="14"/>
        <v xml:space="preserve">   </v>
      </c>
    </row>
    <row r="947" spans="1:1">
      <c r="A947" t="str">
        <f t="shared" si="14"/>
        <v xml:space="preserve">   </v>
      </c>
    </row>
    <row r="948" spans="1:1">
      <c r="A948" t="str">
        <f t="shared" si="14"/>
        <v xml:space="preserve">   </v>
      </c>
    </row>
    <row r="949" spans="1:1">
      <c r="A949" t="str">
        <f t="shared" si="14"/>
        <v xml:space="preserve">   </v>
      </c>
    </row>
    <row r="950" spans="1:1">
      <c r="A950" t="str">
        <f t="shared" si="14"/>
        <v xml:space="preserve">   </v>
      </c>
    </row>
    <row r="951" spans="1:1">
      <c r="A951" t="str">
        <f t="shared" si="14"/>
        <v xml:space="preserve">   </v>
      </c>
    </row>
    <row r="952" spans="1:1">
      <c r="A952" t="str">
        <f t="shared" si="14"/>
        <v xml:space="preserve">   </v>
      </c>
    </row>
    <row r="953" spans="1:1">
      <c r="A953" t="str">
        <f t="shared" si="14"/>
        <v xml:space="preserve">   </v>
      </c>
    </row>
    <row r="954" spans="1:1">
      <c r="A954" t="str">
        <f t="shared" si="14"/>
        <v xml:space="preserve">   </v>
      </c>
    </row>
    <row r="955" spans="1:1">
      <c r="A955" t="str">
        <f t="shared" si="14"/>
        <v xml:space="preserve">   </v>
      </c>
    </row>
    <row r="956" spans="1:1">
      <c r="A956" t="str">
        <f t="shared" si="14"/>
        <v xml:space="preserve">   </v>
      </c>
    </row>
    <row r="957" spans="1:1">
      <c r="A957" t="str">
        <f t="shared" si="14"/>
        <v xml:space="preserve">   </v>
      </c>
    </row>
    <row r="958" spans="1:1">
      <c r="A958" t="str">
        <f t="shared" si="14"/>
        <v xml:space="preserve">   </v>
      </c>
    </row>
    <row r="959" spans="1:1">
      <c r="A959" t="str">
        <f t="shared" si="14"/>
        <v xml:space="preserve">   </v>
      </c>
    </row>
    <row r="960" spans="1:1">
      <c r="A960" t="str">
        <f t="shared" si="14"/>
        <v xml:space="preserve">   </v>
      </c>
    </row>
    <row r="961" spans="1:1">
      <c r="A961" t="str">
        <f t="shared" si="14"/>
        <v xml:space="preserve">   </v>
      </c>
    </row>
    <row r="962" spans="1:1">
      <c r="A962" t="str">
        <f t="shared" ref="A962:A1000" si="15">B962&amp;" "&amp;C962&amp;" "&amp;D962&amp;" "&amp;E962</f>
        <v xml:space="preserve">   </v>
      </c>
    </row>
    <row r="963" spans="1:1">
      <c r="A963" t="str">
        <f t="shared" si="15"/>
        <v xml:space="preserve">   </v>
      </c>
    </row>
    <row r="964" spans="1:1">
      <c r="A964" t="str">
        <f t="shared" si="15"/>
        <v xml:space="preserve">   </v>
      </c>
    </row>
    <row r="965" spans="1:1">
      <c r="A965" t="str">
        <f t="shared" si="15"/>
        <v xml:space="preserve">   </v>
      </c>
    </row>
    <row r="966" spans="1:1">
      <c r="A966" t="str">
        <f t="shared" si="15"/>
        <v xml:space="preserve">   </v>
      </c>
    </row>
    <row r="967" spans="1:1">
      <c r="A967" t="str">
        <f t="shared" si="15"/>
        <v xml:space="preserve">   </v>
      </c>
    </row>
    <row r="968" spans="1:1">
      <c r="A968" t="str">
        <f t="shared" si="15"/>
        <v xml:space="preserve">   </v>
      </c>
    </row>
    <row r="969" spans="1:1">
      <c r="A969" t="str">
        <f t="shared" si="15"/>
        <v xml:space="preserve">   </v>
      </c>
    </row>
    <row r="970" spans="1:1">
      <c r="A970" t="str">
        <f t="shared" si="15"/>
        <v xml:space="preserve">   </v>
      </c>
    </row>
    <row r="971" spans="1:1">
      <c r="A971" t="str">
        <f t="shared" si="15"/>
        <v xml:space="preserve">   </v>
      </c>
    </row>
    <row r="972" spans="1:1">
      <c r="A972" t="str">
        <f t="shared" si="15"/>
        <v xml:space="preserve">   </v>
      </c>
    </row>
    <row r="973" spans="1:1">
      <c r="A973" t="str">
        <f t="shared" si="15"/>
        <v xml:space="preserve">   </v>
      </c>
    </row>
    <row r="974" spans="1:1">
      <c r="A974" t="str">
        <f t="shared" si="15"/>
        <v xml:space="preserve">   </v>
      </c>
    </row>
    <row r="975" spans="1:1">
      <c r="A975" t="str">
        <f t="shared" si="15"/>
        <v xml:space="preserve">   </v>
      </c>
    </row>
    <row r="976" spans="1:1">
      <c r="A976" t="str">
        <f t="shared" si="15"/>
        <v xml:space="preserve">   </v>
      </c>
    </row>
    <row r="977" spans="1:1">
      <c r="A977" t="str">
        <f t="shared" si="15"/>
        <v xml:space="preserve">   </v>
      </c>
    </row>
    <row r="978" spans="1:1">
      <c r="A978" t="str">
        <f t="shared" si="15"/>
        <v xml:space="preserve">   </v>
      </c>
    </row>
    <row r="979" spans="1:1">
      <c r="A979" t="str">
        <f t="shared" si="15"/>
        <v xml:space="preserve">   </v>
      </c>
    </row>
    <row r="980" spans="1:1">
      <c r="A980" t="str">
        <f t="shared" si="15"/>
        <v xml:space="preserve">   </v>
      </c>
    </row>
    <row r="981" spans="1:1">
      <c r="A981" t="str">
        <f t="shared" si="15"/>
        <v xml:space="preserve">   </v>
      </c>
    </row>
    <row r="982" spans="1:1">
      <c r="A982" t="str">
        <f t="shared" si="15"/>
        <v xml:space="preserve">   </v>
      </c>
    </row>
    <row r="983" spans="1:1">
      <c r="A983" t="str">
        <f t="shared" si="15"/>
        <v xml:space="preserve">   </v>
      </c>
    </row>
    <row r="984" spans="1:1">
      <c r="A984" t="str">
        <f t="shared" si="15"/>
        <v xml:space="preserve">   </v>
      </c>
    </row>
    <row r="985" spans="1:1">
      <c r="A985" t="str">
        <f t="shared" si="15"/>
        <v xml:space="preserve">   </v>
      </c>
    </row>
    <row r="986" spans="1:1">
      <c r="A986" t="str">
        <f t="shared" si="15"/>
        <v xml:space="preserve">   </v>
      </c>
    </row>
    <row r="987" spans="1:1">
      <c r="A987" t="str">
        <f t="shared" si="15"/>
        <v xml:space="preserve">   </v>
      </c>
    </row>
    <row r="988" spans="1:1">
      <c r="A988" t="str">
        <f t="shared" si="15"/>
        <v xml:space="preserve">   </v>
      </c>
    </row>
    <row r="989" spans="1:1">
      <c r="A989" t="str">
        <f t="shared" si="15"/>
        <v xml:space="preserve">   </v>
      </c>
    </row>
    <row r="990" spans="1:1">
      <c r="A990" t="str">
        <f t="shared" si="15"/>
        <v xml:space="preserve">   </v>
      </c>
    </row>
    <row r="991" spans="1:1">
      <c r="A991" t="str">
        <f t="shared" si="15"/>
        <v xml:space="preserve">   </v>
      </c>
    </row>
    <row r="992" spans="1:1">
      <c r="A992" t="str">
        <f t="shared" si="15"/>
        <v xml:space="preserve">   </v>
      </c>
    </row>
    <row r="993" spans="1:1">
      <c r="A993" t="str">
        <f t="shared" si="15"/>
        <v xml:space="preserve">   </v>
      </c>
    </row>
    <row r="994" spans="1:1">
      <c r="A994" t="str">
        <f t="shared" si="15"/>
        <v xml:space="preserve">   </v>
      </c>
    </row>
    <row r="995" spans="1:1">
      <c r="A995" t="str">
        <f t="shared" si="15"/>
        <v xml:space="preserve">   </v>
      </c>
    </row>
    <row r="996" spans="1:1">
      <c r="A996" t="str">
        <f t="shared" si="15"/>
        <v xml:space="preserve">   </v>
      </c>
    </row>
    <row r="997" spans="1:1">
      <c r="A997" t="str">
        <f t="shared" si="15"/>
        <v xml:space="preserve">   </v>
      </c>
    </row>
    <row r="998" spans="1:1">
      <c r="A998" t="str">
        <f t="shared" si="15"/>
        <v xml:space="preserve">   </v>
      </c>
    </row>
    <row r="999" spans="1:1">
      <c r="A999" t="str">
        <f t="shared" si="15"/>
        <v xml:space="preserve">   </v>
      </c>
    </row>
    <row r="1000" spans="1:1">
      <c r="A1000" t="str">
        <f t="shared" si="15"/>
        <v xml:space="preserve">   </v>
      </c>
    </row>
    <row r="1048576" spans="2:5" s="181" customFormat="1">
      <c r="B1048576" s="180"/>
      <c r="C1048576" s="180"/>
      <c r="D1048576" s="180"/>
      <c r="E1048576" s="180"/>
    </row>
  </sheetData>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BT86"/>
  <sheetViews>
    <sheetView zoomScaleSheetLayoutView="100" workbookViewId="0">
      <selection activeCell="BF27" sqref="BF27:BM27"/>
    </sheetView>
  </sheetViews>
  <sheetFormatPr defaultRowHeight="12.75"/>
  <cols>
    <col min="1" max="1" width="0.85546875" style="1" customWidth="1"/>
    <col min="2" max="57" width="1.7109375" style="1" customWidth="1"/>
    <col min="58" max="63" width="9.140625" style="1" customWidth="1"/>
    <col min="64" max="64" width="10" style="1" bestFit="1" customWidth="1"/>
    <col min="65" max="65" width="9.140625" style="1"/>
    <col min="66" max="66" width="10.28515625" style="1" customWidth="1"/>
    <col min="67" max="67" width="13.85546875" style="1" customWidth="1"/>
    <col min="68" max="256" width="9.140625" style="1"/>
    <col min="257" max="257" width="0.85546875" style="1" customWidth="1"/>
    <col min="258" max="313" width="1.7109375" style="1" customWidth="1"/>
    <col min="314" max="318" width="9.140625" style="1" customWidth="1"/>
    <col min="319" max="512" width="9.140625" style="1"/>
    <col min="513" max="513" width="0.85546875" style="1" customWidth="1"/>
    <col min="514" max="569" width="1.7109375" style="1" customWidth="1"/>
    <col min="570" max="574" width="9.140625" style="1" customWidth="1"/>
    <col min="575" max="768" width="9.140625" style="1"/>
    <col min="769" max="769" width="0.85546875" style="1" customWidth="1"/>
    <col min="770" max="825" width="1.7109375" style="1" customWidth="1"/>
    <col min="826" max="830" width="9.140625" style="1" customWidth="1"/>
    <col min="831" max="1024" width="9.140625" style="1"/>
    <col min="1025" max="1025" width="0.85546875" style="1" customWidth="1"/>
    <col min="1026" max="1081" width="1.7109375" style="1" customWidth="1"/>
    <col min="1082" max="1086" width="9.140625" style="1" customWidth="1"/>
    <col min="1087" max="1280" width="9.140625" style="1"/>
    <col min="1281" max="1281" width="0.85546875" style="1" customWidth="1"/>
    <col min="1282" max="1337" width="1.7109375" style="1" customWidth="1"/>
    <col min="1338" max="1342" width="9.140625" style="1" customWidth="1"/>
    <col min="1343" max="1536" width="9.140625" style="1"/>
    <col min="1537" max="1537" width="0.85546875" style="1" customWidth="1"/>
    <col min="1538" max="1593" width="1.7109375" style="1" customWidth="1"/>
    <col min="1594" max="1598" width="9.140625" style="1" customWidth="1"/>
    <col min="1599" max="1792" width="9.140625" style="1"/>
    <col min="1793" max="1793" width="0.85546875" style="1" customWidth="1"/>
    <col min="1794" max="1849" width="1.7109375" style="1" customWidth="1"/>
    <col min="1850" max="1854" width="9.140625" style="1" customWidth="1"/>
    <col min="1855" max="2048" width="9.140625" style="1"/>
    <col min="2049" max="2049" width="0.85546875" style="1" customWidth="1"/>
    <col min="2050" max="2105" width="1.7109375" style="1" customWidth="1"/>
    <col min="2106" max="2110" width="9.140625" style="1" customWidth="1"/>
    <col min="2111" max="2304" width="9.140625" style="1"/>
    <col min="2305" max="2305" width="0.85546875" style="1" customWidth="1"/>
    <col min="2306" max="2361" width="1.7109375" style="1" customWidth="1"/>
    <col min="2362" max="2366" width="9.140625" style="1" customWidth="1"/>
    <col min="2367" max="2560" width="9.140625" style="1"/>
    <col min="2561" max="2561" width="0.85546875" style="1" customWidth="1"/>
    <col min="2562" max="2617" width="1.7109375" style="1" customWidth="1"/>
    <col min="2618" max="2622" width="9.140625" style="1" customWidth="1"/>
    <col min="2623" max="2816" width="9.140625" style="1"/>
    <col min="2817" max="2817" width="0.85546875" style="1" customWidth="1"/>
    <col min="2818" max="2873" width="1.7109375" style="1" customWidth="1"/>
    <col min="2874" max="2878" width="9.140625" style="1" customWidth="1"/>
    <col min="2879" max="3072" width="9.140625" style="1"/>
    <col min="3073" max="3073" width="0.85546875" style="1" customWidth="1"/>
    <col min="3074" max="3129" width="1.7109375" style="1" customWidth="1"/>
    <col min="3130" max="3134" width="9.140625" style="1" customWidth="1"/>
    <col min="3135" max="3328" width="9.140625" style="1"/>
    <col min="3329" max="3329" width="0.85546875" style="1" customWidth="1"/>
    <col min="3330" max="3385" width="1.7109375" style="1" customWidth="1"/>
    <col min="3386" max="3390" width="9.140625" style="1" customWidth="1"/>
    <col min="3391" max="3584" width="9.140625" style="1"/>
    <col min="3585" max="3585" width="0.85546875" style="1" customWidth="1"/>
    <col min="3586" max="3641" width="1.7109375" style="1" customWidth="1"/>
    <col min="3642" max="3646" width="9.140625" style="1" customWidth="1"/>
    <col min="3647" max="3840" width="9.140625" style="1"/>
    <col min="3841" max="3841" width="0.85546875" style="1" customWidth="1"/>
    <col min="3842" max="3897" width="1.7109375" style="1" customWidth="1"/>
    <col min="3898" max="3902" width="9.140625" style="1" customWidth="1"/>
    <col min="3903" max="4096" width="9.140625" style="1"/>
    <col min="4097" max="4097" width="0.85546875" style="1" customWidth="1"/>
    <col min="4098" max="4153" width="1.7109375" style="1" customWidth="1"/>
    <col min="4154" max="4158" width="9.140625" style="1" customWidth="1"/>
    <col min="4159" max="4352" width="9.140625" style="1"/>
    <col min="4353" max="4353" width="0.85546875" style="1" customWidth="1"/>
    <col min="4354" max="4409" width="1.7109375" style="1" customWidth="1"/>
    <col min="4410" max="4414" width="9.140625" style="1" customWidth="1"/>
    <col min="4415" max="4608" width="9.140625" style="1"/>
    <col min="4609" max="4609" width="0.85546875" style="1" customWidth="1"/>
    <col min="4610" max="4665" width="1.7109375" style="1" customWidth="1"/>
    <col min="4666" max="4670" width="9.140625" style="1" customWidth="1"/>
    <col min="4671" max="4864" width="9.140625" style="1"/>
    <col min="4865" max="4865" width="0.85546875" style="1" customWidth="1"/>
    <col min="4866" max="4921" width="1.7109375" style="1" customWidth="1"/>
    <col min="4922" max="4926" width="9.140625" style="1" customWidth="1"/>
    <col min="4927" max="5120" width="9.140625" style="1"/>
    <col min="5121" max="5121" width="0.85546875" style="1" customWidth="1"/>
    <col min="5122" max="5177" width="1.7109375" style="1" customWidth="1"/>
    <col min="5178" max="5182" width="9.140625" style="1" customWidth="1"/>
    <col min="5183" max="5376" width="9.140625" style="1"/>
    <col min="5377" max="5377" width="0.85546875" style="1" customWidth="1"/>
    <col min="5378" max="5433" width="1.7109375" style="1" customWidth="1"/>
    <col min="5434" max="5438" width="9.140625" style="1" customWidth="1"/>
    <col min="5439" max="5632" width="9.140625" style="1"/>
    <col min="5633" max="5633" width="0.85546875" style="1" customWidth="1"/>
    <col min="5634" max="5689" width="1.7109375" style="1" customWidth="1"/>
    <col min="5690" max="5694" width="9.140625" style="1" customWidth="1"/>
    <col min="5695" max="5888" width="9.140625" style="1"/>
    <col min="5889" max="5889" width="0.85546875" style="1" customWidth="1"/>
    <col min="5890" max="5945" width="1.7109375" style="1" customWidth="1"/>
    <col min="5946" max="5950" width="9.140625" style="1" customWidth="1"/>
    <col min="5951" max="6144" width="9.140625" style="1"/>
    <col min="6145" max="6145" width="0.85546875" style="1" customWidth="1"/>
    <col min="6146" max="6201" width="1.7109375" style="1" customWidth="1"/>
    <col min="6202" max="6206" width="9.140625" style="1" customWidth="1"/>
    <col min="6207" max="6400" width="9.140625" style="1"/>
    <col min="6401" max="6401" width="0.85546875" style="1" customWidth="1"/>
    <col min="6402" max="6457" width="1.7109375" style="1" customWidth="1"/>
    <col min="6458" max="6462" width="9.140625" style="1" customWidth="1"/>
    <col min="6463" max="6656" width="9.140625" style="1"/>
    <col min="6657" max="6657" width="0.85546875" style="1" customWidth="1"/>
    <col min="6658" max="6713" width="1.7109375" style="1" customWidth="1"/>
    <col min="6714" max="6718" width="9.140625" style="1" customWidth="1"/>
    <col min="6719" max="6912" width="9.140625" style="1"/>
    <col min="6913" max="6913" width="0.85546875" style="1" customWidth="1"/>
    <col min="6914" max="6969" width="1.7109375" style="1" customWidth="1"/>
    <col min="6970" max="6974" width="9.140625" style="1" customWidth="1"/>
    <col min="6975" max="7168" width="9.140625" style="1"/>
    <col min="7169" max="7169" width="0.85546875" style="1" customWidth="1"/>
    <col min="7170" max="7225" width="1.7109375" style="1" customWidth="1"/>
    <col min="7226" max="7230" width="9.140625" style="1" customWidth="1"/>
    <col min="7231" max="7424" width="9.140625" style="1"/>
    <col min="7425" max="7425" width="0.85546875" style="1" customWidth="1"/>
    <col min="7426" max="7481" width="1.7109375" style="1" customWidth="1"/>
    <col min="7482" max="7486" width="9.140625" style="1" customWidth="1"/>
    <col min="7487" max="7680" width="9.140625" style="1"/>
    <col min="7681" max="7681" width="0.85546875" style="1" customWidth="1"/>
    <col min="7682" max="7737" width="1.7109375" style="1" customWidth="1"/>
    <col min="7738" max="7742" width="9.140625" style="1" customWidth="1"/>
    <col min="7743" max="7936" width="9.140625" style="1"/>
    <col min="7937" max="7937" width="0.85546875" style="1" customWidth="1"/>
    <col min="7938" max="7993" width="1.7109375" style="1" customWidth="1"/>
    <col min="7994" max="7998" width="9.140625" style="1" customWidth="1"/>
    <col min="7999" max="8192" width="9.140625" style="1"/>
    <col min="8193" max="8193" width="0.85546875" style="1" customWidth="1"/>
    <col min="8194" max="8249" width="1.7109375" style="1" customWidth="1"/>
    <col min="8250" max="8254" width="9.140625" style="1" customWidth="1"/>
    <col min="8255" max="8448" width="9.140625" style="1"/>
    <col min="8449" max="8449" width="0.85546875" style="1" customWidth="1"/>
    <col min="8450" max="8505" width="1.7109375" style="1" customWidth="1"/>
    <col min="8506" max="8510" width="9.140625" style="1" customWidth="1"/>
    <col min="8511" max="8704" width="9.140625" style="1"/>
    <col min="8705" max="8705" width="0.85546875" style="1" customWidth="1"/>
    <col min="8706" max="8761" width="1.7109375" style="1" customWidth="1"/>
    <col min="8762" max="8766" width="9.140625" style="1" customWidth="1"/>
    <col min="8767" max="8960" width="9.140625" style="1"/>
    <col min="8961" max="8961" width="0.85546875" style="1" customWidth="1"/>
    <col min="8962" max="9017" width="1.7109375" style="1" customWidth="1"/>
    <col min="9018" max="9022" width="9.140625" style="1" customWidth="1"/>
    <col min="9023" max="9216" width="9.140625" style="1"/>
    <col min="9217" max="9217" width="0.85546875" style="1" customWidth="1"/>
    <col min="9218" max="9273" width="1.7109375" style="1" customWidth="1"/>
    <col min="9274" max="9278" width="9.140625" style="1" customWidth="1"/>
    <col min="9279" max="9472" width="9.140625" style="1"/>
    <col min="9473" max="9473" width="0.85546875" style="1" customWidth="1"/>
    <col min="9474" max="9529" width="1.7109375" style="1" customWidth="1"/>
    <col min="9530" max="9534" width="9.140625" style="1" customWidth="1"/>
    <col min="9535" max="9728" width="9.140625" style="1"/>
    <col min="9729" max="9729" width="0.85546875" style="1" customWidth="1"/>
    <col min="9730" max="9785" width="1.7109375" style="1" customWidth="1"/>
    <col min="9786" max="9790" width="9.140625" style="1" customWidth="1"/>
    <col min="9791" max="9984" width="9.140625" style="1"/>
    <col min="9985" max="9985" width="0.85546875" style="1" customWidth="1"/>
    <col min="9986" max="10041" width="1.7109375" style="1" customWidth="1"/>
    <col min="10042" max="10046" width="9.140625" style="1" customWidth="1"/>
    <col min="10047" max="10240" width="9.140625" style="1"/>
    <col min="10241" max="10241" width="0.85546875" style="1" customWidth="1"/>
    <col min="10242" max="10297" width="1.7109375" style="1" customWidth="1"/>
    <col min="10298" max="10302" width="9.140625" style="1" customWidth="1"/>
    <col min="10303" max="10496" width="9.140625" style="1"/>
    <col min="10497" max="10497" width="0.85546875" style="1" customWidth="1"/>
    <col min="10498" max="10553" width="1.7109375" style="1" customWidth="1"/>
    <col min="10554" max="10558" width="9.140625" style="1" customWidth="1"/>
    <col min="10559" max="10752" width="9.140625" style="1"/>
    <col min="10753" max="10753" width="0.85546875" style="1" customWidth="1"/>
    <col min="10754" max="10809" width="1.7109375" style="1" customWidth="1"/>
    <col min="10810" max="10814" width="9.140625" style="1" customWidth="1"/>
    <col min="10815" max="11008" width="9.140625" style="1"/>
    <col min="11009" max="11009" width="0.85546875" style="1" customWidth="1"/>
    <col min="11010" max="11065" width="1.7109375" style="1" customWidth="1"/>
    <col min="11066" max="11070" width="9.140625" style="1" customWidth="1"/>
    <col min="11071" max="11264" width="9.140625" style="1"/>
    <col min="11265" max="11265" width="0.85546875" style="1" customWidth="1"/>
    <col min="11266" max="11321" width="1.7109375" style="1" customWidth="1"/>
    <col min="11322" max="11326" width="9.140625" style="1" customWidth="1"/>
    <col min="11327" max="11520" width="9.140625" style="1"/>
    <col min="11521" max="11521" width="0.85546875" style="1" customWidth="1"/>
    <col min="11522" max="11577" width="1.7109375" style="1" customWidth="1"/>
    <col min="11578" max="11582" width="9.140625" style="1" customWidth="1"/>
    <col min="11583" max="11776" width="9.140625" style="1"/>
    <col min="11777" max="11777" width="0.85546875" style="1" customWidth="1"/>
    <col min="11778" max="11833" width="1.7109375" style="1" customWidth="1"/>
    <col min="11834" max="11838" width="9.140625" style="1" customWidth="1"/>
    <col min="11839" max="12032" width="9.140625" style="1"/>
    <col min="12033" max="12033" width="0.85546875" style="1" customWidth="1"/>
    <col min="12034" max="12089" width="1.7109375" style="1" customWidth="1"/>
    <col min="12090" max="12094" width="9.140625" style="1" customWidth="1"/>
    <col min="12095" max="12288" width="9.140625" style="1"/>
    <col min="12289" max="12289" width="0.85546875" style="1" customWidth="1"/>
    <col min="12290" max="12345" width="1.7109375" style="1" customWidth="1"/>
    <col min="12346" max="12350" width="9.140625" style="1" customWidth="1"/>
    <col min="12351" max="12544" width="9.140625" style="1"/>
    <col min="12545" max="12545" width="0.85546875" style="1" customWidth="1"/>
    <col min="12546" max="12601" width="1.7109375" style="1" customWidth="1"/>
    <col min="12602" max="12606" width="9.140625" style="1" customWidth="1"/>
    <col min="12607" max="12800" width="9.140625" style="1"/>
    <col min="12801" max="12801" width="0.85546875" style="1" customWidth="1"/>
    <col min="12802" max="12857" width="1.7109375" style="1" customWidth="1"/>
    <col min="12858" max="12862" width="9.140625" style="1" customWidth="1"/>
    <col min="12863" max="13056" width="9.140625" style="1"/>
    <col min="13057" max="13057" width="0.85546875" style="1" customWidth="1"/>
    <col min="13058" max="13113" width="1.7109375" style="1" customWidth="1"/>
    <col min="13114" max="13118" width="9.140625" style="1" customWidth="1"/>
    <col min="13119" max="13312" width="9.140625" style="1"/>
    <col min="13313" max="13313" width="0.85546875" style="1" customWidth="1"/>
    <col min="13314" max="13369" width="1.7109375" style="1" customWidth="1"/>
    <col min="13370" max="13374" width="9.140625" style="1" customWidth="1"/>
    <col min="13375" max="13568" width="9.140625" style="1"/>
    <col min="13569" max="13569" width="0.85546875" style="1" customWidth="1"/>
    <col min="13570" max="13625" width="1.7109375" style="1" customWidth="1"/>
    <col min="13626" max="13630" width="9.140625" style="1" customWidth="1"/>
    <col min="13631" max="13824" width="9.140625" style="1"/>
    <col min="13825" max="13825" width="0.85546875" style="1" customWidth="1"/>
    <col min="13826" max="13881" width="1.7109375" style="1" customWidth="1"/>
    <col min="13882" max="13886" width="9.140625" style="1" customWidth="1"/>
    <col min="13887" max="14080" width="9.140625" style="1"/>
    <col min="14081" max="14081" width="0.85546875" style="1" customWidth="1"/>
    <col min="14082" max="14137" width="1.7109375" style="1" customWidth="1"/>
    <col min="14138" max="14142" width="9.140625" style="1" customWidth="1"/>
    <col min="14143" max="14336" width="9.140625" style="1"/>
    <col min="14337" max="14337" width="0.85546875" style="1" customWidth="1"/>
    <col min="14338" max="14393" width="1.7109375" style="1" customWidth="1"/>
    <col min="14394" max="14398" width="9.140625" style="1" customWidth="1"/>
    <col min="14399" max="14592" width="9.140625" style="1"/>
    <col min="14593" max="14593" width="0.85546875" style="1" customWidth="1"/>
    <col min="14594" max="14649" width="1.7109375" style="1" customWidth="1"/>
    <col min="14650" max="14654" width="9.140625" style="1" customWidth="1"/>
    <col min="14655" max="14848" width="9.140625" style="1"/>
    <col min="14849" max="14849" width="0.85546875" style="1" customWidth="1"/>
    <col min="14850" max="14905" width="1.7109375" style="1" customWidth="1"/>
    <col min="14906" max="14910" width="9.140625" style="1" customWidth="1"/>
    <col min="14911" max="15104" width="9.140625" style="1"/>
    <col min="15105" max="15105" width="0.85546875" style="1" customWidth="1"/>
    <col min="15106" max="15161" width="1.7109375" style="1" customWidth="1"/>
    <col min="15162" max="15166" width="9.140625" style="1" customWidth="1"/>
    <col min="15167" max="15360" width="9.140625" style="1"/>
    <col min="15361" max="15361" width="0.85546875" style="1" customWidth="1"/>
    <col min="15362" max="15417" width="1.7109375" style="1" customWidth="1"/>
    <col min="15418" max="15422" width="9.140625" style="1" customWidth="1"/>
    <col min="15423" max="15616" width="9.140625" style="1"/>
    <col min="15617" max="15617" width="0.85546875" style="1" customWidth="1"/>
    <col min="15618" max="15673" width="1.7109375" style="1" customWidth="1"/>
    <col min="15674" max="15678" width="9.140625" style="1" customWidth="1"/>
    <col min="15679" max="15872" width="9.140625" style="1"/>
    <col min="15873" max="15873" width="0.85546875" style="1" customWidth="1"/>
    <col min="15874" max="15929" width="1.7109375" style="1" customWidth="1"/>
    <col min="15930" max="15934" width="9.140625" style="1" customWidth="1"/>
    <col min="15935" max="16128" width="9.140625" style="1"/>
    <col min="16129" max="16129" width="0.85546875" style="1" customWidth="1"/>
    <col min="16130" max="16185" width="1.7109375" style="1" customWidth="1"/>
    <col min="16186" max="16190" width="9.140625" style="1" customWidth="1"/>
    <col min="16191" max="16384" width="9.140625" style="1"/>
  </cols>
  <sheetData>
    <row r="1" spans="1:72">
      <c r="A1" s="13"/>
      <c r="B1" s="13"/>
      <c r="C1" s="13"/>
      <c r="D1" s="13"/>
      <c r="E1" s="13"/>
      <c r="F1" s="13"/>
      <c r="G1" s="13"/>
      <c r="H1" s="13"/>
      <c r="I1" s="13"/>
      <c r="J1" s="13"/>
      <c r="K1" s="13"/>
      <c r="L1" s="13"/>
      <c r="M1" s="13"/>
      <c r="N1" s="13"/>
      <c r="O1" s="13"/>
      <c r="P1" s="13"/>
      <c r="Q1" s="13"/>
      <c r="R1" s="13"/>
      <c r="S1" s="13"/>
      <c r="T1" s="13"/>
      <c r="U1" s="13"/>
      <c r="V1" s="13"/>
      <c r="W1" s="13"/>
      <c r="X1" s="13"/>
      <c r="Y1" s="13"/>
      <c r="Z1" s="13"/>
      <c r="AA1" s="13"/>
      <c r="AB1" s="13"/>
      <c r="AC1" s="13"/>
      <c r="AD1" s="13"/>
      <c r="AE1" s="13"/>
      <c r="AF1" s="13"/>
      <c r="AG1" s="13"/>
      <c r="AH1" s="13"/>
      <c r="AI1" s="13"/>
      <c r="AJ1" s="13"/>
      <c r="AK1" s="13"/>
      <c r="AL1" s="13"/>
      <c r="AM1" s="13"/>
      <c r="AN1" s="13"/>
      <c r="AO1" s="13"/>
      <c r="AP1" s="13"/>
      <c r="AQ1" s="13"/>
      <c r="AR1" s="13"/>
      <c r="AS1" s="13"/>
      <c r="AT1" s="13"/>
      <c r="AU1" s="13"/>
      <c r="AV1" s="13"/>
      <c r="AW1" s="13"/>
      <c r="AX1" s="13"/>
      <c r="AY1" s="13"/>
      <c r="AZ1" s="13"/>
      <c r="BA1" s="13"/>
      <c r="BB1" s="13"/>
      <c r="BC1" s="13"/>
      <c r="BD1" s="13"/>
      <c r="BE1" s="13"/>
      <c r="BF1" s="13"/>
      <c r="BG1" s="13"/>
      <c r="BH1" s="13"/>
      <c r="BI1" s="13"/>
      <c r="BJ1" s="13"/>
      <c r="BK1" s="13"/>
      <c r="BL1" s="13"/>
      <c r="BM1" s="13"/>
      <c r="BN1" s="13"/>
      <c r="BO1" s="13"/>
      <c r="BP1" s="13"/>
      <c r="BQ1" s="13"/>
      <c r="BR1" s="13"/>
      <c r="BS1" s="13"/>
      <c r="BT1" s="13"/>
    </row>
    <row r="2" spans="1:72">
      <c r="A2" s="13"/>
      <c r="B2" s="13"/>
      <c r="C2" s="13"/>
      <c r="D2" s="13"/>
      <c r="E2" s="13"/>
      <c r="F2" s="13"/>
      <c r="G2" s="13"/>
      <c r="H2" s="13"/>
      <c r="I2" s="13"/>
      <c r="J2" s="13"/>
      <c r="K2" s="13"/>
      <c r="L2" s="13"/>
      <c r="M2" s="13"/>
      <c r="N2" s="13"/>
      <c r="O2" s="13"/>
      <c r="P2" s="13"/>
      <c r="Q2" s="13"/>
      <c r="R2" s="13"/>
      <c r="S2" s="13"/>
      <c r="T2" s="13"/>
      <c r="U2" s="13"/>
      <c r="V2" s="13"/>
      <c r="W2" s="13"/>
      <c r="X2" s="13"/>
      <c r="Y2" s="13"/>
      <c r="Z2" s="13"/>
      <c r="AA2" s="13"/>
      <c r="AB2" s="13"/>
      <c r="AC2" s="13"/>
      <c r="AD2" s="13"/>
      <c r="AE2" s="13"/>
      <c r="AF2" s="13"/>
      <c r="AG2" s="13"/>
      <c r="AH2" s="13"/>
      <c r="AI2" s="13"/>
      <c r="AJ2" s="13"/>
      <c r="AK2" s="13"/>
      <c r="AL2" s="13"/>
      <c r="AM2" s="13"/>
      <c r="AN2" s="13"/>
      <c r="AO2" s="13"/>
      <c r="AP2" s="13"/>
      <c r="AQ2" s="13"/>
      <c r="AR2" s="13"/>
      <c r="AS2" s="13"/>
      <c r="AT2" s="13"/>
      <c r="AU2" s="13"/>
      <c r="AV2" s="13"/>
      <c r="AW2" s="13"/>
      <c r="AX2" s="13"/>
      <c r="AY2" s="13"/>
      <c r="AZ2" s="13"/>
      <c r="BA2" s="13"/>
      <c r="BB2" s="13"/>
      <c r="BC2" s="13"/>
      <c r="BD2" s="13"/>
      <c r="BE2" s="13"/>
      <c r="BF2" s="13"/>
      <c r="BG2" s="13"/>
      <c r="BH2" s="13"/>
      <c r="BI2" s="13"/>
      <c r="BJ2" s="13"/>
      <c r="BK2" s="13"/>
      <c r="BL2" s="13"/>
      <c r="BM2" s="13"/>
      <c r="BN2" s="13"/>
      <c r="BO2" s="13"/>
      <c r="BP2" s="13"/>
      <c r="BQ2" s="13"/>
      <c r="BR2" s="13"/>
      <c r="BS2" s="13"/>
      <c r="BT2" s="13"/>
    </row>
    <row r="3" spans="1:72">
      <c r="A3" s="13"/>
      <c r="B3" s="13"/>
      <c r="C3" s="13"/>
      <c r="D3" s="13"/>
      <c r="E3" s="13"/>
      <c r="F3" s="13"/>
      <c r="G3" s="13"/>
      <c r="H3" s="13"/>
      <c r="I3" s="13"/>
      <c r="J3" s="13"/>
      <c r="K3" s="13"/>
      <c r="L3" s="13"/>
      <c r="M3" s="13"/>
      <c r="N3" s="13"/>
      <c r="O3" s="13"/>
      <c r="P3" s="13"/>
      <c r="Q3" s="13"/>
      <c r="R3" s="13"/>
      <c r="S3" s="13"/>
      <c r="T3" s="13"/>
      <c r="U3" s="13"/>
      <c r="V3" s="13"/>
      <c r="W3" s="13"/>
      <c r="X3" s="13"/>
      <c r="Y3" s="13"/>
      <c r="Z3" s="13"/>
      <c r="AA3" s="13"/>
      <c r="AB3" s="13"/>
      <c r="AC3" s="13"/>
      <c r="AD3" s="13"/>
      <c r="AE3" s="13"/>
      <c r="AF3" s="13"/>
      <c r="AG3" s="13"/>
      <c r="AH3" s="13"/>
      <c r="BB3" s="13"/>
      <c r="BC3" s="13"/>
      <c r="BD3" s="13"/>
      <c r="BE3" s="13"/>
      <c r="BF3" s="13"/>
      <c r="BG3" s="13"/>
      <c r="BH3" s="13"/>
      <c r="BI3" s="13"/>
      <c r="BJ3" s="13"/>
      <c r="BK3" s="13"/>
      <c r="BL3" s="13"/>
      <c r="BM3" s="13"/>
      <c r="BN3" s="13"/>
      <c r="BO3" s="13"/>
      <c r="BP3" s="13"/>
      <c r="BQ3" s="13"/>
      <c r="BR3" s="13"/>
      <c r="BS3" s="13"/>
      <c r="BT3" s="13"/>
    </row>
    <row r="4" spans="1:72" ht="13.5" thickBot="1">
      <c r="A4" s="13"/>
      <c r="B4" s="13"/>
      <c r="C4" s="13"/>
      <c r="D4" s="13"/>
      <c r="E4" s="13"/>
      <c r="F4" s="13"/>
      <c r="G4" s="13"/>
      <c r="H4" s="13"/>
      <c r="I4" s="13"/>
      <c r="J4" s="13"/>
      <c r="K4" s="13"/>
      <c r="L4" s="13"/>
      <c r="M4" s="13"/>
      <c r="N4" s="13"/>
      <c r="O4" s="13"/>
      <c r="P4" s="13"/>
      <c r="Q4" s="13"/>
      <c r="R4" s="13"/>
      <c r="S4" s="13"/>
      <c r="T4" s="13"/>
      <c r="U4" s="13"/>
      <c r="V4" s="13"/>
      <c r="W4" s="13"/>
      <c r="X4" s="13"/>
      <c r="Y4" s="13"/>
      <c r="Z4" s="13"/>
      <c r="AA4" s="13"/>
      <c r="AB4" s="13"/>
      <c r="AC4" s="13"/>
      <c r="AD4" s="13"/>
      <c r="AE4" s="13"/>
      <c r="AF4" s="13"/>
      <c r="AG4" s="13"/>
      <c r="AH4" s="13"/>
      <c r="BF4" s="13"/>
      <c r="BG4" s="13"/>
      <c r="BH4" s="13"/>
      <c r="BI4" s="13"/>
      <c r="BJ4" s="13"/>
      <c r="BK4" s="13"/>
      <c r="BL4" s="13"/>
      <c r="BM4" s="13"/>
      <c r="BN4" s="13"/>
      <c r="BO4" s="13"/>
      <c r="BP4" s="13"/>
      <c r="BQ4" s="13"/>
      <c r="BR4" s="13"/>
      <c r="BS4" s="13"/>
      <c r="BT4" s="13"/>
    </row>
    <row r="5" spans="1:72" ht="12.75" customHeight="1">
      <c r="A5" s="13"/>
      <c r="B5" s="13"/>
      <c r="C5" s="13"/>
      <c r="D5" s="185"/>
      <c r="E5" s="185"/>
      <c r="F5" s="235"/>
      <c r="G5" s="323" t="s">
        <v>341</v>
      </c>
      <c r="H5" s="324"/>
      <c r="I5" s="324"/>
      <c r="J5" s="324"/>
      <c r="K5" s="324"/>
      <c r="L5" s="324"/>
      <c r="M5" s="324"/>
      <c r="N5" s="324"/>
      <c r="O5" s="324"/>
      <c r="P5" s="324"/>
      <c r="Q5" s="324"/>
      <c r="R5" s="324"/>
      <c r="S5" s="324"/>
      <c r="T5" s="324"/>
      <c r="U5" s="324"/>
      <c r="V5" s="324"/>
      <c r="W5" s="324"/>
      <c r="X5" s="324"/>
      <c r="Y5" s="325"/>
      <c r="Z5" s="236"/>
      <c r="AA5" s="13"/>
      <c r="AB5" s="13"/>
      <c r="AC5" s="13"/>
      <c r="AD5" s="13"/>
      <c r="AE5" s="13"/>
      <c r="AF5" s="13"/>
      <c r="AG5" s="13"/>
      <c r="AH5" s="13"/>
      <c r="AI5" s="13"/>
      <c r="AJ5" s="13"/>
      <c r="AM5" s="304" t="s">
        <v>426</v>
      </c>
      <c r="AN5" s="304"/>
      <c r="AO5" s="304"/>
      <c r="AP5" s="304"/>
      <c r="AQ5" s="304"/>
      <c r="AR5" s="304"/>
      <c r="AS5" s="304"/>
      <c r="AT5" s="304"/>
      <c r="AU5" s="304"/>
      <c r="AV5" s="304"/>
      <c r="AW5" s="304"/>
      <c r="AX5" s="304"/>
      <c r="AY5" s="304"/>
      <c r="AZ5" s="304"/>
      <c r="BA5" s="304"/>
      <c r="BB5" s="304"/>
      <c r="BC5" s="304"/>
      <c r="BD5" s="304"/>
      <c r="BE5" s="304"/>
      <c r="BF5" s="13"/>
      <c r="BG5" s="13"/>
      <c r="BH5" s="13"/>
      <c r="BI5" s="13"/>
      <c r="BJ5" s="13"/>
      <c r="BK5" s="13"/>
      <c r="BL5" s="13"/>
      <c r="BM5" s="13"/>
      <c r="BN5" s="13"/>
      <c r="BO5" s="13"/>
      <c r="BP5" s="13"/>
      <c r="BQ5" s="13"/>
      <c r="BR5" s="13"/>
      <c r="BS5" s="13"/>
      <c r="BT5" s="13"/>
    </row>
    <row r="6" spans="1:72" ht="12.75" customHeight="1">
      <c r="A6" s="13"/>
      <c r="B6" s="233"/>
      <c r="C6" s="233"/>
      <c r="D6" s="185"/>
      <c r="E6" s="185"/>
      <c r="F6" s="236"/>
      <c r="G6" s="326"/>
      <c r="H6" s="327"/>
      <c r="I6" s="327"/>
      <c r="J6" s="327"/>
      <c r="K6" s="327"/>
      <c r="L6" s="327"/>
      <c r="M6" s="327"/>
      <c r="N6" s="327"/>
      <c r="O6" s="327"/>
      <c r="P6" s="327"/>
      <c r="Q6" s="327"/>
      <c r="R6" s="327"/>
      <c r="S6" s="327"/>
      <c r="T6" s="327"/>
      <c r="U6" s="327"/>
      <c r="V6" s="327"/>
      <c r="W6" s="327"/>
      <c r="X6" s="327"/>
      <c r="Y6" s="328"/>
      <c r="Z6" s="236"/>
      <c r="AA6" s="187"/>
      <c r="AB6" s="187"/>
      <c r="AC6" s="187"/>
      <c r="AD6" s="187"/>
      <c r="AE6" s="187"/>
      <c r="AF6" s="187"/>
      <c r="AG6" s="187"/>
      <c r="AH6" s="187"/>
      <c r="AI6" s="187"/>
      <c r="AJ6" s="187"/>
      <c r="AM6" s="305" t="s">
        <v>427</v>
      </c>
      <c r="AN6" s="305"/>
      <c r="AO6" s="305"/>
      <c r="AP6" s="305"/>
      <c r="AQ6" s="305"/>
      <c r="AR6" s="305"/>
      <c r="AS6" s="305"/>
      <c r="AT6" s="305"/>
      <c r="AU6" s="305"/>
      <c r="AV6" s="305"/>
      <c r="AW6" s="305"/>
      <c r="AX6" s="305"/>
      <c r="AY6" s="305"/>
      <c r="AZ6" s="305"/>
      <c r="BA6" s="305"/>
      <c r="BB6" s="305"/>
      <c r="BC6" s="305"/>
      <c r="BD6" s="305"/>
      <c r="BE6" s="305"/>
      <c r="BF6" s="13"/>
      <c r="BG6" s="13"/>
      <c r="BH6" s="13"/>
      <c r="BI6" s="13"/>
      <c r="BJ6" s="13"/>
      <c r="BK6" s="13"/>
      <c r="BL6" s="13"/>
      <c r="BM6" s="13"/>
      <c r="BN6" s="13"/>
      <c r="BO6" s="13"/>
      <c r="BP6" s="13"/>
      <c r="BQ6" s="13"/>
      <c r="BR6" s="13"/>
      <c r="BS6" s="13"/>
      <c r="BT6" s="13"/>
    </row>
    <row r="7" spans="1:72" ht="12.75" customHeight="1">
      <c r="A7" s="13"/>
      <c r="B7" s="234"/>
      <c r="C7" s="234"/>
      <c r="D7" s="185"/>
      <c r="E7" s="185"/>
      <c r="F7" s="236"/>
      <c r="G7" s="326"/>
      <c r="H7" s="327"/>
      <c r="I7" s="327"/>
      <c r="J7" s="327"/>
      <c r="K7" s="327"/>
      <c r="L7" s="327"/>
      <c r="M7" s="327"/>
      <c r="N7" s="327"/>
      <c r="O7" s="327"/>
      <c r="P7" s="327"/>
      <c r="Q7" s="327"/>
      <c r="R7" s="327"/>
      <c r="S7" s="327"/>
      <c r="T7" s="327"/>
      <c r="U7" s="327"/>
      <c r="V7" s="327"/>
      <c r="W7" s="327"/>
      <c r="X7" s="327"/>
      <c r="Y7" s="328"/>
      <c r="Z7" s="236"/>
      <c r="AA7" s="187"/>
      <c r="AB7" s="187"/>
      <c r="AC7" s="187"/>
      <c r="AD7" s="187"/>
      <c r="AE7" s="187"/>
      <c r="AF7" s="187"/>
      <c r="AG7" s="187"/>
      <c r="AH7" s="187"/>
      <c r="AI7" s="187"/>
      <c r="AJ7" s="187"/>
      <c r="BD7" s="243"/>
      <c r="BE7" s="243"/>
      <c r="BF7" s="314" t="s">
        <v>164</v>
      </c>
      <c r="BG7" s="314"/>
      <c r="BH7" s="13"/>
      <c r="BI7" s="13"/>
      <c r="BJ7" s="13"/>
      <c r="BK7" s="13"/>
      <c r="BL7" s="13" t="s">
        <v>81</v>
      </c>
      <c r="BM7" s="13" t="s">
        <v>165</v>
      </c>
      <c r="BN7" s="13" t="s">
        <v>166</v>
      </c>
      <c r="BO7" s="13"/>
      <c r="BP7" s="13"/>
      <c r="BQ7" s="13"/>
      <c r="BR7" s="13"/>
      <c r="BS7" s="13"/>
      <c r="BT7" s="13"/>
    </row>
    <row r="8" spans="1:72" ht="12.75" customHeight="1">
      <c r="A8" s="13"/>
      <c r="B8" s="232"/>
      <c r="C8" s="232"/>
      <c r="D8" s="185"/>
      <c r="E8" s="185"/>
      <c r="F8" s="236"/>
      <c r="G8" s="326"/>
      <c r="H8" s="327"/>
      <c r="I8" s="327"/>
      <c r="J8" s="327"/>
      <c r="K8" s="327"/>
      <c r="L8" s="327"/>
      <c r="M8" s="327"/>
      <c r="N8" s="327"/>
      <c r="O8" s="327"/>
      <c r="P8" s="327"/>
      <c r="Q8" s="327"/>
      <c r="R8" s="327"/>
      <c r="S8" s="327"/>
      <c r="T8" s="327"/>
      <c r="U8" s="327"/>
      <c r="V8" s="327"/>
      <c r="W8" s="327"/>
      <c r="X8" s="327"/>
      <c r="Y8" s="328"/>
      <c r="Z8" s="236"/>
      <c r="AA8" s="187"/>
      <c r="AB8" s="187"/>
      <c r="AC8" s="187"/>
      <c r="AD8" s="187"/>
      <c r="AE8" s="187"/>
      <c r="AF8" s="187"/>
      <c r="AG8" s="187"/>
      <c r="AH8" s="187"/>
      <c r="AI8" s="187"/>
      <c r="AJ8" s="187"/>
      <c r="AK8" s="187"/>
      <c r="AL8" s="187"/>
      <c r="AM8" s="244"/>
      <c r="AN8" s="244"/>
      <c r="AO8" s="244"/>
      <c r="AP8" s="244"/>
      <c r="AQ8" s="244"/>
      <c r="AR8" s="244"/>
      <c r="AS8" s="244"/>
      <c r="AT8" s="244"/>
      <c r="AU8" s="244"/>
      <c r="AV8" s="244"/>
      <c r="AW8" s="244"/>
      <c r="AX8" s="244"/>
      <c r="AY8" s="244"/>
      <c r="AZ8" s="244"/>
      <c r="BA8" s="244"/>
      <c r="BB8" s="244"/>
      <c r="BC8" s="244"/>
      <c r="BD8" s="244"/>
      <c r="BE8" s="244"/>
      <c r="BF8" s="315" t="s">
        <v>500</v>
      </c>
      <c r="BG8" s="316"/>
      <c r="BH8" s="316"/>
      <c r="BI8" s="316"/>
      <c r="BJ8" s="316"/>
      <c r="BK8" s="120"/>
      <c r="BL8" s="144"/>
      <c r="BM8" s="145"/>
      <c r="BN8" s="124"/>
      <c r="BO8" s="13"/>
      <c r="BP8" s="13"/>
      <c r="BQ8" s="13"/>
      <c r="BR8" s="13"/>
      <c r="BS8" s="13"/>
      <c r="BT8" s="13"/>
    </row>
    <row r="9" spans="1:72" ht="12.75" customHeight="1" thickBot="1">
      <c r="A9" s="13"/>
      <c r="B9" s="13"/>
      <c r="C9" s="13"/>
      <c r="D9" s="185"/>
      <c r="E9" s="185"/>
      <c r="F9" s="236"/>
      <c r="G9" s="329"/>
      <c r="H9" s="330"/>
      <c r="I9" s="330"/>
      <c r="J9" s="330"/>
      <c r="K9" s="330"/>
      <c r="L9" s="330"/>
      <c r="M9" s="330"/>
      <c r="N9" s="330"/>
      <c r="O9" s="330"/>
      <c r="P9" s="330"/>
      <c r="Q9" s="330"/>
      <c r="R9" s="330"/>
      <c r="S9" s="330"/>
      <c r="T9" s="330"/>
      <c r="U9" s="330"/>
      <c r="V9" s="330"/>
      <c r="W9" s="330"/>
      <c r="X9" s="330"/>
      <c r="Y9" s="331"/>
      <c r="Z9" s="236"/>
      <c r="AA9" s="13"/>
      <c r="AB9" s="13"/>
      <c r="AC9" s="13"/>
      <c r="AD9" s="13"/>
      <c r="AE9" s="13"/>
      <c r="AF9" s="13"/>
      <c r="AG9" s="13"/>
      <c r="AH9" s="13"/>
      <c r="AI9" s="13"/>
      <c r="AJ9" s="13"/>
      <c r="AK9" s="13"/>
      <c r="AL9" s="246"/>
      <c r="AM9" s="246"/>
      <c r="AN9" s="246"/>
      <c r="AO9" s="246"/>
      <c r="AP9" s="246"/>
      <c r="AQ9" s="246"/>
      <c r="AR9" s="246"/>
      <c r="AS9" s="246"/>
      <c r="AT9" s="246"/>
      <c r="AU9" s="246"/>
      <c r="AV9" s="246"/>
      <c r="AW9" s="246"/>
      <c r="AX9" s="246"/>
      <c r="AY9" s="246"/>
      <c r="AZ9" s="246"/>
      <c r="BA9" s="246"/>
      <c r="BB9" s="246"/>
      <c r="BC9" s="246"/>
      <c r="BD9" s="246"/>
      <c r="BE9" s="13"/>
      <c r="BF9" s="13"/>
      <c r="BG9" s="13"/>
      <c r="BH9" s="13"/>
      <c r="BI9" s="13"/>
      <c r="BJ9" s="13"/>
      <c r="BK9" s="13"/>
      <c r="BL9" s="13"/>
      <c r="BM9" s="13"/>
      <c r="BN9" s="13"/>
      <c r="BO9" s="13"/>
      <c r="BP9" s="13"/>
      <c r="BQ9" s="13"/>
      <c r="BR9" s="13"/>
      <c r="BS9" s="13"/>
      <c r="BT9" s="13"/>
    </row>
    <row r="10" spans="1:72">
      <c r="A10" s="13"/>
      <c r="B10" s="13"/>
      <c r="C10" s="13"/>
      <c r="D10" s="13"/>
      <c r="E10" s="13"/>
      <c r="F10" s="13"/>
      <c r="G10" s="13"/>
      <c r="H10" s="13"/>
      <c r="I10" s="13"/>
      <c r="J10" s="13"/>
      <c r="AW10" s="13"/>
      <c r="AX10" s="13"/>
      <c r="AY10" s="13"/>
      <c r="AZ10" s="13"/>
      <c r="BA10" s="13"/>
      <c r="BB10" s="13"/>
      <c r="BC10" s="13"/>
      <c r="BD10" s="13"/>
      <c r="BE10" s="13"/>
      <c r="BF10" s="333" t="s">
        <v>0</v>
      </c>
      <c r="BG10" s="333"/>
      <c r="BH10" s="127" t="s">
        <v>1</v>
      </c>
      <c r="BI10" s="307" t="s">
        <v>64</v>
      </c>
      <c r="BJ10" s="307"/>
      <c r="BK10" s="307"/>
      <c r="BL10" s="13"/>
      <c r="BM10" s="13"/>
      <c r="BN10" s="237" t="s">
        <v>372</v>
      </c>
      <c r="BO10" s="13" t="s">
        <v>387</v>
      </c>
      <c r="BP10" s="13" t="s">
        <v>381</v>
      </c>
      <c r="BQ10" s="13"/>
      <c r="BR10" s="13"/>
      <c r="BS10" s="13"/>
      <c r="BT10" s="13"/>
    </row>
    <row r="11" spans="1:72" ht="22.5" customHeight="1">
      <c r="A11" s="13"/>
      <c r="B11" s="13"/>
      <c r="C11" s="14"/>
      <c r="D11" s="13"/>
      <c r="E11" s="13"/>
      <c r="F11" s="13"/>
      <c r="G11" s="13"/>
      <c r="H11" s="13"/>
      <c r="K11" s="306" t="str">
        <f>CONCATENATE("СВИДЕТЕЛЬСТВО О ПОВЕРКЕ № ",BF11,BH11)</f>
        <v>СВИДЕТЕЛЬСТВО О ПОВЕРКЕ № 17118/2018</v>
      </c>
      <c r="L11" s="306"/>
      <c r="M11" s="306"/>
      <c r="N11" s="306"/>
      <c r="O11" s="306"/>
      <c r="P11" s="306"/>
      <c r="Q11" s="306"/>
      <c r="R11" s="306"/>
      <c r="S11" s="306"/>
      <c r="T11" s="306"/>
      <c r="U11" s="306"/>
      <c r="V11" s="306"/>
      <c r="W11" s="306"/>
      <c r="X11" s="306"/>
      <c r="Y11" s="306"/>
      <c r="Z11" s="306"/>
      <c r="AA11" s="306"/>
      <c r="AB11" s="306"/>
      <c r="AC11" s="306"/>
      <c r="AD11" s="306"/>
      <c r="AE11" s="306"/>
      <c r="AF11" s="306"/>
      <c r="AG11" s="306"/>
      <c r="AH11" s="306"/>
      <c r="AI11" s="306"/>
      <c r="AJ11" s="306"/>
      <c r="AK11" s="306"/>
      <c r="AL11" s="306"/>
      <c r="AM11" s="306"/>
      <c r="AN11" s="306"/>
      <c r="AO11" s="306"/>
      <c r="AP11" s="306"/>
      <c r="AQ11" s="306"/>
      <c r="AR11" s="306"/>
      <c r="AS11" s="306"/>
      <c r="AT11" s="306"/>
      <c r="AU11" s="306"/>
      <c r="AV11" s="306"/>
      <c r="AW11" s="245"/>
      <c r="AX11" s="13"/>
      <c r="AY11" s="13"/>
      <c r="AZ11" s="13"/>
      <c r="BA11" s="13"/>
      <c r="BB11" s="13"/>
      <c r="BC11" s="13"/>
      <c r="BD11" s="13"/>
      <c r="BE11" s="13"/>
      <c r="BF11" s="334">
        <v>17118</v>
      </c>
      <c r="BG11" s="334"/>
      <c r="BH11" s="284" t="s">
        <v>464</v>
      </c>
      <c r="BI11" s="308">
        <v>18001495540</v>
      </c>
      <c r="BJ11" s="308"/>
      <c r="BK11" s="308"/>
      <c r="BL11" s="13" t="s">
        <v>310</v>
      </c>
      <c r="BM11" s="13" t="s">
        <v>383</v>
      </c>
      <c r="BN11" s="186" t="s">
        <v>371</v>
      </c>
      <c r="BO11" s="13" t="s">
        <v>375</v>
      </c>
      <c r="BP11" s="13" t="s">
        <v>382</v>
      </c>
      <c r="BQ11" s="13"/>
      <c r="BR11" s="13" t="s">
        <v>386</v>
      </c>
      <c r="BS11" s="13"/>
      <c r="BT11" s="13"/>
    </row>
    <row r="12" spans="1:72">
      <c r="A12" s="13"/>
      <c r="B12" s="13"/>
      <c r="C12" s="14"/>
      <c r="D12" s="14"/>
      <c r="E12" s="14"/>
      <c r="F12" s="14"/>
      <c r="G12" s="14"/>
      <c r="H12" s="14"/>
      <c r="I12" s="14"/>
      <c r="J12" s="15"/>
      <c r="K12" s="14"/>
      <c r="L12" s="14"/>
      <c r="M12" s="13"/>
      <c r="N12" s="13"/>
      <c r="O12" s="13"/>
      <c r="P12" s="13"/>
      <c r="Q12" s="13"/>
      <c r="R12" s="13"/>
      <c r="S12" s="13"/>
      <c r="T12" s="13"/>
      <c r="U12" s="13"/>
      <c r="V12" s="13"/>
      <c r="W12" s="13"/>
      <c r="X12" s="13"/>
      <c r="Y12" s="13"/>
      <c r="Z12" s="13"/>
      <c r="AA12" s="13"/>
      <c r="AB12" s="13"/>
      <c r="AC12" s="13"/>
      <c r="AD12" s="13"/>
      <c r="AE12" s="13"/>
      <c r="AF12" s="13"/>
      <c r="AG12" s="13"/>
      <c r="AH12" s="13"/>
      <c r="AI12" s="13"/>
      <c r="AJ12" s="13"/>
      <c r="AK12" s="13"/>
      <c r="AL12" s="13"/>
      <c r="AM12" s="13"/>
      <c r="AN12" s="13"/>
      <c r="AO12" s="13"/>
      <c r="AP12" s="13"/>
      <c r="AQ12" s="13"/>
      <c r="AR12" s="13"/>
      <c r="AS12" s="13"/>
      <c r="AT12" s="13"/>
      <c r="AU12" s="13"/>
      <c r="AV12" s="13"/>
      <c r="AW12" s="13"/>
      <c r="AX12" s="13"/>
      <c r="AY12" s="13"/>
      <c r="AZ12" s="13"/>
      <c r="BA12" s="13"/>
      <c r="BB12" s="13"/>
      <c r="BC12" s="13"/>
      <c r="BD12" s="13"/>
      <c r="BE12" s="13"/>
      <c r="BF12" s="359" t="s">
        <v>58</v>
      </c>
      <c r="BG12" s="359"/>
      <c r="BH12" s="13"/>
      <c r="BI12" s="309" t="s">
        <v>65</v>
      </c>
      <c r="BJ12" s="309"/>
      <c r="BK12" s="309"/>
      <c r="BL12" s="13"/>
      <c r="BM12" s="13"/>
      <c r="BN12" s="13"/>
      <c r="BO12" s="13"/>
      <c r="BP12" s="13"/>
      <c r="BQ12" s="13"/>
      <c r="BR12" s="13"/>
      <c r="BS12" s="13"/>
      <c r="BT12" s="13"/>
    </row>
    <row r="13" spans="1:72" ht="15.75">
      <c r="A13" s="13"/>
      <c r="B13" s="13"/>
      <c r="C13" s="14"/>
      <c r="D13" s="14"/>
      <c r="E13" s="14"/>
      <c r="F13" s="14"/>
      <c r="G13" s="13"/>
      <c r="H13" s="13"/>
      <c r="I13" s="13"/>
      <c r="J13" s="13"/>
      <c r="K13" s="13"/>
      <c r="L13" s="13"/>
      <c r="M13" s="13"/>
      <c r="N13" s="13"/>
      <c r="O13" s="13"/>
      <c r="P13" s="13"/>
      <c r="Q13" s="13"/>
      <c r="R13" s="13"/>
      <c r="S13" s="13"/>
      <c r="T13" s="13"/>
      <c r="U13" s="13"/>
      <c r="V13" s="13"/>
      <c r="W13" s="13"/>
      <c r="X13" s="13"/>
      <c r="Y13" s="13"/>
      <c r="Z13" s="13"/>
      <c r="AA13" s="317" t="s">
        <v>2</v>
      </c>
      <c r="AB13" s="317"/>
      <c r="AC13" s="317"/>
      <c r="AD13" s="317"/>
      <c r="AE13" s="317"/>
      <c r="AF13" s="317"/>
      <c r="AG13" s="317"/>
      <c r="AH13" s="317"/>
      <c r="AI13" s="317"/>
      <c r="AJ13" s="317"/>
      <c r="AK13" s="317"/>
      <c r="AL13" s="317"/>
      <c r="AM13" s="317"/>
      <c r="AN13" s="318">
        <f>BF24-1</f>
        <v>43233</v>
      </c>
      <c r="AO13" s="318"/>
      <c r="AP13" s="318"/>
      <c r="AQ13" s="318"/>
      <c r="AR13" s="318"/>
      <c r="AS13" s="318"/>
      <c r="AT13" s="318"/>
      <c r="AU13" s="318"/>
      <c r="AV13" s="319">
        <f>(YEAR(BF24))+BF22</f>
        <v>2019</v>
      </c>
      <c r="AW13" s="319"/>
      <c r="AX13" s="319"/>
      <c r="AY13" s="319"/>
      <c r="AZ13" s="121" t="s">
        <v>3</v>
      </c>
      <c r="BA13" s="13"/>
      <c r="BB13" s="13"/>
      <c r="BC13" s="13"/>
      <c r="BD13" s="13"/>
      <c r="BE13" s="13"/>
      <c r="BF13" s="364" t="s">
        <v>498</v>
      </c>
      <c r="BG13" s="364"/>
      <c r="BH13" s="13"/>
      <c r="BI13" s="310">
        <v>70810329</v>
      </c>
      <c r="BJ13" s="310"/>
      <c r="BK13" s="16" t="s">
        <v>53</v>
      </c>
      <c r="BL13" s="365">
        <v>43234</v>
      </c>
      <c r="BM13" s="310"/>
      <c r="BN13" s="13"/>
      <c r="BO13" s="13"/>
      <c r="BP13" s="13"/>
      <c r="BQ13" s="13"/>
      <c r="BR13" s="13"/>
      <c r="BS13" s="13"/>
      <c r="BT13" s="13"/>
    </row>
    <row r="14" spans="1:72" ht="12.75" customHeight="1">
      <c r="A14" s="13"/>
      <c r="B14" s="13"/>
      <c r="C14" s="14"/>
      <c r="D14" s="14"/>
      <c r="E14" s="14"/>
      <c r="F14" s="14"/>
      <c r="G14" s="14"/>
      <c r="H14" s="14"/>
      <c r="I14" s="14"/>
      <c r="J14" s="14"/>
      <c r="K14" s="14"/>
      <c r="L14" s="14"/>
      <c r="M14" s="13"/>
      <c r="N14" s="13"/>
      <c r="O14" s="13"/>
      <c r="P14" s="13"/>
      <c r="Q14" s="13"/>
      <c r="R14" s="13"/>
      <c r="S14" s="13"/>
      <c r="T14" s="13"/>
      <c r="U14" s="13"/>
      <c r="V14" s="13"/>
      <c r="W14" s="13"/>
      <c r="X14" s="13"/>
      <c r="Y14" s="13"/>
      <c r="Z14" s="13"/>
      <c r="AA14" s="13"/>
      <c r="AB14" s="13"/>
      <c r="AC14" s="13"/>
      <c r="AD14" s="13"/>
      <c r="AE14" s="13"/>
      <c r="AF14" s="13"/>
      <c r="AG14" s="13"/>
      <c r="AH14" s="13"/>
      <c r="AI14" s="13"/>
      <c r="AJ14" s="13"/>
      <c r="AK14" s="13"/>
      <c r="AL14" s="13"/>
      <c r="AM14" s="13"/>
      <c r="AN14" s="13"/>
      <c r="AO14" s="13"/>
      <c r="AP14" s="13"/>
      <c r="AQ14" s="13"/>
      <c r="AR14" s="13"/>
      <c r="AS14" s="13"/>
      <c r="AT14" s="13"/>
      <c r="AU14" s="13"/>
      <c r="AV14" s="13"/>
      <c r="AW14" s="13"/>
      <c r="AX14" s="13"/>
      <c r="AY14" s="13"/>
      <c r="AZ14" s="13"/>
      <c r="BA14" s="13"/>
      <c r="BB14" s="13"/>
      <c r="BC14" s="13"/>
      <c r="BD14" s="13"/>
      <c r="BE14" s="13"/>
      <c r="BF14" s="335" t="s">
        <v>89</v>
      </c>
      <c r="BG14" s="335"/>
      <c r="BH14" s="335"/>
      <c r="BI14" s="362" t="s">
        <v>142</v>
      </c>
      <c r="BJ14" s="363"/>
      <c r="BK14" s="363"/>
      <c r="BL14" s="110" t="s">
        <v>143</v>
      </c>
      <c r="BM14" s="13"/>
      <c r="BN14" s="13"/>
      <c r="BO14" s="13"/>
      <c r="BP14" s="13"/>
      <c r="BQ14" s="13"/>
      <c r="BR14" s="13"/>
      <c r="BS14" s="13"/>
      <c r="BT14" s="13"/>
    </row>
    <row r="15" spans="1:72" ht="12.75" customHeight="1">
      <c r="A15" s="13"/>
      <c r="B15" s="13"/>
      <c r="C15" s="13"/>
      <c r="D15" s="13"/>
      <c r="E15" s="13"/>
      <c r="F15" s="13"/>
      <c r="G15" s="13"/>
      <c r="H15" s="13"/>
      <c r="I15" s="13"/>
      <c r="J15" s="13"/>
      <c r="K15" s="13"/>
      <c r="L15" s="13"/>
      <c r="M15" s="13"/>
      <c r="N15" s="13"/>
      <c r="O15" s="13"/>
      <c r="P15" s="13"/>
      <c r="Q15" s="13"/>
      <c r="R15" s="13"/>
      <c r="S15" s="13"/>
      <c r="T15" s="13"/>
      <c r="U15" s="13"/>
      <c r="V15" s="13"/>
      <c r="W15" s="13"/>
      <c r="X15" s="13"/>
      <c r="Y15" s="13"/>
      <c r="Z15" s="13"/>
      <c r="AA15" s="13"/>
      <c r="AB15" s="13"/>
      <c r="AC15" s="13"/>
      <c r="AD15" s="13"/>
      <c r="AE15" s="13"/>
      <c r="AF15" s="13"/>
      <c r="AG15" s="13"/>
      <c r="AH15" s="13"/>
      <c r="AI15" s="13"/>
      <c r="AJ15" s="13"/>
      <c r="AK15" s="13"/>
      <c r="AL15" s="13"/>
      <c r="AM15" s="13"/>
      <c r="AN15" s="13"/>
      <c r="AO15" s="13"/>
      <c r="AP15" s="13"/>
      <c r="AQ15" s="13"/>
      <c r="AR15" s="13"/>
      <c r="AS15" s="13"/>
      <c r="AT15" s="13"/>
      <c r="AU15" s="13"/>
      <c r="AV15" s="13"/>
      <c r="AW15" s="13"/>
      <c r="AX15" s="13"/>
      <c r="AY15" s="13"/>
      <c r="AZ15" s="13"/>
      <c r="BA15" s="13"/>
      <c r="BB15" s="13"/>
      <c r="BC15" s="13"/>
      <c r="BD15" s="13"/>
      <c r="BE15" s="13"/>
      <c r="BF15" s="336">
        <v>2</v>
      </c>
      <c r="BG15" s="336"/>
      <c r="BH15" s="336"/>
      <c r="BI15" s="18"/>
      <c r="BJ15" s="18"/>
      <c r="BK15" s="18"/>
      <c r="BL15" s="18"/>
      <c r="BM15" s="18"/>
      <c r="BN15" s="13"/>
      <c r="BO15" s="13"/>
      <c r="BP15" s="13"/>
      <c r="BQ15" s="13"/>
      <c r="BR15" s="13"/>
      <c r="BS15" s="13"/>
      <c r="BT15" s="13"/>
    </row>
    <row r="16" spans="1:72" ht="18.75" customHeight="1">
      <c r="A16" s="13"/>
      <c r="B16" s="381" t="s">
        <v>452</v>
      </c>
      <c r="C16" s="381"/>
      <c r="D16" s="381"/>
      <c r="E16" s="381"/>
      <c r="F16" s="381"/>
      <c r="G16" s="381"/>
      <c r="H16" s="381"/>
      <c r="I16" s="381"/>
      <c r="J16" s="381"/>
      <c r="K16" s="381"/>
      <c r="L16" s="381"/>
      <c r="M16" s="381"/>
      <c r="N16" s="381"/>
      <c r="O16" s="381"/>
      <c r="P16" s="381"/>
      <c r="Q16" s="381"/>
      <c r="R16" s="381"/>
      <c r="S16" s="381"/>
      <c r="T16" s="286"/>
      <c r="U16" s="382" t="str">
        <f>VLOOKUP(BF8,СИ!A1:F200,2,FALSE)&amp;" "&amp;BL8&amp;" "&amp;BM8&amp;" "&amp;BN8</f>
        <v xml:space="preserve">Набор граммовых гирь 2-го класса  Г- 2- 210   </v>
      </c>
      <c r="V16" s="382"/>
      <c r="W16" s="382"/>
      <c r="X16" s="382"/>
      <c r="Y16" s="382"/>
      <c r="Z16" s="382"/>
      <c r="AA16" s="382"/>
      <c r="AB16" s="382"/>
      <c r="AC16" s="382"/>
      <c r="AD16" s="382"/>
      <c r="AE16" s="382"/>
      <c r="AF16" s="382"/>
      <c r="AG16" s="382"/>
      <c r="AH16" s="382"/>
      <c r="AI16" s="382"/>
      <c r="AJ16" s="382"/>
      <c r="AK16" s="382"/>
      <c r="AL16" s="382"/>
      <c r="AM16" s="382"/>
      <c r="AN16" s="382"/>
      <c r="AO16" s="382"/>
      <c r="AP16" s="382"/>
      <c r="AQ16" s="382"/>
      <c r="AR16" s="382"/>
      <c r="AS16" s="382"/>
      <c r="AT16" s="382"/>
      <c r="AU16" s="382"/>
      <c r="AV16" s="382"/>
      <c r="AW16" s="382"/>
      <c r="AX16" s="382"/>
      <c r="AY16" s="382"/>
      <c r="AZ16" s="382"/>
      <c r="BA16" s="382"/>
      <c r="BB16" s="382"/>
      <c r="BC16" s="382"/>
      <c r="BD16" s="382"/>
      <c r="BE16" s="382"/>
      <c r="BF16" s="354" t="s">
        <v>5</v>
      </c>
      <c r="BG16" s="354" t="s">
        <v>6</v>
      </c>
      <c r="BH16" s="354" t="s">
        <v>7</v>
      </c>
      <c r="BI16" s="18"/>
      <c r="BJ16" s="18"/>
      <c r="BK16" s="18"/>
      <c r="BL16" s="18"/>
      <c r="BM16" s="18"/>
      <c r="BN16" s="13" t="s">
        <v>383</v>
      </c>
      <c r="BO16" s="13"/>
      <c r="BP16" s="13"/>
      <c r="BQ16" s="13"/>
      <c r="BR16" s="13"/>
      <c r="BS16" s="13"/>
      <c r="BT16" s="13"/>
    </row>
    <row r="17" spans="1:72" ht="9.75" customHeight="1">
      <c r="A17" s="13"/>
      <c r="B17" s="332"/>
      <c r="C17" s="332"/>
      <c r="D17" s="332"/>
      <c r="E17" s="332"/>
      <c r="F17" s="332"/>
      <c r="G17" s="332"/>
      <c r="H17" s="332"/>
      <c r="I17" s="332"/>
      <c r="J17" s="332"/>
      <c r="K17" s="332"/>
      <c r="L17" s="332"/>
      <c r="M17" s="332"/>
      <c r="N17" s="322" t="s">
        <v>465</v>
      </c>
      <c r="O17" s="322"/>
      <c r="P17" s="322"/>
      <c r="Q17" s="322"/>
      <c r="R17" s="322"/>
      <c r="S17" s="322"/>
      <c r="T17" s="322"/>
      <c r="U17" s="322"/>
      <c r="V17" s="322"/>
      <c r="W17" s="322"/>
      <c r="X17" s="322"/>
      <c r="Y17" s="322"/>
      <c r="Z17" s="322"/>
      <c r="AA17" s="322"/>
      <c r="AB17" s="322"/>
      <c r="AC17" s="322"/>
      <c r="AD17" s="322"/>
      <c r="AE17" s="322"/>
      <c r="AF17" s="322"/>
      <c r="AG17" s="322"/>
      <c r="AH17" s="322"/>
      <c r="AI17" s="322"/>
      <c r="AJ17" s="322"/>
      <c r="AK17" s="322"/>
      <c r="AL17" s="322"/>
      <c r="AM17" s="322"/>
      <c r="AN17" s="322"/>
      <c r="AO17" s="322"/>
      <c r="AP17" s="322"/>
      <c r="AQ17" s="322"/>
      <c r="AR17" s="322"/>
      <c r="AS17" s="322"/>
      <c r="AT17" s="322"/>
      <c r="AU17" s="322"/>
      <c r="AV17" s="322"/>
      <c r="AW17" s="322"/>
      <c r="AX17" s="322"/>
      <c r="AY17" s="322"/>
      <c r="AZ17" s="322"/>
      <c r="BA17" s="322"/>
      <c r="BB17" s="322"/>
      <c r="BC17" s="322"/>
      <c r="BD17" s="322"/>
      <c r="BE17" s="322"/>
      <c r="BF17" s="354"/>
      <c r="BG17" s="354"/>
      <c r="BH17" s="354"/>
      <c r="BI17" s="18"/>
      <c r="BJ17" s="18"/>
      <c r="BK17" s="18"/>
      <c r="BL17" s="18"/>
      <c r="BM17" s="18"/>
      <c r="BN17" s="13"/>
      <c r="BO17" s="13"/>
      <c r="BP17" s="13"/>
      <c r="BQ17" s="13"/>
      <c r="BR17" s="13"/>
      <c r="BS17" s="13"/>
      <c r="BT17" s="13"/>
    </row>
    <row r="18" spans="1:72" ht="18.75" customHeight="1">
      <c r="A18" s="13"/>
      <c r="B18" s="367" t="str">
        <f>"Г/р СИ №"&amp;" "&amp;VLOOKUP(BF8,СИ!A1:F200,3,FALSE)</f>
        <v>Г/р СИ № 2467-74</v>
      </c>
      <c r="C18" s="367"/>
      <c r="D18" s="367"/>
      <c r="E18" s="367"/>
      <c r="F18" s="367"/>
      <c r="G18" s="367"/>
      <c r="H18" s="367"/>
      <c r="I18" s="367"/>
      <c r="J18" s="367"/>
      <c r="K18" s="367"/>
      <c r="L18" s="367"/>
      <c r="M18" s="367"/>
      <c r="N18" s="367"/>
      <c r="O18" s="367"/>
      <c r="P18" s="367"/>
      <c r="Q18" s="367"/>
      <c r="R18" s="367"/>
      <c r="S18" s="367"/>
      <c r="T18" s="367"/>
      <c r="U18" s="367"/>
      <c r="V18" s="367"/>
      <c r="W18" s="367"/>
      <c r="X18" s="367"/>
      <c r="Y18" s="367"/>
      <c r="Z18" s="367"/>
      <c r="AA18" s="367"/>
      <c r="AB18" s="367"/>
      <c r="AC18" s="367"/>
      <c r="AD18" s="367"/>
      <c r="AE18" s="367"/>
      <c r="AF18" s="367"/>
      <c r="AG18" s="367"/>
      <c r="AH18" s="367"/>
      <c r="AI18" s="367"/>
      <c r="AJ18" s="367"/>
      <c r="AK18" s="367"/>
      <c r="AL18" s="367"/>
      <c r="AM18" s="367"/>
      <c r="AN18" s="367"/>
      <c r="AO18" s="367"/>
      <c r="AP18" s="367"/>
      <c r="AQ18" s="367"/>
      <c r="AR18" s="367"/>
      <c r="AS18" s="367"/>
      <c r="AT18" s="367"/>
      <c r="AU18" s="367"/>
      <c r="AV18" s="367"/>
      <c r="AW18" s="367"/>
      <c r="AX18" s="367"/>
      <c r="AY18" s="367"/>
      <c r="AZ18" s="367"/>
      <c r="BA18" s="367"/>
      <c r="BB18" s="367"/>
      <c r="BC18" s="367"/>
      <c r="BD18" s="367"/>
      <c r="BE18" s="367"/>
      <c r="BF18" s="7" t="s">
        <v>492</v>
      </c>
      <c r="BG18" s="285" t="s">
        <v>490</v>
      </c>
      <c r="BH18" s="285" t="s">
        <v>491</v>
      </c>
      <c r="BJ18" s="18"/>
      <c r="BK18" s="18"/>
      <c r="BL18" s="18"/>
      <c r="BM18" s="18"/>
      <c r="BN18" s="13"/>
      <c r="BO18" s="13"/>
      <c r="BP18" s="13"/>
      <c r="BQ18" s="13"/>
      <c r="BR18" s="13"/>
      <c r="BS18" s="13"/>
      <c r="BT18" s="13"/>
    </row>
    <row r="19" spans="1:72" ht="9.75" customHeight="1">
      <c r="A19" s="13"/>
      <c r="B19" s="322" t="s">
        <v>447</v>
      </c>
      <c r="C19" s="322"/>
      <c r="D19" s="322"/>
      <c r="E19" s="322"/>
      <c r="F19" s="322"/>
      <c r="G19" s="322"/>
      <c r="H19" s="322"/>
      <c r="I19" s="322"/>
      <c r="J19" s="322"/>
      <c r="K19" s="322"/>
      <c r="L19" s="322"/>
      <c r="M19" s="322"/>
      <c r="N19" s="322"/>
      <c r="O19" s="322"/>
      <c r="P19" s="322"/>
      <c r="Q19" s="322"/>
      <c r="R19" s="322"/>
      <c r="S19" s="322"/>
      <c r="T19" s="322"/>
      <c r="U19" s="322"/>
      <c r="V19" s="322"/>
      <c r="W19" s="322"/>
      <c r="X19" s="322"/>
      <c r="Y19" s="322"/>
      <c r="Z19" s="322"/>
      <c r="AA19" s="322"/>
      <c r="AB19" s="322"/>
      <c r="AC19" s="322"/>
      <c r="AD19" s="322"/>
      <c r="AE19" s="322"/>
      <c r="AF19" s="322"/>
      <c r="AG19" s="322"/>
      <c r="AH19" s="322"/>
      <c r="AI19" s="322"/>
      <c r="AJ19" s="322"/>
      <c r="AK19" s="322"/>
      <c r="AL19" s="322"/>
      <c r="AM19" s="322"/>
      <c r="AN19" s="322"/>
      <c r="AO19" s="322"/>
      <c r="AP19" s="322"/>
      <c r="AQ19" s="322"/>
      <c r="AR19" s="322"/>
      <c r="AS19" s="322"/>
      <c r="AT19" s="322"/>
      <c r="AU19" s="322"/>
      <c r="AV19" s="322"/>
      <c r="AW19" s="322"/>
      <c r="AX19" s="322"/>
      <c r="AY19" s="322"/>
      <c r="AZ19" s="322"/>
      <c r="BA19" s="322"/>
      <c r="BB19" s="322"/>
      <c r="BC19" s="322"/>
      <c r="BD19" s="322"/>
      <c r="BE19" s="322"/>
      <c r="BF19" s="19" t="s">
        <v>10</v>
      </c>
      <c r="BG19" s="19" t="s">
        <v>11</v>
      </c>
      <c r="BH19" s="20" t="s">
        <v>12</v>
      </c>
      <c r="BI19" s="18"/>
      <c r="BJ19" s="18"/>
      <c r="BK19" s="18"/>
      <c r="BL19" s="18"/>
      <c r="BM19" s="18"/>
      <c r="BN19" s="13"/>
      <c r="BO19" s="13"/>
      <c r="BP19" s="13"/>
      <c r="BQ19" s="13"/>
      <c r="BR19" s="13"/>
      <c r="BS19" s="13"/>
      <c r="BT19" s="13"/>
    </row>
    <row r="20" spans="1:72" ht="18.75" customHeight="1">
      <c r="A20" s="13"/>
      <c r="B20" s="321" t="s">
        <v>487</v>
      </c>
      <c r="C20" s="321"/>
      <c r="D20" s="321"/>
      <c r="E20" s="321"/>
      <c r="F20" s="321"/>
      <c r="G20" s="321"/>
      <c r="H20" s="321"/>
      <c r="I20" s="321"/>
      <c r="J20" s="321"/>
      <c r="K20" s="321"/>
      <c r="L20" s="321"/>
      <c r="M20" s="321"/>
      <c r="N20" s="321"/>
      <c r="O20" s="321"/>
      <c r="P20" s="321"/>
      <c r="Q20" s="321"/>
      <c r="R20" s="321"/>
      <c r="S20" s="321"/>
      <c r="T20" s="321"/>
      <c r="U20" s="321"/>
      <c r="V20" s="321"/>
      <c r="W20" s="321"/>
      <c r="X20" s="321"/>
      <c r="Y20" s="321"/>
      <c r="Z20" s="321"/>
      <c r="AA20" s="321"/>
      <c r="AB20" s="321"/>
      <c r="AC20" s="321"/>
      <c r="AD20" s="321"/>
      <c r="AE20" s="321"/>
      <c r="AF20" s="321"/>
      <c r="AG20" s="321"/>
      <c r="AH20" s="321"/>
      <c r="AI20" s="321"/>
      <c r="AJ20" s="321"/>
      <c r="AK20" s="321"/>
      <c r="AL20" s="321"/>
      <c r="AM20" s="321"/>
      <c r="AN20" s="321"/>
      <c r="AO20" s="321"/>
      <c r="AP20" s="321"/>
      <c r="AQ20" s="321"/>
      <c r="AR20" s="321"/>
      <c r="AS20" s="321"/>
      <c r="AT20" s="321"/>
      <c r="AU20" s="321"/>
      <c r="AV20" s="321"/>
      <c r="AW20" s="321"/>
      <c r="AX20" s="321"/>
      <c r="AY20" s="321"/>
      <c r="AZ20" s="321"/>
      <c r="BA20" s="321"/>
      <c r="BB20" s="321"/>
      <c r="BC20" s="321"/>
      <c r="BD20" s="321"/>
      <c r="BE20" s="321"/>
      <c r="BF20" s="21"/>
      <c r="BG20" s="21"/>
      <c r="BH20" s="18"/>
      <c r="BI20" s="18"/>
      <c r="BJ20" s="18"/>
      <c r="BK20" s="18"/>
      <c r="BM20" s="18"/>
      <c r="BN20" s="13"/>
      <c r="BO20" s="13"/>
      <c r="BP20" s="13"/>
      <c r="BQ20" s="13"/>
      <c r="BR20" s="13"/>
      <c r="BS20" s="13"/>
      <c r="BT20" s="13"/>
    </row>
    <row r="21" spans="1:72" ht="9.75" customHeight="1">
      <c r="A21" s="13"/>
      <c r="B21" s="322" t="s">
        <v>420</v>
      </c>
      <c r="C21" s="322"/>
      <c r="D21" s="322"/>
      <c r="E21" s="322"/>
      <c r="F21" s="322"/>
      <c r="G21" s="322"/>
      <c r="H21" s="322"/>
      <c r="I21" s="322"/>
      <c r="J21" s="322"/>
      <c r="K21" s="322"/>
      <c r="L21" s="322"/>
      <c r="M21" s="322"/>
      <c r="N21" s="322"/>
      <c r="O21" s="322"/>
      <c r="P21" s="322"/>
      <c r="Q21" s="322"/>
      <c r="R21" s="322"/>
      <c r="S21" s="322"/>
      <c r="T21" s="322"/>
      <c r="U21" s="322"/>
      <c r="V21" s="322"/>
      <c r="W21" s="322"/>
      <c r="X21" s="322"/>
      <c r="Y21" s="322"/>
      <c r="Z21" s="322"/>
      <c r="AA21" s="322"/>
      <c r="AB21" s="322"/>
      <c r="AC21" s="322"/>
      <c r="AD21" s="322"/>
      <c r="AE21" s="322"/>
      <c r="AF21" s="322"/>
      <c r="AG21" s="322"/>
      <c r="AH21" s="322"/>
      <c r="AI21" s="322"/>
      <c r="AJ21" s="322"/>
      <c r="AK21" s="322"/>
      <c r="AL21" s="322"/>
      <c r="AM21" s="322"/>
      <c r="AN21" s="322"/>
      <c r="AO21" s="322"/>
      <c r="AP21" s="322"/>
      <c r="AQ21" s="322"/>
      <c r="AR21" s="322"/>
      <c r="AS21" s="322"/>
      <c r="AT21" s="322"/>
      <c r="AU21" s="322"/>
      <c r="AV21" s="322"/>
      <c r="AW21" s="322"/>
      <c r="AX21" s="322"/>
      <c r="AY21" s="322"/>
      <c r="AZ21" s="322"/>
      <c r="BA21" s="322"/>
      <c r="BB21" s="322"/>
      <c r="BC21" s="322"/>
      <c r="BD21" s="322"/>
      <c r="BE21" s="322"/>
      <c r="BF21" s="335" t="s">
        <v>13</v>
      </c>
      <c r="BG21" s="335"/>
      <c r="BH21" s="335"/>
      <c r="BI21" s="13"/>
      <c r="BJ21" s="13"/>
      <c r="BK21" s="13"/>
      <c r="BL21" s="18"/>
      <c r="BM21" s="18"/>
      <c r="BN21" s="13"/>
      <c r="BO21" s="13"/>
      <c r="BP21" s="13"/>
      <c r="BQ21" s="13"/>
      <c r="BR21" s="13"/>
      <c r="BS21" s="13"/>
      <c r="BT21" s="13"/>
    </row>
    <row r="22" spans="1:72" ht="18.75" customHeight="1">
      <c r="A22" s="13"/>
      <c r="B22" s="311" t="s">
        <v>14</v>
      </c>
      <c r="C22" s="311"/>
      <c r="D22" s="311"/>
      <c r="E22" s="311"/>
      <c r="F22" s="311"/>
      <c r="G22" s="311"/>
      <c r="H22" s="311"/>
      <c r="I22" s="311"/>
      <c r="J22" s="311"/>
      <c r="K22" s="311"/>
      <c r="L22" s="311"/>
      <c r="M22" s="311"/>
      <c r="N22" s="311"/>
      <c r="O22" s="311"/>
      <c r="P22" s="311"/>
      <c r="Q22" s="311"/>
      <c r="R22" s="320" t="s">
        <v>497</v>
      </c>
      <c r="S22" s="320"/>
      <c r="T22" s="320"/>
      <c r="U22" s="320"/>
      <c r="V22" s="320"/>
      <c r="W22" s="320"/>
      <c r="X22" s="320"/>
      <c r="Y22" s="320"/>
      <c r="Z22" s="320"/>
      <c r="AA22" s="320"/>
      <c r="AB22" s="320"/>
      <c r="AC22" s="320"/>
      <c r="AD22" s="320"/>
      <c r="AE22" s="320"/>
      <c r="AF22" s="320"/>
      <c r="AG22" s="320"/>
      <c r="AH22" s="320"/>
      <c r="AI22" s="320"/>
      <c r="AJ22" s="320"/>
      <c r="AK22" s="320"/>
      <c r="AL22" s="320"/>
      <c r="AM22" s="320"/>
      <c r="AN22" s="320"/>
      <c r="AO22" s="320"/>
      <c r="AP22" s="320"/>
      <c r="AQ22" s="320"/>
      <c r="AR22" s="320"/>
      <c r="AS22" s="320"/>
      <c r="AT22" s="320"/>
      <c r="AU22" s="320"/>
      <c r="AV22" s="320"/>
      <c r="AW22" s="320"/>
      <c r="AX22" s="320"/>
      <c r="AY22" s="320"/>
      <c r="AZ22" s="320"/>
      <c r="BA22" s="320"/>
      <c r="BB22" s="320"/>
      <c r="BC22" s="320"/>
      <c r="BD22" s="320"/>
      <c r="BE22" s="320"/>
      <c r="BF22" s="357">
        <v>1</v>
      </c>
      <c r="BG22" s="357"/>
      <c r="BH22" s="357"/>
      <c r="BI22" s="13"/>
      <c r="BJ22" s="13"/>
      <c r="BK22" s="13"/>
      <c r="BL22" s="18"/>
      <c r="BM22" s="18"/>
      <c r="BN22" s="13"/>
      <c r="BO22" s="13"/>
      <c r="BP22" s="13"/>
      <c r="BQ22" s="13"/>
      <c r="BR22" s="13"/>
      <c r="BS22" s="13"/>
      <c r="BT22" s="13"/>
    </row>
    <row r="23" spans="1:72" ht="9.75" customHeight="1">
      <c r="A23" s="13"/>
      <c r="B23" s="337"/>
      <c r="C23" s="337"/>
      <c r="D23" s="337"/>
      <c r="E23" s="337"/>
      <c r="F23" s="337"/>
      <c r="G23" s="337"/>
      <c r="H23" s="337"/>
      <c r="I23" s="337"/>
      <c r="J23" s="337"/>
      <c r="K23" s="337"/>
      <c r="L23" s="337"/>
      <c r="M23" s="337"/>
      <c r="N23" s="337"/>
      <c r="O23" s="337"/>
      <c r="P23" s="337"/>
      <c r="Q23" s="337"/>
      <c r="R23" s="338"/>
      <c r="S23" s="338"/>
      <c r="T23" s="338"/>
      <c r="U23" s="338"/>
      <c r="V23" s="338"/>
      <c r="W23" s="338"/>
      <c r="X23" s="338"/>
      <c r="Y23" s="338"/>
      <c r="Z23" s="338"/>
      <c r="AA23" s="338"/>
      <c r="AB23" s="338"/>
      <c r="AC23" s="338"/>
      <c r="AD23" s="338"/>
      <c r="AE23" s="338"/>
      <c r="AF23" s="338"/>
      <c r="AG23" s="338"/>
      <c r="AH23" s="338"/>
      <c r="AI23" s="338"/>
      <c r="AJ23" s="338"/>
      <c r="AK23" s="338"/>
      <c r="AL23" s="338"/>
      <c r="AM23" s="338"/>
      <c r="AN23" s="338"/>
      <c r="AO23" s="338"/>
      <c r="AP23" s="338"/>
      <c r="AQ23" s="338"/>
      <c r="AR23" s="338"/>
      <c r="AS23" s="338"/>
      <c r="AT23" s="338"/>
      <c r="AU23" s="338"/>
      <c r="AV23" s="338"/>
      <c r="AW23" s="338"/>
      <c r="AX23" s="338"/>
      <c r="AY23" s="338"/>
      <c r="AZ23" s="338"/>
      <c r="BA23" s="338"/>
      <c r="BB23" s="338"/>
      <c r="BC23" s="338"/>
      <c r="BD23" s="338"/>
      <c r="BE23" s="338"/>
      <c r="BF23" s="335" t="s">
        <v>15</v>
      </c>
      <c r="BG23" s="335"/>
      <c r="BH23" s="335"/>
      <c r="BI23" s="13"/>
      <c r="BJ23" s="13"/>
      <c r="BK23" s="13"/>
      <c r="BL23" s="13"/>
      <c r="BM23" s="13"/>
      <c r="BN23" s="13"/>
      <c r="BO23" s="13"/>
      <c r="BP23" s="13"/>
      <c r="BQ23" s="13"/>
      <c r="BR23" s="13"/>
      <c r="BS23" s="13"/>
      <c r="BT23" s="13"/>
    </row>
    <row r="24" spans="1:72" ht="18.75" customHeight="1">
      <c r="A24" s="13"/>
      <c r="B24" s="311" t="s">
        <v>87</v>
      </c>
      <c r="C24" s="311"/>
      <c r="D24" s="311"/>
      <c r="E24" s="311"/>
      <c r="F24" s="311"/>
      <c r="G24" s="311"/>
      <c r="H24" s="312" t="s">
        <v>88</v>
      </c>
      <c r="I24" s="313"/>
      <c r="J24" s="313"/>
      <c r="K24" s="313"/>
      <c r="L24" s="313"/>
      <c r="M24" s="313"/>
      <c r="N24" s="313"/>
      <c r="O24" s="313"/>
      <c r="P24" s="313"/>
      <c r="Q24" s="313"/>
      <c r="R24" s="313"/>
      <c r="S24" s="313"/>
      <c r="T24" s="313"/>
      <c r="U24" s="313"/>
      <c r="V24" s="313"/>
      <c r="W24" s="313"/>
      <c r="X24" s="313"/>
      <c r="Y24" s="313"/>
      <c r="Z24" s="313"/>
      <c r="AA24" s="313"/>
      <c r="AB24" s="313"/>
      <c r="AC24" s="313"/>
      <c r="AD24" s="313"/>
      <c r="AE24" s="313"/>
      <c r="AF24" s="313"/>
      <c r="AG24" s="313"/>
      <c r="AH24" s="313"/>
      <c r="AI24" s="313"/>
      <c r="AJ24" s="313"/>
      <c r="AK24" s="313"/>
      <c r="AL24" s="313"/>
      <c r="AM24" s="313"/>
      <c r="AN24" s="313"/>
      <c r="AO24" s="313"/>
      <c r="AP24" s="313"/>
      <c r="AQ24" s="313"/>
      <c r="AR24" s="313"/>
      <c r="AS24" s="313"/>
      <c r="AT24" s="313"/>
      <c r="AU24" s="313"/>
      <c r="AV24" s="313"/>
      <c r="AW24" s="313"/>
      <c r="AX24" s="313"/>
      <c r="AY24" s="313"/>
      <c r="AZ24" s="313"/>
      <c r="BA24" s="313"/>
      <c r="BB24" s="313"/>
      <c r="BC24" s="313"/>
      <c r="BD24" s="313"/>
      <c r="BE24" s="313"/>
      <c r="BF24" s="360">
        <v>43234</v>
      </c>
      <c r="BG24" s="361"/>
      <c r="BH24" s="361"/>
      <c r="BI24" s="76"/>
      <c r="BJ24" s="13"/>
      <c r="BK24" s="13"/>
      <c r="BL24" s="13"/>
      <c r="BM24" s="13"/>
      <c r="BN24" s="13"/>
      <c r="BO24" s="13"/>
      <c r="BP24" s="13"/>
      <c r="BQ24" s="13"/>
      <c r="BR24" s="13"/>
      <c r="BS24" s="13"/>
      <c r="BT24" s="13"/>
    </row>
    <row r="25" spans="1:72" ht="9.75" customHeight="1">
      <c r="A25" s="13"/>
      <c r="B25" s="337"/>
      <c r="C25" s="337"/>
      <c r="D25" s="337"/>
      <c r="E25" s="337"/>
      <c r="F25" s="337"/>
      <c r="G25" s="337"/>
      <c r="H25" s="343" t="s">
        <v>448</v>
      </c>
      <c r="I25" s="343"/>
      <c r="J25" s="343"/>
      <c r="K25" s="343"/>
      <c r="L25" s="343"/>
      <c r="M25" s="343"/>
      <c r="N25" s="343"/>
      <c r="O25" s="343"/>
      <c r="P25" s="343"/>
      <c r="Q25" s="343"/>
      <c r="R25" s="343"/>
      <c r="S25" s="343"/>
      <c r="T25" s="343"/>
      <c r="U25" s="343"/>
      <c r="V25" s="343"/>
      <c r="W25" s="343"/>
      <c r="X25" s="343"/>
      <c r="Y25" s="343"/>
      <c r="Z25" s="343"/>
      <c r="AA25" s="343"/>
      <c r="AB25" s="343"/>
      <c r="AC25" s="343"/>
      <c r="AD25" s="343"/>
      <c r="AE25" s="343"/>
      <c r="AF25" s="343"/>
      <c r="AG25" s="343"/>
      <c r="AH25" s="343"/>
      <c r="AI25" s="343"/>
      <c r="AJ25" s="343"/>
      <c r="AK25" s="343"/>
      <c r="AL25" s="343"/>
      <c r="AM25" s="343"/>
      <c r="AN25" s="343"/>
      <c r="AO25" s="343"/>
      <c r="AP25" s="343"/>
      <c r="AQ25" s="343"/>
      <c r="AR25" s="343"/>
      <c r="AS25" s="343"/>
      <c r="AT25" s="343"/>
      <c r="AU25" s="343"/>
      <c r="AV25" s="343"/>
      <c r="AW25" s="343"/>
      <c r="AX25" s="343"/>
      <c r="AY25" s="343"/>
      <c r="AZ25" s="343"/>
      <c r="BA25" s="343"/>
      <c r="BB25" s="343"/>
      <c r="BC25" s="343"/>
      <c r="BD25" s="343"/>
      <c r="BE25" s="343"/>
      <c r="BF25" s="80"/>
      <c r="BG25" s="80"/>
      <c r="BH25" s="80"/>
      <c r="BI25" s="80"/>
      <c r="BJ25" s="80"/>
      <c r="BK25" s="80"/>
      <c r="BL25" s="80"/>
      <c r="BM25" s="80"/>
      <c r="BN25" s="13"/>
      <c r="BO25" s="13"/>
      <c r="BP25" s="13"/>
      <c r="BQ25" s="13"/>
      <c r="BR25" s="13"/>
      <c r="BS25" s="13"/>
      <c r="BT25" s="13"/>
    </row>
    <row r="26" spans="1:72" ht="18.75" customHeight="1">
      <c r="A26" s="13"/>
      <c r="B26" s="311" t="s">
        <v>18</v>
      </c>
      <c r="C26" s="311"/>
      <c r="D26" s="311"/>
      <c r="E26" s="311"/>
      <c r="F26" s="311"/>
      <c r="G26" s="311"/>
      <c r="H26" s="311"/>
      <c r="I26" s="311"/>
      <c r="J26" s="311"/>
      <c r="K26" s="311"/>
      <c r="L26" s="311"/>
      <c r="M26" s="311"/>
      <c r="N26" s="311"/>
      <c r="O26" s="311"/>
      <c r="P26" s="311"/>
      <c r="Q26" s="311"/>
      <c r="R26" s="341" t="str">
        <f>IF(ISBLANK(VLOOKUP(BF8,СИ!A1:'СИ'!F200,4,0)),"",VLOOKUP(BF8,СИ!A1:'СИ'!F200,4,0))</f>
        <v>МИ 1747-87 "ГСИ. Меры массы образцовые и общего назначения.</v>
      </c>
      <c r="S26" s="341"/>
      <c r="T26" s="341"/>
      <c r="U26" s="341"/>
      <c r="V26" s="341"/>
      <c r="W26" s="341"/>
      <c r="X26" s="341"/>
      <c r="Y26" s="341"/>
      <c r="Z26" s="341"/>
      <c r="AA26" s="341"/>
      <c r="AB26" s="341"/>
      <c r="AC26" s="341"/>
      <c r="AD26" s="341"/>
      <c r="AE26" s="341"/>
      <c r="AF26" s="341"/>
      <c r="AG26" s="341"/>
      <c r="AH26" s="341"/>
      <c r="AI26" s="341"/>
      <c r="AJ26" s="341"/>
      <c r="AK26" s="341"/>
      <c r="AL26" s="341"/>
      <c r="AM26" s="341"/>
      <c r="AN26" s="341"/>
      <c r="AO26" s="341"/>
      <c r="AP26" s="341"/>
      <c r="AQ26" s="341"/>
      <c r="AR26" s="341"/>
      <c r="AS26" s="341"/>
      <c r="AT26" s="341"/>
      <c r="AU26" s="341"/>
      <c r="AV26" s="341"/>
      <c r="AW26" s="341"/>
      <c r="AX26" s="341"/>
      <c r="AY26" s="341"/>
      <c r="AZ26" s="341"/>
      <c r="BA26" s="341"/>
      <c r="BB26" s="341"/>
      <c r="BC26" s="341"/>
      <c r="BD26" s="341"/>
      <c r="BE26" s="341"/>
      <c r="BF26" s="307" t="s">
        <v>59</v>
      </c>
      <c r="BG26" s="307"/>
      <c r="BH26" s="307"/>
      <c r="BI26" s="13"/>
      <c r="BJ26" s="13"/>
      <c r="BK26" s="13"/>
      <c r="BL26" s="13"/>
      <c r="BM26" s="13"/>
      <c r="BN26" s="13"/>
      <c r="BO26" s="13"/>
      <c r="BP26" s="13"/>
      <c r="BQ26" s="13"/>
      <c r="BR26" s="13"/>
      <c r="BS26" s="13"/>
      <c r="BT26" s="13"/>
    </row>
    <row r="27" spans="1:72" ht="9.75" customHeight="1">
      <c r="A27" s="13"/>
      <c r="B27" s="332"/>
      <c r="C27" s="332"/>
      <c r="D27" s="332"/>
      <c r="E27" s="332"/>
      <c r="F27" s="332"/>
      <c r="G27" s="332"/>
      <c r="H27" s="332"/>
      <c r="I27" s="332"/>
      <c r="J27" s="332"/>
      <c r="K27" s="332"/>
      <c r="L27" s="332"/>
      <c r="M27" s="332"/>
      <c r="N27" s="332"/>
      <c r="O27" s="332"/>
      <c r="P27" s="332"/>
      <c r="Q27" s="332"/>
      <c r="R27" s="346" t="s">
        <v>449</v>
      </c>
      <c r="S27" s="346"/>
      <c r="T27" s="346"/>
      <c r="U27" s="346"/>
      <c r="V27" s="346"/>
      <c r="W27" s="346"/>
      <c r="X27" s="346"/>
      <c r="Y27" s="346"/>
      <c r="Z27" s="346"/>
      <c r="AA27" s="346"/>
      <c r="AB27" s="346"/>
      <c r="AC27" s="346"/>
      <c r="AD27" s="346"/>
      <c r="AE27" s="346"/>
      <c r="AF27" s="346"/>
      <c r="AG27" s="346"/>
      <c r="AH27" s="346"/>
      <c r="AI27" s="346"/>
      <c r="AJ27" s="346"/>
      <c r="AK27" s="346"/>
      <c r="AL27" s="346"/>
      <c r="AM27" s="346"/>
      <c r="AN27" s="346"/>
      <c r="AO27" s="346"/>
      <c r="AP27" s="346"/>
      <c r="AQ27" s="346"/>
      <c r="AR27" s="346"/>
      <c r="AS27" s="346"/>
      <c r="AT27" s="346"/>
      <c r="AU27" s="346"/>
      <c r="AV27" s="346"/>
      <c r="AW27" s="346"/>
      <c r="AX27" s="346"/>
      <c r="AY27" s="346"/>
      <c r="AZ27" s="346"/>
      <c r="BA27" s="346"/>
      <c r="BB27" s="346"/>
      <c r="BC27" s="346"/>
      <c r="BD27" s="346"/>
      <c r="BE27" s="346"/>
      <c r="BF27" s="358" t="s">
        <v>501</v>
      </c>
      <c r="BG27" s="358"/>
      <c r="BH27" s="358"/>
      <c r="BI27" s="358"/>
      <c r="BJ27" s="358"/>
      <c r="BK27" s="358"/>
      <c r="BL27" s="358"/>
      <c r="BM27" s="358"/>
      <c r="BN27" s="88"/>
      <c r="BO27" s="13"/>
      <c r="BP27" s="13"/>
      <c r="BQ27" s="13"/>
      <c r="BR27" s="13"/>
      <c r="BS27" s="13"/>
      <c r="BT27" s="13"/>
    </row>
    <row r="28" spans="1:72" ht="18.75" customHeight="1">
      <c r="A28" s="13"/>
      <c r="B28" s="347" t="str">
        <f>IF(ISBLANK(VLOOKUP(BF8,СИ!A1:'СИ'!F200,5,0)), " ",VLOOKUP(BF8,СИ!A1:'СИ'!F200,5,0))</f>
        <v>Методика поверки"</v>
      </c>
      <c r="C28" s="347"/>
      <c r="D28" s="347"/>
      <c r="E28" s="347"/>
      <c r="F28" s="347"/>
      <c r="G28" s="347"/>
      <c r="H28" s="347"/>
      <c r="I28" s="347"/>
      <c r="J28" s="347"/>
      <c r="K28" s="347"/>
      <c r="L28" s="347"/>
      <c r="M28" s="347"/>
      <c r="N28" s="347"/>
      <c r="O28" s="347"/>
      <c r="P28" s="347"/>
      <c r="Q28" s="347"/>
      <c r="R28" s="347"/>
      <c r="S28" s="347"/>
      <c r="T28" s="347"/>
      <c r="U28" s="347"/>
      <c r="V28" s="347"/>
      <c r="W28" s="347"/>
      <c r="X28" s="347"/>
      <c r="Y28" s="347"/>
      <c r="Z28" s="347"/>
      <c r="AA28" s="347"/>
      <c r="AB28" s="347"/>
      <c r="AC28" s="347"/>
      <c r="AD28" s="347"/>
      <c r="AE28" s="347"/>
      <c r="AF28" s="347"/>
      <c r="AG28" s="347"/>
      <c r="AH28" s="347"/>
      <c r="AI28" s="347"/>
      <c r="AJ28" s="347"/>
      <c r="AK28" s="347"/>
      <c r="AL28" s="347"/>
      <c r="AM28" s="347"/>
      <c r="AN28" s="347"/>
      <c r="AO28" s="347"/>
      <c r="AP28" s="347"/>
      <c r="AQ28" s="347"/>
      <c r="AR28" s="347"/>
      <c r="AS28" s="347"/>
      <c r="AT28" s="347"/>
      <c r="AU28" s="347"/>
      <c r="AV28" s="347"/>
      <c r="AW28" s="347"/>
      <c r="AX28" s="347"/>
      <c r="AY28" s="347"/>
      <c r="AZ28" s="347"/>
      <c r="BA28" s="347"/>
      <c r="BB28" s="347"/>
      <c r="BC28" s="347"/>
      <c r="BD28" s="347"/>
      <c r="BE28" s="347"/>
      <c r="BF28" s="366"/>
      <c r="BG28" s="366"/>
      <c r="BH28" s="366"/>
      <c r="BI28" s="366"/>
      <c r="BJ28" s="366"/>
      <c r="BK28" s="366"/>
      <c r="BL28" s="366"/>
      <c r="BM28" s="366"/>
      <c r="BN28" s="88"/>
      <c r="BO28" s="13"/>
      <c r="BP28" s="13"/>
      <c r="BQ28" s="13"/>
      <c r="BR28" s="13"/>
      <c r="BS28" s="13"/>
      <c r="BT28" s="13"/>
    </row>
    <row r="29" spans="1:72" ht="9.75" customHeight="1">
      <c r="A29" s="13"/>
      <c r="B29" s="338"/>
      <c r="C29" s="338"/>
      <c r="D29" s="338"/>
      <c r="E29" s="338"/>
      <c r="F29" s="338"/>
      <c r="G29" s="338"/>
      <c r="H29" s="338"/>
      <c r="I29" s="338"/>
      <c r="J29" s="338"/>
      <c r="K29" s="338"/>
      <c r="L29" s="338"/>
      <c r="M29" s="338"/>
      <c r="N29" s="338"/>
      <c r="O29" s="338"/>
      <c r="P29" s="338"/>
      <c r="Q29" s="338"/>
      <c r="R29" s="338" t="s">
        <v>20</v>
      </c>
      <c r="S29" s="338"/>
      <c r="T29" s="338"/>
      <c r="U29" s="338"/>
      <c r="V29" s="338"/>
      <c r="W29" s="338"/>
      <c r="X29" s="338"/>
      <c r="Y29" s="338"/>
      <c r="Z29" s="338"/>
      <c r="AA29" s="338"/>
      <c r="AB29" s="338"/>
      <c r="AC29" s="338"/>
      <c r="AD29" s="338"/>
      <c r="AE29" s="338"/>
      <c r="AF29" s="338"/>
      <c r="AG29" s="338"/>
      <c r="AH29" s="338"/>
      <c r="AI29" s="338"/>
      <c r="AJ29" s="338"/>
      <c r="AK29" s="338"/>
      <c r="AL29" s="338"/>
      <c r="AM29" s="338"/>
      <c r="AN29" s="338"/>
      <c r="AO29" s="338"/>
      <c r="AP29" s="338"/>
      <c r="AQ29" s="338"/>
      <c r="AR29" s="338"/>
      <c r="AS29" s="338"/>
      <c r="AT29" s="338"/>
      <c r="AU29" s="338"/>
      <c r="AV29" s="338"/>
      <c r="AW29" s="338"/>
      <c r="AX29" s="338"/>
      <c r="AY29" s="338"/>
      <c r="AZ29" s="338"/>
      <c r="BA29" s="338"/>
      <c r="BB29" s="338"/>
      <c r="BC29" s="338"/>
      <c r="BD29" s="338"/>
      <c r="BE29" s="338"/>
      <c r="BF29" s="352" t="str">
        <f>IF(ISBLANK(VLOOKUP(BF27,Заказчики!A1:E1000,2,0)),"",VLOOKUP(BF27,Заказчики!A1:E1000,2,0))</f>
        <v>Муниципальное унитарное предприятие "Многоотраслевое</v>
      </c>
      <c r="BG29" s="353"/>
      <c r="BH29" s="353"/>
      <c r="BI29" s="353"/>
      <c r="BJ29" s="353"/>
      <c r="BK29" s="353"/>
      <c r="BL29" s="13"/>
      <c r="BM29" s="13"/>
      <c r="BN29" s="13"/>
      <c r="BO29" s="13"/>
      <c r="BP29" s="13"/>
      <c r="BQ29" s="13"/>
      <c r="BR29" s="13"/>
      <c r="BS29" s="13"/>
      <c r="BT29" s="13"/>
    </row>
    <row r="30" spans="1:72" ht="18.75" customHeight="1">
      <c r="A30" s="13"/>
      <c r="B30" s="349" t="s">
        <v>458</v>
      </c>
      <c r="C30" s="349"/>
      <c r="D30" s="349"/>
      <c r="E30" s="349"/>
      <c r="F30" s="349"/>
      <c r="G30" s="349"/>
      <c r="H30" s="349"/>
      <c r="I30" s="349"/>
      <c r="J30" s="349"/>
      <c r="K30" s="349"/>
      <c r="L30" s="349"/>
      <c r="M30" s="349"/>
      <c r="N30" s="349"/>
      <c r="O30" s="349"/>
      <c r="P30" s="349"/>
      <c r="Q30" s="349"/>
      <c r="R30" s="349"/>
      <c r="S30" s="349"/>
      <c r="T30" s="349"/>
      <c r="U30" s="349"/>
      <c r="V30" s="349"/>
      <c r="W30" s="349"/>
      <c r="X30" s="349"/>
      <c r="Y30" s="349"/>
      <c r="Z30" s="349"/>
      <c r="AA30" s="349"/>
      <c r="AB30" s="341"/>
      <c r="AC30" s="341"/>
      <c r="AD30" s="341"/>
      <c r="AE30" s="341"/>
      <c r="AF30" s="341"/>
      <c r="AG30" s="341"/>
      <c r="AH30" s="341"/>
      <c r="AI30" s="341"/>
      <c r="AJ30" s="341"/>
      <c r="AK30" s="341"/>
      <c r="AL30" s="341"/>
      <c r="AM30" s="341"/>
      <c r="AN30" s="341"/>
      <c r="AO30" s="341"/>
      <c r="AP30" s="341"/>
      <c r="AQ30" s="341"/>
      <c r="AR30" s="341"/>
      <c r="AS30" s="341"/>
      <c r="AT30" s="341"/>
      <c r="AU30" s="341"/>
      <c r="AV30" s="341"/>
      <c r="AW30" s="341"/>
      <c r="AX30" s="341"/>
      <c r="AY30" s="341"/>
      <c r="AZ30" s="341"/>
      <c r="BA30" s="341"/>
      <c r="BB30" s="341"/>
      <c r="BC30" s="341"/>
      <c r="BD30" s="341"/>
      <c r="BE30" s="283"/>
      <c r="BF30" s="77"/>
      <c r="BG30" s="77"/>
      <c r="BH30" s="77"/>
      <c r="BI30" s="18"/>
      <c r="BJ30" s="18"/>
      <c r="BK30" s="18"/>
      <c r="BL30" s="18"/>
      <c r="BM30" s="18"/>
      <c r="BN30" s="13"/>
      <c r="BO30" s="13"/>
      <c r="BP30" s="13"/>
      <c r="BQ30" s="13"/>
      <c r="BR30" s="13"/>
      <c r="BS30" s="13"/>
      <c r="BT30" s="13"/>
    </row>
    <row r="31" spans="1:72" ht="9.75" customHeight="1">
      <c r="A31" s="13"/>
      <c r="B31" s="332"/>
      <c r="C31" s="332"/>
      <c r="D31" s="332"/>
      <c r="E31" s="332"/>
      <c r="F31" s="332"/>
      <c r="G31" s="332"/>
      <c r="H31" s="332"/>
      <c r="I31" s="332"/>
      <c r="J31" s="332"/>
      <c r="K31" s="332"/>
      <c r="L31" s="332"/>
      <c r="M31" s="332"/>
      <c r="N31" s="332"/>
      <c r="O31" s="332"/>
      <c r="P31" s="332"/>
      <c r="Q31" s="332"/>
      <c r="R31" s="345" t="s">
        <v>286</v>
      </c>
      <c r="S31" s="345"/>
      <c r="T31" s="345"/>
      <c r="U31" s="345"/>
      <c r="V31" s="345"/>
      <c r="W31" s="345"/>
      <c r="X31" s="345"/>
      <c r="Y31" s="345"/>
      <c r="Z31" s="345"/>
      <c r="AA31" s="345"/>
      <c r="AB31" s="346"/>
      <c r="AC31" s="346"/>
      <c r="AD31" s="346"/>
      <c r="AE31" s="346"/>
      <c r="AF31" s="346"/>
      <c r="AG31" s="346"/>
      <c r="AH31" s="346"/>
      <c r="AI31" s="346"/>
      <c r="AJ31" s="346"/>
      <c r="AK31" s="346"/>
      <c r="AL31" s="346"/>
      <c r="AM31" s="346"/>
      <c r="AN31" s="346"/>
      <c r="AO31" s="346"/>
      <c r="AP31" s="346"/>
      <c r="AQ31" s="346"/>
      <c r="AR31" s="346"/>
      <c r="AS31" s="346"/>
      <c r="AT31" s="346"/>
      <c r="AU31" s="346"/>
      <c r="AV31" s="346"/>
      <c r="AW31" s="346"/>
      <c r="AX31" s="346"/>
      <c r="AY31" s="346"/>
      <c r="AZ31" s="346"/>
      <c r="BA31" s="346"/>
      <c r="BB31" s="346"/>
      <c r="BC31" s="346"/>
      <c r="BD31" s="346"/>
      <c r="BE31" s="346"/>
      <c r="BO31" s="13"/>
      <c r="BP31" s="13"/>
      <c r="BQ31" s="13"/>
      <c r="BR31" s="13"/>
      <c r="BS31" s="13"/>
      <c r="BT31" s="13"/>
    </row>
    <row r="32" spans="1:72" ht="18.75" customHeight="1">
      <c r="A32" s="13"/>
      <c r="B32" s="347" t="str">
        <f>BF50</f>
        <v>компаратор массы ССТ1000К № 19507176, СКО 3 г ,</v>
      </c>
      <c r="C32" s="347"/>
      <c r="D32" s="347"/>
      <c r="E32" s="347"/>
      <c r="F32" s="347"/>
      <c r="G32" s="347"/>
      <c r="H32" s="347"/>
      <c r="I32" s="347"/>
      <c r="J32" s="347"/>
      <c r="K32" s="347"/>
      <c r="L32" s="347"/>
      <c r="M32" s="347"/>
      <c r="N32" s="347"/>
      <c r="O32" s="347"/>
      <c r="P32" s="347"/>
      <c r="Q32" s="347"/>
      <c r="R32" s="347"/>
      <c r="S32" s="347"/>
      <c r="T32" s="347"/>
      <c r="U32" s="347"/>
      <c r="V32" s="347"/>
      <c r="W32" s="347"/>
      <c r="X32" s="347"/>
      <c r="Y32" s="347"/>
      <c r="Z32" s="347"/>
      <c r="AA32" s="347"/>
      <c r="AB32" s="347"/>
      <c r="AC32" s="347"/>
      <c r="AD32" s="347"/>
      <c r="AE32" s="347"/>
      <c r="AF32" s="347"/>
      <c r="AG32" s="347"/>
      <c r="AH32" s="347"/>
      <c r="AI32" s="347"/>
      <c r="AJ32" s="347"/>
      <c r="AK32" s="347"/>
      <c r="AL32" s="347"/>
      <c r="AM32" s="347"/>
      <c r="AN32" s="347"/>
      <c r="AO32" s="347"/>
      <c r="AP32" s="347"/>
      <c r="AQ32" s="347"/>
      <c r="AR32" s="347"/>
      <c r="AS32" s="347"/>
      <c r="AT32" s="347"/>
      <c r="AU32" s="347"/>
      <c r="AV32" s="347"/>
      <c r="AW32" s="347"/>
      <c r="AX32" s="347"/>
      <c r="AY32" s="347"/>
      <c r="AZ32" s="347"/>
      <c r="BA32" s="347"/>
      <c r="BB32" s="347"/>
      <c r="BC32" s="347"/>
      <c r="BD32" s="347"/>
      <c r="BE32" s="347"/>
      <c r="BF32" s="355" t="str">
        <f>IF(ISBLANK(VLOOKUP(BF27,Заказчики!A1:E1000,3,0)),"",VLOOKUP(BF27,Заказчики!A1:E1000,3,0))</f>
        <v>производственное объединение энергосетей" г. Трехгорного</v>
      </c>
      <c r="BG32" s="355"/>
      <c r="BH32" s="355"/>
      <c r="BI32" s="355"/>
      <c r="BJ32" s="355"/>
      <c r="BK32" s="355"/>
      <c r="BL32" s="355"/>
      <c r="BM32" s="355"/>
      <c r="BN32" s="356"/>
      <c r="BO32" s="13"/>
      <c r="BP32" s="13"/>
      <c r="BQ32" s="13"/>
      <c r="BR32" s="13"/>
      <c r="BS32" s="13"/>
      <c r="BT32" s="13"/>
    </row>
    <row r="33" spans="1:72" ht="9.75" customHeight="1">
      <c r="A33" s="13"/>
      <c r="B33" s="346" t="s">
        <v>287</v>
      </c>
      <c r="C33" s="346"/>
      <c r="D33" s="346"/>
      <c r="E33" s="346"/>
      <c r="F33" s="346"/>
      <c r="G33" s="346"/>
      <c r="H33" s="346"/>
      <c r="I33" s="346"/>
      <c r="J33" s="346"/>
      <c r="K33" s="346"/>
      <c r="L33" s="346"/>
      <c r="M33" s="346"/>
      <c r="N33" s="346"/>
      <c r="O33" s="346"/>
      <c r="P33" s="346"/>
      <c r="Q33" s="346"/>
      <c r="R33" s="346"/>
      <c r="S33" s="346"/>
      <c r="T33" s="346"/>
      <c r="U33" s="346"/>
      <c r="V33" s="346"/>
      <c r="W33" s="346"/>
      <c r="X33" s="346"/>
      <c r="Y33" s="346"/>
      <c r="Z33" s="346"/>
      <c r="AA33" s="346"/>
      <c r="AB33" s="346"/>
      <c r="AC33" s="346"/>
      <c r="AD33" s="346"/>
      <c r="AE33" s="346"/>
      <c r="AF33" s="346"/>
      <c r="AG33" s="346"/>
      <c r="AH33" s="346"/>
      <c r="AI33" s="346"/>
      <c r="AJ33" s="346"/>
      <c r="AK33" s="346"/>
      <c r="AL33" s="346"/>
      <c r="AM33" s="346"/>
      <c r="AN33" s="346"/>
      <c r="AO33" s="346"/>
      <c r="AP33" s="346"/>
      <c r="AQ33" s="346"/>
      <c r="AR33" s="346"/>
      <c r="AS33" s="346"/>
      <c r="AT33" s="346"/>
      <c r="AU33" s="346"/>
      <c r="AV33" s="346"/>
      <c r="AW33" s="346"/>
      <c r="AX33" s="346"/>
      <c r="AY33" s="346"/>
      <c r="AZ33" s="346"/>
      <c r="BA33" s="346"/>
      <c r="BB33" s="346"/>
      <c r="BC33" s="346"/>
      <c r="BD33" s="346"/>
      <c r="BE33" s="346"/>
      <c r="BF33" s="79" t="s">
        <v>61</v>
      </c>
      <c r="BG33" s="380">
        <f>IF(ISBLANK(VLOOKUP(BF27,Заказчики!A1:E1000,4,0)),"",VLOOKUP(BF27,Заказчики!A1:E1000,4,0))</f>
        <v>7405000450</v>
      </c>
      <c r="BH33" s="380"/>
      <c r="BI33" s="13"/>
      <c r="BJ33" s="13"/>
      <c r="BK33" s="13"/>
      <c r="BL33" s="13"/>
      <c r="BM33" s="13"/>
      <c r="BN33" s="13"/>
      <c r="BO33" s="13"/>
      <c r="BP33" s="13"/>
      <c r="BQ33" s="13"/>
      <c r="BR33" s="13"/>
      <c r="BS33" s="13"/>
      <c r="BT33" s="13"/>
    </row>
    <row r="34" spans="1:72" ht="18.75" customHeight="1">
      <c r="A34" s="13"/>
      <c r="B34" s="348" t="str">
        <f>BF51</f>
        <v xml:space="preserve">гири образцовые 3 разряда ГО-20    (КТ F2) № 1-100 (3.1.ZГА.0039.2012) ,  </v>
      </c>
      <c r="C34" s="348"/>
      <c r="D34" s="348"/>
      <c r="E34" s="348"/>
      <c r="F34" s="348"/>
      <c r="G34" s="348"/>
      <c r="H34" s="348"/>
      <c r="I34" s="348"/>
      <c r="J34" s="348"/>
      <c r="K34" s="348"/>
      <c r="L34" s="348"/>
      <c r="M34" s="348"/>
      <c r="N34" s="348"/>
      <c r="O34" s="348"/>
      <c r="P34" s="348"/>
      <c r="Q34" s="348"/>
      <c r="R34" s="348"/>
      <c r="S34" s="348"/>
      <c r="T34" s="348"/>
      <c r="U34" s="348"/>
      <c r="V34" s="348"/>
      <c r="W34" s="348"/>
      <c r="X34" s="348"/>
      <c r="Y34" s="348"/>
      <c r="Z34" s="348"/>
      <c r="AA34" s="348"/>
      <c r="AB34" s="348"/>
      <c r="AC34" s="348"/>
      <c r="AD34" s="348"/>
      <c r="AE34" s="348"/>
      <c r="AF34" s="348"/>
      <c r="AG34" s="348"/>
      <c r="AH34" s="348"/>
      <c r="AI34" s="348"/>
      <c r="AJ34" s="348"/>
      <c r="AK34" s="348"/>
      <c r="AL34" s="348"/>
      <c r="AM34" s="348"/>
      <c r="AN34" s="348"/>
      <c r="AO34" s="348"/>
      <c r="AP34" s="348"/>
      <c r="AQ34" s="348"/>
      <c r="AR34" s="348"/>
      <c r="AS34" s="348"/>
      <c r="AT34" s="348"/>
      <c r="AU34" s="348"/>
      <c r="AV34" s="348"/>
      <c r="AW34" s="348"/>
      <c r="AX34" s="348"/>
      <c r="AY34" s="348"/>
      <c r="AZ34" s="348"/>
      <c r="BA34" s="348"/>
      <c r="BB34" s="348"/>
      <c r="BC34" s="348"/>
      <c r="BD34" s="348"/>
      <c r="BE34" s="348"/>
      <c r="BF34" s="351" t="s">
        <v>60</v>
      </c>
      <c r="BG34" s="351"/>
      <c r="BH34" s="351"/>
      <c r="BI34" s="13"/>
      <c r="BJ34" s="13"/>
      <c r="BK34" s="13"/>
      <c r="BL34" s="13"/>
      <c r="BM34" s="13"/>
      <c r="BN34" s="13"/>
      <c r="BO34" s="13"/>
      <c r="BP34" s="13"/>
      <c r="BQ34" s="13"/>
      <c r="BR34" s="13"/>
      <c r="BS34" s="13"/>
      <c r="BT34" s="13"/>
    </row>
    <row r="35" spans="1:72" ht="18.75" customHeight="1">
      <c r="A35" s="13"/>
      <c r="B35" s="339"/>
      <c r="C35" s="339"/>
      <c r="D35" s="339"/>
      <c r="E35" s="339"/>
      <c r="F35" s="339"/>
      <c r="G35" s="339"/>
      <c r="H35" s="339"/>
      <c r="I35" s="339"/>
      <c r="J35" s="339"/>
      <c r="K35" s="339"/>
      <c r="L35" s="339"/>
      <c r="M35" s="339"/>
      <c r="N35" s="339"/>
      <c r="O35" s="339"/>
      <c r="P35" s="339"/>
      <c r="Q35" s="339"/>
      <c r="R35" s="339"/>
      <c r="S35" s="339"/>
      <c r="T35" s="339"/>
      <c r="U35" s="339"/>
      <c r="V35" s="339"/>
      <c r="W35" s="339"/>
      <c r="X35" s="339"/>
      <c r="Y35" s="339"/>
      <c r="Z35" s="339"/>
      <c r="AA35" s="339"/>
      <c r="AB35" s="339"/>
      <c r="AC35" s="339"/>
      <c r="AD35" s="339"/>
      <c r="AE35" s="339"/>
      <c r="AF35" s="339"/>
      <c r="AG35" s="339"/>
      <c r="AH35" s="339"/>
      <c r="AI35" s="339"/>
      <c r="AJ35" s="339"/>
      <c r="AK35" s="339"/>
      <c r="AL35" s="339"/>
      <c r="AM35" s="339"/>
      <c r="AN35" s="339"/>
      <c r="AO35" s="339"/>
      <c r="AP35" s="339"/>
      <c r="AQ35" s="339"/>
      <c r="AR35" s="339"/>
      <c r="AS35" s="339"/>
      <c r="AT35" s="339"/>
      <c r="AU35" s="339"/>
      <c r="AV35" s="339"/>
      <c r="AW35" s="339"/>
      <c r="AX35" s="339"/>
      <c r="AY35" s="339"/>
      <c r="AZ35" s="339"/>
      <c r="BA35" s="339"/>
      <c r="BB35" s="339"/>
      <c r="BC35" s="339"/>
      <c r="BD35" s="339"/>
      <c r="BE35" s="339"/>
      <c r="BF35" s="350" t="str">
        <f>IF(ISBLANK(VLOOKUP(BF27,Заказчики!A1:E1000,5,0)),"",VLOOKUP(BF27,Заказчики!A1:E1000,5,0))</f>
        <v>Челябинская область, г. Трехгорный , ул. М.Жукова, д. 1-А</v>
      </c>
      <c r="BG35" s="350"/>
      <c r="BH35" s="350"/>
      <c r="BI35" s="350"/>
      <c r="BJ35" s="350"/>
      <c r="BK35" s="350"/>
      <c r="BL35" s="350"/>
      <c r="BM35" s="350"/>
      <c r="BN35" s="13"/>
      <c r="BO35" s="13"/>
      <c r="BP35" s="13"/>
      <c r="BQ35" s="13"/>
      <c r="BR35" s="13"/>
      <c r="BS35" s="13"/>
      <c r="BT35" s="13"/>
    </row>
    <row r="36" spans="1:72" ht="18.75" customHeight="1">
      <c r="A36" s="13"/>
      <c r="B36" s="348" t="s">
        <v>488</v>
      </c>
      <c r="C36" s="348"/>
      <c r="D36" s="348"/>
      <c r="E36" s="348"/>
      <c r="F36" s="348"/>
      <c r="G36" s="348"/>
      <c r="H36" s="348"/>
      <c r="I36" s="348"/>
      <c r="J36" s="348"/>
      <c r="K36" s="348"/>
      <c r="L36" s="348"/>
      <c r="M36" s="348"/>
      <c r="N36" s="348"/>
      <c r="O36" s="348"/>
      <c r="P36" s="348"/>
      <c r="Q36" s="348"/>
      <c r="R36" s="348"/>
      <c r="S36" s="348"/>
      <c r="T36" s="348"/>
      <c r="U36" s="348"/>
      <c r="V36" s="348"/>
      <c r="W36" s="348"/>
      <c r="X36" s="348"/>
      <c r="Y36" s="348"/>
      <c r="Z36" s="348"/>
      <c r="AA36" s="348"/>
      <c r="AB36" s="348"/>
      <c r="AC36" s="348"/>
      <c r="AD36" s="348"/>
      <c r="AE36" s="348"/>
      <c r="AF36" s="348"/>
      <c r="AG36" s="348"/>
      <c r="AH36" s="348"/>
      <c r="AI36" s="348"/>
      <c r="AJ36" s="348"/>
      <c r="AK36" s="348"/>
      <c r="AL36" s="348"/>
      <c r="AM36" s="348"/>
      <c r="AN36" s="348"/>
      <c r="AO36" s="348"/>
      <c r="AP36" s="348"/>
      <c r="AQ36" s="348"/>
      <c r="AR36" s="348"/>
      <c r="AS36" s="348"/>
      <c r="AT36" s="348"/>
      <c r="AU36" s="348"/>
      <c r="AV36" s="348"/>
      <c r="AW36" s="348"/>
      <c r="AX36" s="348"/>
      <c r="AY36" s="348"/>
      <c r="AZ36" s="348"/>
      <c r="BA36" s="348"/>
      <c r="BB36" s="348"/>
      <c r="BC36" s="348"/>
      <c r="BD36" s="348"/>
      <c r="BE36" s="348"/>
      <c r="BF36" s="350"/>
      <c r="BG36" s="350"/>
      <c r="BH36" s="350"/>
      <c r="BI36" s="350"/>
      <c r="BJ36" s="350"/>
      <c r="BK36" s="350"/>
      <c r="BL36" s="350"/>
      <c r="BM36" s="350"/>
      <c r="BN36" s="13"/>
      <c r="BO36" s="13"/>
      <c r="BP36" s="13"/>
      <c r="BQ36" s="13"/>
      <c r="BR36" s="13"/>
      <c r="BS36" s="13"/>
      <c r="BT36" s="13"/>
    </row>
    <row r="37" spans="1:72" ht="9.75" customHeight="1">
      <c r="A37" s="13"/>
      <c r="B37" s="344"/>
      <c r="C37" s="344"/>
      <c r="D37" s="344"/>
      <c r="E37" s="344"/>
      <c r="F37" s="344"/>
      <c r="G37" s="344"/>
      <c r="H37" s="344"/>
      <c r="I37" s="344"/>
      <c r="J37" s="344"/>
      <c r="K37" s="344"/>
      <c r="L37" s="344"/>
      <c r="M37" s="344"/>
      <c r="N37" s="344"/>
      <c r="O37" s="344"/>
      <c r="P37" s="344"/>
      <c r="Q37" s="344"/>
      <c r="R37" s="344"/>
      <c r="S37" s="344"/>
      <c r="T37" s="344"/>
      <c r="U37" s="344"/>
      <c r="V37" s="344"/>
      <c r="W37" s="344"/>
      <c r="X37" s="344"/>
      <c r="Y37" s="344"/>
      <c r="Z37" s="344"/>
      <c r="AA37" s="344"/>
      <c r="AB37" s="344"/>
      <c r="AC37" s="344"/>
      <c r="AD37" s="344"/>
      <c r="AE37" s="344"/>
      <c r="AF37" s="344"/>
      <c r="AG37" s="344"/>
      <c r="AH37" s="344"/>
      <c r="AI37" s="344"/>
      <c r="AJ37" s="344"/>
      <c r="AK37" s="344"/>
      <c r="AL37" s="344"/>
      <c r="AM37" s="344"/>
      <c r="AN37" s="344"/>
      <c r="AO37" s="344"/>
      <c r="AP37" s="344"/>
      <c r="AQ37" s="344"/>
      <c r="AR37" s="344"/>
      <c r="AS37" s="344"/>
      <c r="AT37" s="344"/>
      <c r="AU37" s="344"/>
      <c r="AV37" s="344"/>
      <c r="AW37" s="344"/>
      <c r="AX37" s="344"/>
      <c r="AY37" s="344"/>
      <c r="AZ37" s="344"/>
      <c r="BA37" s="344"/>
      <c r="BB37" s="344"/>
      <c r="BC37" s="344"/>
      <c r="BD37" s="344"/>
      <c r="BE37" s="344"/>
      <c r="BF37" s="13"/>
      <c r="BG37" s="13"/>
      <c r="BH37" s="13"/>
      <c r="BI37" s="13"/>
      <c r="BJ37" s="13"/>
      <c r="BK37" s="13"/>
      <c r="BL37" s="13"/>
      <c r="BM37" s="13"/>
      <c r="BN37" s="13"/>
      <c r="BO37" s="13"/>
      <c r="BP37" s="13"/>
      <c r="BQ37" s="13"/>
      <c r="BR37" s="13"/>
      <c r="BS37" s="13"/>
      <c r="BT37" s="13"/>
    </row>
    <row r="38" spans="1:72" ht="18.75" customHeight="1">
      <c r="A38" s="13"/>
      <c r="B38" s="340" t="s">
        <v>22</v>
      </c>
      <c r="C38" s="340"/>
      <c r="D38" s="340"/>
      <c r="E38" s="340"/>
      <c r="F38" s="340"/>
      <c r="G38" s="340"/>
      <c r="H38" s="340"/>
      <c r="I38" s="340"/>
      <c r="J38" s="340"/>
      <c r="K38" s="340"/>
      <c r="L38" s="340"/>
      <c r="M38" s="340"/>
      <c r="N38" s="340"/>
      <c r="O38" s="340"/>
      <c r="P38" s="340"/>
      <c r="Q38" s="340"/>
      <c r="R38" s="340"/>
      <c r="S38" s="340"/>
      <c r="T38" s="340"/>
      <c r="U38" s="340"/>
      <c r="V38" s="340"/>
      <c r="W38" s="340"/>
      <c r="X38" s="340"/>
      <c r="Y38" s="340"/>
      <c r="Z38" s="340"/>
      <c r="AA38" s="340"/>
      <c r="AB38" s="340"/>
      <c r="AC38" s="340"/>
      <c r="AD38" s="340"/>
      <c r="AE38" s="341" t="str">
        <f>CONCATENATE("температура воздуха ",BF18," ",BF19)</f>
        <v>температура воздуха 20,4 °С;</v>
      </c>
      <c r="AF38" s="341"/>
      <c r="AG38" s="341"/>
      <c r="AH38" s="341"/>
      <c r="AI38" s="341"/>
      <c r="AJ38" s="341"/>
      <c r="AK38" s="341"/>
      <c r="AL38" s="341"/>
      <c r="AM38" s="341"/>
      <c r="AN38" s="341"/>
      <c r="AO38" s="341"/>
      <c r="AP38" s="341"/>
      <c r="AQ38" s="341"/>
      <c r="AR38" s="341"/>
      <c r="AS38" s="341"/>
      <c r="AT38" s="341"/>
      <c r="AU38" s="341"/>
      <c r="AV38" s="341"/>
      <c r="AW38" s="341"/>
      <c r="AX38" s="341"/>
      <c r="AY38" s="341"/>
      <c r="AZ38" s="341"/>
      <c r="BA38" s="341"/>
      <c r="BB38" s="341"/>
      <c r="BC38" s="341"/>
      <c r="BD38" s="341"/>
      <c r="BE38" s="341"/>
      <c r="BF38" s="13"/>
      <c r="BG38" s="13"/>
      <c r="BH38" s="13"/>
      <c r="BI38" s="13"/>
      <c r="BJ38" s="13"/>
      <c r="BK38" s="13"/>
      <c r="BL38" s="13"/>
      <c r="BM38" s="13"/>
      <c r="BN38" s="13"/>
      <c r="BO38" s="13"/>
      <c r="BP38" s="13"/>
      <c r="BQ38" s="13"/>
      <c r="BR38" s="13"/>
      <c r="BS38" s="13"/>
      <c r="BT38" s="13"/>
    </row>
    <row r="39" spans="1:72" ht="9.75" customHeight="1">
      <c r="A39" s="13"/>
      <c r="B39" s="342"/>
      <c r="C39" s="342"/>
      <c r="D39" s="342"/>
      <c r="E39" s="342"/>
      <c r="F39" s="342"/>
      <c r="G39" s="342"/>
      <c r="H39" s="342"/>
      <c r="I39" s="342"/>
      <c r="J39" s="342"/>
      <c r="K39" s="342"/>
      <c r="L39" s="342"/>
      <c r="M39" s="342"/>
      <c r="N39" s="342"/>
      <c r="O39" s="342"/>
      <c r="P39" s="342"/>
      <c r="Q39" s="342"/>
      <c r="R39" s="342"/>
      <c r="S39" s="342"/>
      <c r="T39" s="342"/>
      <c r="U39" s="342"/>
      <c r="V39" s="342"/>
      <c r="W39" s="342"/>
      <c r="X39" s="342"/>
      <c r="Y39" s="342"/>
      <c r="Z39" s="342"/>
      <c r="AA39" s="342"/>
      <c r="AB39" s="342"/>
      <c r="AC39" s="342"/>
      <c r="AD39" s="342"/>
      <c r="AE39" s="343" t="s">
        <v>424</v>
      </c>
      <c r="AF39" s="343"/>
      <c r="AG39" s="343"/>
      <c r="AH39" s="343"/>
      <c r="AI39" s="343"/>
      <c r="AJ39" s="343"/>
      <c r="AK39" s="343"/>
      <c r="AL39" s="343"/>
      <c r="AM39" s="343"/>
      <c r="AN39" s="343"/>
      <c r="AO39" s="343"/>
      <c r="AP39" s="343"/>
      <c r="AQ39" s="343"/>
      <c r="AR39" s="343"/>
      <c r="AS39" s="343"/>
      <c r="AT39" s="343"/>
      <c r="AU39" s="343"/>
      <c r="AV39" s="343"/>
      <c r="AW39" s="343"/>
      <c r="AX39" s="343"/>
      <c r="AY39" s="343"/>
      <c r="AZ39" s="343"/>
      <c r="BA39" s="343"/>
      <c r="BB39" s="343"/>
      <c r="BC39" s="343"/>
      <c r="BD39" s="343"/>
      <c r="BE39" s="343"/>
      <c r="BF39" s="307" t="s">
        <v>62</v>
      </c>
      <c r="BG39" s="307"/>
      <c r="BH39" s="307"/>
      <c r="BI39" s="13"/>
      <c r="BJ39" s="13"/>
      <c r="BK39" s="13"/>
      <c r="BL39" s="13"/>
      <c r="BM39" s="13"/>
      <c r="BN39" s="13"/>
      <c r="BO39" s="13"/>
      <c r="BP39" s="13"/>
      <c r="BQ39" s="13"/>
      <c r="BR39" s="13"/>
      <c r="BS39" s="13"/>
      <c r="BT39" s="13"/>
    </row>
    <row r="40" spans="1:72" ht="18.75" customHeight="1">
      <c r="A40" s="13"/>
      <c r="B40" s="341" t="str">
        <f>CONCATENATE("атмосферное давление ",BG18," ",BG19, " относительная влажность ",BH18," ",BH19)</f>
        <v>атмосферное давление 97,65 кПа; относительная влажность 50,3 %</v>
      </c>
      <c r="C40" s="341"/>
      <c r="D40" s="341"/>
      <c r="E40" s="341"/>
      <c r="F40" s="341"/>
      <c r="G40" s="341"/>
      <c r="H40" s="341"/>
      <c r="I40" s="341"/>
      <c r="J40" s="341"/>
      <c r="K40" s="341"/>
      <c r="L40" s="341"/>
      <c r="M40" s="341"/>
      <c r="N40" s="341"/>
      <c r="O40" s="341"/>
      <c r="P40" s="341"/>
      <c r="Q40" s="341"/>
      <c r="R40" s="341"/>
      <c r="S40" s="341"/>
      <c r="T40" s="341"/>
      <c r="U40" s="341"/>
      <c r="V40" s="341"/>
      <c r="W40" s="341"/>
      <c r="X40" s="341"/>
      <c r="Y40" s="341"/>
      <c r="Z40" s="341"/>
      <c r="AA40" s="341"/>
      <c r="AB40" s="341"/>
      <c r="AC40" s="341"/>
      <c r="AD40" s="341"/>
      <c r="AE40" s="341"/>
      <c r="AF40" s="341"/>
      <c r="AG40" s="341"/>
      <c r="AH40" s="341"/>
      <c r="AI40" s="341"/>
      <c r="AJ40" s="341"/>
      <c r="AK40" s="341"/>
      <c r="AL40" s="341"/>
      <c r="AM40" s="341"/>
      <c r="AN40" s="341"/>
      <c r="AO40" s="341"/>
      <c r="AP40" s="341"/>
      <c r="AQ40" s="341"/>
      <c r="AR40" s="341"/>
      <c r="AS40" s="341"/>
      <c r="AT40" s="341"/>
      <c r="AU40" s="341"/>
      <c r="AV40" s="341"/>
      <c r="AW40" s="341"/>
      <c r="AX40" s="341"/>
      <c r="AY40" s="341"/>
      <c r="AZ40" s="341"/>
      <c r="BA40" s="341"/>
      <c r="BB40" s="341"/>
      <c r="BC40" s="341"/>
      <c r="BD40" s="341"/>
      <c r="BE40" s="341"/>
      <c r="BF40" s="384" t="s">
        <v>63</v>
      </c>
      <c r="BG40" s="384"/>
      <c r="BH40" s="384"/>
      <c r="BI40" s="384"/>
      <c r="BJ40" s="384"/>
      <c r="BK40" s="384"/>
      <c r="BL40" s="384"/>
      <c r="BM40" s="384"/>
      <c r="BN40" s="13"/>
      <c r="BO40" s="13"/>
      <c r="BP40" s="13"/>
      <c r="BQ40" s="13"/>
      <c r="BR40" s="13"/>
      <c r="BS40" s="13"/>
      <c r="BT40" s="13"/>
    </row>
    <row r="41" spans="1:72" ht="9.75" customHeight="1">
      <c r="A41" s="13"/>
      <c r="B41" s="322" t="s">
        <v>425</v>
      </c>
      <c r="C41" s="322"/>
      <c r="D41" s="322"/>
      <c r="E41" s="322"/>
      <c r="F41" s="322"/>
      <c r="G41" s="322"/>
      <c r="H41" s="322"/>
      <c r="I41" s="322"/>
      <c r="J41" s="322"/>
      <c r="K41" s="322"/>
      <c r="L41" s="322"/>
      <c r="M41" s="322"/>
      <c r="N41" s="322"/>
      <c r="O41" s="322"/>
      <c r="P41" s="322"/>
      <c r="Q41" s="322"/>
      <c r="R41" s="322"/>
      <c r="S41" s="322"/>
      <c r="T41" s="322"/>
      <c r="U41" s="322"/>
      <c r="V41" s="322"/>
      <c r="W41" s="322"/>
      <c r="X41" s="322"/>
      <c r="Y41" s="322"/>
      <c r="Z41" s="322"/>
      <c r="AA41" s="322"/>
      <c r="AB41" s="322"/>
      <c r="AC41" s="322"/>
      <c r="AD41" s="322"/>
      <c r="AE41" s="322"/>
      <c r="AF41" s="322"/>
      <c r="AG41" s="322"/>
      <c r="AH41" s="322"/>
      <c r="AI41" s="322"/>
      <c r="AJ41" s="322"/>
      <c r="AK41" s="322"/>
      <c r="AL41" s="322"/>
      <c r="AM41" s="322"/>
      <c r="AN41" s="322"/>
      <c r="AO41" s="322"/>
      <c r="AP41" s="322"/>
      <c r="AQ41" s="322"/>
      <c r="AR41" s="322"/>
      <c r="AS41" s="322"/>
      <c r="AT41" s="322"/>
      <c r="AU41" s="322"/>
      <c r="AV41" s="322"/>
      <c r="AW41" s="322"/>
      <c r="AX41" s="322"/>
      <c r="AY41" s="322"/>
      <c r="AZ41" s="322"/>
      <c r="BA41" s="322"/>
      <c r="BB41" s="322"/>
      <c r="BC41" s="322"/>
      <c r="BD41" s="322"/>
      <c r="BE41" s="322"/>
      <c r="BF41" s="385" t="s">
        <v>292</v>
      </c>
      <c r="BG41" s="385"/>
      <c r="BH41" s="385"/>
      <c r="BI41" s="385"/>
      <c r="BJ41" s="385"/>
      <c r="BK41" s="385"/>
      <c r="BL41" s="385"/>
      <c r="BM41" s="385"/>
      <c r="BN41" s="13"/>
      <c r="BO41" s="13"/>
      <c r="BP41" s="13"/>
      <c r="BQ41" s="13"/>
      <c r="BR41" s="13"/>
      <c r="BS41" s="13"/>
      <c r="BT41" s="13"/>
    </row>
    <row r="42" spans="1:72" ht="18.75" customHeight="1">
      <c r="A42" s="13"/>
      <c r="B42" s="340" t="s">
        <v>485</v>
      </c>
      <c r="C42" s="340"/>
      <c r="D42" s="340"/>
      <c r="E42" s="340"/>
      <c r="F42" s="340"/>
      <c r="G42" s="340"/>
      <c r="H42" s="340"/>
      <c r="I42" s="340"/>
      <c r="J42" s="340"/>
      <c r="K42" s="340"/>
      <c r="L42" s="340"/>
      <c r="M42" s="340"/>
      <c r="N42" s="340"/>
      <c r="O42" s="340"/>
      <c r="P42" s="340"/>
      <c r="Q42" s="340"/>
      <c r="R42" s="340"/>
      <c r="S42" s="340"/>
      <c r="T42" s="340"/>
      <c r="U42" s="340"/>
      <c r="V42" s="340"/>
      <c r="W42" s="340"/>
      <c r="X42" s="340"/>
      <c r="Y42" s="340"/>
      <c r="Z42" s="340"/>
      <c r="AA42" s="340"/>
      <c r="AB42" s="340"/>
      <c r="AC42" s="340"/>
      <c r="AD42" s="340"/>
      <c r="AE42" s="340"/>
      <c r="AF42" s="340"/>
      <c r="AG42" s="340"/>
      <c r="AH42" s="340"/>
      <c r="AI42" s="340"/>
      <c r="AJ42" s="340"/>
      <c r="AK42" s="340"/>
      <c r="AL42" s="340"/>
      <c r="AM42" s="340"/>
      <c r="AN42" s="340"/>
      <c r="AO42" s="340"/>
      <c r="AP42" s="340"/>
      <c r="AQ42" s="340"/>
      <c r="AR42" s="340"/>
      <c r="AS42" s="340"/>
      <c r="AT42" s="340"/>
      <c r="AU42" s="340"/>
      <c r="AV42" s="340"/>
      <c r="AW42" s="340"/>
      <c r="AX42" s="340"/>
      <c r="AY42" s="340"/>
      <c r="AZ42" s="340"/>
      <c r="BA42" s="340"/>
      <c r="BB42" s="340"/>
      <c r="BC42" s="340"/>
      <c r="BD42" s="340"/>
      <c r="BE42" s="340"/>
      <c r="BF42" s="78" t="s">
        <v>81</v>
      </c>
      <c r="BG42" s="13"/>
      <c r="BH42" s="13"/>
      <c r="BI42" s="13"/>
      <c r="BJ42" s="13"/>
      <c r="BK42" s="13"/>
      <c r="BL42" s="13"/>
      <c r="BM42" s="13"/>
      <c r="BN42" s="13"/>
      <c r="BO42" s="13"/>
      <c r="BP42" s="13"/>
      <c r="BQ42" s="13"/>
      <c r="BR42" s="13"/>
      <c r="BS42" s="13"/>
      <c r="BT42" s="13"/>
    </row>
    <row r="43" spans="1:72" ht="12.75" customHeight="1">
      <c r="A43" s="13"/>
      <c r="B43" s="340" t="s">
        <v>90</v>
      </c>
      <c r="C43" s="340"/>
      <c r="D43" s="340"/>
      <c r="E43" s="340"/>
      <c r="F43" s="340"/>
      <c r="G43" s="340"/>
      <c r="H43" s="340"/>
      <c r="I43" s="340"/>
      <c r="J43" s="340"/>
      <c r="K43" s="340"/>
      <c r="L43" s="340"/>
      <c r="M43" s="340"/>
      <c r="N43" s="340"/>
      <c r="O43" s="340"/>
      <c r="P43" s="340"/>
      <c r="Q43" s="340"/>
      <c r="R43" s="340"/>
      <c r="S43" s="340"/>
      <c r="T43" s="340"/>
      <c r="U43" s="340"/>
      <c r="V43" s="340"/>
      <c r="W43" s="340"/>
      <c r="X43" s="340"/>
      <c r="Y43" s="340"/>
      <c r="Z43" s="340"/>
      <c r="AA43" s="340"/>
      <c r="AB43" s="340"/>
      <c r="AC43" s="340"/>
      <c r="AD43" s="340"/>
      <c r="AE43" s="340"/>
      <c r="AF43" s="340"/>
      <c r="AG43" s="340"/>
      <c r="AH43" s="340"/>
      <c r="AI43" s="340"/>
      <c r="AJ43" s="340"/>
      <c r="AK43" s="340"/>
      <c r="AL43" s="340"/>
      <c r="AM43" s="340"/>
      <c r="AN43" s="340"/>
      <c r="AO43" s="340"/>
      <c r="AP43" s="340"/>
      <c r="AQ43" s="340"/>
      <c r="AR43" s="340"/>
      <c r="AS43" s="340"/>
      <c r="AT43" s="340"/>
      <c r="AU43" s="340"/>
      <c r="AV43" s="340"/>
      <c r="AW43" s="340"/>
      <c r="AX43" s="340"/>
      <c r="AY43" s="340"/>
      <c r="AZ43" s="340"/>
      <c r="BA43" s="340"/>
      <c r="BB43" s="340"/>
      <c r="BC43" s="340"/>
      <c r="BD43" s="340"/>
      <c r="BE43" s="340"/>
      <c r="BF43" s="392" t="s">
        <v>493</v>
      </c>
      <c r="BG43" s="393"/>
      <c r="BH43" s="393"/>
      <c r="BI43" s="393"/>
      <c r="BJ43" s="393"/>
      <c r="BK43" s="393"/>
      <c r="BL43" s="393"/>
      <c r="BM43" s="13"/>
      <c r="BN43" s="13"/>
      <c r="BO43" s="13"/>
      <c r="BP43" s="13"/>
      <c r="BQ43" s="13"/>
      <c r="BR43" s="13"/>
      <c r="BS43" s="13"/>
      <c r="BT43" s="13"/>
    </row>
    <row r="44" spans="1:72" ht="16.5" customHeight="1">
      <c r="A44" s="13"/>
      <c r="B44" s="377" t="s">
        <v>91</v>
      </c>
      <c r="C44" s="377"/>
      <c r="D44" s="377"/>
      <c r="E44" s="377"/>
      <c r="F44" s="377"/>
      <c r="G44" s="377"/>
      <c r="H44" s="377"/>
      <c r="I44" s="377"/>
      <c r="J44" s="377"/>
      <c r="K44" s="377"/>
      <c r="L44" s="377"/>
      <c r="M44" s="377"/>
      <c r="N44" s="377"/>
      <c r="O44" s="377"/>
      <c r="P44" s="377"/>
      <c r="Q44" s="377"/>
      <c r="R44" s="377"/>
      <c r="S44" s="377"/>
      <c r="T44" s="377"/>
      <c r="U44" s="377"/>
      <c r="V44" s="377"/>
      <c r="W44" s="377"/>
      <c r="X44" s="377"/>
      <c r="Y44" s="377"/>
      <c r="Z44" s="377"/>
      <c r="AA44" s="377"/>
      <c r="AB44" s="377"/>
      <c r="AC44" s="377"/>
      <c r="AD44" s="377"/>
      <c r="AE44" s="377"/>
      <c r="AF44" s="377"/>
      <c r="AG44" s="377"/>
      <c r="AH44" s="377"/>
      <c r="AI44" s="377"/>
      <c r="AJ44" s="377"/>
      <c r="AK44" s="377"/>
      <c r="AL44" s="377"/>
      <c r="AM44" s="377"/>
      <c r="AN44" s="377"/>
      <c r="AO44" s="377"/>
      <c r="AP44" s="377"/>
      <c r="AQ44" s="377"/>
      <c r="AR44" s="377"/>
      <c r="AS44" s="377"/>
      <c r="AT44" s="377"/>
      <c r="AU44" s="377"/>
      <c r="AV44" s="377"/>
      <c r="AW44" s="377"/>
      <c r="AX44" s="377"/>
      <c r="AY44" s="377"/>
      <c r="AZ44" s="377"/>
      <c r="BA44" s="377"/>
      <c r="BB44" s="377"/>
      <c r="BC44" s="377"/>
      <c r="BD44" s="377"/>
      <c r="BE44" s="377"/>
      <c r="BF44" s="13"/>
      <c r="BG44" s="13"/>
      <c r="BH44" s="13"/>
      <c r="BI44" s="13"/>
      <c r="BJ44" s="13"/>
      <c r="BK44" s="13"/>
      <c r="BL44" s="13"/>
      <c r="BM44" s="136"/>
      <c r="BN44" s="13"/>
      <c r="BO44" s="13"/>
      <c r="BP44" s="13"/>
      <c r="BQ44" s="13"/>
      <c r="BR44" s="13"/>
      <c r="BS44" s="13"/>
      <c r="BT44" s="13"/>
    </row>
    <row r="45" spans="1:72" ht="15" customHeight="1">
      <c r="A45" s="13"/>
      <c r="B45" s="74"/>
      <c r="C45" s="74"/>
      <c r="D45" s="74"/>
      <c r="E45" s="74"/>
      <c r="F45" s="74"/>
      <c r="G45" s="74"/>
      <c r="H45" s="74"/>
      <c r="I45" s="74"/>
      <c r="J45" s="24"/>
      <c r="K45" s="24"/>
      <c r="L45" s="24"/>
      <c r="M45" s="23"/>
      <c r="N45" s="23"/>
      <c r="O45" s="23"/>
      <c r="P45" s="23"/>
      <c r="Q45" s="23"/>
      <c r="R45" s="23"/>
      <c r="S45" s="23"/>
      <c r="T45" s="23"/>
      <c r="U45" s="23"/>
      <c r="V45" s="23"/>
      <c r="W45" s="23"/>
      <c r="X45" s="23"/>
      <c r="Y45" s="23"/>
      <c r="Z45" s="23"/>
      <c r="AA45" s="23"/>
      <c r="AB45" s="23"/>
      <c r="AC45" s="23"/>
      <c r="AD45" s="23"/>
      <c r="AE45" s="23"/>
      <c r="AF45" s="23"/>
      <c r="AG45" s="23"/>
      <c r="AH45" s="23"/>
      <c r="AI45" s="23"/>
      <c r="AJ45" s="23"/>
      <c r="AK45" s="23"/>
      <c r="AL45" s="23"/>
      <c r="AM45" s="23"/>
      <c r="AN45" s="23"/>
      <c r="AO45" s="23"/>
      <c r="AP45" s="23"/>
      <c r="AQ45" s="23"/>
      <c r="AR45" s="23"/>
      <c r="AS45" s="23"/>
      <c r="AT45" s="23"/>
      <c r="AU45" s="23"/>
      <c r="AV45" s="23"/>
      <c r="AW45" s="23"/>
      <c r="AX45" s="23"/>
      <c r="AY45" s="23"/>
      <c r="AZ45" s="23"/>
      <c r="BA45" s="23"/>
      <c r="BB45" s="23"/>
      <c r="BC45" s="23"/>
      <c r="BD45" s="23"/>
      <c r="BE45" s="23"/>
      <c r="BF45" s="80"/>
      <c r="BG45" s="80"/>
      <c r="BH45" s="80"/>
      <c r="BI45" s="80"/>
      <c r="BJ45" s="80"/>
      <c r="BK45" s="80"/>
      <c r="BL45" s="80"/>
      <c r="BM45" s="80"/>
      <c r="BN45" s="13"/>
      <c r="BO45" s="13"/>
      <c r="BP45" s="13"/>
      <c r="BQ45" s="13"/>
      <c r="BR45" s="13"/>
      <c r="BS45" s="13"/>
      <c r="BT45" s="13"/>
    </row>
    <row r="46" spans="1:72" ht="18.75" customHeight="1">
      <c r="A46" s="13"/>
      <c r="B46" s="378" t="s">
        <v>309</v>
      </c>
      <c r="C46" s="378"/>
      <c r="D46" s="378"/>
      <c r="E46" s="378"/>
      <c r="F46" s="378"/>
      <c r="G46" s="378"/>
      <c r="H46" s="378"/>
      <c r="I46" s="379">
        <f>BI11</f>
        <v>18001495540</v>
      </c>
      <c r="J46" s="379"/>
      <c r="K46" s="379"/>
      <c r="L46" s="379"/>
      <c r="M46" s="379"/>
      <c r="N46" s="379"/>
      <c r="O46" s="379"/>
      <c r="P46" s="379"/>
      <c r="Q46" s="379"/>
      <c r="R46" s="247"/>
      <c r="S46" s="247"/>
      <c r="T46" s="247"/>
      <c r="U46" s="247"/>
      <c r="V46" s="247"/>
      <c r="W46" s="247"/>
      <c r="X46" s="247"/>
      <c r="Y46" s="247"/>
      <c r="Z46" s="23"/>
      <c r="AA46" s="23"/>
      <c r="AB46" s="23"/>
      <c r="AC46" s="23"/>
      <c r="AD46" s="23"/>
      <c r="AE46" s="23"/>
      <c r="AF46" s="23"/>
      <c r="AG46" s="23"/>
      <c r="AH46" s="23"/>
      <c r="AI46" s="23"/>
      <c r="AJ46" s="23"/>
      <c r="AK46" s="23"/>
      <c r="AL46" s="23"/>
      <c r="AM46" s="23"/>
      <c r="AN46" s="23"/>
      <c r="AO46" s="23"/>
      <c r="AP46" s="23"/>
      <c r="AQ46" s="23"/>
      <c r="AR46" s="23"/>
      <c r="AS46" s="23"/>
      <c r="AT46" s="23"/>
      <c r="AU46" s="23"/>
      <c r="AV46" s="23"/>
      <c r="AW46" s="23"/>
      <c r="AX46" s="23"/>
      <c r="AY46" s="23"/>
      <c r="AZ46" s="23"/>
      <c r="BA46" s="23"/>
      <c r="BB46" s="23"/>
      <c r="BC46" s="23"/>
      <c r="BD46" s="23"/>
      <c r="BE46" s="23"/>
      <c r="BF46" s="389" t="s">
        <v>66</v>
      </c>
      <c r="BG46" s="389"/>
      <c r="BH46" s="389"/>
      <c r="BI46" s="43"/>
      <c r="BJ46" s="43"/>
      <c r="BK46" s="43"/>
      <c r="BL46" s="43"/>
      <c r="BM46" s="43"/>
      <c r="BN46" s="13"/>
      <c r="BO46" s="13"/>
      <c r="BP46" s="13"/>
      <c r="BQ46" s="13"/>
      <c r="BR46" s="13"/>
      <c r="BS46" s="13"/>
      <c r="BT46" s="13"/>
    </row>
    <row r="47" spans="1:72" s="2" customFormat="1" ht="15" customHeight="1">
      <c r="A47" s="23"/>
      <c r="B47" s="23"/>
      <c r="C47" s="25"/>
      <c r="D47" s="26"/>
      <c r="E47" s="26"/>
      <c r="F47" s="26"/>
      <c r="G47" s="27"/>
      <c r="H47" s="27"/>
      <c r="I47" s="28"/>
      <c r="J47" s="29"/>
      <c r="K47" s="29"/>
      <c r="L47" s="29"/>
      <c r="M47" s="23"/>
      <c r="N47" s="226"/>
      <c r="O47" s="23"/>
      <c r="P47" s="23"/>
      <c r="Q47" s="23"/>
      <c r="R47" s="23"/>
      <c r="S47" s="23"/>
      <c r="T47" s="23"/>
      <c r="U47" s="23"/>
      <c r="V47" s="23"/>
      <c r="W47" s="23"/>
      <c r="X47" s="23"/>
      <c r="Y47" s="23"/>
      <c r="Z47" s="23"/>
      <c r="AA47" s="23"/>
      <c r="AB47" s="23"/>
      <c r="AC47" s="23"/>
      <c r="AD47" s="23"/>
      <c r="AE47" s="23"/>
      <c r="AF47" s="23"/>
      <c r="AG47" s="23"/>
      <c r="AH47" s="23"/>
      <c r="AI47" s="23"/>
      <c r="AJ47" s="23"/>
      <c r="AK47" s="23"/>
      <c r="AL47" s="23"/>
      <c r="AM47" s="23"/>
      <c r="AN47" s="23"/>
      <c r="AO47" s="23"/>
      <c r="AP47" s="23"/>
      <c r="AQ47" s="23"/>
      <c r="AR47" s="23"/>
      <c r="AS47" s="23"/>
      <c r="AT47" s="23"/>
      <c r="AU47" s="23"/>
      <c r="AV47" s="23"/>
      <c r="AW47" s="23"/>
      <c r="AX47" s="23"/>
      <c r="AY47" s="23"/>
      <c r="AZ47" s="23"/>
      <c r="BA47" s="23"/>
      <c r="BB47" s="23"/>
      <c r="BC47" s="23"/>
      <c r="BD47" s="23"/>
      <c r="BE47" s="23"/>
      <c r="BF47" s="376"/>
      <c r="BG47" s="376"/>
      <c r="BH47" s="376"/>
      <c r="BI47" s="376"/>
      <c r="BJ47" s="376"/>
      <c r="BK47" s="376"/>
      <c r="BL47" s="376"/>
      <c r="BM47" s="376"/>
      <c r="BN47" s="23"/>
      <c r="BO47" s="23"/>
      <c r="BP47" s="23"/>
      <c r="BQ47" s="23"/>
      <c r="BR47" s="23"/>
      <c r="BS47" s="23"/>
      <c r="BT47" s="23"/>
    </row>
    <row r="48" spans="1:72" ht="18.75" customHeight="1">
      <c r="A48" s="13"/>
      <c r="B48" s="368" t="s">
        <v>293</v>
      </c>
      <c r="C48" s="368"/>
      <c r="D48" s="368"/>
      <c r="E48" s="368"/>
      <c r="F48" s="368"/>
      <c r="G48" s="368"/>
      <c r="H48" s="368"/>
      <c r="I48" s="368"/>
      <c r="J48" s="368"/>
      <c r="K48" s="368"/>
      <c r="L48" s="368"/>
      <c r="M48" s="368"/>
      <c r="N48" s="368"/>
      <c r="O48" s="368"/>
      <c r="P48" s="368"/>
      <c r="Q48" s="368"/>
      <c r="R48" s="368"/>
      <c r="S48" s="368"/>
      <c r="T48" s="368"/>
      <c r="U48" s="13"/>
      <c r="V48" s="13"/>
      <c r="W48" s="13"/>
      <c r="X48" s="13"/>
      <c r="Y48" s="371"/>
      <c r="Z48" s="371"/>
      <c r="AA48" s="371"/>
      <c r="AB48" s="371"/>
      <c r="AC48" s="371"/>
      <c r="AD48" s="371"/>
      <c r="AE48" s="371"/>
      <c r="AF48" s="371"/>
      <c r="AG48" s="371"/>
      <c r="AH48" s="18"/>
      <c r="AI48" s="18"/>
      <c r="AJ48" s="18"/>
      <c r="AK48" s="13"/>
      <c r="AL48" s="13"/>
      <c r="AM48" s="13"/>
      <c r="AN48" s="13"/>
      <c r="AO48" s="13"/>
      <c r="AP48" s="13"/>
      <c r="AQ48" s="372" t="s">
        <v>431</v>
      </c>
      <c r="AR48" s="372"/>
      <c r="AS48" s="372"/>
      <c r="AT48" s="372"/>
      <c r="AU48" s="372"/>
      <c r="AV48" s="372"/>
      <c r="AW48" s="372"/>
      <c r="AX48" s="372"/>
      <c r="AY48" s="372"/>
      <c r="AZ48" s="372"/>
      <c r="BA48" s="372"/>
      <c r="BB48" s="372"/>
      <c r="BC48" s="372"/>
      <c r="BD48" s="13"/>
      <c r="BE48" s="13"/>
      <c r="BF48" s="376"/>
      <c r="BG48" s="376"/>
      <c r="BH48" s="376"/>
      <c r="BI48" s="376"/>
      <c r="BJ48" s="376"/>
      <c r="BK48" s="376"/>
      <c r="BL48" s="376"/>
      <c r="BM48" s="376"/>
      <c r="BN48" s="13"/>
      <c r="BO48" s="13"/>
      <c r="BP48" s="13"/>
      <c r="BQ48" s="13"/>
      <c r="BR48" s="13"/>
      <c r="BS48" s="13"/>
      <c r="BT48" s="13"/>
    </row>
    <row r="49" spans="1:72" ht="9.75" customHeight="1">
      <c r="A49" s="13"/>
      <c r="B49" s="13"/>
      <c r="C49" s="26"/>
      <c r="D49" s="26"/>
      <c r="E49" s="13"/>
      <c r="F49" s="13"/>
      <c r="G49" s="13"/>
      <c r="H49" s="13"/>
      <c r="I49" s="13"/>
      <c r="J49" s="13"/>
      <c r="K49" s="13"/>
      <c r="L49" s="13"/>
      <c r="M49" s="13"/>
      <c r="N49" s="13"/>
      <c r="O49" s="13"/>
      <c r="P49" s="13"/>
      <c r="Q49" s="13"/>
      <c r="R49" s="13"/>
      <c r="S49" s="13"/>
      <c r="T49" s="13"/>
      <c r="U49" s="13"/>
      <c r="V49" s="13"/>
      <c r="W49" s="13"/>
      <c r="X49" s="13"/>
      <c r="Y49" s="373" t="s">
        <v>25</v>
      </c>
      <c r="Z49" s="373"/>
      <c r="AA49" s="373"/>
      <c r="AB49" s="373"/>
      <c r="AC49" s="373"/>
      <c r="AD49" s="373"/>
      <c r="AE49" s="373"/>
      <c r="AF49" s="373"/>
      <c r="AG49" s="373"/>
      <c r="AH49" s="18"/>
      <c r="AI49" s="18"/>
      <c r="AJ49" s="18"/>
      <c r="AK49" s="13"/>
      <c r="AL49" s="13"/>
      <c r="AM49" s="13"/>
      <c r="AN49" s="13"/>
      <c r="AO49" s="13"/>
      <c r="AP49" s="13"/>
      <c r="AQ49" s="373" t="s">
        <v>26</v>
      </c>
      <c r="AR49" s="373"/>
      <c r="AS49" s="373"/>
      <c r="AT49" s="373"/>
      <c r="AU49" s="373"/>
      <c r="AV49" s="373"/>
      <c r="AW49" s="373"/>
      <c r="AX49" s="373"/>
      <c r="AY49" s="373"/>
      <c r="AZ49" s="373"/>
      <c r="BA49" s="373"/>
      <c r="BB49" s="373"/>
      <c r="BC49" s="373"/>
      <c r="BD49" s="13"/>
      <c r="BE49" s="13"/>
      <c r="BF49" s="388" t="s">
        <v>141</v>
      </c>
      <c r="BG49" s="388"/>
      <c r="BH49" s="44"/>
      <c r="BI49" s="44"/>
      <c r="BJ49" s="44"/>
      <c r="BK49" s="44"/>
      <c r="BL49" s="44"/>
      <c r="BM49" s="44"/>
      <c r="BN49" s="13"/>
      <c r="BO49" s="13"/>
      <c r="BP49" s="13"/>
      <c r="BQ49" s="13"/>
      <c r="BR49" s="13"/>
      <c r="BS49" s="13"/>
      <c r="BT49" s="13"/>
    </row>
    <row r="50" spans="1:72" ht="15.75" customHeight="1">
      <c r="A50" s="13"/>
      <c r="B50" s="13"/>
      <c r="C50" s="26"/>
      <c r="D50" s="26"/>
      <c r="E50" s="13"/>
      <c r="F50" s="13"/>
      <c r="G50" s="13"/>
      <c r="H50" s="13"/>
      <c r="I50" s="13"/>
      <c r="J50" s="13"/>
      <c r="K50" s="13"/>
      <c r="L50" s="13"/>
      <c r="M50" s="13"/>
      <c r="N50" s="13"/>
      <c r="O50" s="13"/>
      <c r="P50" s="13"/>
      <c r="Q50" s="13"/>
      <c r="R50" s="13"/>
      <c r="S50" s="13"/>
      <c r="T50" s="13"/>
      <c r="U50" s="13"/>
      <c r="V50" s="13"/>
      <c r="W50" s="13"/>
      <c r="X50" s="13"/>
      <c r="Y50" s="30"/>
      <c r="Z50" s="30"/>
      <c r="AA50" s="31"/>
      <c r="AB50" s="30"/>
      <c r="AC50" s="30"/>
      <c r="AD50" s="13"/>
      <c r="AE50" s="18"/>
      <c r="AF50" s="18"/>
      <c r="AG50" s="18"/>
      <c r="AH50" s="18"/>
      <c r="AI50" s="18"/>
      <c r="AJ50" s="18"/>
      <c r="AK50" s="13"/>
      <c r="AL50" s="13"/>
      <c r="AM50" s="13"/>
      <c r="AN50" s="13"/>
      <c r="AO50" s="13"/>
      <c r="AP50" s="13"/>
      <c r="AQ50" s="13"/>
      <c r="AR50" s="13"/>
      <c r="AS50" s="13"/>
      <c r="AT50" s="32"/>
      <c r="AU50" s="32"/>
      <c r="AV50" s="32"/>
      <c r="AW50" s="13"/>
      <c r="AX50" s="13"/>
      <c r="AY50" s="13"/>
      <c r="AZ50" s="13"/>
      <c r="BA50" s="13"/>
      <c r="BB50" s="13"/>
      <c r="BC50" s="13"/>
      <c r="BD50" s="13"/>
      <c r="BE50" s="13"/>
      <c r="BF50" s="375" t="s">
        <v>494</v>
      </c>
      <c r="BG50" s="375"/>
      <c r="BH50" s="375"/>
      <c r="BI50" s="375"/>
      <c r="BJ50" s="375"/>
      <c r="BK50" s="375"/>
      <c r="BL50" s="375"/>
      <c r="BM50" s="375"/>
      <c r="BN50" s="13"/>
      <c r="BO50" s="13"/>
      <c r="BP50" s="13"/>
      <c r="BQ50" s="13"/>
      <c r="BR50" s="13"/>
      <c r="BS50" s="13"/>
      <c r="BT50" s="13"/>
    </row>
    <row r="51" spans="1:72" ht="18.75" customHeight="1">
      <c r="A51" s="13"/>
      <c r="B51" s="391" t="s">
        <v>27</v>
      </c>
      <c r="C51" s="391"/>
      <c r="D51" s="391"/>
      <c r="E51" s="391"/>
      <c r="F51" s="391"/>
      <c r="G51" s="391"/>
      <c r="H51" s="391"/>
      <c r="I51" s="391"/>
      <c r="J51" s="391"/>
      <c r="K51" s="391"/>
      <c r="L51" s="391"/>
      <c r="M51" s="391"/>
      <c r="N51" s="391"/>
      <c r="O51" s="391"/>
      <c r="P51" s="391"/>
      <c r="Q51" s="391"/>
      <c r="R51" s="391"/>
      <c r="S51" s="391"/>
      <c r="T51" s="391"/>
      <c r="U51" s="13"/>
      <c r="V51" s="13"/>
      <c r="W51" s="13"/>
      <c r="X51" s="13"/>
      <c r="Y51" s="371"/>
      <c r="Z51" s="371"/>
      <c r="AA51" s="371"/>
      <c r="AB51" s="371"/>
      <c r="AC51" s="371"/>
      <c r="AD51" s="371"/>
      <c r="AE51" s="371"/>
      <c r="AF51" s="371"/>
      <c r="AG51" s="371"/>
      <c r="AH51" s="18"/>
      <c r="AI51" s="18"/>
      <c r="AJ51" s="18"/>
      <c r="AK51" s="13"/>
      <c r="AL51" s="13"/>
      <c r="AM51" s="13"/>
      <c r="AN51" s="13"/>
      <c r="AO51" s="13"/>
      <c r="AP51" s="13"/>
      <c r="AQ51" s="372" t="s">
        <v>145</v>
      </c>
      <c r="AR51" s="372"/>
      <c r="AS51" s="372"/>
      <c r="AT51" s="372"/>
      <c r="AU51" s="372"/>
      <c r="AV51" s="372"/>
      <c r="AW51" s="372"/>
      <c r="AX51" s="372"/>
      <c r="AY51" s="372"/>
      <c r="AZ51" s="372"/>
      <c r="BA51" s="372"/>
      <c r="BB51" s="372"/>
      <c r="BC51" s="372"/>
      <c r="BD51" s="13"/>
      <c r="BE51" s="13"/>
      <c r="BF51" s="375" t="s">
        <v>499</v>
      </c>
      <c r="BG51" s="375"/>
      <c r="BH51" s="375"/>
      <c r="BI51" s="375"/>
      <c r="BJ51" s="375"/>
      <c r="BK51" s="375"/>
      <c r="BL51" s="375"/>
      <c r="BM51" s="375"/>
      <c r="BN51" s="13"/>
      <c r="BO51" s="13"/>
      <c r="BP51" s="13"/>
      <c r="BQ51" s="13"/>
      <c r="BR51" s="13"/>
      <c r="BS51" s="13"/>
      <c r="BT51" s="13"/>
    </row>
    <row r="52" spans="1:72" ht="9.75" customHeight="1">
      <c r="A52" s="13"/>
      <c r="B52" s="13"/>
      <c r="C52" s="33"/>
      <c r="D52" s="33"/>
      <c r="E52" s="14"/>
      <c r="F52" s="25"/>
      <c r="G52" s="13"/>
      <c r="H52" s="14"/>
      <c r="I52" s="14"/>
      <c r="J52" s="13"/>
      <c r="K52" s="13"/>
      <c r="L52" s="13"/>
      <c r="M52" s="13"/>
      <c r="N52" s="13"/>
      <c r="O52" s="13"/>
      <c r="P52" s="13"/>
      <c r="Q52" s="13"/>
      <c r="R52" s="13"/>
      <c r="S52" s="13"/>
      <c r="T52" s="13"/>
      <c r="U52" s="13"/>
      <c r="V52" s="13"/>
      <c r="W52" s="13"/>
      <c r="X52" s="13"/>
      <c r="Y52" s="373" t="s">
        <v>25</v>
      </c>
      <c r="Z52" s="373"/>
      <c r="AA52" s="373"/>
      <c r="AB52" s="373"/>
      <c r="AC52" s="373"/>
      <c r="AD52" s="373"/>
      <c r="AE52" s="373"/>
      <c r="AF52" s="373"/>
      <c r="AG52" s="373"/>
      <c r="AH52" s="18"/>
      <c r="AI52" s="18"/>
      <c r="AJ52" s="18"/>
      <c r="AK52" s="13"/>
      <c r="AL52" s="13"/>
      <c r="AM52" s="13"/>
      <c r="AN52" s="13"/>
      <c r="AO52" s="13"/>
      <c r="AP52" s="13"/>
      <c r="AQ52" s="373" t="s">
        <v>26</v>
      </c>
      <c r="AR52" s="373"/>
      <c r="AS52" s="373"/>
      <c r="AT52" s="373"/>
      <c r="AU52" s="373"/>
      <c r="AV52" s="373"/>
      <c r="AW52" s="373"/>
      <c r="AX52" s="373"/>
      <c r="AY52" s="373"/>
      <c r="AZ52" s="373"/>
      <c r="BA52" s="373"/>
      <c r="BB52" s="373"/>
      <c r="BC52" s="373"/>
      <c r="BD52" s="13"/>
      <c r="BE52" s="13"/>
      <c r="BF52" s="375"/>
      <c r="BG52" s="375"/>
      <c r="BH52" s="375"/>
      <c r="BI52" s="375"/>
      <c r="BJ52" s="375"/>
      <c r="BK52" s="375"/>
      <c r="BL52" s="375"/>
      <c r="BM52" s="375"/>
      <c r="BN52" s="13"/>
      <c r="BO52" s="13"/>
      <c r="BP52" s="13"/>
      <c r="BQ52" s="13"/>
      <c r="BR52" s="13"/>
      <c r="BS52" s="13"/>
      <c r="BT52" s="13"/>
    </row>
    <row r="53" spans="1:72" ht="15.75" customHeight="1">
      <c r="A53" s="13"/>
      <c r="B53" s="340" t="s">
        <v>28</v>
      </c>
      <c r="C53" s="340"/>
      <c r="D53" s="340"/>
      <c r="E53" s="340"/>
      <c r="F53" s="340"/>
      <c r="G53" s="340"/>
      <c r="H53" s="340"/>
      <c r="I53" s="340"/>
      <c r="J53" s="340"/>
      <c r="K53" s="318">
        <f>BF24</f>
        <v>43234</v>
      </c>
      <c r="L53" s="318"/>
      <c r="M53" s="318"/>
      <c r="N53" s="318"/>
      <c r="O53" s="318"/>
      <c r="P53" s="318"/>
      <c r="Q53" s="318"/>
      <c r="R53" s="318"/>
      <c r="S53" s="319">
        <f>YEAR(BF24)</f>
        <v>2018</v>
      </c>
      <c r="T53" s="319"/>
      <c r="U53" s="319"/>
      <c r="V53" s="319"/>
      <c r="W53" s="121" t="s">
        <v>3</v>
      </c>
      <c r="X53" s="34"/>
      <c r="Y53" s="34"/>
      <c r="Z53" s="34"/>
      <c r="AA53" s="34"/>
      <c r="AB53" s="35"/>
      <c r="AC53" s="13"/>
      <c r="AD53" s="13"/>
      <c r="AE53" s="36"/>
      <c r="AF53" s="37"/>
      <c r="AG53" s="13"/>
      <c r="AH53" s="13"/>
      <c r="AI53" s="13"/>
      <c r="AJ53" s="13"/>
      <c r="AK53" s="13"/>
      <c r="AL53" s="13"/>
      <c r="AM53" s="13"/>
      <c r="AN53" s="13"/>
      <c r="AO53" s="13"/>
      <c r="AP53" s="13"/>
      <c r="AQ53" s="13"/>
      <c r="AR53" s="13"/>
      <c r="AS53" s="13"/>
      <c r="AT53" s="13"/>
      <c r="AU53" s="13"/>
      <c r="AV53" s="13"/>
      <c r="AW53" s="13"/>
      <c r="AX53" s="13"/>
      <c r="AY53" s="13"/>
      <c r="AZ53" s="13"/>
      <c r="BA53" s="13"/>
      <c r="BB53" s="13"/>
      <c r="BC53" s="13"/>
      <c r="BD53" s="13"/>
      <c r="BE53" s="13"/>
      <c r="BF53" s="375"/>
      <c r="BG53" s="375"/>
      <c r="BH53" s="375"/>
      <c r="BI53" s="375"/>
      <c r="BJ53" s="375"/>
      <c r="BK53" s="375"/>
      <c r="BL53" s="375"/>
      <c r="BM53" s="375"/>
      <c r="BN53" s="13"/>
      <c r="BO53" s="13"/>
      <c r="BP53" s="13"/>
      <c r="BQ53" s="13"/>
      <c r="BR53" s="13"/>
      <c r="BS53" s="13"/>
      <c r="BT53" s="13"/>
    </row>
    <row r="54" spans="1:72" ht="15.75" customHeight="1">
      <c r="BF54" s="143"/>
      <c r="BG54" s="143"/>
      <c r="BH54" s="143"/>
      <c r="BI54" s="143"/>
      <c r="BJ54" s="143"/>
      <c r="BK54" s="143"/>
      <c r="BL54" s="143"/>
      <c r="BM54" s="143"/>
      <c r="BN54" s="13"/>
      <c r="BO54" s="13"/>
      <c r="BP54" s="13"/>
      <c r="BQ54" s="13"/>
      <c r="BR54" s="13"/>
      <c r="BS54" s="13"/>
      <c r="BT54" s="13"/>
    </row>
    <row r="55" spans="1:72" ht="11.25" customHeight="1">
      <c r="A55" s="13"/>
      <c r="B55" s="13"/>
      <c r="C55" s="26"/>
      <c r="D55" s="26"/>
      <c r="E55" s="26"/>
      <c r="F55" s="26"/>
      <c r="G55" s="26"/>
      <c r="H55" s="26"/>
      <c r="I55" s="26"/>
      <c r="J55" s="30"/>
      <c r="K55" s="30"/>
      <c r="L55" s="30"/>
      <c r="M55" s="13"/>
      <c r="N55" s="13"/>
      <c r="O55" s="13"/>
      <c r="P55" s="13"/>
      <c r="Q55" s="13"/>
      <c r="R55" s="13"/>
      <c r="S55" s="13"/>
      <c r="T55" s="13"/>
      <c r="U55" s="13"/>
      <c r="V55" s="13"/>
      <c r="W55" s="13"/>
      <c r="X55" s="13"/>
      <c r="Y55" s="13"/>
      <c r="Z55" s="13"/>
      <c r="AA55" s="13"/>
      <c r="AB55" s="13"/>
      <c r="AC55" s="13"/>
      <c r="AD55" s="13"/>
      <c r="AE55" s="13"/>
      <c r="AF55" s="13"/>
      <c r="AG55" s="13"/>
      <c r="AH55" s="13"/>
      <c r="AI55" s="13"/>
      <c r="AJ55" s="13"/>
      <c r="AK55" s="13"/>
      <c r="AL55" s="13"/>
      <c r="AM55" s="13"/>
      <c r="AN55" s="13"/>
      <c r="AO55" s="13"/>
      <c r="AP55" s="13"/>
      <c r="AQ55" s="13"/>
      <c r="AR55" s="13"/>
      <c r="AS55" s="13"/>
      <c r="AT55" s="13"/>
      <c r="AU55" s="13"/>
      <c r="AV55" s="13"/>
      <c r="AW55" s="13"/>
      <c r="AX55" s="13"/>
      <c r="AY55" s="13"/>
      <c r="AZ55" s="13"/>
      <c r="BA55" s="13"/>
      <c r="BB55" s="13"/>
      <c r="BC55" s="13"/>
      <c r="BD55" s="13"/>
      <c r="BE55" s="13"/>
      <c r="BF55" s="374"/>
      <c r="BG55" s="374"/>
      <c r="BH55" s="374"/>
      <c r="BI55" s="374"/>
      <c r="BJ55" s="374"/>
      <c r="BK55" s="374"/>
      <c r="BL55" s="374"/>
      <c r="BM55" s="374"/>
      <c r="BN55" s="13"/>
      <c r="BO55" s="13"/>
      <c r="BP55" s="13"/>
      <c r="BQ55" s="13"/>
      <c r="BR55" s="13"/>
      <c r="BS55" s="13"/>
      <c r="BT55" s="13"/>
    </row>
    <row r="56" spans="1:72">
      <c r="A56" s="13"/>
      <c r="B56" s="13"/>
      <c r="C56" s="13"/>
      <c r="D56" s="13"/>
      <c r="E56" s="13"/>
      <c r="F56" s="13"/>
      <c r="G56" s="13"/>
      <c r="H56" s="13"/>
      <c r="I56" s="13"/>
      <c r="J56" s="13"/>
      <c r="K56" s="13"/>
      <c r="L56" s="13"/>
      <c r="M56" s="13"/>
      <c r="N56" s="13"/>
      <c r="O56" s="13"/>
      <c r="P56" s="13"/>
      <c r="Q56" s="13"/>
      <c r="R56" s="13"/>
      <c r="S56" s="13"/>
      <c r="T56" s="13"/>
      <c r="U56" s="13"/>
      <c r="V56" s="13"/>
      <c r="W56" s="13"/>
      <c r="X56" s="13"/>
      <c r="Y56" s="13"/>
      <c r="Z56" s="13"/>
      <c r="AA56" s="13"/>
      <c r="AB56" s="13"/>
      <c r="AC56" s="13"/>
      <c r="AD56" s="13"/>
      <c r="AE56" s="13"/>
      <c r="AF56" s="13"/>
      <c r="AG56" s="13"/>
      <c r="AH56" s="13"/>
      <c r="AI56" s="13"/>
      <c r="AJ56" s="13"/>
      <c r="AK56" s="13"/>
      <c r="AL56" s="13"/>
      <c r="AM56" s="13"/>
      <c r="AN56" s="13"/>
      <c r="AO56" s="13"/>
      <c r="AP56" s="13"/>
      <c r="AQ56" s="13"/>
      <c r="AR56" s="13"/>
      <c r="AS56" s="13"/>
      <c r="AT56" s="13"/>
      <c r="AU56" s="13"/>
      <c r="AV56" s="13"/>
      <c r="AW56" s="13"/>
      <c r="AX56" s="13"/>
      <c r="AY56" s="13"/>
      <c r="AZ56" s="13"/>
      <c r="BA56" s="13"/>
      <c r="BB56" s="13"/>
      <c r="BC56" s="13"/>
      <c r="BD56" s="13"/>
      <c r="BE56" s="13"/>
      <c r="BF56" s="374"/>
      <c r="BG56" s="374"/>
      <c r="BH56" s="374"/>
      <c r="BI56" s="374"/>
      <c r="BJ56" s="374"/>
      <c r="BK56" s="374"/>
      <c r="BL56" s="374"/>
      <c r="BM56" s="374"/>
      <c r="BN56" s="13"/>
      <c r="BO56" s="13"/>
      <c r="BP56" s="13"/>
      <c r="BQ56" s="13"/>
      <c r="BR56" s="13"/>
      <c r="BS56" s="13"/>
      <c r="BT56" s="13"/>
    </row>
    <row r="57" spans="1:72">
      <c r="A57" s="13"/>
      <c r="B57" s="13"/>
      <c r="C57" s="13"/>
      <c r="D57" s="13"/>
      <c r="E57" s="13"/>
      <c r="F57" s="13"/>
      <c r="G57" s="13"/>
      <c r="H57" s="13"/>
      <c r="I57" s="13"/>
      <c r="J57" s="13"/>
      <c r="K57" s="13"/>
      <c r="L57" s="13"/>
      <c r="M57" s="13"/>
      <c r="N57" s="13"/>
      <c r="O57" s="13"/>
      <c r="P57" s="13"/>
      <c r="Q57" s="13"/>
      <c r="R57" s="13"/>
      <c r="S57" s="13"/>
      <c r="T57" s="13"/>
      <c r="U57" s="13"/>
      <c r="V57" s="13"/>
      <c r="W57" s="13"/>
      <c r="X57" s="13"/>
      <c r="Y57" s="13"/>
      <c r="Z57" s="13"/>
      <c r="AA57" s="13"/>
      <c r="AB57" s="13"/>
      <c r="AC57" s="13"/>
      <c r="AD57" s="13"/>
      <c r="AE57" s="13"/>
      <c r="AF57" s="13"/>
      <c r="AG57" s="13"/>
      <c r="AH57" s="13"/>
      <c r="AI57" s="13"/>
      <c r="AJ57" s="13"/>
      <c r="AK57" s="13"/>
      <c r="AL57" s="13"/>
      <c r="AM57" s="13"/>
      <c r="AN57" s="13"/>
      <c r="AO57" s="13"/>
      <c r="AP57" s="13"/>
      <c r="AQ57" s="13"/>
      <c r="AR57" s="13"/>
      <c r="AS57" s="13"/>
      <c r="AT57" s="13"/>
      <c r="AU57" s="13"/>
      <c r="AV57" s="13"/>
      <c r="AW57" s="13"/>
      <c r="AX57" s="13"/>
      <c r="AY57" s="13"/>
      <c r="AZ57" s="13"/>
      <c r="BA57" s="13"/>
      <c r="BB57" s="13"/>
      <c r="BC57" s="13"/>
      <c r="BD57" s="13"/>
      <c r="BE57" s="13"/>
      <c r="BF57" s="374" t="s">
        <v>496</v>
      </c>
      <c r="BG57" s="374"/>
      <c r="BH57" s="374"/>
      <c r="BI57" s="374"/>
      <c r="BJ57" s="374"/>
      <c r="BK57" s="374"/>
      <c r="BL57" s="374"/>
      <c r="BM57" s="374"/>
      <c r="BN57" s="13"/>
      <c r="BO57" s="13"/>
      <c r="BP57" s="13"/>
      <c r="BQ57" s="13"/>
      <c r="BR57" s="13"/>
      <c r="BS57" s="13"/>
      <c r="BT57" s="13"/>
    </row>
    <row r="58" spans="1:72">
      <c r="A58" s="13"/>
      <c r="B58" s="13"/>
      <c r="C58" s="13"/>
      <c r="D58" s="13"/>
      <c r="E58" s="13"/>
      <c r="F58" s="13"/>
      <c r="G58" s="13"/>
      <c r="H58" s="13"/>
      <c r="I58" s="13"/>
      <c r="J58" s="13"/>
      <c r="K58" s="13"/>
      <c r="L58" s="13"/>
      <c r="M58" s="13"/>
      <c r="N58" s="13"/>
      <c r="O58" s="13"/>
      <c r="P58" s="13"/>
      <c r="Q58" s="13"/>
      <c r="R58" s="13"/>
      <c r="S58" s="13"/>
      <c r="T58" s="13"/>
      <c r="U58" s="13"/>
      <c r="V58" s="13"/>
      <c r="W58" s="13"/>
      <c r="X58" s="13"/>
      <c r="Y58" s="13"/>
      <c r="Z58" s="13"/>
      <c r="AA58" s="13"/>
      <c r="AB58" s="13"/>
      <c r="AC58" s="13"/>
      <c r="AD58" s="13"/>
      <c r="AE58" s="13"/>
      <c r="AF58" s="13"/>
      <c r="AG58" s="13"/>
      <c r="AH58" s="13"/>
      <c r="AI58" s="13"/>
      <c r="AJ58" s="13"/>
      <c r="AK58" s="13"/>
      <c r="AL58" s="13"/>
      <c r="AM58" s="13"/>
      <c r="AN58" s="13"/>
      <c r="AO58" s="13"/>
      <c r="AP58" s="13"/>
      <c r="AQ58" s="13"/>
      <c r="AR58" s="13"/>
      <c r="AS58" s="13"/>
      <c r="AT58" s="13"/>
      <c r="AU58" s="71"/>
      <c r="AV58" s="71"/>
      <c r="AW58" s="71"/>
      <c r="AX58" s="13"/>
      <c r="AY58" s="13"/>
      <c r="AZ58" s="13"/>
      <c r="BA58" s="13"/>
      <c r="BB58" s="13"/>
      <c r="BC58" s="13"/>
      <c r="BD58" s="13"/>
      <c r="BE58" s="13"/>
      <c r="BF58" s="390" t="s">
        <v>495</v>
      </c>
      <c r="BG58" s="390"/>
      <c r="BH58" s="390"/>
      <c r="BI58" s="390"/>
      <c r="BJ58" s="390"/>
      <c r="BK58" s="390"/>
      <c r="BL58" s="390"/>
      <c r="BM58" s="390"/>
      <c r="BN58" s="13"/>
      <c r="BO58" s="13"/>
      <c r="BP58" s="13"/>
      <c r="BQ58" s="13"/>
      <c r="BR58" s="13"/>
      <c r="BS58" s="13"/>
      <c r="BT58" s="13"/>
    </row>
    <row r="59" spans="1:72" ht="15" customHeight="1">
      <c r="A59" s="13"/>
      <c r="B59" s="13"/>
      <c r="C59" s="13"/>
      <c r="D59" s="13"/>
      <c r="E59" s="13"/>
      <c r="F59" s="13"/>
      <c r="G59" s="13"/>
      <c r="H59" s="13"/>
      <c r="I59" s="13"/>
      <c r="J59" s="13"/>
      <c r="K59" s="13"/>
      <c r="L59" s="13"/>
      <c r="M59" s="13"/>
      <c r="N59" s="13"/>
      <c r="O59" s="13"/>
      <c r="P59" s="13"/>
      <c r="Q59" s="13"/>
      <c r="R59" s="13"/>
      <c r="S59" s="13"/>
      <c r="T59" s="13"/>
      <c r="U59" s="13"/>
      <c r="V59" s="13"/>
      <c r="W59" s="13"/>
      <c r="X59" s="13"/>
      <c r="Y59" s="13"/>
      <c r="Z59" s="13"/>
      <c r="AA59" s="13"/>
      <c r="AB59" s="13"/>
      <c r="AC59" s="13"/>
      <c r="AD59" s="13"/>
      <c r="AE59" s="13"/>
      <c r="AF59" s="13"/>
      <c r="AG59" s="13"/>
      <c r="AH59" s="13"/>
      <c r="AI59" s="13"/>
      <c r="AJ59" s="13"/>
      <c r="AK59" s="13"/>
      <c r="AL59" s="13"/>
      <c r="AM59" s="13"/>
      <c r="AN59" s="13"/>
      <c r="AO59" s="13"/>
      <c r="AP59" s="103"/>
      <c r="AQ59" s="103"/>
      <c r="AR59" s="103"/>
      <c r="AS59" s="103"/>
      <c r="AT59" s="103"/>
      <c r="AU59" s="103"/>
      <c r="AV59" s="103"/>
      <c r="AW59" s="72"/>
      <c r="AX59" s="103"/>
      <c r="AY59" s="103"/>
      <c r="AZ59" s="103"/>
      <c r="BA59" s="103"/>
      <c r="BB59" s="103"/>
      <c r="BC59" s="103"/>
      <c r="BD59" s="103"/>
      <c r="BE59" s="103"/>
      <c r="BF59" s="386" t="s">
        <v>45</v>
      </c>
      <c r="BG59" s="386"/>
      <c r="BH59" s="387" t="s">
        <v>46</v>
      </c>
      <c r="BI59" s="387"/>
      <c r="BJ59" s="81"/>
      <c r="BK59" s="81"/>
      <c r="BL59" s="81"/>
      <c r="BM59" s="81"/>
      <c r="BN59" s="71"/>
      <c r="BO59" s="13"/>
      <c r="BP59" s="13"/>
      <c r="BQ59" s="13"/>
      <c r="BR59" s="13"/>
      <c r="BS59" s="13"/>
      <c r="BT59" s="13"/>
    </row>
    <row r="60" spans="1:72">
      <c r="A60" s="13"/>
      <c r="B60" s="13"/>
      <c r="C60" s="13"/>
      <c r="D60" s="13"/>
      <c r="E60" s="13"/>
      <c r="F60" s="13"/>
      <c r="G60" s="13"/>
      <c r="H60" s="13"/>
      <c r="I60" s="13"/>
      <c r="J60" s="13"/>
      <c r="K60" s="13"/>
      <c r="L60" s="13"/>
      <c r="M60" s="13"/>
      <c r="N60" s="13"/>
      <c r="O60" s="13"/>
      <c r="P60" s="13"/>
      <c r="Q60" s="13"/>
      <c r="R60" s="13"/>
      <c r="S60" s="13"/>
      <c r="T60" s="13"/>
      <c r="U60" s="13"/>
      <c r="V60" s="13"/>
      <c r="W60" s="13"/>
      <c r="X60" s="13"/>
      <c r="Y60" s="13"/>
      <c r="Z60" s="13"/>
      <c r="AA60" s="13"/>
      <c r="AB60" s="13"/>
      <c r="AC60" s="13"/>
      <c r="AD60" s="13"/>
      <c r="AE60" s="13"/>
      <c r="AF60" s="13"/>
      <c r="AG60" s="13"/>
      <c r="AH60" s="13"/>
      <c r="AI60" s="13"/>
      <c r="AJ60" s="13"/>
      <c r="AK60" s="13"/>
      <c r="AL60" s="13"/>
      <c r="AM60" s="13"/>
      <c r="AN60" s="13"/>
      <c r="AO60" s="13"/>
      <c r="AP60" s="103"/>
      <c r="AQ60" s="103"/>
      <c r="AR60" s="103"/>
      <c r="AS60" s="103"/>
      <c r="AT60" s="103"/>
      <c r="AU60" s="103"/>
      <c r="AV60" s="103"/>
      <c r="AW60" s="72"/>
      <c r="AX60" s="103"/>
      <c r="AY60" s="103"/>
      <c r="AZ60" s="103"/>
      <c r="BA60" s="103"/>
      <c r="BB60" s="103"/>
      <c r="BC60" s="103"/>
      <c r="BD60" s="103"/>
      <c r="BE60" s="103"/>
      <c r="BF60" s="369" t="s">
        <v>84</v>
      </c>
      <c r="BG60" s="369"/>
      <c r="BH60" s="369"/>
      <c r="BI60" s="369"/>
      <c r="BJ60" s="45"/>
      <c r="BK60" s="45"/>
      <c r="BL60" s="45"/>
      <c r="BM60" s="13"/>
      <c r="BN60" s="13"/>
      <c r="BO60" s="13"/>
      <c r="BP60" s="13"/>
      <c r="BQ60" s="13"/>
      <c r="BR60" s="13"/>
      <c r="BS60" s="13"/>
      <c r="BT60" s="13"/>
    </row>
    <row r="61" spans="1:72">
      <c r="A61" s="13"/>
      <c r="B61" s="13"/>
      <c r="C61" s="13"/>
      <c r="D61" s="13"/>
      <c r="E61" s="13"/>
      <c r="F61" s="13"/>
      <c r="G61" s="13"/>
      <c r="H61" s="13"/>
      <c r="I61" s="13"/>
      <c r="J61" s="13"/>
      <c r="K61" s="13"/>
      <c r="L61" s="13"/>
      <c r="M61" s="13"/>
      <c r="N61" s="13"/>
      <c r="O61" s="13"/>
      <c r="P61" s="13"/>
      <c r="Q61" s="13"/>
      <c r="R61" s="13"/>
      <c r="S61" s="13"/>
      <c r="T61" s="13"/>
      <c r="U61" s="13"/>
      <c r="V61" s="13"/>
      <c r="W61" s="13"/>
      <c r="X61" s="13"/>
      <c r="Y61" s="13"/>
      <c r="Z61" s="13"/>
      <c r="AA61" s="13"/>
      <c r="AB61" s="13"/>
      <c r="AC61" s="13"/>
      <c r="AD61" s="13"/>
      <c r="AE61" s="13"/>
      <c r="AF61" s="13"/>
      <c r="AG61" s="13"/>
      <c r="AH61" s="13"/>
      <c r="AI61" s="13"/>
      <c r="AJ61" s="13"/>
      <c r="AK61" s="13"/>
      <c r="AL61" s="13"/>
      <c r="AM61" s="13"/>
      <c r="AN61" s="13"/>
      <c r="AO61" s="13"/>
      <c r="AP61" s="103"/>
      <c r="AQ61" s="103"/>
      <c r="AR61" s="103"/>
      <c r="AS61" s="103"/>
      <c r="AT61" s="103"/>
      <c r="AU61" s="103"/>
      <c r="AV61" s="103"/>
      <c r="AW61" s="103"/>
      <c r="AX61" s="269"/>
      <c r="AY61" s="269"/>
      <c r="AZ61" s="269"/>
      <c r="BA61" s="269"/>
      <c r="BB61" s="269"/>
      <c r="BC61" s="269"/>
      <c r="BD61" s="269"/>
      <c r="BE61" s="269"/>
      <c r="BF61" s="370"/>
      <c r="BG61" s="370"/>
      <c r="BH61" s="370"/>
      <c r="BI61" s="370"/>
      <c r="BJ61" s="370"/>
      <c r="BK61" s="370"/>
      <c r="BL61" s="370"/>
      <c r="BM61" s="13"/>
      <c r="BN61" s="13"/>
      <c r="BO61" s="13"/>
      <c r="BP61" s="13"/>
      <c r="BQ61" s="13"/>
      <c r="BR61" s="13"/>
      <c r="BS61" s="13"/>
      <c r="BT61" s="13"/>
    </row>
    <row r="62" spans="1:72">
      <c r="A62" s="13"/>
      <c r="B62" s="13"/>
      <c r="C62" s="13"/>
      <c r="D62" s="13"/>
      <c r="E62" s="13"/>
      <c r="F62" s="13"/>
      <c r="G62" s="13"/>
      <c r="H62" s="13"/>
      <c r="I62" s="13"/>
      <c r="J62" s="13"/>
      <c r="K62" s="13"/>
      <c r="L62" s="13"/>
      <c r="M62" s="13"/>
      <c r="N62" s="13"/>
      <c r="O62" s="13"/>
      <c r="P62" s="13"/>
      <c r="Q62" s="13"/>
      <c r="R62" s="13"/>
      <c r="S62" s="13"/>
      <c r="T62" s="13"/>
      <c r="U62" s="13"/>
      <c r="V62" s="13"/>
      <c r="W62" s="13"/>
      <c r="X62" s="13"/>
      <c r="Y62" s="13"/>
      <c r="Z62" s="13"/>
      <c r="AA62" s="13"/>
      <c r="AB62" s="13"/>
      <c r="AC62" s="13"/>
      <c r="AD62" s="13"/>
      <c r="AE62" s="13"/>
      <c r="AF62" s="13"/>
      <c r="AG62" s="13"/>
      <c r="AH62" s="13"/>
      <c r="AI62" s="13"/>
      <c r="AJ62" s="13"/>
      <c r="AK62" s="13"/>
      <c r="AL62" s="13"/>
      <c r="AM62" s="13"/>
      <c r="AN62" s="13"/>
      <c r="AO62" s="13"/>
      <c r="AP62" s="103"/>
      <c r="AQ62" s="103"/>
      <c r="AR62" s="103"/>
      <c r="AS62" s="103"/>
      <c r="AT62" s="103"/>
      <c r="AU62" s="103"/>
      <c r="AV62" s="103"/>
      <c r="AW62" s="103"/>
      <c r="AX62" s="270"/>
      <c r="AY62" s="270"/>
      <c r="AZ62" s="270"/>
      <c r="BA62" s="270"/>
      <c r="BB62" s="270"/>
      <c r="BC62" s="270"/>
      <c r="BD62" s="270"/>
      <c r="BE62" s="270"/>
      <c r="BF62" s="383"/>
      <c r="BG62" s="383"/>
      <c r="BH62" s="383"/>
      <c r="BI62" s="383"/>
      <c r="BJ62" s="383"/>
      <c r="BK62" s="383"/>
      <c r="BL62" s="383"/>
      <c r="BM62" s="217"/>
      <c r="BN62" s="13"/>
      <c r="BO62" s="13"/>
      <c r="BP62" s="13"/>
      <c r="BQ62" s="13"/>
      <c r="BR62" s="13"/>
      <c r="BS62" s="13"/>
      <c r="BT62" s="13"/>
    </row>
    <row r="63" spans="1:72" ht="12.75" customHeight="1">
      <c r="A63" s="13"/>
      <c r="B63" s="13"/>
      <c r="C63" s="13"/>
      <c r="D63" s="13"/>
      <c r="E63" s="13"/>
      <c r="F63" s="13"/>
      <c r="G63" s="13"/>
      <c r="H63" s="13"/>
      <c r="I63" s="13"/>
      <c r="J63" s="13"/>
      <c r="K63" s="13"/>
      <c r="L63" s="13"/>
      <c r="M63" s="13"/>
      <c r="N63" s="13"/>
      <c r="O63" s="13"/>
      <c r="P63" s="13"/>
      <c r="Q63" s="13"/>
      <c r="R63" s="13"/>
      <c r="S63" s="13"/>
      <c r="T63" s="13"/>
      <c r="U63" s="13"/>
      <c r="V63" s="13"/>
      <c r="W63" s="13"/>
      <c r="X63" s="13"/>
      <c r="Y63" s="13"/>
      <c r="Z63" s="13"/>
      <c r="AA63" s="13"/>
      <c r="AB63" s="13"/>
      <c r="AC63" s="13"/>
      <c r="AD63" s="13"/>
      <c r="AE63" s="13"/>
      <c r="AF63" s="13"/>
      <c r="AG63" s="13"/>
      <c r="AH63" s="13"/>
      <c r="AI63" s="13"/>
      <c r="AJ63" s="13"/>
      <c r="AK63" s="13"/>
      <c r="AL63" s="13"/>
      <c r="AM63" s="13"/>
      <c r="AN63" s="13"/>
      <c r="AO63" s="13"/>
      <c r="AP63" s="103"/>
      <c r="AQ63" s="103"/>
      <c r="AR63" s="103"/>
      <c r="AS63" s="103"/>
      <c r="AT63" s="103"/>
      <c r="AU63" s="103"/>
      <c r="AV63" s="103"/>
      <c r="AW63" s="103"/>
      <c r="AX63" s="270"/>
      <c r="AY63" s="270"/>
      <c r="AZ63" s="270"/>
      <c r="BA63" s="270"/>
      <c r="BB63" s="270"/>
      <c r="BC63" s="270"/>
      <c r="BD63" s="270"/>
      <c r="BE63" s="270"/>
      <c r="BF63" s="216"/>
      <c r="BG63" s="216"/>
      <c r="BH63" s="216"/>
      <c r="BI63" s="216"/>
      <c r="BJ63" s="216"/>
      <c r="BK63" s="216"/>
      <c r="BL63" s="216"/>
      <c r="BM63" s="216"/>
      <c r="BN63" s="13"/>
      <c r="BO63" s="13"/>
      <c r="BP63" s="13"/>
      <c r="BQ63" s="13"/>
      <c r="BR63" s="13"/>
      <c r="BS63" s="13"/>
      <c r="BT63" s="13"/>
    </row>
    <row r="64" spans="1:72" ht="12.75" customHeight="1">
      <c r="A64" s="13"/>
      <c r="B64" s="13"/>
      <c r="C64" s="13"/>
      <c r="D64" s="13"/>
      <c r="E64" s="13"/>
      <c r="F64" s="13"/>
      <c r="G64" s="13"/>
      <c r="H64" s="13"/>
      <c r="I64" s="13"/>
      <c r="J64" s="13"/>
      <c r="K64" s="13"/>
      <c r="L64" s="13"/>
      <c r="M64" s="13"/>
      <c r="N64" s="13"/>
      <c r="O64" s="13"/>
      <c r="P64" s="13"/>
      <c r="Q64" s="13"/>
      <c r="R64" s="13"/>
      <c r="S64" s="13"/>
      <c r="T64" s="13"/>
      <c r="U64" s="13"/>
      <c r="V64" s="13"/>
      <c r="W64" s="13"/>
      <c r="X64" s="13"/>
      <c r="Y64" s="13"/>
      <c r="Z64" s="13"/>
      <c r="AA64" s="13"/>
      <c r="AB64" s="13"/>
      <c r="AC64" s="13"/>
      <c r="AD64" s="13"/>
      <c r="AE64" s="13"/>
      <c r="AF64" s="13"/>
      <c r="AG64" s="13"/>
      <c r="AH64" s="13"/>
      <c r="AI64" s="13"/>
      <c r="AJ64" s="13"/>
      <c r="AK64" s="13"/>
      <c r="AL64" s="13"/>
      <c r="AM64" s="13"/>
      <c r="AN64" s="13"/>
      <c r="AO64" s="13"/>
      <c r="AP64" s="103"/>
      <c r="AQ64" s="103"/>
      <c r="AR64" s="103"/>
      <c r="AS64" s="103"/>
      <c r="AT64" s="103"/>
      <c r="AU64" s="103"/>
      <c r="AV64" s="103"/>
      <c r="AW64" s="103"/>
      <c r="AX64" s="103"/>
      <c r="AY64" s="103"/>
      <c r="AZ64" s="103"/>
      <c r="BA64" s="103"/>
      <c r="BB64" s="103"/>
      <c r="BC64" s="103"/>
      <c r="BD64" s="103"/>
      <c r="BE64" s="103"/>
      <c r="BF64" s="216"/>
      <c r="BG64" s="216"/>
      <c r="BH64" s="216"/>
      <c r="BI64" s="216"/>
      <c r="BJ64" s="216"/>
      <c r="BK64" s="216"/>
      <c r="BL64" s="216"/>
      <c r="BM64" s="216"/>
      <c r="BN64" s="13"/>
      <c r="BO64" s="13"/>
      <c r="BP64" s="13"/>
      <c r="BQ64" s="13"/>
      <c r="BR64" s="13"/>
      <c r="BS64" s="13"/>
      <c r="BT64" s="13"/>
    </row>
    <row r="65" spans="1:72">
      <c r="A65" s="13"/>
      <c r="B65" s="13"/>
      <c r="C65" s="13"/>
      <c r="D65" s="13"/>
      <c r="E65" s="13"/>
      <c r="F65" s="13"/>
      <c r="G65" s="13"/>
      <c r="H65" s="13"/>
      <c r="I65" s="13"/>
      <c r="J65" s="13"/>
      <c r="K65" s="13"/>
      <c r="L65" s="13"/>
      <c r="M65" s="13"/>
      <c r="N65" s="13"/>
      <c r="O65" s="13"/>
      <c r="P65" s="13"/>
      <c r="Q65" s="13"/>
      <c r="R65" s="13"/>
      <c r="S65" s="13"/>
      <c r="T65" s="13"/>
      <c r="U65" s="13"/>
      <c r="V65" s="13"/>
      <c r="W65" s="13"/>
      <c r="X65" s="13"/>
      <c r="Y65" s="13"/>
      <c r="Z65" s="13"/>
      <c r="AA65" s="13"/>
      <c r="AB65" s="13"/>
      <c r="AC65" s="13"/>
      <c r="AD65" s="13"/>
      <c r="AE65" s="13"/>
      <c r="AF65" s="13"/>
      <c r="AG65" s="13"/>
      <c r="AH65" s="13"/>
      <c r="AI65" s="13"/>
      <c r="AJ65" s="13"/>
      <c r="AK65" s="13"/>
      <c r="AL65" s="13"/>
      <c r="AM65" s="13"/>
      <c r="AN65" s="13"/>
      <c r="AO65" s="13"/>
      <c r="AP65" s="103"/>
      <c r="AQ65" s="103"/>
      <c r="AR65" s="103"/>
      <c r="AS65" s="103"/>
      <c r="AT65" s="103"/>
      <c r="AU65" s="103"/>
      <c r="AV65" s="103"/>
      <c r="AW65" s="103"/>
      <c r="AX65" s="103"/>
      <c r="AY65" s="103"/>
      <c r="AZ65" s="103"/>
      <c r="BA65" s="103"/>
      <c r="BB65" s="103"/>
      <c r="BC65" s="103"/>
      <c r="BD65" s="103"/>
      <c r="BE65" s="103"/>
      <c r="BF65" s="72"/>
      <c r="BG65" s="72"/>
      <c r="BH65" s="72"/>
      <c r="BI65" s="73"/>
      <c r="BJ65" s="73"/>
      <c r="BK65" s="73"/>
      <c r="BL65" s="73"/>
      <c r="BM65" s="73"/>
      <c r="BN65" s="13"/>
      <c r="BO65" s="13"/>
      <c r="BP65" s="13"/>
      <c r="BQ65" s="13"/>
      <c r="BR65" s="13"/>
      <c r="BS65" s="13"/>
      <c r="BT65" s="13"/>
    </row>
    <row r="66" spans="1:72">
      <c r="A66" s="13"/>
      <c r="B66" s="13"/>
      <c r="C66" s="13"/>
      <c r="D66" s="13"/>
      <c r="E66" s="13"/>
      <c r="F66" s="13"/>
      <c r="G66" s="13"/>
      <c r="H66" s="13"/>
      <c r="I66" s="13"/>
      <c r="J66" s="13"/>
      <c r="K66" s="13"/>
      <c r="L66" s="13"/>
      <c r="M66" s="13"/>
      <c r="N66" s="13"/>
      <c r="O66" s="13"/>
      <c r="P66" s="13"/>
      <c r="Q66" s="13"/>
      <c r="R66" s="13"/>
      <c r="S66" s="13"/>
      <c r="T66" s="13"/>
      <c r="U66" s="13"/>
      <c r="V66" s="13"/>
      <c r="W66" s="13"/>
      <c r="X66" s="13"/>
      <c r="Y66" s="13"/>
      <c r="Z66" s="13"/>
      <c r="AA66" s="13"/>
      <c r="AB66" s="13"/>
      <c r="AC66" s="13"/>
      <c r="AD66" s="13"/>
      <c r="AE66" s="13"/>
      <c r="AF66" s="13"/>
      <c r="AG66" s="13"/>
      <c r="AH66" s="13"/>
      <c r="AI66" s="13"/>
      <c r="AJ66" s="13"/>
      <c r="AK66" s="13"/>
      <c r="AL66" s="13"/>
      <c r="AM66" s="13"/>
      <c r="AN66" s="13"/>
      <c r="AO66" s="13"/>
      <c r="AP66" s="103"/>
      <c r="AQ66" s="103"/>
      <c r="AR66" s="103"/>
      <c r="AS66" s="103"/>
      <c r="AT66" s="103"/>
      <c r="AU66" s="103"/>
      <c r="AV66" s="103"/>
      <c r="AW66" s="103"/>
      <c r="AX66" s="103"/>
      <c r="AY66" s="103"/>
      <c r="AZ66" s="103"/>
      <c r="BA66" s="103"/>
      <c r="BB66" s="103"/>
      <c r="BC66" s="103"/>
      <c r="BD66" s="103"/>
      <c r="BE66" s="103"/>
      <c r="BF66" s="72"/>
      <c r="BG66" s="72"/>
      <c r="BH66" s="72"/>
      <c r="BI66" s="72"/>
      <c r="BJ66" s="72"/>
      <c r="BK66" s="72"/>
      <c r="BL66" s="72"/>
      <c r="BM66" s="72"/>
      <c r="BN66" s="13"/>
      <c r="BO66" s="13"/>
      <c r="BP66" s="13"/>
      <c r="BQ66" s="13"/>
      <c r="BR66" s="13"/>
      <c r="BS66" s="13"/>
      <c r="BT66" s="13"/>
    </row>
    <row r="67" spans="1:72">
      <c r="A67" s="13"/>
      <c r="B67" s="13"/>
      <c r="C67" s="13"/>
      <c r="D67" s="13"/>
      <c r="E67" s="13"/>
      <c r="F67" s="13"/>
      <c r="G67" s="13"/>
      <c r="H67" s="13"/>
      <c r="I67" s="13"/>
      <c r="J67" s="13"/>
      <c r="K67" s="13"/>
      <c r="L67" s="13"/>
      <c r="M67" s="13"/>
      <c r="N67" s="13"/>
      <c r="O67" s="13"/>
      <c r="P67" s="13"/>
      <c r="Q67" s="13"/>
      <c r="R67" s="13"/>
      <c r="S67" s="13"/>
      <c r="T67" s="13"/>
      <c r="U67" s="13"/>
      <c r="V67" s="13"/>
      <c r="W67" s="13"/>
      <c r="X67" s="13"/>
      <c r="Y67" s="13"/>
      <c r="Z67" s="13"/>
      <c r="AA67" s="13"/>
      <c r="AB67" s="13"/>
      <c r="AC67" s="13"/>
      <c r="AD67" s="13"/>
      <c r="AE67" s="13"/>
      <c r="AF67" s="13"/>
      <c r="AG67" s="13"/>
      <c r="AH67" s="13"/>
      <c r="AI67" s="13"/>
      <c r="AJ67" s="13"/>
      <c r="AK67" s="13"/>
      <c r="AL67" s="13"/>
      <c r="AM67" s="13"/>
      <c r="AN67" s="13"/>
      <c r="AO67" s="13"/>
      <c r="AP67" s="13"/>
      <c r="AQ67" s="13"/>
      <c r="AR67" s="13"/>
      <c r="AS67" s="13"/>
      <c r="AT67" s="13"/>
      <c r="AU67" s="13"/>
      <c r="AV67" s="13"/>
      <c r="AW67" s="13"/>
      <c r="AX67" s="13"/>
      <c r="AY67" s="13"/>
      <c r="AZ67" s="13"/>
      <c r="BA67" s="13"/>
      <c r="BB67" s="13"/>
      <c r="BC67" s="13"/>
      <c r="BD67" s="13"/>
      <c r="BE67" s="13"/>
      <c r="BF67" s="13"/>
      <c r="BG67" s="13"/>
      <c r="BH67" s="13"/>
      <c r="BI67" s="13"/>
      <c r="BJ67" s="13"/>
      <c r="BK67" s="13"/>
      <c r="BL67" s="13"/>
      <c r="BM67" s="13"/>
      <c r="BN67" s="13"/>
      <c r="BO67" s="13"/>
      <c r="BP67" s="13"/>
      <c r="BQ67" s="13"/>
      <c r="BR67" s="13"/>
      <c r="BS67" s="13"/>
      <c r="BT67" s="13"/>
    </row>
    <row r="68" spans="1:72">
      <c r="A68" s="13"/>
      <c r="B68" s="13"/>
      <c r="C68" s="13"/>
      <c r="D68" s="13"/>
      <c r="E68" s="13"/>
      <c r="F68" s="13"/>
      <c r="G68" s="13"/>
      <c r="H68" s="13"/>
      <c r="I68" s="13"/>
      <c r="J68" s="13"/>
      <c r="K68" s="13"/>
      <c r="L68" s="13"/>
      <c r="M68" s="13"/>
      <c r="N68" s="13"/>
      <c r="O68" s="13"/>
      <c r="P68" s="13"/>
      <c r="Q68" s="13"/>
      <c r="R68" s="13"/>
      <c r="S68" s="13"/>
      <c r="T68" s="13"/>
      <c r="U68" s="13"/>
      <c r="V68" s="13"/>
      <c r="W68" s="13"/>
      <c r="X68" s="13"/>
      <c r="Y68" s="13"/>
      <c r="Z68" s="13"/>
      <c r="AA68" s="13"/>
      <c r="AB68" s="13"/>
      <c r="AC68" s="13"/>
      <c r="AD68" s="13"/>
      <c r="AE68" s="13"/>
      <c r="AF68" s="13"/>
      <c r="AG68" s="13"/>
      <c r="AH68" s="13"/>
      <c r="AI68" s="13"/>
      <c r="AJ68" s="13"/>
      <c r="AK68" s="13"/>
      <c r="AL68" s="13"/>
      <c r="AM68" s="13"/>
      <c r="AN68" s="13"/>
      <c r="AO68" s="13"/>
      <c r="AP68" s="13"/>
      <c r="AQ68" s="13"/>
      <c r="AR68" s="13"/>
      <c r="AS68" s="13"/>
      <c r="AT68" s="13"/>
      <c r="AU68" s="13"/>
      <c r="AV68" s="13"/>
      <c r="AW68" s="13"/>
      <c r="AX68" s="13"/>
      <c r="AY68" s="13"/>
      <c r="AZ68" s="13"/>
      <c r="BA68" s="13"/>
      <c r="BB68" s="13"/>
      <c r="BC68" s="13"/>
      <c r="BD68" s="13"/>
      <c r="BE68" s="13"/>
      <c r="BF68" s="13"/>
      <c r="BG68" s="13"/>
      <c r="BH68" s="13"/>
      <c r="BI68" s="13"/>
      <c r="BJ68" s="13"/>
      <c r="BK68" s="13"/>
      <c r="BL68" s="13"/>
      <c r="BM68" s="13"/>
      <c r="BN68" s="13"/>
      <c r="BO68" s="13"/>
      <c r="BP68" s="13"/>
      <c r="BQ68" s="13"/>
      <c r="BR68" s="13"/>
      <c r="BS68" s="13"/>
      <c r="BT68" s="13"/>
    </row>
    <row r="69" spans="1:72">
      <c r="A69" s="13"/>
      <c r="B69" s="13"/>
      <c r="C69" s="13"/>
      <c r="D69" s="13"/>
      <c r="E69" s="13"/>
      <c r="F69" s="13"/>
      <c r="G69" s="13"/>
      <c r="H69" s="13"/>
      <c r="I69" s="13"/>
      <c r="J69" s="13"/>
      <c r="K69" s="13"/>
      <c r="L69" s="13"/>
      <c r="M69" s="13"/>
      <c r="N69" s="13"/>
      <c r="O69" s="13"/>
      <c r="P69" s="13"/>
      <c r="Q69" s="13"/>
      <c r="R69" s="13"/>
      <c r="S69" s="13"/>
      <c r="T69" s="13"/>
      <c r="U69" s="13"/>
      <c r="V69" s="13"/>
      <c r="W69" s="13"/>
      <c r="X69" s="13"/>
      <c r="Y69" s="13"/>
      <c r="Z69" s="13"/>
      <c r="AA69" s="13"/>
      <c r="AB69" s="13"/>
      <c r="AC69" s="13"/>
      <c r="AD69" s="13"/>
      <c r="AE69" s="13"/>
      <c r="AF69" s="13"/>
      <c r="AG69" s="13"/>
      <c r="AH69" s="13"/>
      <c r="AI69" s="13"/>
      <c r="AJ69" s="13"/>
      <c r="AK69" s="13"/>
      <c r="AL69" s="13"/>
      <c r="AM69" s="13"/>
      <c r="AN69" s="13"/>
      <c r="AO69" s="13"/>
      <c r="AP69" s="13"/>
      <c r="AQ69" s="13"/>
      <c r="AR69" s="13"/>
      <c r="AS69" s="13"/>
      <c r="AT69" s="13"/>
      <c r="AU69" s="13"/>
      <c r="AV69" s="13"/>
      <c r="AW69" s="13"/>
      <c r="AX69" s="13"/>
      <c r="AY69" s="13"/>
      <c r="AZ69" s="13"/>
      <c r="BA69" s="13"/>
      <c r="BB69" s="13"/>
      <c r="BC69" s="13"/>
      <c r="BD69" s="13"/>
      <c r="BE69" s="13"/>
      <c r="BF69" s="13"/>
      <c r="BG69" s="13"/>
      <c r="BH69" s="13"/>
      <c r="BI69" s="13"/>
      <c r="BJ69" s="13"/>
      <c r="BK69" s="13"/>
      <c r="BL69" s="13"/>
      <c r="BM69" s="13"/>
      <c r="BN69" s="13"/>
      <c r="BO69" s="13"/>
      <c r="BP69" s="13"/>
      <c r="BQ69" s="13"/>
      <c r="BR69" s="13"/>
      <c r="BS69" s="13"/>
      <c r="BT69" s="13"/>
    </row>
    <row r="70" spans="1:72">
      <c r="A70" s="13"/>
      <c r="B70" s="13"/>
      <c r="C70" s="13"/>
      <c r="D70" s="13"/>
      <c r="E70" s="13"/>
      <c r="F70" s="13"/>
      <c r="G70" s="13"/>
      <c r="H70" s="13"/>
      <c r="I70" s="13"/>
      <c r="J70" s="13"/>
      <c r="K70" s="13"/>
      <c r="L70" s="13"/>
      <c r="M70" s="13"/>
      <c r="N70" s="13"/>
      <c r="O70" s="13"/>
      <c r="P70" s="13"/>
      <c r="Q70" s="13"/>
      <c r="R70" s="13"/>
      <c r="S70" s="13"/>
      <c r="T70" s="13"/>
      <c r="U70" s="13"/>
      <c r="V70" s="13"/>
      <c r="W70" s="13"/>
      <c r="X70" s="13"/>
      <c r="Y70" s="13"/>
      <c r="Z70" s="13"/>
      <c r="AA70" s="13"/>
      <c r="AB70" s="13"/>
      <c r="AC70" s="13"/>
      <c r="AD70" s="13"/>
      <c r="AE70" s="13"/>
      <c r="AF70" s="13"/>
      <c r="AG70" s="13"/>
      <c r="AH70" s="13"/>
      <c r="AI70" s="13"/>
      <c r="AJ70" s="13"/>
      <c r="AK70" s="13"/>
      <c r="AL70" s="13"/>
      <c r="AM70" s="13"/>
      <c r="AN70" s="13"/>
      <c r="AO70" s="13"/>
      <c r="AP70" s="13"/>
      <c r="AQ70" s="13"/>
      <c r="AR70" s="13"/>
      <c r="AS70" s="13"/>
      <c r="AT70" s="13"/>
      <c r="AU70" s="13"/>
      <c r="AV70" s="13"/>
      <c r="AW70" s="13"/>
      <c r="AX70" s="13"/>
      <c r="AY70" s="13"/>
      <c r="AZ70" s="13"/>
      <c r="BA70" s="13"/>
      <c r="BB70" s="13"/>
      <c r="BC70" s="13"/>
      <c r="BD70" s="13"/>
      <c r="BE70" s="13"/>
      <c r="BF70" s="13"/>
      <c r="BG70" s="13"/>
      <c r="BH70" s="13"/>
      <c r="BI70" s="13"/>
      <c r="BJ70" s="13"/>
      <c r="BK70" s="13"/>
      <c r="BL70" s="13"/>
      <c r="BM70" s="13"/>
      <c r="BN70" s="13"/>
      <c r="BO70" s="13"/>
      <c r="BP70" s="13"/>
      <c r="BQ70" s="13"/>
      <c r="BR70" s="13"/>
      <c r="BS70" s="13"/>
      <c r="BT70" s="13"/>
    </row>
    <row r="71" spans="1:72">
      <c r="A71" s="13"/>
      <c r="B71" s="13"/>
      <c r="C71" s="13"/>
      <c r="D71" s="13"/>
      <c r="E71" s="13"/>
      <c r="F71" s="13"/>
      <c r="G71" s="13"/>
      <c r="H71" s="13"/>
      <c r="I71" s="13"/>
      <c r="J71" s="13"/>
      <c r="K71" s="13"/>
      <c r="L71" s="13"/>
      <c r="M71" s="13"/>
      <c r="N71" s="13"/>
      <c r="O71" s="13"/>
      <c r="P71" s="13"/>
      <c r="Q71" s="13"/>
      <c r="R71" s="13"/>
      <c r="S71" s="13"/>
      <c r="T71" s="13"/>
      <c r="U71" s="13"/>
      <c r="V71" s="13"/>
      <c r="W71" s="13"/>
      <c r="X71" s="13"/>
      <c r="Y71" s="13"/>
      <c r="Z71" s="13"/>
      <c r="AA71" s="13"/>
      <c r="AB71" s="13"/>
      <c r="AC71" s="13"/>
      <c r="AD71" s="13"/>
      <c r="AE71" s="13"/>
      <c r="AF71" s="13"/>
      <c r="AG71" s="13"/>
      <c r="AH71" s="13"/>
      <c r="AI71" s="13"/>
      <c r="AJ71" s="13"/>
      <c r="AK71" s="13"/>
      <c r="AL71" s="13"/>
      <c r="AM71" s="13"/>
      <c r="AN71" s="13"/>
      <c r="AO71" s="13"/>
      <c r="AP71" s="13"/>
      <c r="AQ71" s="13"/>
      <c r="AR71" s="13"/>
      <c r="AS71" s="13"/>
      <c r="AT71" s="13"/>
      <c r="AU71" s="13"/>
      <c r="AV71" s="13"/>
      <c r="AW71" s="13"/>
      <c r="AX71" s="13"/>
      <c r="AY71" s="13"/>
      <c r="AZ71" s="13"/>
      <c r="BA71" s="13"/>
      <c r="BB71" s="13"/>
      <c r="BC71" s="13"/>
      <c r="BD71" s="13"/>
      <c r="BE71" s="13"/>
      <c r="BF71" s="13"/>
      <c r="BG71" s="13"/>
      <c r="BH71" s="13"/>
      <c r="BI71" s="13"/>
      <c r="BJ71" s="13"/>
      <c r="BK71" s="13"/>
      <c r="BL71" s="13"/>
      <c r="BM71" s="13"/>
      <c r="BN71" s="13"/>
      <c r="BO71" s="13"/>
      <c r="BP71" s="13"/>
      <c r="BQ71" s="13"/>
      <c r="BR71" s="13"/>
      <c r="BS71" s="13"/>
      <c r="BT71" s="13"/>
    </row>
    <row r="72" spans="1:72">
      <c r="A72" s="13"/>
      <c r="B72" s="13"/>
      <c r="C72" s="13"/>
      <c r="D72" s="13"/>
      <c r="E72" s="13"/>
      <c r="F72" s="13"/>
      <c r="G72" s="13"/>
      <c r="H72" s="13"/>
      <c r="I72" s="13"/>
      <c r="J72" s="13"/>
      <c r="K72" s="13"/>
      <c r="L72" s="13"/>
      <c r="M72" s="13"/>
      <c r="N72" s="13"/>
      <c r="O72" s="13"/>
      <c r="P72" s="13"/>
      <c r="Q72" s="13"/>
      <c r="R72" s="13"/>
      <c r="S72" s="13"/>
      <c r="T72" s="13"/>
      <c r="U72" s="13"/>
      <c r="V72" s="13"/>
      <c r="W72" s="13"/>
      <c r="X72" s="13"/>
      <c r="Y72" s="13"/>
      <c r="Z72" s="13"/>
      <c r="AA72" s="13"/>
      <c r="AB72" s="13"/>
      <c r="AC72" s="13"/>
      <c r="AD72" s="13"/>
      <c r="AE72" s="13"/>
      <c r="AF72" s="13"/>
      <c r="AG72" s="13"/>
      <c r="AH72" s="13"/>
      <c r="AI72" s="13"/>
      <c r="AJ72" s="13"/>
      <c r="AK72" s="13"/>
      <c r="AL72" s="13"/>
      <c r="AM72" s="13"/>
      <c r="AN72" s="13"/>
      <c r="AO72" s="13"/>
      <c r="AP72" s="13"/>
      <c r="AQ72" s="13"/>
      <c r="AR72" s="13"/>
      <c r="AS72" s="13"/>
      <c r="AT72" s="13"/>
      <c r="AU72" s="13"/>
      <c r="AV72" s="13"/>
      <c r="AW72" s="13"/>
      <c r="AX72" s="13"/>
      <c r="AY72" s="13"/>
      <c r="AZ72" s="13"/>
      <c r="BA72" s="13"/>
      <c r="BB72" s="13"/>
      <c r="BC72" s="13"/>
      <c r="BD72" s="13"/>
      <c r="BE72" s="13"/>
      <c r="BF72" s="13"/>
      <c r="BG72" s="13"/>
      <c r="BH72" s="13"/>
      <c r="BI72" s="13"/>
      <c r="BJ72" s="13"/>
      <c r="BK72" s="13"/>
      <c r="BL72" s="13"/>
      <c r="BM72" s="13"/>
      <c r="BN72" s="13"/>
      <c r="BO72" s="13"/>
      <c r="BP72" s="13"/>
      <c r="BQ72" s="13"/>
      <c r="BR72" s="13"/>
      <c r="BS72" s="13"/>
      <c r="BT72" s="13"/>
    </row>
    <row r="73" spans="1:72">
      <c r="A73" s="13"/>
      <c r="B73" s="13"/>
      <c r="C73" s="13"/>
      <c r="D73" s="13"/>
      <c r="E73" s="13"/>
      <c r="F73" s="13"/>
      <c r="G73" s="13"/>
      <c r="H73" s="13"/>
      <c r="I73" s="13"/>
      <c r="J73" s="13"/>
      <c r="K73" s="13"/>
      <c r="L73" s="13"/>
      <c r="M73" s="13"/>
      <c r="N73" s="13"/>
      <c r="O73" s="13"/>
      <c r="P73" s="13"/>
      <c r="Q73" s="13"/>
      <c r="R73" s="13"/>
      <c r="S73" s="13"/>
      <c r="T73" s="13"/>
      <c r="U73" s="13"/>
      <c r="V73" s="13"/>
      <c r="W73" s="13"/>
      <c r="X73" s="13"/>
      <c r="Y73" s="13"/>
      <c r="Z73" s="13"/>
      <c r="AA73" s="13"/>
      <c r="AB73" s="13"/>
      <c r="AC73" s="13"/>
      <c r="AD73" s="13"/>
      <c r="AE73" s="13"/>
      <c r="AF73" s="13"/>
      <c r="AG73" s="13"/>
      <c r="AH73" s="13"/>
      <c r="AI73" s="13"/>
      <c r="AJ73" s="13"/>
      <c r="AK73" s="13"/>
      <c r="AL73" s="13"/>
      <c r="AM73" s="13"/>
      <c r="AN73" s="13"/>
      <c r="AO73" s="13"/>
      <c r="AP73" s="13"/>
      <c r="AQ73" s="13"/>
      <c r="AR73" s="13"/>
      <c r="AS73" s="13"/>
      <c r="AT73" s="13"/>
      <c r="AU73" s="13"/>
      <c r="AV73" s="13"/>
      <c r="AW73" s="13"/>
      <c r="AX73" s="13"/>
      <c r="AY73" s="13"/>
      <c r="AZ73" s="13"/>
      <c r="BA73" s="13"/>
      <c r="BB73" s="13"/>
      <c r="BC73" s="13"/>
      <c r="BD73" s="13"/>
      <c r="BE73" s="13"/>
      <c r="BF73" s="13"/>
      <c r="BG73" s="13"/>
      <c r="BH73" s="13"/>
      <c r="BI73" s="13"/>
      <c r="BJ73" s="13"/>
      <c r="BK73" s="13"/>
      <c r="BL73" s="13"/>
      <c r="BM73" s="13"/>
      <c r="BN73" s="13"/>
      <c r="BO73" s="13"/>
      <c r="BP73" s="13"/>
      <c r="BQ73" s="13"/>
      <c r="BR73" s="13"/>
      <c r="BS73" s="13"/>
      <c r="BT73" s="13"/>
    </row>
    <row r="74" spans="1:72">
      <c r="A74" s="13"/>
      <c r="B74" s="13"/>
      <c r="C74" s="13"/>
      <c r="D74" s="13"/>
      <c r="E74" s="13"/>
      <c r="F74" s="13"/>
      <c r="G74" s="13"/>
      <c r="H74" s="13"/>
      <c r="I74" s="13"/>
      <c r="J74" s="13"/>
      <c r="K74" s="13"/>
      <c r="L74" s="13"/>
      <c r="M74" s="13"/>
      <c r="N74" s="13"/>
      <c r="O74" s="13"/>
      <c r="P74" s="13"/>
      <c r="Q74" s="13"/>
      <c r="R74" s="13"/>
      <c r="S74" s="13"/>
      <c r="T74" s="13"/>
      <c r="U74" s="13"/>
      <c r="V74" s="13"/>
      <c r="W74" s="13"/>
      <c r="X74" s="13"/>
      <c r="Y74" s="13"/>
      <c r="Z74" s="13"/>
      <c r="AA74" s="13"/>
      <c r="AB74" s="13"/>
      <c r="AC74" s="13"/>
      <c r="AD74" s="13"/>
      <c r="AE74" s="13"/>
      <c r="AF74" s="13"/>
      <c r="AG74" s="13"/>
      <c r="AH74" s="13"/>
      <c r="AI74" s="13"/>
      <c r="AJ74" s="13"/>
      <c r="AK74" s="13"/>
      <c r="AL74" s="13"/>
      <c r="AM74" s="13"/>
      <c r="AN74" s="13"/>
      <c r="AO74" s="13"/>
      <c r="AP74" s="13"/>
      <c r="AQ74" s="13"/>
      <c r="AR74" s="13"/>
      <c r="AS74" s="13"/>
      <c r="AT74" s="13"/>
      <c r="AU74" s="13"/>
      <c r="AV74" s="13"/>
      <c r="AW74" s="13"/>
      <c r="AX74" s="13"/>
      <c r="AY74" s="13"/>
      <c r="AZ74" s="13"/>
      <c r="BA74" s="13"/>
      <c r="BB74" s="13"/>
      <c r="BC74" s="13"/>
      <c r="BD74" s="13"/>
      <c r="BE74" s="13"/>
      <c r="BF74" s="13"/>
      <c r="BG74" s="13"/>
      <c r="BH74" s="13"/>
      <c r="BI74" s="13"/>
      <c r="BJ74" s="13"/>
      <c r="BK74" s="13"/>
      <c r="BL74" s="13"/>
      <c r="BM74" s="13"/>
      <c r="BN74" s="13"/>
      <c r="BO74" s="13"/>
      <c r="BP74" s="13"/>
      <c r="BQ74" s="13"/>
      <c r="BR74" s="13"/>
      <c r="BS74" s="13"/>
      <c r="BT74" s="13"/>
    </row>
    <row r="75" spans="1:72">
      <c r="A75" s="13"/>
      <c r="B75" s="13"/>
      <c r="C75" s="13"/>
      <c r="D75" s="13"/>
      <c r="E75" s="13"/>
      <c r="F75" s="13"/>
      <c r="G75" s="13"/>
      <c r="H75" s="13"/>
      <c r="I75" s="13"/>
      <c r="J75" s="13"/>
      <c r="K75" s="13"/>
      <c r="L75" s="13"/>
      <c r="M75" s="13"/>
      <c r="N75" s="13"/>
      <c r="O75" s="13"/>
      <c r="P75" s="13"/>
      <c r="Q75" s="13"/>
      <c r="R75" s="13"/>
      <c r="S75" s="13"/>
      <c r="T75" s="13"/>
      <c r="U75" s="13"/>
      <c r="V75" s="13"/>
      <c r="W75" s="13"/>
      <c r="X75" s="13"/>
      <c r="Y75" s="13"/>
      <c r="Z75" s="13"/>
      <c r="AA75" s="13"/>
      <c r="AB75" s="13"/>
      <c r="AC75" s="13"/>
      <c r="AD75" s="13"/>
      <c r="AE75" s="13"/>
      <c r="AF75" s="13"/>
      <c r="AG75" s="13"/>
      <c r="AH75" s="13"/>
      <c r="AI75" s="13"/>
      <c r="AJ75" s="13"/>
      <c r="AK75" s="13"/>
      <c r="AL75" s="13"/>
      <c r="AM75" s="13"/>
      <c r="AN75" s="13"/>
      <c r="AO75" s="13"/>
      <c r="AP75" s="13"/>
      <c r="AQ75" s="13"/>
      <c r="AR75" s="13"/>
      <c r="AS75" s="13"/>
      <c r="AT75" s="13"/>
      <c r="AU75" s="13"/>
      <c r="AV75" s="13"/>
      <c r="AW75" s="13"/>
      <c r="AX75" s="13"/>
      <c r="AY75" s="13"/>
      <c r="AZ75" s="13"/>
      <c r="BA75" s="13"/>
      <c r="BB75" s="13"/>
      <c r="BC75" s="13"/>
      <c r="BD75" s="13"/>
      <c r="BE75" s="13"/>
      <c r="BF75" s="13"/>
      <c r="BG75" s="13"/>
      <c r="BH75" s="13"/>
      <c r="BI75" s="13"/>
      <c r="BJ75" s="13"/>
      <c r="BK75" s="13"/>
      <c r="BL75" s="13"/>
      <c r="BM75" s="13"/>
      <c r="BN75" s="13"/>
      <c r="BO75" s="13"/>
      <c r="BP75" s="13"/>
      <c r="BQ75" s="13"/>
      <c r="BR75" s="13"/>
      <c r="BS75" s="13"/>
      <c r="BT75" s="13"/>
    </row>
    <row r="76" spans="1:72">
      <c r="A76" s="13"/>
      <c r="B76" s="13"/>
      <c r="C76" s="13"/>
      <c r="D76" s="13"/>
      <c r="E76" s="13"/>
      <c r="F76" s="13"/>
      <c r="G76" s="13"/>
      <c r="H76" s="13"/>
      <c r="I76" s="13"/>
      <c r="J76" s="13"/>
      <c r="K76" s="13"/>
      <c r="L76" s="13"/>
      <c r="M76" s="13"/>
      <c r="N76" s="13"/>
      <c r="O76" s="13"/>
      <c r="P76" s="13"/>
      <c r="Q76" s="13"/>
      <c r="R76" s="13"/>
      <c r="S76" s="13"/>
      <c r="T76" s="13"/>
      <c r="U76" s="13"/>
      <c r="V76" s="13"/>
      <c r="W76" s="13"/>
      <c r="X76" s="13"/>
      <c r="Y76" s="13"/>
      <c r="Z76" s="13"/>
      <c r="AA76" s="13"/>
      <c r="AB76" s="13"/>
      <c r="AC76" s="13"/>
      <c r="AD76" s="13"/>
      <c r="AE76" s="13"/>
      <c r="AF76" s="13"/>
      <c r="AG76" s="13"/>
      <c r="AH76" s="13"/>
      <c r="AI76" s="13"/>
      <c r="AJ76" s="13"/>
      <c r="AK76" s="13"/>
      <c r="AL76" s="13"/>
      <c r="AM76" s="13"/>
      <c r="AN76" s="13"/>
      <c r="AO76" s="13"/>
      <c r="AP76" s="13"/>
      <c r="AQ76" s="13"/>
      <c r="AR76" s="13"/>
      <c r="AS76" s="13"/>
      <c r="AT76" s="13"/>
      <c r="AU76" s="13"/>
      <c r="AV76" s="13"/>
      <c r="AW76" s="13"/>
      <c r="AX76" s="13"/>
      <c r="AY76" s="13"/>
      <c r="AZ76" s="13"/>
      <c r="BA76" s="13"/>
      <c r="BB76" s="13"/>
      <c r="BC76" s="13"/>
      <c r="BD76" s="13"/>
      <c r="BE76" s="13"/>
      <c r="BF76" s="13"/>
      <c r="BG76" s="13"/>
      <c r="BH76" s="13"/>
      <c r="BI76" s="13"/>
      <c r="BJ76" s="13"/>
      <c r="BK76" s="13"/>
      <c r="BL76" s="13"/>
      <c r="BM76" s="13"/>
      <c r="BN76" s="13"/>
      <c r="BO76" s="13"/>
      <c r="BP76" s="13"/>
      <c r="BQ76" s="13"/>
      <c r="BR76" s="13"/>
      <c r="BS76" s="13"/>
      <c r="BT76" s="13"/>
    </row>
    <row r="77" spans="1:72">
      <c r="A77" s="13"/>
      <c r="B77" s="13"/>
      <c r="C77" s="13"/>
      <c r="D77" s="13"/>
      <c r="E77" s="13"/>
      <c r="F77" s="13"/>
      <c r="G77" s="13"/>
      <c r="H77" s="13"/>
      <c r="I77" s="13"/>
      <c r="J77" s="13"/>
      <c r="K77" s="13"/>
      <c r="L77" s="13"/>
      <c r="M77" s="13"/>
      <c r="N77" s="13"/>
      <c r="O77" s="13"/>
      <c r="P77" s="13"/>
      <c r="Q77" s="13"/>
      <c r="R77" s="13"/>
      <c r="S77" s="13"/>
      <c r="T77" s="13"/>
      <c r="U77" s="13"/>
      <c r="V77" s="13"/>
      <c r="W77" s="13"/>
      <c r="X77" s="13"/>
      <c r="Y77" s="13"/>
      <c r="Z77" s="13"/>
      <c r="AA77" s="13"/>
      <c r="AB77" s="13"/>
      <c r="AC77" s="13"/>
      <c r="AD77" s="13"/>
      <c r="AE77" s="13"/>
      <c r="AF77" s="13"/>
      <c r="AG77" s="13"/>
      <c r="AH77" s="13"/>
      <c r="AI77" s="13"/>
      <c r="AJ77" s="13"/>
      <c r="AK77" s="13"/>
      <c r="AL77" s="13"/>
      <c r="AM77" s="13"/>
      <c r="AN77" s="13"/>
      <c r="AO77" s="13"/>
      <c r="AP77" s="13"/>
      <c r="AQ77" s="13"/>
      <c r="AR77" s="13"/>
      <c r="AS77" s="13"/>
      <c r="AT77" s="13"/>
      <c r="AU77" s="13"/>
      <c r="AV77" s="13"/>
      <c r="AW77" s="13"/>
      <c r="AX77" s="13"/>
      <c r="AY77" s="13"/>
      <c r="AZ77" s="13"/>
      <c r="BA77" s="13"/>
      <c r="BB77" s="13"/>
      <c r="BC77" s="13"/>
      <c r="BD77" s="13"/>
      <c r="BE77" s="13"/>
      <c r="BF77" s="13"/>
      <c r="BG77" s="13"/>
      <c r="BH77" s="13"/>
      <c r="BI77" s="13"/>
      <c r="BJ77" s="13"/>
      <c r="BK77" s="13"/>
      <c r="BL77" s="13"/>
      <c r="BM77" s="13"/>
      <c r="BN77" s="13"/>
      <c r="BO77" s="13"/>
      <c r="BP77" s="13"/>
      <c r="BQ77" s="13"/>
      <c r="BR77" s="13"/>
      <c r="BS77" s="13"/>
      <c r="BT77" s="13"/>
    </row>
    <row r="78" spans="1:72">
      <c r="A78" s="13"/>
      <c r="B78" s="13"/>
      <c r="C78" s="13"/>
      <c r="D78" s="13"/>
      <c r="E78" s="13"/>
      <c r="F78" s="13"/>
      <c r="G78" s="13"/>
      <c r="H78" s="13"/>
      <c r="I78" s="13"/>
      <c r="J78" s="13"/>
      <c r="K78" s="13"/>
      <c r="L78" s="13"/>
      <c r="M78" s="13"/>
      <c r="N78" s="13"/>
      <c r="O78" s="13"/>
      <c r="P78" s="13"/>
      <c r="Q78" s="13"/>
      <c r="R78" s="13"/>
      <c r="S78" s="13"/>
      <c r="T78" s="13"/>
      <c r="U78" s="13"/>
      <c r="V78" s="13"/>
      <c r="W78" s="13"/>
      <c r="X78" s="13"/>
      <c r="Y78" s="13"/>
      <c r="Z78" s="13"/>
      <c r="AA78" s="13"/>
      <c r="AB78" s="13"/>
      <c r="AC78" s="13"/>
      <c r="AD78" s="13"/>
      <c r="AE78" s="13"/>
      <c r="AF78" s="13"/>
      <c r="AG78" s="13"/>
      <c r="AH78" s="13"/>
      <c r="AI78" s="13"/>
      <c r="AJ78" s="13"/>
      <c r="AK78" s="13"/>
      <c r="AL78" s="13"/>
      <c r="AM78" s="13"/>
      <c r="AN78" s="13"/>
      <c r="AO78" s="13"/>
      <c r="AP78" s="13"/>
      <c r="AQ78" s="13"/>
      <c r="AR78" s="13"/>
      <c r="AS78" s="13"/>
      <c r="AT78" s="13"/>
      <c r="AU78" s="13"/>
      <c r="AV78" s="13"/>
      <c r="AW78" s="13"/>
      <c r="AX78" s="13"/>
      <c r="AY78" s="13"/>
      <c r="AZ78" s="13"/>
      <c r="BA78" s="13"/>
      <c r="BB78" s="13"/>
      <c r="BC78" s="13"/>
      <c r="BD78" s="13"/>
      <c r="BE78" s="13"/>
      <c r="BF78" s="13"/>
      <c r="BG78" s="13"/>
      <c r="BH78" s="13"/>
      <c r="BI78" s="13"/>
      <c r="BJ78" s="13"/>
      <c r="BK78" s="13"/>
      <c r="BL78" s="13"/>
      <c r="BM78" s="13"/>
      <c r="BN78" s="13"/>
      <c r="BO78" s="13"/>
      <c r="BP78" s="13"/>
      <c r="BQ78" s="13"/>
      <c r="BR78" s="13"/>
      <c r="BS78" s="13"/>
      <c r="BT78" s="13"/>
    </row>
    <row r="79" spans="1:72">
      <c r="A79" s="13"/>
      <c r="B79" s="13"/>
      <c r="C79" s="13"/>
      <c r="D79" s="13"/>
      <c r="E79" s="13"/>
      <c r="F79" s="13"/>
      <c r="G79" s="13"/>
      <c r="H79" s="13"/>
      <c r="I79" s="13"/>
      <c r="J79" s="13"/>
      <c r="K79" s="13"/>
      <c r="L79" s="13"/>
      <c r="M79" s="13"/>
      <c r="N79" s="13"/>
      <c r="O79" s="13"/>
      <c r="P79" s="13"/>
      <c r="Q79" s="13"/>
      <c r="R79" s="13"/>
      <c r="S79" s="13"/>
      <c r="T79" s="13"/>
      <c r="U79" s="13"/>
      <c r="V79" s="13"/>
      <c r="W79" s="13"/>
      <c r="X79" s="13"/>
      <c r="Y79" s="13"/>
      <c r="Z79" s="13"/>
      <c r="AA79" s="13"/>
      <c r="AB79" s="13"/>
      <c r="AC79" s="13"/>
      <c r="AD79" s="13"/>
      <c r="AE79" s="13"/>
      <c r="AF79" s="13"/>
      <c r="AG79" s="13"/>
      <c r="AH79" s="13"/>
      <c r="AI79" s="13"/>
      <c r="AJ79" s="13"/>
      <c r="AK79" s="13"/>
      <c r="AL79" s="13"/>
      <c r="AM79" s="13"/>
      <c r="AN79" s="13"/>
      <c r="AO79" s="13"/>
      <c r="AP79" s="13"/>
      <c r="AQ79" s="13"/>
      <c r="AR79" s="13"/>
      <c r="AS79" s="13"/>
      <c r="AT79" s="13"/>
      <c r="AU79" s="13"/>
      <c r="AV79" s="13"/>
      <c r="AW79" s="13"/>
      <c r="AX79" s="13"/>
      <c r="AY79" s="13"/>
      <c r="AZ79" s="13"/>
      <c r="BA79" s="13"/>
      <c r="BB79" s="13"/>
      <c r="BC79" s="13"/>
      <c r="BD79" s="13"/>
      <c r="BE79" s="13"/>
      <c r="BF79" s="13"/>
      <c r="BG79" s="13"/>
      <c r="BH79" s="13"/>
      <c r="BI79" s="13"/>
      <c r="BJ79" s="13"/>
      <c r="BK79" s="13"/>
      <c r="BL79" s="13"/>
      <c r="BM79" s="13"/>
      <c r="BN79" s="13"/>
      <c r="BO79" s="13"/>
      <c r="BP79" s="13"/>
      <c r="BQ79" s="13"/>
      <c r="BR79" s="13"/>
      <c r="BS79" s="13"/>
      <c r="BT79" s="13"/>
    </row>
    <row r="80" spans="1:72">
      <c r="A80" s="13"/>
      <c r="B80" s="13"/>
      <c r="C80" s="13"/>
      <c r="D80" s="13"/>
      <c r="E80" s="13"/>
      <c r="F80" s="13"/>
      <c r="G80" s="13"/>
      <c r="H80" s="13"/>
      <c r="I80" s="13"/>
      <c r="J80" s="13"/>
      <c r="K80" s="13"/>
      <c r="L80" s="13"/>
      <c r="M80" s="13"/>
      <c r="N80" s="13"/>
      <c r="O80" s="13"/>
      <c r="P80" s="13"/>
      <c r="Q80" s="13"/>
      <c r="R80" s="13"/>
      <c r="S80" s="13"/>
      <c r="T80" s="13"/>
      <c r="U80" s="13"/>
      <c r="V80" s="13"/>
      <c r="W80" s="13"/>
      <c r="X80" s="13"/>
      <c r="Y80" s="13"/>
      <c r="Z80" s="13"/>
      <c r="AA80" s="13"/>
      <c r="AB80" s="13"/>
      <c r="AC80" s="13"/>
      <c r="AD80" s="13"/>
      <c r="AE80" s="13"/>
      <c r="AF80" s="13"/>
      <c r="AG80" s="13"/>
      <c r="AH80" s="13"/>
      <c r="AI80" s="13"/>
      <c r="AJ80" s="13"/>
      <c r="AK80" s="13"/>
      <c r="AL80" s="13"/>
      <c r="AM80" s="13"/>
      <c r="AN80" s="13"/>
      <c r="AO80" s="13"/>
      <c r="AP80" s="13"/>
      <c r="AQ80" s="13"/>
      <c r="AR80" s="13"/>
      <c r="AS80" s="13"/>
      <c r="AT80" s="13"/>
      <c r="AU80" s="13"/>
      <c r="AV80" s="13"/>
      <c r="AW80" s="13"/>
      <c r="AX80" s="13"/>
      <c r="AY80" s="13"/>
      <c r="AZ80" s="13"/>
      <c r="BA80" s="13"/>
      <c r="BB80" s="13"/>
      <c r="BC80" s="13"/>
      <c r="BD80" s="13"/>
      <c r="BE80" s="13"/>
      <c r="BF80" s="13"/>
      <c r="BG80" s="13"/>
      <c r="BH80" s="13"/>
      <c r="BI80" s="13"/>
      <c r="BJ80" s="13"/>
      <c r="BK80" s="13"/>
      <c r="BL80" s="13"/>
      <c r="BM80" s="13"/>
      <c r="BN80" s="13"/>
      <c r="BO80" s="13"/>
      <c r="BP80" s="13"/>
      <c r="BQ80" s="13"/>
      <c r="BR80" s="13"/>
      <c r="BS80" s="13"/>
      <c r="BT80" s="13"/>
    </row>
    <row r="81" spans="1:72">
      <c r="A81" s="13"/>
      <c r="B81" s="13"/>
      <c r="C81" s="13"/>
      <c r="D81" s="13"/>
      <c r="E81" s="13"/>
      <c r="F81" s="13"/>
      <c r="G81" s="13"/>
      <c r="H81" s="13"/>
      <c r="I81" s="13"/>
      <c r="J81" s="13"/>
      <c r="K81" s="13"/>
      <c r="L81" s="13"/>
      <c r="M81" s="13"/>
      <c r="N81" s="13"/>
      <c r="O81" s="13"/>
      <c r="P81" s="13"/>
      <c r="Q81" s="13"/>
      <c r="R81" s="13"/>
      <c r="S81" s="13"/>
      <c r="T81" s="13"/>
      <c r="U81" s="13"/>
      <c r="V81" s="13"/>
      <c r="W81" s="13"/>
      <c r="X81" s="13"/>
      <c r="Y81" s="13"/>
      <c r="Z81" s="13"/>
      <c r="AA81" s="13"/>
      <c r="AB81" s="13"/>
      <c r="AC81" s="13"/>
      <c r="AD81" s="13"/>
      <c r="AE81" s="13"/>
      <c r="AF81" s="13"/>
      <c r="AG81" s="13"/>
      <c r="AH81" s="13"/>
      <c r="AI81" s="13"/>
      <c r="AJ81" s="13"/>
      <c r="AK81" s="13"/>
      <c r="AL81" s="13"/>
      <c r="AM81" s="13"/>
      <c r="AN81" s="13"/>
      <c r="AO81" s="13"/>
      <c r="AP81" s="13"/>
      <c r="AQ81" s="13"/>
      <c r="AR81" s="13"/>
      <c r="AS81" s="13"/>
      <c r="AT81" s="13"/>
      <c r="AU81" s="13"/>
      <c r="AV81" s="13"/>
      <c r="AW81" s="13"/>
      <c r="AX81" s="13"/>
      <c r="AY81" s="13"/>
      <c r="AZ81" s="13"/>
      <c r="BA81" s="13"/>
      <c r="BB81" s="13"/>
      <c r="BC81" s="13"/>
      <c r="BD81" s="13"/>
      <c r="BE81" s="13"/>
      <c r="BF81" s="13"/>
      <c r="BG81" s="13"/>
      <c r="BH81" s="13"/>
      <c r="BI81" s="13"/>
      <c r="BJ81" s="13"/>
      <c r="BK81" s="13"/>
      <c r="BL81" s="13"/>
      <c r="BM81" s="13"/>
      <c r="BN81" s="13"/>
      <c r="BO81" s="13"/>
      <c r="BP81" s="13"/>
      <c r="BQ81" s="13"/>
      <c r="BR81" s="13"/>
      <c r="BS81" s="13"/>
      <c r="BT81" s="13"/>
    </row>
    <row r="82" spans="1:72">
      <c r="A82" s="13"/>
      <c r="B82" s="13"/>
      <c r="C82" s="13"/>
      <c r="D82" s="13"/>
      <c r="E82" s="13"/>
      <c r="F82" s="13"/>
      <c r="G82" s="13"/>
      <c r="H82" s="13"/>
      <c r="I82" s="13"/>
      <c r="J82" s="13"/>
      <c r="K82" s="13"/>
      <c r="L82" s="13"/>
      <c r="M82" s="13"/>
      <c r="N82" s="13"/>
      <c r="O82" s="13"/>
      <c r="P82" s="13"/>
      <c r="Q82" s="13"/>
      <c r="R82" s="13"/>
      <c r="S82" s="13"/>
      <c r="T82" s="13"/>
      <c r="U82" s="13"/>
      <c r="V82" s="13"/>
      <c r="W82" s="13"/>
      <c r="X82" s="13"/>
      <c r="Y82" s="13"/>
      <c r="Z82" s="13"/>
      <c r="AA82" s="13"/>
      <c r="AB82" s="13"/>
      <c r="AC82" s="13"/>
      <c r="AD82" s="13"/>
      <c r="AE82" s="13"/>
      <c r="AF82" s="13"/>
      <c r="AG82" s="13"/>
      <c r="AH82" s="13"/>
      <c r="AI82" s="13"/>
      <c r="AJ82" s="13"/>
      <c r="AK82" s="13"/>
      <c r="AL82" s="13"/>
      <c r="AM82" s="13"/>
      <c r="AN82" s="13"/>
      <c r="AO82" s="13"/>
      <c r="AP82" s="13"/>
      <c r="AQ82" s="13"/>
      <c r="AR82" s="13"/>
      <c r="AS82" s="13"/>
      <c r="AT82" s="13"/>
      <c r="AU82" s="13"/>
      <c r="AV82" s="13"/>
      <c r="AW82" s="13"/>
      <c r="AX82" s="13"/>
      <c r="AY82" s="13"/>
      <c r="AZ82" s="13"/>
      <c r="BA82" s="13"/>
      <c r="BB82" s="13"/>
      <c r="BC82" s="13"/>
      <c r="BD82" s="13"/>
      <c r="BE82" s="13"/>
      <c r="BF82" s="13"/>
      <c r="BG82" s="13"/>
      <c r="BH82" s="13"/>
      <c r="BI82" s="13"/>
      <c r="BJ82" s="13"/>
      <c r="BK82" s="13"/>
      <c r="BL82" s="13"/>
      <c r="BM82" s="13"/>
      <c r="BN82" s="13"/>
      <c r="BO82" s="13"/>
      <c r="BP82" s="13"/>
      <c r="BQ82" s="13"/>
      <c r="BR82" s="13"/>
      <c r="BS82" s="13"/>
      <c r="BT82" s="13"/>
    </row>
    <row r="83" spans="1:72">
      <c r="A83" s="13"/>
      <c r="B83" s="13"/>
      <c r="C83" s="13"/>
      <c r="D83" s="13"/>
      <c r="E83" s="13"/>
      <c r="F83" s="13"/>
      <c r="G83" s="13"/>
      <c r="H83" s="13"/>
      <c r="I83" s="13"/>
      <c r="J83" s="13"/>
      <c r="K83" s="13"/>
      <c r="L83" s="13"/>
      <c r="M83" s="13"/>
      <c r="N83" s="13"/>
      <c r="O83" s="13"/>
      <c r="P83" s="13"/>
      <c r="Q83" s="13"/>
      <c r="R83" s="13"/>
      <c r="S83" s="13"/>
      <c r="T83" s="13"/>
      <c r="U83" s="13"/>
      <c r="V83" s="13"/>
      <c r="W83" s="13"/>
      <c r="X83" s="13"/>
      <c r="Y83" s="13"/>
      <c r="Z83" s="13"/>
      <c r="AA83" s="13"/>
      <c r="AB83" s="13"/>
      <c r="AC83" s="13"/>
      <c r="AD83" s="13"/>
      <c r="AE83" s="13"/>
      <c r="AF83" s="13"/>
      <c r="AG83" s="13"/>
      <c r="AH83" s="13"/>
      <c r="AI83" s="13"/>
      <c r="AJ83" s="13"/>
      <c r="AK83" s="13"/>
      <c r="AL83" s="13"/>
      <c r="AM83" s="13"/>
      <c r="AN83" s="13"/>
      <c r="AO83" s="13"/>
      <c r="AP83" s="13"/>
      <c r="AQ83" s="13"/>
      <c r="AR83" s="13"/>
      <c r="AS83" s="13"/>
      <c r="AT83" s="13"/>
      <c r="AU83" s="13"/>
      <c r="AV83" s="13"/>
      <c r="AW83" s="13"/>
      <c r="AX83" s="13"/>
      <c r="AY83" s="13"/>
      <c r="AZ83" s="13"/>
      <c r="BA83" s="13"/>
      <c r="BB83" s="13"/>
      <c r="BC83" s="13"/>
      <c r="BD83" s="13"/>
      <c r="BE83" s="13"/>
      <c r="BF83" s="13"/>
      <c r="BG83" s="13"/>
      <c r="BH83" s="13"/>
      <c r="BI83" s="13"/>
      <c r="BJ83" s="13"/>
      <c r="BK83" s="13"/>
      <c r="BL83" s="13"/>
      <c r="BM83" s="13"/>
      <c r="BN83" s="13"/>
      <c r="BO83" s="13"/>
      <c r="BP83" s="13"/>
      <c r="BQ83" s="13"/>
      <c r="BR83" s="13"/>
      <c r="BS83" s="13"/>
      <c r="BT83" s="13"/>
    </row>
    <row r="84" spans="1:72">
      <c r="A84" s="13"/>
      <c r="B84" s="13"/>
      <c r="C84" s="13"/>
      <c r="D84" s="13"/>
      <c r="E84" s="13"/>
      <c r="F84" s="13"/>
      <c r="G84" s="13"/>
      <c r="H84" s="13"/>
      <c r="I84" s="13"/>
      <c r="J84" s="13"/>
      <c r="K84" s="13"/>
      <c r="L84" s="13"/>
      <c r="M84" s="13"/>
      <c r="N84" s="13"/>
      <c r="O84" s="13"/>
      <c r="P84" s="13"/>
      <c r="Q84" s="13"/>
      <c r="R84" s="13"/>
      <c r="S84" s="13"/>
      <c r="T84" s="13"/>
      <c r="U84" s="13"/>
      <c r="V84" s="13"/>
      <c r="W84" s="13"/>
      <c r="X84" s="13"/>
      <c r="Y84" s="13"/>
      <c r="Z84" s="13"/>
      <c r="AA84" s="13"/>
      <c r="AB84" s="13"/>
      <c r="AC84" s="13"/>
      <c r="AD84" s="13"/>
      <c r="AE84" s="13"/>
      <c r="AF84" s="13"/>
      <c r="AG84" s="13"/>
      <c r="AH84" s="13"/>
      <c r="AI84" s="13"/>
      <c r="AJ84" s="13"/>
      <c r="AK84" s="13"/>
      <c r="AL84" s="13"/>
      <c r="AM84" s="13"/>
      <c r="AN84" s="13"/>
      <c r="AO84" s="13"/>
      <c r="AP84" s="13"/>
      <c r="AQ84" s="13"/>
      <c r="AR84" s="13"/>
      <c r="AS84" s="13"/>
      <c r="AT84" s="13"/>
      <c r="AU84" s="13"/>
      <c r="AV84" s="13"/>
      <c r="AW84" s="13"/>
      <c r="AX84" s="13"/>
      <c r="AY84" s="13"/>
      <c r="AZ84" s="13"/>
      <c r="BA84" s="13"/>
      <c r="BB84" s="13"/>
      <c r="BC84" s="13"/>
      <c r="BD84" s="13"/>
      <c r="BE84" s="13"/>
      <c r="BF84" s="13"/>
      <c r="BG84" s="13"/>
      <c r="BH84" s="13"/>
      <c r="BI84" s="13"/>
      <c r="BJ84" s="13"/>
      <c r="BK84" s="13"/>
      <c r="BL84" s="13"/>
      <c r="BM84" s="13"/>
      <c r="BN84" s="13"/>
      <c r="BO84" s="13"/>
      <c r="BP84" s="13"/>
      <c r="BQ84" s="13"/>
      <c r="BR84" s="13"/>
      <c r="BS84" s="13"/>
      <c r="BT84" s="13"/>
    </row>
    <row r="85" spans="1:72">
      <c r="A85" s="13"/>
      <c r="B85" s="13"/>
      <c r="C85" s="13"/>
      <c r="D85" s="13"/>
      <c r="E85" s="13"/>
      <c r="F85" s="13"/>
      <c r="G85" s="13"/>
      <c r="H85" s="13"/>
      <c r="I85" s="13"/>
      <c r="J85" s="13"/>
      <c r="K85" s="13"/>
      <c r="L85" s="13"/>
      <c r="M85" s="13"/>
      <c r="N85" s="13"/>
      <c r="O85" s="13"/>
      <c r="P85" s="13"/>
      <c r="Q85" s="13"/>
      <c r="R85" s="13"/>
      <c r="S85" s="13"/>
      <c r="T85" s="13"/>
      <c r="U85" s="13"/>
      <c r="V85" s="13"/>
      <c r="W85" s="13"/>
      <c r="X85" s="13"/>
      <c r="Y85" s="13"/>
      <c r="Z85" s="13"/>
      <c r="AA85" s="13"/>
      <c r="AB85" s="13"/>
      <c r="AC85" s="13"/>
      <c r="AD85" s="13"/>
      <c r="AE85" s="13"/>
      <c r="AF85" s="13"/>
      <c r="AG85" s="13"/>
      <c r="AH85" s="13"/>
      <c r="AI85" s="13"/>
      <c r="AJ85" s="13"/>
      <c r="AK85" s="13"/>
      <c r="AL85" s="13"/>
      <c r="AM85" s="13"/>
      <c r="AN85" s="13"/>
      <c r="AO85" s="13"/>
      <c r="AP85" s="13"/>
      <c r="AQ85" s="13"/>
      <c r="AR85" s="13"/>
      <c r="AS85" s="13"/>
      <c r="AT85" s="13"/>
      <c r="AU85" s="13"/>
      <c r="AV85" s="13"/>
      <c r="AW85" s="13"/>
      <c r="AX85" s="13"/>
      <c r="AY85" s="13"/>
      <c r="AZ85" s="13"/>
      <c r="BA85" s="13"/>
      <c r="BB85" s="13"/>
      <c r="BC85" s="13"/>
      <c r="BD85" s="13"/>
      <c r="BE85" s="13"/>
      <c r="BF85" s="13"/>
      <c r="BG85" s="13"/>
      <c r="BH85" s="13"/>
      <c r="BI85" s="13"/>
      <c r="BJ85" s="13"/>
      <c r="BK85" s="13"/>
      <c r="BL85" s="13"/>
      <c r="BM85" s="13"/>
      <c r="BN85" s="13"/>
      <c r="BO85" s="13"/>
      <c r="BP85" s="13"/>
      <c r="BQ85" s="13"/>
      <c r="BR85" s="13"/>
      <c r="BS85" s="13"/>
      <c r="BT85" s="13"/>
    </row>
    <row r="86" spans="1:72">
      <c r="BF86" s="13"/>
      <c r="BG86" s="13"/>
      <c r="BH86" s="13"/>
      <c r="BI86" s="13"/>
      <c r="BJ86" s="13"/>
      <c r="BK86" s="13"/>
      <c r="BL86" s="13"/>
      <c r="BM86" s="13"/>
      <c r="BN86" s="13"/>
      <c r="BO86" s="13"/>
      <c r="BP86" s="13"/>
      <c r="BQ86" s="13"/>
      <c r="BR86" s="13"/>
      <c r="BS86" s="13"/>
      <c r="BT86" s="13"/>
    </row>
  </sheetData>
  <dataConsolidate/>
  <mergeCells count="112">
    <mergeCell ref="B16:S16"/>
    <mergeCell ref="U16:BE16"/>
    <mergeCell ref="BF62:BL62"/>
    <mergeCell ref="BF40:BM40"/>
    <mergeCell ref="BF41:BM41"/>
    <mergeCell ref="B53:J53"/>
    <mergeCell ref="K53:R53"/>
    <mergeCell ref="S53:V53"/>
    <mergeCell ref="BF55:BM55"/>
    <mergeCell ref="BF59:BG59"/>
    <mergeCell ref="BH59:BI59"/>
    <mergeCell ref="BF49:BG49"/>
    <mergeCell ref="BF46:BH46"/>
    <mergeCell ref="BF47:BM47"/>
    <mergeCell ref="BF58:BM58"/>
    <mergeCell ref="B51:T51"/>
    <mergeCell ref="BF52:BM52"/>
    <mergeCell ref="BF43:BL43"/>
    <mergeCell ref="B41:BE41"/>
    <mergeCell ref="B42:BE42"/>
    <mergeCell ref="AQ49:BC49"/>
    <mergeCell ref="Y49:AG49"/>
    <mergeCell ref="Y48:AG48"/>
    <mergeCell ref="AQ48:BC48"/>
    <mergeCell ref="B18:BE18"/>
    <mergeCell ref="B19:BE19"/>
    <mergeCell ref="B43:BE43"/>
    <mergeCell ref="B48:T48"/>
    <mergeCell ref="BF60:BI60"/>
    <mergeCell ref="BF61:BL61"/>
    <mergeCell ref="Y51:AG51"/>
    <mergeCell ref="AQ51:BC51"/>
    <mergeCell ref="Y52:AG52"/>
    <mergeCell ref="AQ52:BC52"/>
    <mergeCell ref="BF56:BM56"/>
    <mergeCell ref="BF57:BM57"/>
    <mergeCell ref="BF53:BM53"/>
    <mergeCell ref="BF51:BM51"/>
    <mergeCell ref="BF48:BM48"/>
    <mergeCell ref="BF50:BM50"/>
    <mergeCell ref="B44:BE44"/>
    <mergeCell ref="B46:H46"/>
    <mergeCell ref="I46:Q46"/>
    <mergeCell ref="BG33:BH33"/>
    <mergeCell ref="BF39:BH39"/>
    <mergeCell ref="R27:BE27"/>
    <mergeCell ref="B28:BE28"/>
    <mergeCell ref="B29:BE29"/>
    <mergeCell ref="BH16:BH17"/>
    <mergeCell ref="BF32:BN32"/>
    <mergeCell ref="BF22:BH22"/>
    <mergeCell ref="BF27:BM27"/>
    <mergeCell ref="BG16:BG17"/>
    <mergeCell ref="BF12:BG12"/>
    <mergeCell ref="BF23:BH23"/>
    <mergeCell ref="BF24:BH24"/>
    <mergeCell ref="BF21:BH21"/>
    <mergeCell ref="BI14:BK14"/>
    <mergeCell ref="BF13:BG13"/>
    <mergeCell ref="BF16:BF17"/>
    <mergeCell ref="BL13:BM13"/>
    <mergeCell ref="BF28:BM28"/>
    <mergeCell ref="BF26:BH26"/>
    <mergeCell ref="BF35:BM36"/>
    <mergeCell ref="BF34:BH34"/>
    <mergeCell ref="B26:Q26"/>
    <mergeCell ref="R26:BE26"/>
    <mergeCell ref="AB30:BD30"/>
    <mergeCell ref="BF29:BK29"/>
    <mergeCell ref="B40:BE40"/>
    <mergeCell ref="B34:BE34"/>
    <mergeCell ref="B27:Q27"/>
    <mergeCell ref="B23:BE23"/>
    <mergeCell ref="B22:Q22"/>
    <mergeCell ref="B35:BE35"/>
    <mergeCell ref="B38:AD38"/>
    <mergeCell ref="AE38:BE38"/>
    <mergeCell ref="B39:AD39"/>
    <mergeCell ref="AE39:BE39"/>
    <mergeCell ref="B37:BE37"/>
    <mergeCell ref="B31:Q31"/>
    <mergeCell ref="R31:BE31"/>
    <mergeCell ref="B32:BE32"/>
    <mergeCell ref="B25:G25"/>
    <mergeCell ref="B36:BE36"/>
    <mergeCell ref="B30:AA30"/>
    <mergeCell ref="B33:BE33"/>
    <mergeCell ref="H25:BE25"/>
    <mergeCell ref="AM5:BE5"/>
    <mergeCell ref="AM6:BE6"/>
    <mergeCell ref="K11:AV11"/>
    <mergeCell ref="BI10:BK10"/>
    <mergeCell ref="BI11:BK11"/>
    <mergeCell ref="BI12:BK12"/>
    <mergeCell ref="BI13:BJ13"/>
    <mergeCell ref="B24:G24"/>
    <mergeCell ref="H24:BE24"/>
    <mergeCell ref="BF7:BG7"/>
    <mergeCell ref="BF8:BJ8"/>
    <mergeCell ref="AA13:AM13"/>
    <mergeCell ref="AN13:AU13"/>
    <mergeCell ref="AV13:AY13"/>
    <mergeCell ref="R22:BE22"/>
    <mergeCell ref="B20:BE20"/>
    <mergeCell ref="B21:BE21"/>
    <mergeCell ref="G5:Y9"/>
    <mergeCell ref="B17:M17"/>
    <mergeCell ref="N17:BE17"/>
    <mergeCell ref="BF10:BG10"/>
    <mergeCell ref="BF11:BG11"/>
    <mergeCell ref="BF14:BH14"/>
    <mergeCell ref="BF15:BH15"/>
  </mergeCells>
  <dataValidations count="12">
    <dataValidation type="list" allowBlank="1" showInputMessage="1" showErrorMessage="1" sqref="BF47:BM48 BF55:BF58 BG58:BM58 BG55:BM55 BF50:BM53">
      <formula1>Эталонн</formula1>
    </dataValidation>
    <dataValidation type="list" allowBlank="1" showInputMessage="1" showErrorMessage="1" sqref="B48:T48 B51">
      <formula1>Спец</formula1>
    </dataValidation>
    <dataValidation type="list" allowBlank="1" showInputMessage="1" showErrorMessage="1" sqref="BF43">
      <formula1>Класс</formula1>
    </dataValidation>
    <dataValidation type="list" allowBlank="1" showInputMessage="1" showErrorMessage="1" sqref="BH59:BI59">
      <formula1>Закл</formula1>
    </dataValidation>
    <dataValidation type="list" allowBlank="1" showInputMessage="1" showErrorMessage="1" sqref="AQ48:BC48 AQ51:BC51">
      <formula1>Пов</formula1>
    </dataValidation>
    <dataValidation type="list" allowBlank="1" showInputMessage="1" showErrorMessage="1" sqref="BF8:BJ8">
      <formula1>Наименование</formula1>
    </dataValidation>
    <dataValidation type="list" allowBlank="1" showInputMessage="1" showErrorMessage="1" sqref="BL14">
      <formula1>Данет</formula1>
    </dataValidation>
    <dataValidation type="list" allowBlank="1" showInputMessage="1" showErrorMessage="1" sqref="BL8">
      <formula1>КТ</formula1>
    </dataValidation>
    <dataValidation type="list" allowBlank="1" showInputMessage="1" showErrorMessage="1" sqref="BM8">
      <formula1>Номинал</formula1>
    </dataValidation>
    <dataValidation type="list" allowBlank="1" showInputMessage="1" showErrorMessage="1" sqref="BN8">
      <formula1>Едизм</formula1>
    </dataValidation>
    <dataValidation type="list" allowBlank="1" showInputMessage="1" showErrorMessage="1" sqref="BF27:BM27">
      <formula1>Заказчики</formula1>
    </dataValidation>
    <dataValidation type="list" allowBlank="1" showInputMessage="1" showErrorMessage="1" sqref="B16:T16">
      <formula1>"Эталон (средство измерений)"</formula1>
    </dataValidation>
  </dataValidations>
  <pageMargins left="0.27559055118110237" right="0.27559055118110237" top="0.98425196850393704" bottom="0.15748031496062992" header="0.51181102362204722" footer="0.51181102362204722"/>
  <pageSetup paperSize="9" firstPageNumber="0" orientation="portrait" blackAndWhite="1" horizontalDpi="300" verticalDpi="300"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BA171"/>
  <sheetViews>
    <sheetView workbookViewId="0">
      <selection activeCell="AE74" sqref="AE74"/>
    </sheetView>
  </sheetViews>
  <sheetFormatPr defaultColWidth="1.7109375" defaultRowHeight="12.75"/>
  <cols>
    <col min="1" max="40" width="2.42578125" style="75" customWidth="1"/>
    <col min="41" max="41" width="2" style="75" bestFit="1" customWidth="1"/>
    <col min="42" max="16384" width="1.7109375" style="75"/>
  </cols>
  <sheetData>
    <row r="1" spans="2:39" ht="4.5" customHeight="1">
      <c r="B1" s="260"/>
      <c r="C1" s="260"/>
      <c r="D1" s="260"/>
      <c r="E1" s="260"/>
      <c r="F1" s="260"/>
      <c r="G1" s="260"/>
      <c r="H1" s="260"/>
      <c r="I1" s="260"/>
      <c r="J1" s="260"/>
      <c r="K1" s="260"/>
      <c r="L1" s="260"/>
      <c r="M1" s="260"/>
      <c r="N1" s="260"/>
      <c r="O1" s="260"/>
      <c r="P1" s="260"/>
      <c r="Q1" s="260"/>
      <c r="R1" s="260"/>
      <c r="S1" s="260"/>
      <c r="T1" s="260"/>
      <c r="U1" s="260"/>
      <c r="V1" s="260"/>
      <c r="W1" s="260"/>
      <c r="X1" s="260"/>
      <c r="Y1" s="260"/>
      <c r="Z1" s="260"/>
      <c r="AA1" s="260"/>
      <c r="AB1" s="260"/>
      <c r="AC1" s="260"/>
      <c r="AD1" s="260"/>
      <c r="AE1" s="260"/>
    </row>
    <row r="2" spans="2:39" ht="4.5" customHeight="1">
      <c r="B2" s="260"/>
      <c r="C2" s="260"/>
      <c r="D2" s="260"/>
      <c r="E2" s="260"/>
      <c r="F2" s="260"/>
      <c r="G2" s="260"/>
      <c r="H2" s="260"/>
      <c r="I2" s="260"/>
      <c r="J2" s="260"/>
      <c r="K2" s="260"/>
      <c r="L2" s="260"/>
      <c r="M2" s="260"/>
      <c r="N2" s="260"/>
      <c r="O2" s="260"/>
      <c r="P2" s="260"/>
      <c r="Q2" s="260"/>
      <c r="R2" s="260"/>
      <c r="S2" s="260"/>
      <c r="T2" s="260"/>
      <c r="U2" s="260"/>
      <c r="V2" s="260"/>
      <c r="W2" s="260"/>
      <c r="X2" s="260"/>
      <c r="Y2" s="260"/>
      <c r="Z2" s="260"/>
      <c r="AA2" s="260"/>
      <c r="AB2" s="260"/>
      <c r="AC2" s="260"/>
      <c r="AD2" s="260"/>
      <c r="AE2" s="260"/>
    </row>
    <row r="3" spans="2:39" ht="4.5" customHeight="1">
      <c r="B3" s="261"/>
      <c r="C3" s="261"/>
      <c r="D3" s="261"/>
      <c r="E3" s="261"/>
      <c r="F3" s="261"/>
      <c r="G3" s="261"/>
      <c r="H3" s="261"/>
      <c r="I3" s="261"/>
    </row>
    <row r="4" spans="2:39" ht="4.5" customHeight="1">
      <c r="B4" s="260"/>
      <c r="C4" s="260"/>
      <c r="D4" s="260"/>
      <c r="E4" s="260"/>
      <c r="F4" s="260"/>
      <c r="G4" s="260"/>
      <c r="H4" s="260"/>
      <c r="I4" s="260"/>
      <c r="J4" s="260"/>
      <c r="K4" s="260"/>
      <c r="L4" s="260"/>
      <c r="M4" s="260"/>
      <c r="N4" s="260"/>
      <c r="O4" s="260"/>
      <c r="P4" s="260"/>
      <c r="Q4" s="260"/>
      <c r="R4" s="260"/>
      <c r="S4" s="260"/>
      <c r="T4" s="260"/>
      <c r="U4" s="260"/>
      <c r="V4" s="260"/>
      <c r="W4" s="260"/>
      <c r="X4" s="260"/>
      <c r="Y4" s="260"/>
      <c r="Z4" s="260"/>
      <c r="AA4" s="260"/>
      <c r="AB4" s="260"/>
      <c r="AC4" s="260"/>
      <c r="AD4" s="260"/>
      <c r="AE4" s="260"/>
    </row>
    <row r="5" spans="2:39" ht="4.5" customHeight="1">
      <c r="B5" s="414" t="s">
        <v>288</v>
      </c>
      <c r="C5" s="414"/>
      <c r="D5" s="414"/>
      <c r="E5" s="414"/>
      <c r="F5" s="414"/>
      <c r="G5" s="414"/>
      <c r="H5" s="414"/>
      <c r="I5" s="414"/>
      <c r="J5" s="414"/>
      <c r="K5" s="414"/>
      <c r="L5" s="414"/>
      <c r="M5" s="414"/>
      <c r="N5" s="414"/>
      <c r="O5" s="414"/>
      <c r="P5" s="414"/>
      <c r="Q5" s="414"/>
      <c r="R5" s="414"/>
      <c r="S5" s="414"/>
      <c r="T5" s="414"/>
      <c r="U5" s="414"/>
      <c r="V5" s="414"/>
      <c r="W5" s="414"/>
      <c r="X5" s="414"/>
      <c r="Y5" s="414"/>
      <c r="Z5" s="414"/>
      <c r="AA5" s="414"/>
      <c r="AB5" s="414"/>
      <c r="AC5" s="414"/>
      <c r="AD5" s="414"/>
      <c r="AE5" s="414"/>
      <c r="AF5" s="414"/>
      <c r="AG5" s="414"/>
      <c r="AH5" s="414"/>
      <c r="AI5" s="414"/>
      <c r="AJ5" s="414"/>
      <c r="AK5" s="414"/>
      <c r="AL5" s="414"/>
      <c r="AM5" s="414"/>
    </row>
    <row r="6" spans="2:39" ht="4.5" customHeight="1">
      <c r="B6" s="414"/>
      <c r="C6" s="414"/>
      <c r="D6" s="414"/>
      <c r="E6" s="414"/>
      <c r="F6" s="414"/>
      <c r="G6" s="414"/>
      <c r="H6" s="414"/>
      <c r="I6" s="414"/>
      <c r="J6" s="414"/>
      <c r="K6" s="414"/>
      <c r="L6" s="414"/>
      <c r="M6" s="414"/>
      <c r="N6" s="414"/>
      <c r="O6" s="414"/>
      <c r="P6" s="414"/>
      <c r="Q6" s="414"/>
      <c r="R6" s="414"/>
      <c r="S6" s="414"/>
      <c r="T6" s="414"/>
      <c r="U6" s="414"/>
      <c r="V6" s="414"/>
      <c r="W6" s="414"/>
      <c r="X6" s="414"/>
      <c r="Y6" s="414"/>
      <c r="Z6" s="414"/>
      <c r="AA6" s="414"/>
      <c r="AB6" s="414"/>
      <c r="AC6" s="414"/>
      <c r="AD6" s="414"/>
      <c r="AE6" s="414"/>
      <c r="AF6" s="414"/>
      <c r="AG6" s="414"/>
      <c r="AH6" s="414"/>
      <c r="AI6" s="414"/>
      <c r="AJ6" s="414"/>
      <c r="AK6" s="414"/>
      <c r="AL6" s="414"/>
      <c r="AM6" s="414"/>
    </row>
    <row r="7" spans="2:39" ht="4.5" customHeight="1">
      <c r="B7" s="414"/>
      <c r="C7" s="414"/>
      <c r="D7" s="414"/>
      <c r="E7" s="414"/>
      <c r="F7" s="414"/>
      <c r="G7" s="414"/>
      <c r="H7" s="414"/>
      <c r="I7" s="414"/>
      <c r="J7" s="414"/>
      <c r="K7" s="414"/>
      <c r="L7" s="414"/>
      <c r="M7" s="414"/>
      <c r="N7" s="414"/>
      <c r="O7" s="414"/>
      <c r="P7" s="414"/>
      <c r="Q7" s="414"/>
      <c r="R7" s="414"/>
      <c r="S7" s="414"/>
      <c r="T7" s="414"/>
      <c r="U7" s="414"/>
      <c r="V7" s="414"/>
      <c r="W7" s="414"/>
      <c r="X7" s="414"/>
      <c r="Y7" s="414"/>
      <c r="Z7" s="414"/>
      <c r="AA7" s="414"/>
      <c r="AB7" s="414"/>
      <c r="AC7" s="414"/>
      <c r="AD7" s="414"/>
      <c r="AE7" s="414"/>
      <c r="AF7" s="414"/>
      <c r="AG7" s="414"/>
      <c r="AH7" s="414"/>
      <c r="AI7" s="414"/>
      <c r="AJ7" s="414"/>
      <c r="AK7" s="414"/>
      <c r="AL7" s="414"/>
      <c r="AM7" s="414"/>
    </row>
    <row r="8" spans="2:39" ht="4.5" customHeight="1">
      <c r="B8" s="414"/>
      <c r="C8" s="414"/>
      <c r="D8" s="414"/>
      <c r="E8" s="414"/>
      <c r="F8" s="414"/>
      <c r="G8" s="414"/>
      <c r="H8" s="414"/>
      <c r="I8" s="414"/>
      <c r="J8" s="414"/>
      <c r="K8" s="414"/>
      <c r="L8" s="414"/>
      <c r="M8" s="414"/>
      <c r="N8" s="414"/>
      <c r="O8" s="414"/>
      <c r="P8" s="414"/>
      <c r="Q8" s="414"/>
      <c r="R8" s="414"/>
      <c r="S8" s="414"/>
      <c r="T8" s="414"/>
      <c r="U8" s="414"/>
      <c r="V8" s="414"/>
      <c r="W8" s="414"/>
      <c r="X8" s="414"/>
      <c r="Y8" s="414"/>
      <c r="Z8" s="414"/>
      <c r="AA8" s="414"/>
      <c r="AB8" s="414"/>
      <c r="AC8" s="414"/>
      <c r="AD8" s="414"/>
      <c r="AE8" s="414"/>
      <c r="AF8" s="414"/>
      <c r="AG8" s="414"/>
      <c r="AH8" s="414"/>
      <c r="AI8" s="414"/>
      <c r="AJ8" s="414"/>
      <c r="AK8" s="414"/>
      <c r="AL8" s="414"/>
      <c r="AM8" s="414"/>
    </row>
    <row r="9" spans="2:39" ht="4.5" customHeight="1">
      <c r="B9" s="296" t="str">
        <f>Свидетельство!BF47&amp;" "&amp;Свидетельство!BF48&amp;" "&amp;Свидетельство!BF50&amp;" "&amp;Свидетельство!BF51&amp;" "&amp;Свидетельство!BF52&amp;" "&amp;Свидетельство!BF53&amp;" "&amp;Свидетельство!BF55&amp;"  "&amp;Свидетельство!BF56&amp;" "&amp;Свидетельство!BF57&amp;" "&amp;Свидетельство!BF58&amp;""</f>
        <v xml:space="preserve">  компаратор массы ССТ1000К № 19507176, СКО 3 г , гири образцовые 3 разряда ГО-20    (КТ F2) № 1-100 (3.1.ZГА.0039.2012) ,        барометр-анероид метеорологический  БАММ-1     № 698, термогигрометр ТГЦ-МГ4  №514</v>
      </c>
      <c r="C9" s="296"/>
      <c r="D9" s="296"/>
      <c r="E9" s="296"/>
      <c r="F9" s="296"/>
      <c r="G9" s="296"/>
      <c r="H9" s="296"/>
      <c r="I9" s="296"/>
      <c r="J9" s="296"/>
      <c r="K9" s="296"/>
      <c r="L9" s="296"/>
      <c r="M9" s="296"/>
      <c r="N9" s="296"/>
      <c r="O9" s="296"/>
      <c r="P9" s="296"/>
      <c r="Q9" s="296"/>
      <c r="R9" s="296"/>
      <c r="S9" s="296"/>
      <c r="T9" s="296"/>
      <c r="U9" s="296"/>
      <c r="V9" s="296"/>
      <c r="W9" s="296"/>
      <c r="X9" s="296"/>
      <c r="Y9" s="296"/>
      <c r="Z9" s="296"/>
      <c r="AA9" s="296"/>
      <c r="AB9" s="296"/>
      <c r="AC9" s="296"/>
      <c r="AD9" s="296"/>
      <c r="AE9" s="296"/>
      <c r="AF9" s="296"/>
      <c r="AG9" s="296"/>
      <c r="AH9" s="296"/>
      <c r="AI9" s="296"/>
      <c r="AJ9" s="296"/>
      <c r="AK9" s="296"/>
      <c r="AL9" s="296"/>
      <c r="AM9" s="296"/>
    </row>
    <row r="10" spans="2:39" ht="4.5" customHeight="1">
      <c r="B10" s="296"/>
      <c r="C10" s="296"/>
      <c r="D10" s="296"/>
      <c r="E10" s="296"/>
      <c r="F10" s="296"/>
      <c r="G10" s="296"/>
      <c r="H10" s="296"/>
      <c r="I10" s="296"/>
      <c r="J10" s="296"/>
      <c r="K10" s="296"/>
      <c r="L10" s="296"/>
      <c r="M10" s="296"/>
      <c r="N10" s="296"/>
      <c r="O10" s="296"/>
      <c r="P10" s="296"/>
      <c r="Q10" s="296"/>
      <c r="R10" s="296"/>
      <c r="S10" s="296"/>
      <c r="T10" s="296"/>
      <c r="U10" s="296"/>
      <c r="V10" s="296"/>
      <c r="W10" s="296"/>
      <c r="X10" s="296"/>
      <c r="Y10" s="296"/>
      <c r="Z10" s="296"/>
      <c r="AA10" s="296"/>
      <c r="AB10" s="296"/>
      <c r="AC10" s="296"/>
      <c r="AD10" s="296"/>
      <c r="AE10" s="296"/>
      <c r="AF10" s="296"/>
      <c r="AG10" s="296"/>
      <c r="AH10" s="296"/>
      <c r="AI10" s="296"/>
      <c r="AJ10" s="296"/>
      <c r="AK10" s="296"/>
      <c r="AL10" s="296"/>
      <c r="AM10" s="296"/>
    </row>
    <row r="11" spans="2:39" ht="4.5" customHeight="1">
      <c r="B11" s="296"/>
      <c r="C11" s="296"/>
      <c r="D11" s="296"/>
      <c r="E11" s="296"/>
      <c r="F11" s="296"/>
      <c r="G11" s="296"/>
      <c r="H11" s="296"/>
      <c r="I11" s="296"/>
      <c r="J11" s="296"/>
      <c r="K11" s="296"/>
      <c r="L11" s="296"/>
      <c r="M11" s="296"/>
      <c r="N11" s="296"/>
      <c r="O11" s="296"/>
      <c r="P11" s="296"/>
      <c r="Q11" s="296"/>
      <c r="R11" s="296"/>
      <c r="S11" s="296"/>
      <c r="T11" s="296"/>
      <c r="U11" s="296"/>
      <c r="V11" s="296"/>
      <c r="W11" s="296"/>
      <c r="X11" s="296"/>
      <c r="Y11" s="296"/>
      <c r="Z11" s="296"/>
      <c r="AA11" s="296"/>
      <c r="AB11" s="296"/>
      <c r="AC11" s="296"/>
      <c r="AD11" s="296"/>
      <c r="AE11" s="296"/>
      <c r="AF11" s="296"/>
      <c r="AG11" s="296"/>
      <c r="AH11" s="296"/>
      <c r="AI11" s="296"/>
      <c r="AJ11" s="296"/>
      <c r="AK11" s="296"/>
      <c r="AL11" s="296"/>
      <c r="AM11" s="296"/>
    </row>
    <row r="12" spans="2:39" ht="4.5" customHeight="1">
      <c r="B12" s="296"/>
      <c r="C12" s="296"/>
      <c r="D12" s="296"/>
      <c r="E12" s="296"/>
      <c r="F12" s="296"/>
      <c r="G12" s="296"/>
      <c r="H12" s="296"/>
      <c r="I12" s="296"/>
      <c r="J12" s="296"/>
      <c r="K12" s="296"/>
      <c r="L12" s="296"/>
      <c r="M12" s="296"/>
      <c r="N12" s="296"/>
      <c r="O12" s="296"/>
      <c r="P12" s="296"/>
      <c r="Q12" s="296"/>
      <c r="R12" s="296"/>
      <c r="S12" s="296"/>
      <c r="T12" s="296"/>
      <c r="U12" s="296"/>
      <c r="V12" s="296"/>
      <c r="W12" s="296"/>
      <c r="X12" s="296"/>
      <c r="Y12" s="296"/>
      <c r="Z12" s="296"/>
      <c r="AA12" s="296"/>
      <c r="AB12" s="296"/>
      <c r="AC12" s="296"/>
      <c r="AD12" s="296"/>
      <c r="AE12" s="296"/>
      <c r="AF12" s="296"/>
      <c r="AG12" s="296"/>
      <c r="AH12" s="296"/>
      <c r="AI12" s="296"/>
      <c r="AJ12" s="296"/>
      <c r="AK12" s="296"/>
      <c r="AL12" s="296"/>
      <c r="AM12" s="296"/>
    </row>
    <row r="13" spans="2:39" ht="4.5" customHeight="1">
      <c r="B13" s="296"/>
      <c r="C13" s="296"/>
      <c r="D13" s="296"/>
      <c r="E13" s="296"/>
      <c r="F13" s="296"/>
      <c r="G13" s="296"/>
      <c r="H13" s="296"/>
      <c r="I13" s="296"/>
      <c r="J13" s="296"/>
      <c r="K13" s="296"/>
      <c r="L13" s="296"/>
      <c r="M13" s="296"/>
      <c r="N13" s="296"/>
      <c r="O13" s="296"/>
      <c r="P13" s="296"/>
      <c r="Q13" s="296"/>
      <c r="R13" s="296"/>
      <c r="S13" s="296"/>
      <c r="T13" s="296"/>
      <c r="U13" s="296"/>
      <c r="V13" s="296"/>
      <c r="W13" s="296"/>
      <c r="X13" s="296"/>
      <c r="Y13" s="296"/>
      <c r="Z13" s="296"/>
      <c r="AA13" s="296"/>
      <c r="AB13" s="296"/>
      <c r="AC13" s="296"/>
      <c r="AD13" s="296"/>
      <c r="AE13" s="296"/>
      <c r="AF13" s="296"/>
      <c r="AG13" s="296"/>
      <c r="AH13" s="296"/>
      <c r="AI13" s="296"/>
      <c r="AJ13" s="296"/>
      <c r="AK13" s="296"/>
      <c r="AL13" s="296"/>
      <c r="AM13" s="296"/>
    </row>
    <row r="14" spans="2:39" ht="4.5" customHeight="1">
      <c r="B14" s="296"/>
      <c r="C14" s="296"/>
      <c r="D14" s="296"/>
      <c r="E14" s="296"/>
      <c r="F14" s="296"/>
      <c r="G14" s="296"/>
      <c r="H14" s="296"/>
      <c r="I14" s="296"/>
      <c r="J14" s="296"/>
      <c r="K14" s="296"/>
      <c r="L14" s="296"/>
      <c r="M14" s="296"/>
      <c r="N14" s="296"/>
      <c r="O14" s="296"/>
      <c r="P14" s="296"/>
      <c r="Q14" s="296"/>
      <c r="R14" s="296"/>
      <c r="S14" s="296"/>
      <c r="T14" s="296"/>
      <c r="U14" s="296"/>
      <c r="V14" s="296"/>
      <c r="W14" s="296"/>
      <c r="X14" s="296"/>
      <c r="Y14" s="296"/>
      <c r="Z14" s="296"/>
      <c r="AA14" s="296"/>
      <c r="AB14" s="296"/>
      <c r="AC14" s="296"/>
      <c r="AD14" s="296"/>
      <c r="AE14" s="296"/>
      <c r="AF14" s="296"/>
      <c r="AG14" s="296"/>
      <c r="AH14" s="296"/>
      <c r="AI14" s="296"/>
      <c r="AJ14" s="296"/>
      <c r="AK14" s="296"/>
      <c r="AL14" s="296"/>
      <c r="AM14" s="296"/>
    </row>
    <row r="15" spans="2:39" ht="4.5" customHeight="1">
      <c r="B15" s="296"/>
      <c r="C15" s="296"/>
      <c r="D15" s="296"/>
      <c r="E15" s="296"/>
      <c r="F15" s="296"/>
      <c r="G15" s="296"/>
      <c r="H15" s="296"/>
      <c r="I15" s="296"/>
      <c r="J15" s="296"/>
      <c r="K15" s="296"/>
      <c r="L15" s="296"/>
      <c r="M15" s="296"/>
      <c r="N15" s="296"/>
      <c r="O15" s="296"/>
      <c r="P15" s="296"/>
      <c r="Q15" s="296"/>
      <c r="R15" s="296"/>
      <c r="S15" s="296"/>
      <c r="T15" s="296"/>
      <c r="U15" s="296"/>
      <c r="V15" s="296"/>
      <c r="W15" s="296"/>
      <c r="X15" s="296"/>
      <c r="Y15" s="296"/>
      <c r="Z15" s="296"/>
      <c r="AA15" s="296"/>
      <c r="AB15" s="296"/>
      <c r="AC15" s="296"/>
      <c r="AD15" s="296"/>
      <c r="AE15" s="296"/>
      <c r="AF15" s="296"/>
      <c r="AG15" s="296"/>
      <c r="AH15" s="296"/>
      <c r="AI15" s="296"/>
      <c r="AJ15" s="296"/>
      <c r="AK15" s="296"/>
      <c r="AL15" s="296"/>
      <c r="AM15" s="296"/>
    </row>
    <row r="16" spans="2:39" ht="4.5" customHeight="1">
      <c r="B16" s="296"/>
      <c r="C16" s="296"/>
      <c r="D16" s="296"/>
      <c r="E16" s="296"/>
      <c r="F16" s="296"/>
      <c r="G16" s="296"/>
      <c r="H16" s="296"/>
      <c r="I16" s="296"/>
      <c r="J16" s="296"/>
      <c r="K16" s="296"/>
      <c r="L16" s="296"/>
      <c r="M16" s="296"/>
      <c r="N16" s="296"/>
      <c r="O16" s="296"/>
      <c r="P16" s="296"/>
      <c r="Q16" s="296"/>
      <c r="R16" s="296"/>
      <c r="S16" s="296"/>
      <c r="T16" s="296"/>
      <c r="U16" s="296"/>
      <c r="V16" s="296"/>
      <c r="W16" s="296"/>
      <c r="X16" s="296"/>
      <c r="Y16" s="296"/>
      <c r="Z16" s="296"/>
      <c r="AA16" s="296"/>
      <c r="AB16" s="296"/>
      <c r="AC16" s="296"/>
      <c r="AD16" s="296"/>
      <c r="AE16" s="296"/>
      <c r="AF16" s="296"/>
      <c r="AG16" s="296"/>
      <c r="AH16" s="296"/>
      <c r="AI16" s="296"/>
      <c r="AJ16" s="296"/>
      <c r="AK16" s="296"/>
      <c r="AL16" s="296"/>
      <c r="AM16" s="296"/>
    </row>
    <row r="17" spans="2:39" ht="4.5" customHeight="1">
      <c r="B17" s="296"/>
      <c r="C17" s="296"/>
      <c r="D17" s="296"/>
      <c r="E17" s="296"/>
      <c r="F17" s="296"/>
      <c r="G17" s="296"/>
      <c r="H17" s="296"/>
      <c r="I17" s="296"/>
      <c r="J17" s="296"/>
      <c r="K17" s="296"/>
      <c r="L17" s="296"/>
      <c r="M17" s="296"/>
      <c r="N17" s="296"/>
      <c r="O17" s="296"/>
      <c r="P17" s="296"/>
      <c r="Q17" s="296"/>
      <c r="R17" s="296"/>
      <c r="S17" s="296"/>
      <c r="T17" s="296"/>
      <c r="U17" s="296"/>
      <c r="V17" s="296"/>
      <c r="W17" s="296"/>
      <c r="X17" s="296"/>
      <c r="Y17" s="296"/>
      <c r="Z17" s="296"/>
      <c r="AA17" s="296"/>
      <c r="AB17" s="296"/>
      <c r="AC17" s="296"/>
      <c r="AD17" s="296"/>
      <c r="AE17" s="296"/>
      <c r="AF17" s="296"/>
      <c r="AG17" s="296"/>
      <c r="AH17" s="296"/>
      <c r="AI17" s="296"/>
      <c r="AJ17" s="296"/>
      <c r="AK17" s="296"/>
      <c r="AL17" s="296"/>
      <c r="AM17" s="296"/>
    </row>
    <row r="18" spans="2:39" ht="4.5" customHeight="1">
      <c r="B18" s="296"/>
      <c r="C18" s="296"/>
      <c r="D18" s="296"/>
      <c r="E18" s="296"/>
      <c r="F18" s="296"/>
      <c r="G18" s="296"/>
      <c r="H18" s="296"/>
      <c r="I18" s="296"/>
      <c r="J18" s="296"/>
      <c r="K18" s="296"/>
      <c r="L18" s="296"/>
      <c r="M18" s="296"/>
      <c r="N18" s="296"/>
      <c r="O18" s="296"/>
      <c r="P18" s="296"/>
      <c r="Q18" s="296"/>
      <c r="R18" s="296"/>
      <c r="S18" s="296"/>
      <c r="T18" s="296"/>
      <c r="U18" s="296"/>
      <c r="V18" s="296"/>
      <c r="W18" s="296"/>
      <c r="X18" s="296"/>
      <c r="Y18" s="296"/>
      <c r="Z18" s="296"/>
      <c r="AA18" s="296"/>
      <c r="AB18" s="296"/>
      <c r="AC18" s="296"/>
      <c r="AD18" s="296"/>
      <c r="AE18" s="296"/>
      <c r="AF18" s="296"/>
      <c r="AG18" s="296"/>
      <c r="AH18" s="296"/>
      <c r="AI18" s="296"/>
      <c r="AJ18" s="296"/>
      <c r="AK18" s="296"/>
      <c r="AL18" s="296"/>
      <c r="AM18" s="296"/>
    </row>
    <row r="19" spans="2:39" ht="4.5" customHeight="1">
      <c r="B19" s="296"/>
      <c r="C19" s="296"/>
      <c r="D19" s="296"/>
      <c r="E19" s="296"/>
      <c r="F19" s="296"/>
      <c r="G19" s="296"/>
      <c r="H19" s="296"/>
      <c r="I19" s="296"/>
      <c r="J19" s="296"/>
      <c r="K19" s="296"/>
      <c r="L19" s="296"/>
      <c r="M19" s="296"/>
      <c r="N19" s="296"/>
      <c r="O19" s="296"/>
      <c r="P19" s="296"/>
      <c r="Q19" s="296"/>
      <c r="R19" s="296"/>
      <c r="S19" s="296"/>
      <c r="T19" s="296"/>
      <c r="U19" s="296"/>
      <c r="V19" s="296"/>
      <c r="W19" s="296"/>
      <c r="X19" s="296"/>
      <c r="Y19" s="296"/>
      <c r="Z19" s="296"/>
      <c r="AA19" s="296"/>
      <c r="AB19" s="296"/>
      <c r="AC19" s="296"/>
      <c r="AD19" s="296"/>
      <c r="AE19" s="296"/>
      <c r="AF19" s="296"/>
      <c r="AG19" s="296"/>
      <c r="AH19" s="296"/>
      <c r="AI19" s="296"/>
      <c r="AJ19" s="296"/>
      <c r="AK19" s="296"/>
      <c r="AL19" s="296"/>
      <c r="AM19" s="296"/>
    </row>
    <row r="20" spans="2:39" ht="4.5" customHeight="1">
      <c r="B20" s="296"/>
      <c r="C20" s="296"/>
      <c r="D20" s="296"/>
      <c r="E20" s="296"/>
      <c r="F20" s="296"/>
      <c r="G20" s="296"/>
      <c r="H20" s="296"/>
      <c r="I20" s="296"/>
      <c r="J20" s="296"/>
      <c r="K20" s="296"/>
      <c r="L20" s="296"/>
      <c r="M20" s="296"/>
      <c r="N20" s="296"/>
      <c r="O20" s="296"/>
      <c r="P20" s="296"/>
      <c r="Q20" s="296"/>
      <c r="R20" s="296"/>
      <c r="S20" s="296"/>
      <c r="T20" s="296"/>
      <c r="U20" s="296"/>
      <c r="V20" s="296"/>
      <c r="W20" s="296"/>
      <c r="X20" s="296"/>
      <c r="Y20" s="296"/>
      <c r="Z20" s="296"/>
      <c r="AA20" s="296"/>
      <c r="AB20" s="296"/>
      <c r="AC20" s="296"/>
      <c r="AD20" s="296"/>
      <c r="AE20" s="296"/>
      <c r="AF20" s="296"/>
      <c r="AG20" s="296"/>
      <c r="AH20" s="296"/>
      <c r="AI20" s="296"/>
      <c r="AJ20" s="296"/>
      <c r="AK20" s="296"/>
      <c r="AL20" s="296"/>
      <c r="AM20" s="296"/>
    </row>
    <row r="21" spans="2:39" ht="4.5" customHeight="1">
      <c r="B21" s="296"/>
      <c r="C21" s="296"/>
      <c r="D21" s="296"/>
      <c r="E21" s="296"/>
      <c r="F21" s="296"/>
      <c r="G21" s="296"/>
      <c r="H21" s="296"/>
      <c r="I21" s="296"/>
      <c r="J21" s="296"/>
      <c r="K21" s="296"/>
      <c r="L21" s="296"/>
      <c r="M21" s="296"/>
      <c r="N21" s="296"/>
      <c r="O21" s="296"/>
      <c r="P21" s="296"/>
      <c r="Q21" s="296"/>
      <c r="R21" s="296"/>
      <c r="S21" s="296"/>
      <c r="T21" s="296"/>
      <c r="U21" s="296"/>
      <c r="V21" s="296"/>
      <c r="W21" s="296"/>
      <c r="X21" s="296"/>
      <c r="Y21" s="296"/>
      <c r="Z21" s="296"/>
      <c r="AA21" s="296"/>
      <c r="AB21" s="296"/>
      <c r="AC21" s="296"/>
      <c r="AD21" s="296"/>
      <c r="AE21" s="296"/>
      <c r="AF21" s="296"/>
      <c r="AG21" s="296"/>
      <c r="AH21" s="296"/>
      <c r="AI21" s="296"/>
      <c r="AJ21" s="296"/>
      <c r="AK21" s="296"/>
      <c r="AL21" s="296"/>
      <c r="AM21" s="296"/>
    </row>
    <row r="22" spans="2:39" ht="4.5" customHeight="1">
      <c r="B22" s="296"/>
      <c r="C22" s="296"/>
      <c r="D22" s="296"/>
      <c r="E22" s="296"/>
      <c r="F22" s="296"/>
      <c r="G22" s="296"/>
      <c r="H22" s="296"/>
      <c r="I22" s="296"/>
      <c r="J22" s="296"/>
      <c r="K22" s="296"/>
      <c r="L22" s="296"/>
      <c r="M22" s="296"/>
      <c r="N22" s="296"/>
      <c r="O22" s="296"/>
      <c r="P22" s="296"/>
      <c r="Q22" s="296"/>
      <c r="R22" s="296"/>
      <c r="S22" s="296"/>
      <c r="T22" s="296"/>
      <c r="U22" s="296"/>
      <c r="V22" s="296"/>
      <c r="W22" s="296"/>
      <c r="X22" s="296"/>
      <c r="Y22" s="296"/>
      <c r="Z22" s="296"/>
      <c r="AA22" s="296"/>
      <c r="AB22" s="296"/>
      <c r="AC22" s="296"/>
      <c r="AD22" s="296"/>
      <c r="AE22" s="296"/>
      <c r="AF22" s="296"/>
      <c r="AG22" s="296"/>
      <c r="AH22" s="296"/>
      <c r="AI22" s="296"/>
      <c r="AJ22" s="296"/>
      <c r="AK22" s="296"/>
      <c r="AL22" s="296"/>
      <c r="AM22" s="296"/>
    </row>
    <row r="23" spans="2:39" ht="4.5" customHeight="1">
      <c r="B23" s="296"/>
      <c r="C23" s="296"/>
      <c r="D23" s="296"/>
      <c r="E23" s="296"/>
      <c r="F23" s="296"/>
      <c r="G23" s="296"/>
      <c r="H23" s="296"/>
      <c r="I23" s="296"/>
      <c r="J23" s="296"/>
      <c r="K23" s="296"/>
      <c r="L23" s="296"/>
      <c r="M23" s="296"/>
      <c r="N23" s="296"/>
      <c r="O23" s="296"/>
      <c r="P23" s="296"/>
      <c r="Q23" s="296"/>
      <c r="R23" s="296"/>
      <c r="S23" s="296"/>
      <c r="T23" s="296"/>
      <c r="U23" s="296"/>
      <c r="V23" s="296"/>
      <c r="W23" s="296"/>
      <c r="X23" s="296"/>
      <c r="Y23" s="296"/>
      <c r="Z23" s="296"/>
      <c r="AA23" s="296"/>
      <c r="AB23" s="296"/>
      <c r="AC23" s="296"/>
      <c r="AD23" s="296"/>
      <c r="AE23" s="296"/>
      <c r="AF23" s="296"/>
      <c r="AG23" s="296"/>
      <c r="AH23" s="296"/>
      <c r="AI23" s="296"/>
      <c r="AJ23" s="296"/>
      <c r="AK23" s="296"/>
      <c r="AL23" s="296"/>
      <c r="AM23" s="296"/>
    </row>
    <row r="24" spans="2:39" ht="4.5" customHeight="1">
      <c r="B24" s="296"/>
      <c r="C24" s="296"/>
      <c r="D24" s="296"/>
      <c r="E24" s="296"/>
      <c r="F24" s="296"/>
      <c r="G24" s="296"/>
      <c r="H24" s="296"/>
      <c r="I24" s="296"/>
      <c r="J24" s="296"/>
      <c r="K24" s="296"/>
      <c r="L24" s="296"/>
      <c r="M24" s="296"/>
      <c r="N24" s="296"/>
      <c r="O24" s="296"/>
      <c r="P24" s="296"/>
      <c r="Q24" s="296"/>
      <c r="R24" s="296"/>
      <c r="S24" s="296"/>
      <c r="T24" s="296"/>
      <c r="U24" s="296"/>
      <c r="V24" s="296"/>
      <c r="W24" s="296"/>
      <c r="X24" s="296"/>
      <c r="Y24" s="296"/>
      <c r="Z24" s="296"/>
      <c r="AA24" s="296"/>
      <c r="AB24" s="296"/>
      <c r="AC24" s="296"/>
      <c r="AD24" s="296"/>
      <c r="AE24" s="296"/>
      <c r="AF24" s="296"/>
      <c r="AG24" s="296"/>
      <c r="AH24" s="296"/>
      <c r="AI24" s="296"/>
      <c r="AJ24" s="296"/>
      <c r="AK24" s="296"/>
      <c r="AL24" s="296"/>
      <c r="AM24" s="296"/>
    </row>
    <row r="25" spans="2:39" ht="2.25" customHeight="1">
      <c r="B25" s="296"/>
      <c r="C25" s="296"/>
      <c r="D25" s="296"/>
      <c r="E25" s="296"/>
      <c r="F25" s="296"/>
      <c r="G25" s="296"/>
      <c r="H25" s="296"/>
      <c r="I25" s="296"/>
      <c r="J25" s="296"/>
      <c r="K25" s="296"/>
      <c r="L25" s="296"/>
      <c r="M25" s="296"/>
      <c r="N25" s="296"/>
      <c r="O25" s="296"/>
      <c r="P25" s="296"/>
      <c r="Q25" s="296"/>
      <c r="R25" s="296"/>
      <c r="S25" s="296"/>
      <c r="T25" s="296"/>
      <c r="U25" s="296"/>
      <c r="V25" s="296"/>
      <c r="W25" s="296"/>
      <c r="X25" s="296"/>
      <c r="Y25" s="296"/>
      <c r="Z25" s="296"/>
      <c r="AA25" s="296"/>
      <c r="AB25" s="296"/>
      <c r="AC25" s="296"/>
      <c r="AD25" s="296"/>
      <c r="AE25" s="296"/>
      <c r="AF25" s="296"/>
      <c r="AG25" s="296"/>
      <c r="AH25" s="296"/>
      <c r="AI25" s="296"/>
      <c r="AJ25" s="296"/>
      <c r="AK25" s="296"/>
      <c r="AL25" s="296"/>
      <c r="AM25" s="296"/>
    </row>
    <row r="26" spans="2:39" ht="4.5" hidden="1" customHeight="1">
      <c r="B26" s="296"/>
      <c r="C26" s="296"/>
      <c r="D26" s="296"/>
      <c r="E26" s="296"/>
      <c r="F26" s="296"/>
      <c r="G26" s="296"/>
      <c r="H26" s="296"/>
      <c r="I26" s="296"/>
      <c r="J26" s="296"/>
      <c r="K26" s="296"/>
      <c r="L26" s="296"/>
      <c r="M26" s="296"/>
      <c r="N26" s="296"/>
      <c r="O26" s="296"/>
      <c r="P26" s="296"/>
      <c r="Q26" s="296"/>
      <c r="R26" s="296"/>
      <c r="S26" s="296"/>
      <c r="T26" s="296"/>
      <c r="U26" s="296"/>
      <c r="V26" s="296"/>
      <c r="W26" s="296"/>
      <c r="X26" s="296"/>
      <c r="Y26" s="296"/>
      <c r="Z26" s="296"/>
      <c r="AA26" s="296"/>
      <c r="AB26" s="296"/>
      <c r="AC26" s="296"/>
      <c r="AD26" s="296"/>
      <c r="AE26" s="296"/>
      <c r="AF26" s="296"/>
      <c r="AG26" s="296"/>
      <c r="AH26" s="296"/>
      <c r="AI26" s="296"/>
      <c r="AJ26" s="296"/>
      <c r="AK26" s="296"/>
      <c r="AL26" s="296"/>
      <c r="AM26" s="296"/>
    </row>
    <row r="27" spans="2:39" ht="4.5" hidden="1" customHeight="1">
      <c r="B27" s="296"/>
      <c r="C27" s="296"/>
      <c r="D27" s="296"/>
      <c r="E27" s="296"/>
      <c r="F27" s="296"/>
      <c r="G27" s="296"/>
      <c r="H27" s="296"/>
      <c r="I27" s="296"/>
      <c r="J27" s="296"/>
      <c r="K27" s="296"/>
      <c r="L27" s="296"/>
      <c r="M27" s="296"/>
      <c r="N27" s="296"/>
      <c r="O27" s="296"/>
      <c r="P27" s="296"/>
      <c r="Q27" s="296"/>
      <c r="R27" s="296"/>
      <c r="S27" s="296"/>
      <c r="T27" s="296"/>
      <c r="U27" s="296"/>
      <c r="V27" s="296"/>
      <c r="W27" s="296"/>
      <c r="X27" s="296"/>
      <c r="Y27" s="296"/>
      <c r="Z27" s="296"/>
      <c r="AA27" s="296"/>
      <c r="AB27" s="296"/>
      <c r="AC27" s="296"/>
      <c r="AD27" s="296"/>
      <c r="AE27" s="296"/>
      <c r="AF27" s="296"/>
      <c r="AG27" s="296"/>
      <c r="AH27" s="296"/>
      <c r="AI27" s="296"/>
      <c r="AJ27" s="296"/>
      <c r="AK27" s="296"/>
      <c r="AL27" s="296"/>
      <c r="AM27" s="296"/>
    </row>
    <row r="28" spans="2:39" ht="9" customHeight="1">
      <c r="B28" s="296"/>
      <c r="C28" s="296"/>
      <c r="D28" s="296"/>
      <c r="E28" s="296"/>
      <c r="F28" s="296"/>
      <c r="G28" s="296"/>
      <c r="H28" s="296"/>
      <c r="I28" s="296"/>
      <c r="J28" s="296"/>
      <c r="K28" s="296"/>
      <c r="L28" s="296"/>
      <c r="M28" s="296"/>
      <c r="N28" s="296"/>
      <c r="O28" s="296"/>
      <c r="P28" s="296"/>
      <c r="Q28" s="296"/>
      <c r="R28" s="296"/>
      <c r="S28" s="296"/>
      <c r="T28" s="296"/>
      <c r="U28" s="296"/>
      <c r="V28" s="296"/>
      <c r="W28" s="296"/>
      <c r="X28" s="296"/>
      <c r="Y28" s="296"/>
      <c r="Z28" s="296"/>
      <c r="AA28" s="296"/>
      <c r="AB28" s="296"/>
      <c r="AC28" s="296"/>
      <c r="AD28" s="296"/>
      <c r="AE28" s="296"/>
      <c r="AF28" s="296"/>
      <c r="AG28" s="296"/>
      <c r="AH28" s="296"/>
      <c r="AI28" s="296"/>
      <c r="AJ28" s="296"/>
      <c r="AK28" s="296"/>
      <c r="AL28" s="296"/>
      <c r="AM28" s="296"/>
    </row>
    <row r="29" spans="2:39" ht="4.5" customHeight="1">
      <c r="B29" s="415" t="s">
        <v>455</v>
      </c>
      <c r="C29" s="415"/>
      <c r="D29" s="415"/>
      <c r="E29" s="415"/>
      <c r="F29" s="415"/>
      <c r="G29" s="415"/>
      <c r="H29" s="415"/>
      <c r="I29" s="415"/>
      <c r="J29" s="415"/>
      <c r="K29" s="415"/>
      <c r="L29" s="415"/>
      <c r="M29" s="415"/>
      <c r="N29" s="415"/>
      <c r="O29" s="415"/>
      <c r="P29" s="415"/>
      <c r="Q29" s="415"/>
      <c r="R29" s="415"/>
      <c r="S29" s="415"/>
      <c r="T29" s="415"/>
      <c r="U29" s="415"/>
      <c r="V29" s="415"/>
      <c r="W29" s="415"/>
      <c r="X29" s="415"/>
      <c r="Y29" s="415"/>
      <c r="Z29" s="415"/>
      <c r="AA29" s="415"/>
      <c r="AB29" s="415"/>
      <c r="AC29" s="415"/>
      <c r="AD29" s="415"/>
      <c r="AE29" s="415"/>
      <c r="AF29" s="415"/>
      <c r="AG29" s="415"/>
      <c r="AH29" s="415"/>
      <c r="AI29" s="415"/>
      <c r="AJ29" s="415"/>
      <c r="AK29" s="415"/>
      <c r="AL29" s="415"/>
      <c r="AM29" s="415"/>
    </row>
    <row r="30" spans="2:39" ht="4.5" hidden="1" customHeight="1">
      <c r="B30" s="415"/>
      <c r="C30" s="415"/>
      <c r="D30" s="415"/>
      <c r="E30" s="415"/>
      <c r="F30" s="415"/>
      <c r="G30" s="415"/>
      <c r="H30" s="415"/>
      <c r="I30" s="415"/>
      <c r="J30" s="415"/>
      <c r="K30" s="415"/>
      <c r="L30" s="415"/>
      <c r="M30" s="415"/>
      <c r="N30" s="415"/>
      <c r="O30" s="415"/>
      <c r="P30" s="415"/>
      <c r="Q30" s="415"/>
      <c r="R30" s="415"/>
      <c r="S30" s="415"/>
      <c r="T30" s="415"/>
      <c r="U30" s="415"/>
      <c r="V30" s="415"/>
      <c r="W30" s="415"/>
      <c r="X30" s="415"/>
      <c r="Y30" s="415"/>
      <c r="Z30" s="415"/>
      <c r="AA30" s="415"/>
      <c r="AB30" s="415"/>
      <c r="AC30" s="415"/>
      <c r="AD30" s="415"/>
      <c r="AE30" s="415"/>
      <c r="AF30" s="415"/>
      <c r="AG30" s="415"/>
      <c r="AH30" s="415"/>
      <c r="AI30" s="415"/>
      <c r="AJ30" s="415"/>
      <c r="AK30" s="415"/>
      <c r="AL30" s="415"/>
      <c r="AM30" s="415"/>
    </row>
    <row r="31" spans="2:39" ht="18" customHeight="1">
      <c r="B31" s="415"/>
      <c r="C31" s="415"/>
      <c r="D31" s="415"/>
      <c r="E31" s="415"/>
      <c r="F31" s="415"/>
      <c r="G31" s="415"/>
      <c r="H31" s="415"/>
      <c r="I31" s="415"/>
      <c r="J31" s="415"/>
      <c r="K31" s="415"/>
      <c r="L31" s="415"/>
      <c r="M31" s="415"/>
      <c r="N31" s="415"/>
      <c r="O31" s="415"/>
      <c r="P31" s="415"/>
      <c r="Q31" s="415"/>
      <c r="R31" s="415"/>
      <c r="S31" s="415"/>
      <c r="T31" s="415"/>
      <c r="U31" s="415"/>
      <c r="V31" s="415"/>
      <c r="W31" s="415"/>
      <c r="X31" s="415"/>
      <c r="Y31" s="415"/>
      <c r="Z31" s="415"/>
      <c r="AA31" s="415"/>
      <c r="AB31" s="415"/>
      <c r="AC31" s="415"/>
      <c r="AD31" s="415"/>
      <c r="AE31" s="415"/>
      <c r="AF31" s="415"/>
      <c r="AG31" s="415"/>
      <c r="AH31" s="415"/>
      <c r="AI31" s="415"/>
      <c r="AJ31" s="415"/>
      <c r="AK31" s="415"/>
      <c r="AL31" s="415"/>
      <c r="AM31" s="415"/>
    </row>
    <row r="32" spans="2:39" ht="4.5" hidden="1" customHeight="1">
      <c r="B32" s="415"/>
      <c r="C32" s="415"/>
      <c r="D32" s="415"/>
      <c r="E32" s="415"/>
      <c r="F32" s="415"/>
      <c r="G32" s="415"/>
      <c r="H32" s="415"/>
      <c r="I32" s="415"/>
      <c r="J32" s="415"/>
      <c r="K32" s="415"/>
      <c r="L32" s="415"/>
      <c r="M32" s="415"/>
      <c r="N32" s="415"/>
      <c r="O32" s="415"/>
      <c r="P32" s="415"/>
      <c r="Q32" s="415"/>
      <c r="R32" s="415"/>
      <c r="S32" s="415"/>
      <c r="T32" s="415"/>
      <c r="U32" s="415"/>
      <c r="V32" s="415"/>
      <c r="W32" s="415"/>
      <c r="X32" s="415"/>
      <c r="Y32" s="415"/>
      <c r="Z32" s="415"/>
      <c r="AA32" s="415"/>
      <c r="AB32" s="415"/>
      <c r="AC32" s="415"/>
      <c r="AD32" s="415"/>
      <c r="AE32" s="415"/>
      <c r="AF32" s="415"/>
      <c r="AG32" s="415"/>
      <c r="AH32" s="415"/>
      <c r="AI32" s="415"/>
      <c r="AJ32" s="415"/>
      <c r="AK32" s="415"/>
      <c r="AL32" s="415"/>
      <c r="AM32" s="415"/>
    </row>
    <row r="33" spans="2:39" ht="3.75" hidden="1" customHeight="1">
      <c r="B33" s="416" t="str">
        <f>Свидетельство!BF43</f>
        <v>рабочему эталону 4 разряда  в соответствии с ГОСТ OIML R 111-1-2009</v>
      </c>
      <c r="C33" s="416"/>
      <c r="D33" s="416"/>
      <c r="E33" s="416"/>
      <c r="F33" s="416"/>
      <c r="G33" s="416"/>
      <c r="H33" s="416"/>
      <c r="I33" s="416"/>
      <c r="J33" s="416"/>
      <c r="K33" s="416"/>
      <c r="L33" s="416"/>
      <c r="M33" s="416"/>
      <c r="N33" s="416"/>
      <c r="O33" s="416"/>
      <c r="P33" s="416"/>
      <c r="Q33" s="416"/>
      <c r="R33" s="416"/>
      <c r="S33" s="416"/>
      <c r="T33" s="416"/>
      <c r="U33" s="416"/>
      <c r="V33" s="416"/>
      <c r="W33" s="416"/>
      <c r="X33" s="416"/>
      <c r="Y33" s="416"/>
      <c r="Z33" s="416"/>
      <c r="AA33" s="416"/>
      <c r="AB33" s="416"/>
      <c r="AC33" s="416"/>
      <c r="AD33" s="416"/>
      <c r="AE33" s="416"/>
      <c r="AF33" s="416"/>
      <c r="AG33" s="416"/>
      <c r="AH33" s="416"/>
      <c r="AI33" s="416"/>
      <c r="AJ33" s="416"/>
      <c r="AK33" s="416"/>
      <c r="AL33" s="416"/>
      <c r="AM33" s="416"/>
    </row>
    <row r="34" spans="2:39" ht="4.5" hidden="1" customHeight="1">
      <c r="B34" s="416"/>
      <c r="C34" s="416"/>
      <c r="D34" s="416"/>
      <c r="E34" s="416"/>
      <c r="F34" s="416"/>
      <c r="G34" s="416"/>
      <c r="H34" s="416"/>
      <c r="I34" s="416"/>
      <c r="J34" s="416"/>
      <c r="K34" s="416"/>
      <c r="L34" s="416"/>
      <c r="M34" s="416"/>
      <c r="N34" s="416"/>
      <c r="O34" s="416"/>
      <c r="P34" s="416"/>
      <c r="Q34" s="416"/>
      <c r="R34" s="416"/>
      <c r="S34" s="416"/>
      <c r="T34" s="416"/>
      <c r="U34" s="416"/>
      <c r="V34" s="416"/>
      <c r="W34" s="416"/>
      <c r="X34" s="416"/>
      <c r="Y34" s="416"/>
      <c r="Z34" s="416"/>
      <c r="AA34" s="416"/>
      <c r="AB34" s="416"/>
      <c r="AC34" s="416"/>
      <c r="AD34" s="416"/>
      <c r="AE34" s="416"/>
      <c r="AF34" s="416"/>
      <c r="AG34" s="416"/>
      <c r="AH34" s="416"/>
      <c r="AI34" s="416"/>
      <c r="AJ34" s="416"/>
      <c r="AK34" s="416"/>
      <c r="AL34" s="416"/>
      <c r="AM34" s="416"/>
    </row>
    <row r="35" spans="2:39" ht="6" customHeight="1">
      <c r="B35" s="416"/>
      <c r="C35" s="416"/>
      <c r="D35" s="416"/>
      <c r="E35" s="416"/>
      <c r="F35" s="416"/>
      <c r="G35" s="416"/>
      <c r="H35" s="416"/>
      <c r="I35" s="416"/>
      <c r="J35" s="416"/>
      <c r="K35" s="416"/>
      <c r="L35" s="416"/>
      <c r="M35" s="416"/>
      <c r="N35" s="416"/>
      <c r="O35" s="416"/>
      <c r="P35" s="416"/>
      <c r="Q35" s="416"/>
      <c r="R35" s="416"/>
      <c r="S35" s="416"/>
      <c r="T35" s="416"/>
      <c r="U35" s="416"/>
      <c r="V35" s="416"/>
      <c r="W35" s="416"/>
      <c r="X35" s="416"/>
      <c r="Y35" s="416"/>
      <c r="Z35" s="416"/>
      <c r="AA35" s="416"/>
      <c r="AB35" s="416"/>
      <c r="AC35" s="416"/>
      <c r="AD35" s="416"/>
      <c r="AE35" s="416"/>
      <c r="AF35" s="416"/>
      <c r="AG35" s="416"/>
      <c r="AH35" s="416"/>
      <c r="AI35" s="416"/>
      <c r="AJ35" s="416"/>
      <c r="AK35" s="416"/>
      <c r="AL35" s="416"/>
      <c r="AM35" s="416"/>
    </row>
    <row r="36" spans="2:39" ht="6" customHeight="1">
      <c r="B36" s="416"/>
      <c r="C36" s="416"/>
      <c r="D36" s="416"/>
      <c r="E36" s="416"/>
      <c r="F36" s="416"/>
      <c r="G36" s="416"/>
      <c r="H36" s="416"/>
      <c r="I36" s="416"/>
      <c r="J36" s="416"/>
      <c r="K36" s="416"/>
      <c r="L36" s="416"/>
      <c r="M36" s="416"/>
      <c r="N36" s="416"/>
      <c r="O36" s="416"/>
      <c r="P36" s="416"/>
      <c r="Q36" s="416"/>
      <c r="R36" s="416"/>
      <c r="S36" s="416"/>
      <c r="T36" s="416"/>
      <c r="U36" s="416"/>
      <c r="V36" s="416"/>
      <c r="W36" s="416"/>
      <c r="X36" s="416"/>
      <c r="Y36" s="416"/>
      <c r="Z36" s="416"/>
      <c r="AA36" s="416"/>
      <c r="AB36" s="416"/>
      <c r="AC36" s="416"/>
      <c r="AD36" s="416"/>
      <c r="AE36" s="416"/>
      <c r="AF36" s="416"/>
      <c r="AG36" s="416"/>
      <c r="AH36" s="416"/>
      <c r="AI36" s="416"/>
      <c r="AJ36" s="416"/>
      <c r="AK36" s="416"/>
      <c r="AL36" s="416"/>
      <c r="AM36" s="416"/>
    </row>
    <row r="37" spans="2:39" ht="4.5" customHeight="1">
      <c r="B37" s="394" t="s">
        <v>453</v>
      </c>
      <c r="C37" s="394"/>
      <c r="D37" s="394"/>
      <c r="E37" s="394"/>
      <c r="F37" s="394"/>
      <c r="G37" s="394"/>
      <c r="H37" s="394"/>
      <c r="I37" s="394"/>
      <c r="J37" s="394"/>
      <c r="K37" s="394"/>
      <c r="L37" s="394"/>
      <c r="M37" s="394"/>
      <c r="N37" s="394"/>
      <c r="O37" s="394"/>
      <c r="P37" s="394"/>
      <c r="Q37" s="394"/>
      <c r="R37" s="394"/>
      <c r="S37" s="394"/>
      <c r="T37" s="394"/>
      <c r="U37" s="394"/>
      <c r="V37" s="394"/>
      <c r="W37" s="394"/>
      <c r="X37" s="394"/>
      <c r="Y37" s="394"/>
      <c r="Z37" s="394"/>
      <c r="AA37" s="394"/>
      <c r="AB37" s="394"/>
      <c r="AC37" s="394"/>
      <c r="AD37" s="394"/>
      <c r="AE37" s="394"/>
      <c r="AF37" s="394"/>
      <c r="AG37" s="394"/>
      <c r="AH37" s="394"/>
      <c r="AI37" s="394"/>
      <c r="AJ37" s="394"/>
      <c r="AK37" s="394"/>
      <c r="AL37" s="394"/>
      <c r="AM37" s="394"/>
    </row>
    <row r="38" spans="2:39" ht="4.5" customHeight="1">
      <c r="B38" s="394"/>
      <c r="C38" s="394"/>
      <c r="D38" s="394"/>
      <c r="E38" s="394"/>
      <c r="F38" s="394"/>
      <c r="G38" s="394"/>
      <c r="H38" s="394"/>
      <c r="I38" s="394"/>
      <c r="J38" s="394"/>
      <c r="K38" s="394"/>
      <c r="L38" s="394"/>
      <c r="M38" s="394"/>
      <c r="N38" s="394"/>
      <c r="O38" s="394"/>
      <c r="P38" s="394"/>
      <c r="Q38" s="394"/>
      <c r="R38" s="394"/>
      <c r="S38" s="394"/>
      <c r="T38" s="394"/>
      <c r="U38" s="394"/>
      <c r="V38" s="394"/>
      <c r="W38" s="394"/>
      <c r="X38" s="394"/>
      <c r="Y38" s="394"/>
      <c r="Z38" s="394"/>
      <c r="AA38" s="394"/>
      <c r="AB38" s="394"/>
      <c r="AC38" s="394"/>
      <c r="AD38" s="394"/>
      <c r="AE38" s="394"/>
      <c r="AF38" s="394"/>
      <c r="AG38" s="394"/>
      <c r="AH38" s="394"/>
      <c r="AI38" s="394"/>
      <c r="AJ38" s="394"/>
      <c r="AK38" s="394"/>
      <c r="AL38" s="394"/>
      <c r="AM38" s="394"/>
    </row>
    <row r="39" spans="2:39" ht="4.5" customHeight="1">
      <c r="B39" s="394"/>
      <c r="C39" s="394"/>
      <c r="D39" s="394"/>
      <c r="E39" s="394"/>
      <c r="F39" s="394"/>
      <c r="G39" s="394"/>
      <c r="H39" s="394"/>
      <c r="I39" s="394"/>
      <c r="J39" s="394"/>
      <c r="K39" s="394"/>
      <c r="L39" s="394"/>
      <c r="M39" s="394"/>
      <c r="N39" s="394"/>
      <c r="O39" s="394"/>
      <c r="P39" s="394"/>
      <c r="Q39" s="394"/>
      <c r="R39" s="394"/>
      <c r="S39" s="394"/>
      <c r="T39" s="394"/>
      <c r="U39" s="394"/>
      <c r="V39" s="394"/>
      <c r="W39" s="394"/>
      <c r="X39" s="394"/>
      <c r="Y39" s="394"/>
      <c r="Z39" s="394"/>
      <c r="AA39" s="394"/>
      <c r="AB39" s="394"/>
      <c r="AC39" s="394"/>
      <c r="AD39" s="394"/>
      <c r="AE39" s="394"/>
      <c r="AF39" s="394"/>
      <c r="AG39" s="394"/>
      <c r="AH39" s="394"/>
      <c r="AI39" s="394"/>
      <c r="AJ39" s="394"/>
      <c r="AK39" s="394"/>
      <c r="AL39" s="394"/>
      <c r="AM39" s="394"/>
    </row>
    <row r="40" spans="2:39" ht="4.5" customHeight="1">
      <c r="B40" s="394"/>
      <c r="C40" s="394"/>
      <c r="D40" s="394"/>
      <c r="E40" s="394"/>
      <c r="F40" s="394"/>
      <c r="G40" s="394"/>
      <c r="H40" s="394"/>
      <c r="I40" s="394"/>
      <c r="J40" s="394"/>
      <c r="K40" s="394"/>
      <c r="L40" s="394"/>
      <c r="M40" s="394"/>
      <c r="N40" s="394"/>
      <c r="O40" s="394"/>
      <c r="P40" s="394"/>
      <c r="Q40" s="394"/>
      <c r="R40" s="394"/>
      <c r="S40" s="394"/>
      <c r="T40" s="394"/>
      <c r="U40" s="394"/>
      <c r="V40" s="394"/>
      <c r="W40" s="394"/>
      <c r="X40" s="394"/>
      <c r="Y40" s="394"/>
      <c r="Z40" s="394"/>
      <c r="AA40" s="394"/>
      <c r="AB40" s="394"/>
      <c r="AC40" s="394"/>
      <c r="AD40" s="394"/>
      <c r="AE40" s="394"/>
      <c r="AF40" s="394"/>
      <c r="AG40" s="394"/>
      <c r="AH40" s="394"/>
      <c r="AI40" s="394"/>
      <c r="AJ40" s="394"/>
      <c r="AK40" s="394"/>
      <c r="AL40" s="394"/>
      <c r="AM40" s="394"/>
    </row>
    <row r="41" spans="2:39" ht="4.5" customHeight="1">
      <c r="B41" s="280" t="str">
        <f>IF([3]Свидетельство!B16="Эталон"," "," ")</f>
        <v xml:space="preserve"> </v>
      </c>
      <c r="C41" s="280"/>
      <c r="D41" s="280"/>
      <c r="E41" s="280"/>
      <c r="F41" s="280"/>
      <c r="G41" s="280"/>
      <c r="H41" s="280"/>
      <c r="I41" s="280"/>
      <c r="J41" s="280"/>
      <c r="K41" s="280"/>
      <c r="L41" s="280"/>
      <c r="M41" s="280"/>
      <c r="N41" s="280"/>
      <c r="O41" s="280"/>
      <c r="P41" s="280"/>
      <c r="Q41" s="280"/>
      <c r="R41" s="280"/>
      <c r="S41" s="280"/>
      <c r="T41" s="280"/>
      <c r="U41" s="280"/>
      <c r="V41" s="280"/>
      <c r="W41" s="280"/>
      <c r="X41" s="280"/>
      <c r="Y41" s="280"/>
      <c r="Z41" s="280"/>
      <c r="AA41" s="280"/>
      <c r="AB41" s="280"/>
      <c r="AC41" s="280"/>
      <c r="AD41" s="280"/>
      <c r="AE41" s="280"/>
      <c r="AF41" s="280"/>
      <c r="AG41" s="280"/>
      <c r="AH41" s="280"/>
      <c r="AI41" s="280"/>
      <c r="AJ41" s="280"/>
      <c r="AK41" s="280"/>
      <c r="AL41" s="280"/>
      <c r="AM41" s="280"/>
    </row>
    <row r="42" spans="2:39" ht="4.5" customHeight="1">
      <c r="B42" s="394" t="s">
        <v>454</v>
      </c>
      <c r="C42" s="394"/>
      <c r="D42" s="394"/>
      <c r="E42" s="394"/>
      <c r="F42" s="394"/>
      <c r="G42" s="394"/>
      <c r="H42" s="394"/>
      <c r="I42" s="394"/>
      <c r="J42" s="394"/>
      <c r="K42" s="394"/>
      <c r="L42" s="394"/>
      <c r="M42" s="394"/>
      <c r="N42" s="394"/>
      <c r="O42" s="394"/>
      <c r="P42" s="394"/>
      <c r="Q42" s="394"/>
      <c r="R42" s="394"/>
      <c r="S42" s="394"/>
      <c r="T42" s="394"/>
      <c r="U42" s="394"/>
      <c r="V42" s="394"/>
      <c r="W42" s="394"/>
      <c r="X42" s="394"/>
      <c r="Y42" s="394"/>
      <c r="Z42" s="394"/>
      <c r="AA42" s="394"/>
      <c r="AB42" s="394"/>
      <c r="AC42" s="394"/>
      <c r="AD42" s="394"/>
      <c r="AE42" s="394"/>
      <c r="AF42" s="394"/>
      <c r="AG42" s="394"/>
      <c r="AH42" s="394"/>
      <c r="AI42" s="394"/>
      <c r="AJ42" s="394"/>
      <c r="AK42" s="394"/>
      <c r="AL42" s="394"/>
      <c r="AM42" s="394"/>
    </row>
    <row r="43" spans="2:39" ht="4.5" customHeight="1">
      <c r="B43" s="394"/>
      <c r="C43" s="394"/>
      <c r="D43" s="394"/>
      <c r="E43" s="394"/>
      <c r="F43" s="394"/>
      <c r="G43" s="394"/>
      <c r="H43" s="394"/>
      <c r="I43" s="394"/>
      <c r="J43" s="394"/>
      <c r="K43" s="394"/>
      <c r="L43" s="394"/>
      <c r="M43" s="394"/>
      <c r="N43" s="394"/>
      <c r="O43" s="394"/>
      <c r="P43" s="394"/>
      <c r="Q43" s="394"/>
      <c r="R43" s="394"/>
      <c r="S43" s="394"/>
      <c r="T43" s="394"/>
      <c r="U43" s="394"/>
      <c r="V43" s="394"/>
      <c r="W43" s="394"/>
      <c r="X43" s="394"/>
      <c r="Y43" s="394"/>
      <c r="Z43" s="394"/>
      <c r="AA43" s="394"/>
      <c r="AB43" s="394"/>
      <c r="AC43" s="394"/>
      <c r="AD43" s="394"/>
      <c r="AE43" s="394"/>
      <c r="AF43" s="394"/>
      <c r="AG43" s="394"/>
      <c r="AH43" s="394"/>
      <c r="AI43" s="394"/>
      <c r="AJ43" s="394"/>
      <c r="AK43" s="394"/>
      <c r="AL43" s="394"/>
      <c r="AM43" s="394"/>
    </row>
    <row r="44" spans="2:39" ht="4.5" customHeight="1">
      <c r="B44" s="394"/>
      <c r="C44" s="394"/>
      <c r="D44" s="394"/>
      <c r="E44" s="394"/>
      <c r="F44" s="394"/>
      <c r="G44" s="394"/>
      <c r="H44" s="394"/>
      <c r="I44" s="394"/>
      <c r="J44" s="394"/>
      <c r="K44" s="394"/>
      <c r="L44" s="394"/>
      <c r="M44" s="394"/>
      <c r="N44" s="394"/>
      <c r="O44" s="394"/>
      <c r="P44" s="394"/>
      <c r="Q44" s="394"/>
      <c r="R44" s="394"/>
      <c r="S44" s="394"/>
      <c r="T44" s="394"/>
      <c r="U44" s="394"/>
      <c r="V44" s="394"/>
      <c r="W44" s="394"/>
      <c r="X44" s="394"/>
      <c r="Y44" s="394"/>
      <c r="Z44" s="394"/>
      <c r="AA44" s="394"/>
      <c r="AB44" s="394"/>
      <c r="AC44" s="394"/>
      <c r="AD44" s="394"/>
      <c r="AE44" s="394"/>
      <c r="AF44" s="394"/>
      <c r="AG44" s="394"/>
      <c r="AH44" s="394"/>
      <c r="AI44" s="394"/>
      <c r="AJ44" s="394"/>
      <c r="AK44" s="394"/>
      <c r="AL44" s="394"/>
      <c r="AM44" s="394"/>
    </row>
    <row r="45" spans="2:39" ht="4.5" customHeight="1">
      <c r="B45" s="262"/>
      <c r="C45" s="262"/>
      <c r="D45" s="262"/>
      <c r="E45" s="262"/>
      <c r="F45" s="262"/>
      <c r="G45" s="262"/>
      <c r="H45" s="262"/>
      <c r="I45" s="262"/>
      <c r="J45" s="262"/>
      <c r="K45" s="262"/>
      <c r="L45" s="262"/>
      <c r="M45" s="262"/>
      <c r="N45" s="262"/>
      <c r="O45" s="262"/>
      <c r="P45" s="262"/>
      <c r="Q45" s="262"/>
      <c r="R45" s="262"/>
      <c r="S45" s="262"/>
      <c r="T45" s="262"/>
      <c r="U45" s="262"/>
      <c r="V45" s="262"/>
      <c r="W45" s="262"/>
      <c r="X45" s="262"/>
      <c r="Y45" s="262"/>
      <c r="Z45" s="262"/>
      <c r="AA45" s="262"/>
      <c r="AB45" s="262"/>
      <c r="AC45" s="262"/>
      <c r="AD45" s="262"/>
      <c r="AE45" s="262"/>
      <c r="AF45" s="262"/>
      <c r="AG45" s="262"/>
      <c r="AH45" s="262"/>
      <c r="AI45" s="262"/>
      <c r="AJ45" s="262"/>
      <c r="AK45" s="262"/>
      <c r="AL45" s="262"/>
      <c r="AM45" s="262"/>
    </row>
    <row r="46" spans="2:39" ht="4.5" customHeight="1">
      <c r="B46" s="262"/>
      <c r="C46" s="262"/>
      <c r="D46" s="262"/>
      <c r="E46" s="262"/>
      <c r="F46" s="262"/>
      <c r="G46" s="262"/>
      <c r="H46" s="262"/>
      <c r="I46" s="262"/>
      <c r="J46" s="262"/>
      <c r="K46" s="262"/>
      <c r="L46" s="262"/>
      <c r="M46" s="262"/>
      <c r="N46" s="262"/>
      <c r="O46" s="262"/>
      <c r="P46" s="262"/>
      <c r="Q46" s="262"/>
      <c r="R46" s="262"/>
      <c r="S46" s="262"/>
      <c r="T46" s="262"/>
      <c r="U46" s="262"/>
      <c r="V46" s="262"/>
      <c r="W46" s="262"/>
      <c r="X46" s="262"/>
      <c r="Y46" s="262"/>
      <c r="Z46" s="262"/>
      <c r="AA46" s="262"/>
      <c r="AB46" s="262"/>
      <c r="AC46" s="262"/>
      <c r="AD46" s="262"/>
      <c r="AE46" s="262"/>
      <c r="AF46" s="262"/>
      <c r="AG46" s="262"/>
      <c r="AH46" s="262"/>
      <c r="AI46" s="262"/>
      <c r="AJ46" s="262"/>
      <c r="AK46" s="262"/>
      <c r="AL46" s="262"/>
      <c r="AM46" s="262"/>
    </row>
    <row r="47" spans="2:39" ht="4.5" customHeight="1">
      <c r="B47" s="262"/>
      <c r="C47" s="262"/>
      <c r="D47" s="262"/>
      <c r="E47" s="262"/>
      <c r="F47" s="262"/>
      <c r="G47" s="262"/>
      <c r="H47" s="262"/>
      <c r="I47" s="262"/>
      <c r="J47" s="262"/>
      <c r="K47" s="262"/>
      <c r="L47" s="262"/>
      <c r="M47" s="262"/>
      <c r="N47" s="262"/>
      <c r="O47" s="262"/>
      <c r="P47" s="262"/>
      <c r="Q47" s="262"/>
      <c r="R47" s="262"/>
      <c r="S47" s="262"/>
      <c r="T47" s="262"/>
      <c r="U47" s="262"/>
      <c r="V47" s="262"/>
      <c r="W47" s="262"/>
      <c r="X47" s="262"/>
      <c r="Y47" s="262"/>
      <c r="Z47" s="262"/>
      <c r="AA47" s="262"/>
      <c r="AB47" s="262"/>
      <c r="AC47" s="262"/>
      <c r="AD47" s="262"/>
      <c r="AE47" s="262"/>
      <c r="AF47" s="262"/>
      <c r="AG47" s="262"/>
      <c r="AH47" s="262"/>
      <c r="AI47" s="262"/>
      <c r="AJ47" s="262"/>
      <c r="AK47" s="262"/>
      <c r="AL47" s="262"/>
      <c r="AM47" s="262"/>
    </row>
    <row r="48" spans="2:39" ht="4.5" customHeight="1"/>
    <row r="49" ht="4.5" customHeight="1"/>
    <row r="50" ht="4.5" customHeight="1"/>
    <row r="51" ht="4.5" customHeight="1"/>
    <row r="52" ht="4.5" customHeight="1"/>
    <row r="53" ht="4.5" customHeight="1"/>
    <row r="54" ht="4.5" customHeight="1"/>
    <row r="55" ht="4.5" customHeight="1"/>
    <row r="56" ht="4.5" customHeight="1"/>
    <row r="57" ht="4.5" customHeight="1"/>
    <row r="58" ht="4.5" customHeight="1"/>
    <row r="59" ht="4.5" customHeight="1"/>
    <row r="60" ht="4.5" customHeight="1"/>
    <row r="61" ht="4.5" customHeight="1"/>
    <row r="62" ht="4.5" customHeight="1"/>
    <row r="63" ht="4.5" customHeight="1"/>
    <row r="64" ht="4.5" customHeight="1"/>
    <row r="65" spans="17:17" ht="4.5" customHeight="1"/>
    <row r="66" spans="17:17" ht="4.5" customHeight="1"/>
    <row r="67" spans="17:17" ht="4.5" customHeight="1"/>
    <row r="68" spans="17:17" ht="4.5" customHeight="1"/>
    <row r="69" spans="17:17" ht="4.5" customHeight="1"/>
    <row r="70" spans="17:17" ht="4.5" customHeight="1"/>
    <row r="71" spans="17:17" ht="4.5" customHeight="1"/>
    <row r="72" spans="17:17" ht="4.5" customHeight="1"/>
    <row r="73" spans="17:17" ht="4.5" customHeight="1"/>
    <row r="74" spans="17:17" ht="4.5" customHeight="1"/>
    <row r="75" spans="17:17" ht="4.5" customHeight="1"/>
    <row r="76" spans="17:17" ht="4.5" customHeight="1"/>
    <row r="77" spans="17:17" ht="4.5" customHeight="1"/>
    <row r="78" spans="17:17" ht="4.5" customHeight="1"/>
    <row r="79" spans="17:17" ht="4.5" customHeight="1"/>
    <row r="80" spans="17:17" ht="4.5" customHeight="1">
      <c r="Q80" s="263"/>
    </row>
    <row r="81" spans="17:17" ht="4.5" customHeight="1">
      <c r="Q81" s="263"/>
    </row>
    <row r="82" spans="17:17" ht="4.5" customHeight="1">
      <c r="Q82" s="263"/>
    </row>
    <row r="83" spans="17:17" ht="4.5" customHeight="1">
      <c r="Q83" s="263"/>
    </row>
    <row r="84" spans="17:17" ht="4.5" customHeight="1">
      <c r="Q84" s="263"/>
    </row>
    <row r="85" spans="17:17" ht="4.5" customHeight="1">
      <c r="Q85" s="263"/>
    </row>
    <row r="86" spans="17:17" ht="4.5" customHeight="1">
      <c r="Q86" s="263"/>
    </row>
    <row r="87" spans="17:17" ht="4.5" customHeight="1">
      <c r="Q87" s="263"/>
    </row>
    <row r="88" spans="17:17" ht="4.5" customHeight="1">
      <c r="Q88" s="263"/>
    </row>
    <row r="89" spans="17:17" ht="4.5" customHeight="1">
      <c r="Q89" s="263"/>
    </row>
    <row r="90" spans="17:17" ht="4.5" customHeight="1"/>
    <row r="91" spans="17:17" ht="4.5" customHeight="1"/>
    <row r="92" spans="17:17" ht="4.5" customHeight="1"/>
    <row r="93" spans="17:17" ht="4.5" customHeight="1"/>
    <row r="94" spans="17:17" ht="4.5" customHeight="1"/>
    <row r="95" spans="17:17" ht="4.5" customHeight="1"/>
    <row r="96" spans="17:17" ht="4.5" customHeight="1"/>
    <row r="97" ht="4.5" customHeight="1"/>
    <row r="98" ht="4.5" customHeight="1"/>
    <row r="99" ht="4.5" customHeight="1"/>
    <row r="100" ht="4.5" customHeight="1"/>
    <row r="101" ht="4.5" customHeight="1"/>
    <row r="102" ht="4.5" customHeight="1"/>
    <row r="103" ht="4.5" customHeight="1"/>
    <row r="104" ht="4.5" customHeight="1"/>
    <row r="105" ht="4.5" customHeight="1"/>
    <row r="106" ht="4.5" customHeight="1"/>
    <row r="107" ht="4.5" customHeight="1"/>
    <row r="108" ht="4.5" customHeight="1"/>
    <row r="109" ht="4.5" customHeight="1"/>
    <row r="110" ht="4.5" customHeight="1"/>
    <row r="111" ht="4.5" customHeight="1"/>
    <row r="112" ht="4.5" customHeight="1"/>
    <row r="113" spans="1:39" ht="4.5" customHeight="1">
      <c r="A113" s="231"/>
      <c r="B113" s="231"/>
      <c r="C113" s="231"/>
      <c r="D113" s="231"/>
      <c r="E113" s="231"/>
      <c r="F113" s="231"/>
      <c r="G113" s="231"/>
      <c r="H113" s="231"/>
      <c r="I113" s="231"/>
      <c r="J113" s="231"/>
      <c r="K113" s="231"/>
      <c r="L113" s="231"/>
      <c r="M113" s="231"/>
      <c r="N113" s="231"/>
      <c r="O113" s="231"/>
      <c r="P113" s="231"/>
      <c r="Q113" s="231"/>
      <c r="R113" s="231"/>
      <c r="S113" s="231"/>
      <c r="T113" s="231"/>
      <c r="U113" s="231"/>
      <c r="V113" s="231"/>
      <c r="W113" s="231"/>
      <c r="X113" s="231"/>
      <c r="Y113" s="231"/>
      <c r="Z113" s="231"/>
      <c r="AA113" s="231"/>
      <c r="AB113" s="231"/>
      <c r="AC113" s="231"/>
      <c r="AD113" s="231"/>
      <c r="AE113" s="231"/>
      <c r="AF113" s="231"/>
      <c r="AG113" s="231"/>
      <c r="AH113" s="231"/>
      <c r="AI113" s="231"/>
      <c r="AJ113" s="231"/>
      <c r="AK113" s="231"/>
      <c r="AL113" s="231"/>
      <c r="AM113" s="231"/>
    </row>
    <row r="114" spans="1:39" ht="4.5" customHeight="1">
      <c r="A114" s="231"/>
      <c r="B114" s="231"/>
      <c r="C114" s="231"/>
      <c r="D114" s="231"/>
      <c r="E114" s="231"/>
      <c r="F114" s="231"/>
      <c r="G114" s="231"/>
      <c r="H114" s="231"/>
      <c r="I114" s="231"/>
      <c r="J114" s="231"/>
      <c r="K114" s="231"/>
      <c r="L114" s="231"/>
      <c r="M114" s="231"/>
      <c r="N114" s="231"/>
      <c r="O114" s="231"/>
      <c r="P114" s="231"/>
      <c r="Q114" s="231"/>
      <c r="R114" s="231"/>
      <c r="S114" s="231"/>
      <c r="T114" s="231"/>
      <c r="U114" s="231"/>
      <c r="V114" s="231"/>
      <c r="W114" s="231"/>
      <c r="X114" s="231"/>
      <c r="Y114" s="231"/>
      <c r="Z114" s="231"/>
      <c r="AA114" s="231"/>
      <c r="AB114" s="231"/>
      <c r="AC114" s="231"/>
      <c r="AD114" s="231"/>
      <c r="AE114" s="231"/>
      <c r="AF114" s="231"/>
      <c r="AG114" s="231"/>
      <c r="AH114" s="231"/>
      <c r="AI114" s="231"/>
      <c r="AJ114" s="231"/>
      <c r="AK114" s="231"/>
      <c r="AL114" s="231"/>
      <c r="AM114" s="231"/>
    </row>
    <row r="115" spans="1:39" ht="4.5" customHeight="1">
      <c r="A115" s="231"/>
      <c r="B115" s="231"/>
      <c r="C115" s="231"/>
      <c r="D115" s="231"/>
      <c r="E115" s="231"/>
      <c r="F115" s="231"/>
      <c r="G115" s="231"/>
      <c r="H115" s="231"/>
      <c r="I115" s="231"/>
      <c r="J115" s="231"/>
      <c r="K115" s="231"/>
      <c r="L115" s="231"/>
      <c r="M115" s="231"/>
      <c r="N115" s="231"/>
      <c r="O115" s="231"/>
      <c r="P115" s="231"/>
      <c r="Q115" s="231"/>
      <c r="R115" s="231"/>
      <c r="S115" s="231"/>
      <c r="T115" s="231"/>
      <c r="U115" s="231"/>
      <c r="V115" s="231"/>
      <c r="W115" s="231"/>
      <c r="X115" s="231"/>
      <c r="Y115" s="231"/>
      <c r="Z115" s="231"/>
      <c r="AA115" s="231"/>
      <c r="AB115" s="231"/>
      <c r="AC115" s="231"/>
      <c r="AD115" s="231"/>
      <c r="AE115" s="231"/>
      <c r="AF115" s="231"/>
      <c r="AG115" s="231"/>
      <c r="AH115" s="231"/>
      <c r="AI115" s="231"/>
      <c r="AJ115" s="231"/>
      <c r="AK115" s="231"/>
      <c r="AL115" s="231"/>
      <c r="AM115" s="231"/>
    </row>
    <row r="116" spans="1:39" ht="4.5" customHeight="1">
      <c r="A116" s="231"/>
      <c r="B116" s="231"/>
      <c r="C116" s="231"/>
      <c r="D116" s="231"/>
      <c r="E116" s="231"/>
      <c r="F116" s="231"/>
      <c r="G116" s="231"/>
      <c r="H116" s="231"/>
      <c r="I116" s="231"/>
      <c r="J116" s="231"/>
      <c r="K116" s="231"/>
      <c r="L116" s="231"/>
      <c r="M116" s="231"/>
      <c r="N116" s="231"/>
      <c r="O116" s="231"/>
      <c r="P116" s="231"/>
      <c r="Q116" s="231"/>
      <c r="R116" s="231"/>
      <c r="S116" s="231"/>
      <c r="T116" s="231"/>
      <c r="U116" s="231"/>
      <c r="V116" s="231"/>
      <c r="W116" s="231"/>
      <c r="X116" s="231"/>
      <c r="Y116" s="231"/>
      <c r="Z116" s="231"/>
      <c r="AA116" s="231"/>
      <c r="AB116" s="231"/>
      <c r="AC116" s="231"/>
      <c r="AD116" s="231"/>
      <c r="AE116" s="231"/>
      <c r="AF116" s="231"/>
      <c r="AG116" s="231"/>
      <c r="AH116" s="231"/>
      <c r="AI116" s="231"/>
      <c r="AJ116" s="231"/>
      <c r="AK116" s="231"/>
      <c r="AL116" s="231"/>
      <c r="AM116" s="231"/>
    </row>
    <row r="117" spans="1:39" ht="4.5" customHeight="1"/>
    <row r="118" spans="1:39" ht="4.5" customHeight="1"/>
    <row r="119" spans="1:39" ht="4.5" customHeight="1"/>
    <row r="120" spans="1:39" ht="4.5" customHeight="1"/>
    <row r="121" spans="1:39" ht="4.5" customHeight="1"/>
    <row r="122" spans="1:39" s="288" customFormat="1" ht="4.5" customHeight="1"/>
    <row r="123" spans="1:39" s="288" customFormat="1" ht="4.5" customHeight="1"/>
    <row r="124" spans="1:39" s="288" customFormat="1" ht="4.5" customHeight="1"/>
    <row r="125" spans="1:39" s="288" customFormat="1" ht="4.5" customHeight="1"/>
    <row r="126" spans="1:39" s="288" customFormat="1" ht="4.5" customHeight="1"/>
    <row r="127" spans="1:39" s="288" customFormat="1" ht="4.5" customHeight="1"/>
    <row r="128" spans="1:39" s="288" customFormat="1" ht="4.5" customHeight="1"/>
    <row r="129" spans="1:39" s="288" customFormat="1" ht="4.5" customHeight="1"/>
    <row r="130" spans="1:39" s="288" customFormat="1" ht="4.5" customHeight="1"/>
    <row r="131" spans="1:39" s="288" customFormat="1" ht="4.5" customHeight="1"/>
    <row r="132" spans="1:39" s="288" customFormat="1" ht="4.5" customHeight="1"/>
    <row r="133" spans="1:39" s="288" customFormat="1" ht="4.5" customHeight="1"/>
    <row r="134" spans="1:39" s="288" customFormat="1" ht="4.5" customHeight="1"/>
    <row r="135" spans="1:39" ht="69" customHeight="1">
      <c r="B135" s="281"/>
      <c r="C135" s="281"/>
      <c r="D135" s="281"/>
      <c r="E135" s="281"/>
      <c r="F135" s="281"/>
      <c r="G135" s="281"/>
      <c r="H135" s="281"/>
      <c r="I135" s="281"/>
      <c r="J135" s="281"/>
      <c r="L135" s="281"/>
      <c r="M135" s="281"/>
      <c r="N135" s="281"/>
    </row>
    <row r="136" spans="1:39" ht="19.5" customHeight="1">
      <c r="B136" s="402" t="s">
        <v>450</v>
      </c>
      <c r="C136" s="402"/>
      <c r="D136" s="402"/>
      <c r="E136" s="402"/>
      <c r="F136" s="402"/>
      <c r="G136" s="402"/>
      <c r="H136" s="402"/>
      <c r="I136" s="402"/>
      <c r="J136" s="402"/>
      <c r="K136" s="402"/>
      <c r="L136" s="403" t="str">
        <f>Свидетельство!BF13</f>
        <v xml:space="preserve"> 73/313/2018</v>
      </c>
      <c r="M136" s="403"/>
      <c r="N136" s="403"/>
      <c r="O136" s="403"/>
      <c r="P136" s="403"/>
      <c r="Q136" s="403"/>
      <c r="R136" s="395" t="s">
        <v>451</v>
      </c>
      <c r="S136" s="395">
        <f>Свидетельство!BF24</f>
        <v>43234</v>
      </c>
      <c r="T136" s="395"/>
      <c r="U136" s="395"/>
      <c r="V136" s="395"/>
      <c r="W136" s="395"/>
      <c r="X136" s="396" t="s">
        <v>489</v>
      </c>
      <c r="Y136" s="396"/>
      <c r="Z136" s="396"/>
      <c r="AA136" s="396"/>
      <c r="AB136" s="396"/>
      <c r="AC136" s="396"/>
      <c r="AD136" s="396"/>
      <c r="AE136" s="396"/>
      <c r="AF136" s="396"/>
      <c r="AG136" s="396"/>
      <c r="AH136" s="396"/>
      <c r="AI136" s="396"/>
      <c r="AJ136" s="396"/>
      <c r="AK136" s="396"/>
      <c r="AL136" s="396"/>
      <c r="AM136" s="396"/>
    </row>
    <row r="137" spans="1:39" ht="3" customHeight="1">
      <c r="B137" s="402"/>
      <c r="C137" s="402"/>
      <c r="D137" s="402"/>
      <c r="E137" s="402"/>
      <c r="F137" s="402"/>
      <c r="G137" s="402"/>
      <c r="H137" s="402"/>
      <c r="I137" s="402"/>
      <c r="J137" s="402"/>
      <c r="K137" s="402"/>
      <c r="L137" s="403"/>
      <c r="M137" s="403"/>
      <c r="N137" s="403"/>
      <c r="O137" s="403"/>
      <c r="P137" s="403"/>
      <c r="Q137" s="403"/>
      <c r="R137" s="395"/>
      <c r="S137" s="395"/>
      <c r="T137" s="395"/>
      <c r="U137" s="395"/>
      <c r="V137" s="395"/>
      <c r="W137" s="395"/>
      <c r="X137" s="396"/>
      <c r="Y137" s="396"/>
      <c r="Z137" s="396"/>
      <c r="AA137" s="396"/>
      <c r="AB137" s="396"/>
      <c r="AC137" s="396"/>
      <c r="AD137" s="396"/>
      <c r="AE137" s="396"/>
      <c r="AF137" s="396"/>
      <c r="AG137" s="396"/>
      <c r="AH137" s="396"/>
      <c r="AI137" s="396"/>
      <c r="AJ137" s="396"/>
      <c r="AK137" s="396"/>
      <c r="AL137" s="396"/>
      <c r="AM137" s="396"/>
    </row>
    <row r="138" spans="1:39" ht="4.5" customHeight="1">
      <c r="B138" s="400" t="s">
        <v>93</v>
      </c>
      <c r="C138" s="400"/>
      <c r="D138" s="400"/>
      <c r="E138" s="400"/>
      <c r="F138" s="400"/>
      <c r="G138" s="400"/>
      <c r="H138" s="400"/>
      <c r="I138" s="400"/>
      <c r="J138" s="400"/>
      <c r="K138" s="400"/>
      <c r="L138" s="400"/>
      <c r="M138" s="400"/>
      <c r="N138" s="400"/>
      <c r="O138" s="401"/>
      <c r="P138" s="401"/>
      <c r="Q138" s="401"/>
      <c r="R138" s="401"/>
      <c r="S138" s="401"/>
      <c r="T138" s="401"/>
      <c r="U138" s="401"/>
      <c r="V138" s="401"/>
      <c r="W138" s="401"/>
      <c r="X138" s="401"/>
      <c r="Y138" s="401"/>
      <c r="Z138" s="401"/>
      <c r="AA138" s="401"/>
      <c r="AB138" s="401"/>
      <c r="AC138" s="401"/>
      <c r="AD138" s="401"/>
      <c r="AE138" s="401"/>
      <c r="AF138" s="401"/>
      <c r="AG138" s="401"/>
      <c r="AH138" s="401"/>
      <c r="AI138" s="401"/>
      <c r="AJ138" s="401"/>
      <c r="AK138" s="401"/>
      <c r="AL138" s="401"/>
      <c r="AM138" s="401"/>
    </row>
    <row r="139" spans="1:39" ht="4.5" customHeight="1">
      <c r="B139" s="400"/>
      <c r="C139" s="400"/>
      <c r="D139" s="400"/>
      <c r="E139" s="400"/>
      <c r="F139" s="400"/>
      <c r="G139" s="400"/>
      <c r="H139" s="400"/>
      <c r="I139" s="400"/>
      <c r="J139" s="400"/>
      <c r="K139" s="400"/>
      <c r="L139" s="400"/>
      <c r="M139" s="400"/>
      <c r="N139" s="400"/>
      <c r="O139" s="401"/>
      <c r="P139" s="401"/>
      <c r="Q139" s="401"/>
      <c r="R139" s="401"/>
      <c r="S139" s="401"/>
      <c r="T139" s="401"/>
      <c r="U139" s="401"/>
      <c r="V139" s="401"/>
      <c r="W139" s="401"/>
      <c r="X139" s="401"/>
      <c r="Y139" s="401"/>
      <c r="Z139" s="401"/>
      <c r="AA139" s="401"/>
      <c r="AB139" s="401"/>
      <c r="AC139" s="401"/>
      <c r="AD139" s="401"/>
      <c r="AE139" s="401"/>
      <c r="AF139" s="401"/>
      <c r="AG139" s="401"/>
      <c r="AH139" s="401"/>
      <c r="AI139" s="401"/>
      <c r="AJ139" s="401"/>
      <c r="AK139" s="401"/>
      <c r="AL139" s="401"/>
      <c r="AM139" s="401"/>
    </row>
    <row r="140" spans="1:39" ht="4.5" customHeight="1">
      <c r="B140" s="400"/>
      <c r="C140" s="400"/>
      <c r="D140" s="400"/>
      <c r="E140" s="400"/>
      <c r="F140" s="400"/>
      <c r="G140" s="400"/>
      <c r="H140" s="400"/>
      <c r="I140" s="400"/>
      <c r="J140" s="400"/>
      <c r="K140" s="400"/>
      <c r="L140" s="400"/>
      <c r="M140" s="400"/>
      <c r="N140" s="400"/>
      <c r="O140" s="401"/>
      <c r="P140" s="401"/>
      <c r="Q140" s="401"/>
      <c r="R140" s="401"/>
      <c r="S140" s="401"/>
      <c r="T140" s="401"/>
      <c r="U140" s="401"/>
      <c r="V140" s="401"/>
      <c r="W140" s="401"/>
      <c r="X140" s="401"/>
      <c r="Y140" s="401"/>
      <c r="Z140" s="401"/>
      <c r="AA140" s="401"/>
      <c r="AB140" s="401"/>
      <c r="AC140" s="401"/>
      <c r="AD140" s="401"/>
      <c r="AE140" s="401"/>
      <c r="AF140" s="401"/>
      <c r="AG140" s="401"/>
      <c r="AH140" s="401"/>
      <c r="AI140" s="401"/>
      <c r="AJ140" s="401"/>
      <c r="AK140" s="401"/>
      <c r="AL140" s="401"/>
      <c r="AM140" s="401"/>
    </row>
    <row r="141" spans="1:39" ht="3.75" customHeight="1">
      <c r="B141" s="400"/>
      <c r="C141" s="400"/>
      <c r="D141" s="400"/>
      <c r="E141" s="400"/>
      <c r="F141" s="400"/>
      <c r="G141" s="400"/>
      <c r="H141" s="400"/>
      <c r="I141" s="400"/>
      <c r="J141" s="400"/>
      <c r="K141" s="400"/>
      <c r="L141" s="400"/>
      <c r="M141" s="400"/>
      <c r="N141" s="400"/>
      <c r="O141" s="401"/>
      <c r="P141" s="401"/>
      <c r="Q141" s="401"/>
      <c r="R141" s="401"/>
      <c r="S141" s="401"/>
      <c r="T141" s="401"/>
      <c r="U141" s="401"/>
      <c r="V141" s="401"/>
      <c r="W141" s="401"/>
      <c r="X141" s="401"/>
      <c r="Y141" s="401"/>
      <c r="Z141" s="401"/>
      <c r="AA141" s="401"/>
      <c r="AB141" s="401"/>
      <c r="AC141" s="401"/>
      <c r="AD141" s="401"/>
      <c r="AE141" s="401"/>
      <c r="AF141" s="401"/>
      <c r="AG141" s="401"/>
      <c r="AH141" s="401"/>
      <c r="AI141" s="401"/>
      <c r="AJ141" s="401"/>
      <c r="AK141" s="401"/>
      <c r="AL141" s="401"/>
      <c r="AM141" s="401"/>
    </row>
    <row r="142" spans="1:39" ht="4.5" customHeight="1">
      <c r="A142" s="408" t="str">
        <f>Свидетельство!B48</f>
        <v>Главный метролог</v>
      </c>
      <c r="B142" s="408"/>
      <c r="C142" s="408"/>
      <c r="D142" s="408"/>
      <c r="E142" s="408"/>
      <c r="F142" s="408"/>
      <c r="G142" s="408"/>
      <c r="H142" s="408"/>
      <c r="J142" s="412"/>
      <c r="K142" s="412"/>
      <c r="L142" s="412"/>
      <c r="M142" s="412"/>
      <c r="N142" s="412"/>
      <c r="O142" s="264"/>
      <c r="Q142" s="409" t="str">
        <f>Свидетельство!AQ48</f>
        <v>А.В. Николаев</v>
      </c>
      <c r="R142" s="409"/>
      <c r="S142" s="409"/>
      <c r="T142" s="409"/>
      <c r="U142" s="409"/>
      <c r="V142" s="409"/>
      <c r="W142" s="409"/>
      <c r="X142" s="409"/>
      <c r="Y142" s="409"/>
      <c r="Z142" s="409"/>
      <c r="AA142" s="409"/>
      <c r="AB142" s="409"/>
      <c r="AC142" s="409"/>
      <c r="AD142" s="409"/>
    </row>
    <row r="143" spans="1:39" ht="4.5" customHeight="1">
      <c r="A143" s="408"/>
      <c r="B143" s="408"/>
      <c r="C143" s="408"/>
      <c r="D143" s="408"/>
      <c r="E143" s="408"/>
      <c r="F143" s="408"/>
      <c r="G143" s="408"/>
      <c r="H143" s="408"/>
      <c r="J143" s="412"/>
      <c r="K143" s="412"/>
      <c r="L143" s="412"/>
      <c r="M143" s="412"/>
      <c r="N143" s="412"/>
      <c r="O143" s="264"/>
      <c r="Q143" s="409"/>
      <c r="R143" s="409"/>
      <c r="S143" s="409"/>
      <c r="T143" s="409"/>
      <c r="U143" s="409"/>
      <c r="V143" s="409"/>
      <c r="W143" s="409"/>
      <c r="X143" s="409"/>
      <c r="Y143" s="409"/>
      <c r="Z143" s="409"/>
      <c r="AA143" s="409"/>
      <c r="AB143" s="409"/>
      <c r="AC143" s="409"/>
      <c r="AD143" s="409"/>
    </row>
    <row r="144" spans="1:39" ht="4.5" customHeight="1">
      <c r="A144" s="408"/>
      <c r="B144" s="408"/>
      <c r="C144" s="408"/>
      <c r="D144" s="408"/>
      <c r="E144" s="408"/>
      <c r="F144" s="408"/>
      <c r="G144" s="408"/>
      <c r="H144" s="408"/>
      <c r="J144" s="412"/>
      <c r="K144" s="412"/>
      <c r="L144" s="412"/>
      <c r="M144" s="412"/>
      <c r="N144" s="412"/>
      <c r="O144" s="265"/>
      <c r="Q144" s="409"/>
      <c r="R144" s="409"/>
      <c r="S144" s="409"/>
      <c r="T144" s="409"/>
      <c r="U144" s="409"/>
      <c r="V144" s="409"/>
      <c r="W144" s="409"/>
      <c r="X144" s="409"/>
      <c r="Y144" s="409"/>
      <c r="Z144" s="409"/>
      <c r="AA144" s="409"/>
      <c r="AB144" s="409"/>
      <c r="AC144" s="409"/>
      <c r="AD144" s="409"/>
    </row>
    <row r="145" spans="1:53" ht="4.5" customHeight="1">
      <c r="A145" s="408"/>
      <c r="B145" s="408"/>
      <c r="C145" s="408"/>
      <c r="D145" s="408"/>
      <c r="E145" s="408"/>
      <c r="F145" s="408"/>
      <c r="G145" s="408"/>
      <c r="H145" s="408"/>
      <c r="J145" s="413"/>
      <c r="K145" s="413"/>
      <c r="L145" s="413"/>
      <c r="M145" s="413"/>
      <c r="N145" s="413"/>
      <c r="O145" s="266"/>
      <c r="Q145" s="410"/>
      <c r="R145" s="410"/>
      <c r="S145" s="410"/>
      <c r="T145" s="410"/>
      <c r="U145" s="410"/>
      <c r="V145" s="410"/>
      <c r="W145" s="410"/>
      <c r="X145" s="410"/>
      <c r="Y145" s="410"/>
      <c r="Z145" s="410"/>
      <c r="AA145" s="410"/>
      <c r="AB145" s="410"/>
      <c r="AC145" s="410"/>
      <c r="AD145" s="410"/>
    </row>
    <row r="146" spans="1:53" ht="4.5" customHeight="1">
      <c r="J146" s="411" t="s">
        <v>25</v>
      </c>
      <c r="K146" s="411"/>
      <c r="L146" s="411"/>
      <c r="M146" s="411"/>
      <c r="N146" s="411"/>
      <c r="Q146" s="407" t="s">
        <v>26</v>
      </c>
      <c r="R146" s="407"/>
      <c r="S146" s="407"/>
      <c r="T146" s="407"/>
      <c r="U146" s="407"/>
      <c r="V146" s="407"/>
      <c r="W146" s="407"/>
      <c r="X146" s="407"/>
      <c r="Y146" s="407"/>
      <c r="Z146" s="407"/>
      <c r="AA146" s="407"/>
      <c r="AB146" s="407"/>
      <c r="AC146" s="407"/>
      <c r="AD146" s="407"/>
    </row>
    <row r="147" spans="1:53" ht="4.5" customHeight="1">
      <c r="J147" s="406"/>
      <c r="K147" s="406"/>
      <c r="L147" s="406"/>
      <c r="M147" s="406"/>
      <c r="N147" s="406"/>
      <c r="Q147" s="407"/>
      <c r="R147" s="407"/>
      <c r="S147" s="407"/>
      <c r="T147" s="407"/>
      <c r="U147" s="407"/>
      <c r="V147" s="407"/>
      <c r="W147" s="407"/>
      <c r="X147" s="407"/>
      <c r="Y147" s="407"/>
      <c r="Z147" s="407"/>
      <c r="AA147" s="407"/>
      <c r="AB147" s="407"/>
      <c r="AC147" s="407"/>
      <c r="AD147" s="407"/>
    </row>
    <row r="148" spans="1:53" ht="4.5" customHeight="1"/>
    <row r="149" spans="1:53" ht="4.5" customHeight="1">
      <c r="A149" s="397" t="str">
        <f>IF(AP149,[4]Лицевая!BI33,[4]Лицевая!BI34)</f>
        <v>Поверитель</v>
      </c>
      <c r="B149" s="397"/>
      <c r="C149" s="397"/>
      <c r="D149" s="397"/>
      <c r="E149" s="397"/>
      <c r="F149" s="397"/>
      <c r="G149" s="267"/>
      <c r="H149" s="267"/>
      <c r="I149" s="398"/>
      <c r="J149" s="398"/>
      <c r="K149" s="398"/>
      <c r="L149" s="398"/>
      <c r="M149" s="398"/>
      <c r="N149" s="267"/>
      <c r="O149" s="267"/>
      <c r="Q149" s="399" t="str">
        <f>Свидетельство!AQ51</f>
        <v>Е.В. Кулюшина</v>
      </c>
      <c r="R149" s="399"/>
      <c r="S149" s="399"/>
      <c r="T149" s="399"/>
      <c r="U149" s="399"/>
      <c r="V149" s="399"/>
      <c r="W149" s="399"/>
      <c r="X149" s="399"/>
      <c r="Y149" s="399"/>
      <c r="Z149" s="399"/>
      <c r="AA149" s="399"/>
      <c r="AB149" s="399"/>
      <c r="AC149" s="399"/>
      <c r="AD149" s="399"/>
      <c r="AN149" s="268"/>
      <c r="AO149" s="268"/>
      <c r="AP149" s="404">
        <v>1</v>
      </c>
      <c r="AQ149" s="404"/>
      <c r="AR149" s="404"/>
      <c r="AS149" s="405" t="s">
        <v>432</v>
      </c>
      <c r="AT149" s="405"/>
      <c r="AU149" s="405"/>
      <c r="AV149" s="405"/>
      <c r="AW149" s="405"/>
      <c r="AX149" s="405"/>
      <c r="AY149" s="405"/>
      <c r="AZ149" s="405"/>
      <c r="BA149" s="405"/>
    </row>
    <row r="150" spans="1:53" ht="4.5" customHeight="1">
      <c r="A150" s="397"/>
      <c r="B150" s="397"/>
      <c r="C150" s="397"/>
      <c r="D150" s="397"/>
      <c r="E150" s="397"/>
      <c r="F150" s="397"/>
      <c r="G150" s="267"/>
      <c r="H150" s="267"/>
      <c r="I150" s="398"/>
      <c r="J150" s="398"/>
      <c r="K150" s="398"/>
      <c r="L150" s="398"/>
      <c r="M150" s="398"/>
      <c r="N150" s="267"/>
      <c r="O150" s="267"/>
      <c r="Q150" s="399"/>
      <c r="R150" s="399"/>
      <c r="S150" s="399"/>
      <c r="T150" s="399"/>
      <c r="U150" s="399"/>
      <c r="V150" s="399"/>
      <c r="W150" s="399"/>
      <c r="X150" s="399"/>
      <c r="Y150" s="399"/>
      <c r="Z150" s="399"/>
      <c r="AA150" s="399"/>
      <c r="AB150" s="399"/>
      <c r="AC150" s="399"/>
      <c r="AD150" s="399"/>
      <c r="AN150" s="268"/>
      <c r="AO150" s="268"/>
      <c r="AP150" s="404"/>
      <c r="AQ150" s="404"/>
      <c r="AR150" s="404"/>
      <c r="AS150" s="405"/>
      <c r="AT150" s="405"/>
      <c r="AU150" s="405"/>
      <c r="AV150" s="405"/>
      <c r="AW150" s="405"/>
      <c r="AX150" s="405"/>
      <c r="AY150" s="405"/>
      <c r="AZ150" s="405"/>
      <c r="BA150" s="405"/>
    </row>
    <row r="151" spans="1:53" ht="4.5" customHeight="1">
      <c r="A151" s="397"/>
      <c r="B151" s="397"/>
      <c r="C151" s="397"/>
      <c r="D151" s="397"/>
      <c r="E151" s="397"/>
      <c r="F151" s="397"/>
      <c r="G151" s="267"/>
      <c r="H151" s="267"/>
      <c r="I151" s="398"/>
      <c r="J151" s="398"/>
      <c r="K151" s="398"/>
      <c r="L151" s="398"/>
      <c r="M151" s="398"/>
      <c r="N151" s="267"/>
      <c r="O151" s="267"/>
      <c r="Q151" s="399"/>
      <c r="R151" s="399"/>
      <c r="S151" s="399"/>
      <c r="T151" s="399"/>
      <c r="U151" s="399"/>
      <c r="V151" s="399"/>
      <c r="W151" s="399"/>
      <c r="X151" s="399"/>
      <c r="Y151" s="399"/>
      <c r="Z151" s="399"/>
      <c r="AA151" s="399"/>
      <c r="AB151" s="399"/>
      <c r="AC151" s="399"/>
      <c r="AD151" s="399"/>
      <c r="AN151" s="268"/>
      <c r="AO151" s="268"/>
      <c r="AP151" s="404"/>
      <c r="AQ151" s="404"/>
      <c r="AR151" s="404"/>
      <c r="AS151" s="405"/>
      <c r="AT151" s="405"/>
      <c r="AU151" s="405"/>
      <c r="AV151" s="405"/>
      <c r="AW151" s="405"/>
      <c r="AX151" s="405"/>
      <c r="AY151" s="405"/>
      <c r="AZ151" s="405"/>
      <c r="BA151" s="405"/>
    </row>
    <row r="152" spans="1:53" ht="4.5" customHeight="1">
      <c r="A152" s="397"/>
      <c r="B152" s="397"/>
      <c r="C152" s="397"/>
      <c r="D152" s="397"/>
      <c r="E152" s="397"/>
      <c r="F152" s="397"/>
      <c r="G152" s="267"/>
      <c r="H152" s="267"/>
      <c r="I152" s="398"/>
      <c r="J152" s="398"/>
      <c r="K152" s="398"/>
      <c r="L152" s="398"/>
      <c r="M152" s="398"/>
      <c r="N152" s="267"/>
      <c r="O152" s="267"/>
      <c r="Q152" s="399"/>
      <c r="R152" s="399"/>
      <c r="S152" s="399"/>
      <c r="T152" s="399"/>
      <c r="U152" s="399"/>
      <c r="V152" s="399"/>
      <c r="W152" s="399"/>
      <c r="X152" s="399"/>
      <c r="Y152" s="399"/>
      <c r="Z152" s="399"/>
      <c r="AA152" s="399"/>
      <c r="AB152" s="399"/>
      <c r="AC152" s="399"/>
      <c r="AD152" s="399"/>
      <c r="AN152" s="268"/>
      <c r="AO152" s="268"/>
      <c r="AP152" s="404"/>
      <c r="AQ152" s="404"/>
      <c r="AR152" s="404"/>
      <c r="AS152" s="405"/>
      <c r="AT152" s="405"/>
      <c r="AU152" s="405"/>
      <c r="AV152" s="405"/>
      <c r="AW152" s="405"/>
      <c r="AX152" s="405"/>
      <c r="AY152" s="405"/>
      <c r="AZ152" s="405"/>
      <c r="BA152" s="405"/>
    </row>
    <row r="153" spans="1:53" ht="4.5" customHeight="1">
      <c r="G153" s="267"/>
      <c r="H153" s="267"/>
      <c r="I153" s="406" t="str">
        <f>IF(AP149,[4]Лицевая!BI32,[4]Лицевая!BI34)</f>
        <v>подпись</v>
      </c>
      <c r="J153" s="406"/>
      <c r="K153" s="406"/>
      <c r="L153" s="406"/>
      <c r="M153" s="406"/>
      <c r="N153" s="267"/>
      <c r="O153" s="267"/>
      <c r="Q153" s="407" t="str">
        <f>IF(AP149,[4]Лицевая!BI35,[4]Лицевая!BI34)</f>
        <v>инициалы, фамилия</v>
      </c>
      <c r="R153" s="407"/>
      <c r="S153" s="407"/>
      <c r="T153" s="407"/>
      <c r="U153" s="407"/>
      <c r="V153" s="407"/>
      <c r="W153" s="407"/>
      <c r="X153" s="407"/>
      <c r="Y153" s="407"/>
      <c r="Z153" s="407"/>
      <c r="AA153" s="407"/>
      <c r="AB153" s="407"/>
      <c r="AC153" s="407"/>
      <c r="AD153" s="407"/>
      <c r="AP153" s="404"/>
      <c r="AQ153" s="404"/>
      <c r="AR153" s="404"/>
      <c r="AS153" s="405"/>
      <c r="AT153" s="405"/>
      <c r="AU153" s="405"/>
      <c r="AV153" s="405"/>
      <c r="AW153" s="405"/>
      <c r="AX153" s="405"/>
      <c r="AY153" s="405"/>
      <c r="AZ153" s="405"/>
      <c r="BA153" s="405"/>
    </row>
    <row r="154" spans="1:53" ht="4.5" customHeight="1">
      <c r="G154" s="267"/>
      <c r="H154" s="267"/>
      <c r="I154" s="406"/>
      <c r="J154" s="406"/>
      <c r="K154" s="406"/>
      <c r="L154" s="406"/>
      <c r="M154" s="406"/>
      <c r="N154" s="267"/>
      <c r="O154" s="267"/>
      <c r="Q154" s="407"/>
      <c r="R154" s="407"/>
      <c r="S154" s="407"/>
      <c r="T154" s="407"/>
      <c r="U154" s="407"/>
      <c r="V154" s="407"/>
      <c r="W154" s="407"/>
      <c r="X154" s="407"/>
      <c r="Y154" s="407"/>
      <c r="Z154" s="407"/>
      <c r="AA154" s="407"/>
      <c r="AB154" s="407"/>
      <c r="AC154" s="407"/>
      <c r="AD154" s="407"/>
      <c r="AP154" s="404"/>
      <c r="AQ154" s="404"/>
      <c r="AR154" s="404"/>
      <c r="AS154" s="405"/>
      <c r="AT154" s="405"/>
      <c r="AU154" s="405"/>
      <c r="AV154" s="405"/>
      <c r="AW154" s="405"/>
      <c r="AX154" s="405"/>
      <c r="AY154" s="405"/>
      <c r="AZ154" s="405"/>
      <c r="BA154" s="405"/>
    </row>
    <row r="155" spans="1:53" ht="4.5" customHeight="1"/>
    <row r="156" spans="1:53" ht="4.5" customHeight="1"/>
    <row r="157" spans="1:53" ht="4.5" customHeight="1"/>
    <row r="158" spans="1:53" ht="4.5" customHeight="1"/>
    <row r="159" spans="1:53" ht="4.5" customHeight="1"/>
    <row r="160" spans="1:53" ht="4.5" customHeight="1"/>
    <row r="161" ht="4.5" customHeight="1"/>
    <row r="162" ht="4.5" customHeight="1"/>
    <row r="163" ht="4.5" customHeight="1"/>
    <row r="164" ht="4.5" customHeight="1"/>
    <row r="165" ht="4.5" customHeight="1"/>
    <row r="166" ht="4.5" customHeight="1"/>
    <row r="167" ht="4.5" customHeight="1"/>
    <row r="168" ht="4.5" customHeight="1"/>
    <row r="169" ht="4.5" customHeight="1"/>
    <row r="170" ht="4.5" customHeight="1"/>
    <row r="171" ht="12.75" customHeight="1"/>
  </sheetData>
  <mergeCells count="25">
    <mergeCell ref="B5:AM8"/>
    <mergeCell ref="B9:AM28"/>
    <mergeCell ref="B29:AM32"/>
    <mergeCell ref="B33:AM36"/>
    <mergeCell ref="B37:AM40"/>
    <mergeCell ref="AP149:AR154"/>
    <mergeCell ref="AS149:BA154"/>
    <mergeCell ref="I153:M154"/>
    <mergeCell ref="Q153:AD154"/>
    <mergeCell ref="A142:H145"/>
    <mergeCell ref="Q142:AD145"/>
    <mergeCell ref="J146:N147"/>
    <mergeCell ref="Q146:AD147"/>
    <mergeCell ref="J142:N145"/>
    <mergeCell ref="B42:AM44"/>
    <mergeCell ref="R136:R137"/>
    <mergeCell ref="S136:W137"/>
    <mergeCell ref="X136:AM137"/>
    <mergeCell ref="A149:F152"/>
    <mergeCell ref="I149:M152"/>
    <mergeCell ref="Q149:AD152"/>
    <mergeCell ref="B138:N141"/>
    <mergeCell ref="O138:AM141"/>
    <mergeCell ref="B136:K137"/>
    <mergeCell ref="L136:Q137"/>
  </mergeCells>
  <conditionalFormatting sqref="I149:M152">
    <cfRule type="expression" dxfId="2" priority="2">
      <formula>$AP$149</formula>
    </cfRule>
    <cfRule type="expression" dxfId="1" priority="3">
      <formula>$AN$149</formula>
    </cfRule>
  </conditionalFormatting>
  <conditionalFormatting sqref="Q149:AD152">
    <cfRule type="expression" dxfId="0" priority="1">
      <formula>$AP$149</formula>
    </cfRule>
  </conditionalFormatting>
  <pageMargins left="0.39370078740157483" right="0.39370078740157483" top="0.39370078740157483" bottom="0.39370078740157483" header="0.31496062992125984" footer="0.31496062992125984"/>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14</vt:i4>
      </vt:variant>
      <vt:variant>
        <vt:lpstr>Именованные диапазоны</vt:lpstr>
      </vt:variant>
      <vt:variant>
        <vt:i4>18</vt:i4>
      </vt:variant>
    </vt:vector>
  </HeadingPairs>
  <TitlesOfParts>
    <vt:vector size="32" baseType="lpstr">
      <vt:lpstr>Обр. сертиф. (2)</vt:lpstr>
      <vt:lpstr>DDLSettings</vt:lpstr>
      <vt:lpstr>Эталон</vt:lpstr>
      <vt:lpstr>СИ</vt:lpstr>
      <vt:lpstr>КСИ</vt:lpstr>
      <vt:lpstr>Списки</vt:lpstr>
      <vt:lpstr>Заказчики</vt:lpstr>
      <vt:lpstr>Свидетельство</vt:lpstr>
      <vt:lpstr>Оборотная</vt:lpstr>
      <vt:lpstr>Протокол поверки</vt:lpstr>
      <vt:lpstr>Извещение</vt:lpstr>
      <vt:lpstr>Обр. сертиф.</vt:lpstr>
      <vt:lpstr>Сертификат</vt:lpstr>
      <vt:lpstr>Протокол калибровки</vt:lpstr>
      <vt:lpstr>Данет</vt:lpstr>
      <vt:lpstr>Едизм</vt:lpstr>
      <vt:lpstr>Заказчики</vt:lpstr>
      <vt:lpstr>Закл</vt:lpstr>
      <vt:lpstr>Категория</vt:lpstr>
      <vt:lpstr>Класс</vt:lpstr>
      <vt:lpstr>КТ</vt:lpstr>
      <vt:lpstr>Наименование</vt:lpstr>
      <vt:lpstr>НаименованиеК</vt:lpstr>
      <vt:lpstr>Номинал</vt:lpstr>
      <vt:lpstr>Оборотная!Область_печати</vt:lpstr>
      <vt:lpstr>'Протокол калибровки'!Область_печати</vt:lpstr>
      <vt:lpstr>'Протокол поверки'!Область_печати</vt:lpstr>
      <vt:lpstr>Свидетельство!Область_печати</vt:lpstr>
      <vt:lpstr>Сертификат!Область_печати</vt:lpstr>
      <vt:lpstr>Пов</vt:lpstr>
      <vt:lpstr>Спец</vt:lpstr>
      <vt:lpstr>Эталонн</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2006-09-28T05:33:49Z</dcterms:created>
  <dcterms:modified xsi:type="dcterms:W3CDTF">2018-07-04T09:05:39Z</dcterms:modified>
</cp:coreProperties>
</file>