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UGUSTINE\Documents\GitHub\schoolmanagement\"/>
    </mc:Choice>
  </mc:AlternateContent>
  <bookViews>
    <workbookView xWindow="-120" yWindow="-120" windowWidth="20730" windowHeight="11310" activeTab="2"/>
  </bookViews>
  <sheets>
    <sheet name="2022" sheetId="1" r:id="rId1"/>
    <sheet name="2023" sheetId="2" r:id="rId2"/>
    <sheet name="2024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E4" i="3"/>
  <c r="D4" i="3"/>
  <c r="C4" i="3"/>
  <c r="D3" i="3" l="1"/>
  <c r="K18" i="3" l="1"/>
  <c r="L18" i="3"/>
  <c r="M18" i="3"/>
  <c r="J18" i="3"/>
  <c r="F3" i="3" l="1"/>
  <c r="E3" i="3"/>
  <c r="M3" i="3"/>
  <c r="L3" i="3"/>
  <c r="K3" i="3"/>
  <c r="J3" i="3"/>
  <c r="C3" i="3"/>
  <c r="F15" i="3" l="1"/>
  <c r="E15" i="3"/>
  <c r="D15" i="3"/>
  <c r="C15" i="3"/>
  <c r="B15" i="3"/>
  <c r="K19" i="3" l="1"/>
  <c r="M19" i="3"/>
  <c r="J19" i="3"/>
  <c r="L19" i="3"/>
  <c r="K18" i="2"/>
  <c r="M18" i="2"/>
  <c r="N19" i="3" l="1"/>
  <c r="E14" i="2"/>
  <c r="D14" i="2"/>
  <c r="C14" i="2"/>
  <c r="F14" i="2"/>
  <c r="L18" i="2"/>
  <c r="J18" i="2"/>
  <c r="F13" i="2" l="1"/>
  <c r="E13" i="2"/>
  <c r="D13" i="2"/>
  <c r="C13" i="2"/>
  <c r="F12" i="2" l="1"/>
  <c r="E12" i="2"/>
  <c r="C12" i="2"/>
  <c r="D12" i="2"/>
  <c r="C11" i="2" l="1"/>
  <c r="D11" i="2"/>
  <c r="E11" i="2"/>
  <c r="F11" i="2"/>
  <c r="F10" i="2"/>
  <c r="E10" i="2"/>
  <c r="C10" i="2"/>
  <c r="F9" i="2"/>
  <c r="E9" i="2"/>
  <c r="D9" i="2"/>
  <c r="C9" i="2"/>
  <c r="F8" i="2" l="1"/>
  <c r="E8" i="2"/>
  <c r="D8" i="2"/>
  <c r="C8" i="2"/>
  <c r="F7" i="2" l="1"/>
  <c r="E7" i="2"/>
  <c r="D7" i="2"/>
  <c r="C7" i="2"/>
  <c r="F6" i="2" l="1"/>
  <c r="E6" i="2"/>
  <c r="D6" i="2"/>
  <c r="C6" i="2"/>
  <c r="F15" i="2" l="1"/>
  <c r="E15" i="2"/>
  <c r="D15" i="2"/>
  <c r="C15" i="2"/>
  <c r="B15" i="2"/>
  <c r="F12" i="1"/>
  <c r="F14" i="1"/>
  <c r="F15" i="1" s="1"/>
  <c r="M22" i="1" s="1"/>
  <c r="E14" i="1"/>
  <c r="D14" i="1"/>
  <c r="C14" i="1"/>
  <c r="M21" i="1"/>
  <c r="C12" i="1"/>
  <c r="E13" i="1"/>
  <c r="D13" i="1"/>
  <c r="M19" i="2" l="1"/>
  <c r="J19" i="2"/>
  <c r="L19" i="2"/>
  <c r="K19" i="2"/>
  <c r="E12" i="1"/>
  <c r="D12" i="1"/>
  <c r="C8" i="1"/>
  <c r="L21" i="1"/>
  <c r="K21" i="1"/>
  <c r="J21" i="1"/>
  <c r="C4" i="1"/>
  <c r="C5" i="1"/>
  <c r="C6" i="1"/>
  <c r="C7" i="1"/>
  <c r="C9" i="1"/>
  <c r="C10" i="1"/>
  <c r="C11" i="1"/>
  <c r="E4" i="1"/>
  <c r="E5" i="1"/>
  <c r="E6" i="1"/>
  <c r="E7" i="1"/>
  <c r="E8" i="1"/>
  <c r="E9" i="1"/>
  <c r="E10" i="1"/>
  <c r="E11" i="1"/>
  <c r="D4" i="1"/>
  <c r="D5" i="1"/>
  <c r="D6" i="1"/>
  <c r="D7" i="1"/>
  <c r="D8" i="1"/>
  <c r="D9" i="1"/>
  <c r="D10" i="1"/>
  <c r="D11" i="1"/>
  <c r="E3" i="1"/>
  <c r="E15" i="1" s="1"/>
  <c r="L22" i="1" s="1"/>
  <c r="D3" i="1"/>
  <c r="C3" i="1"/>
  <c r="C15" i="1" s="1"/>
  <c r="J22" i="1" s="1"/>
  <c r="N19" i="2" l="1"/>
  <c r="D15" i="1"/>
  <c r="K22" i="1" s="1"/>
  <c r="N22" i="1" s="1"/>
  <c r="N21" i="1"/>
</calcChain>
</file>

<file path=xl/sharedStrings.xml><?xml version="1.0" encoding="utf-8"?>
<sst xmlns="http://schemas.openxmlformats.org/spreadsheetml/2006/main" count="51" uniqueCount="18">
  <si>
    <t>Alfred</t>
  </si>
  <si>
    <t>Jordan</t>
  </si>
  <si>
    <t>Sweety</t>
  </si>
  <si>
    <t>TOTAL</t>
  </si>
  <si>
    <t>DATE</t>
  </si>
  <si>
    <t>AMOUNT</t>
  </si>
  <si>
    <t>SHARED MONTHLY BILLS</t>
  </si>
  <si>
    <t>PAID MONTHLY BILLS</t>
  </si>
  <si>
    <t>ALFRED</t>
  </si>
  <si>
    <t>JORDAN</t>
  </si>
  <si>
    <t>SWEETY</t>
  </si>
  <si>
    <t>UNPAID</t>
  </si>
  <si>
    <t>TOTAL PAID</t>
  </si>
  <si>
    <t>Osie</t>
  </si>
  <si>
    <t>Osei</t>
  </si>
  <si>
    <t>UMPAID</t>
  </si>
  <si>
    <t>B/F</t>
  </si>
  <si>
    <t>31-November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</si>
</sst>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5" fontId="0" fillId="5" borderId="0" xfId="0" applyNumberFormat="1" applyFill="1"/>
    <xf numFmtId="16" fontId="0" fillId="0" borderId="0" xfId="0" applyNumberFormat="1"/>
    <xf numFmtId="0" fontId="0" fillId="0" borderId="0" xfId="0" applyAlignment="1">
      <alignment vertical="top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4" workbookViewId="0">
      <selection activeCell="F19" sqref="F19"/>
    </sheetView>
  </sheetViews>
  <sheetFormatPr defaultRowHeight="15" x14ac:dyDescent="0.25"/>
  <cols>
    <col min="1" max="1" width="9.7109375" bestFit="1" customWidth="1"/>
    <col min="8" max="8" width="9.28515625" customWidth="1"/>
    <col min="9" max="9" width="15.42578125" customWidth="1"/>
  </cols>
  <sheetData>
    <row r="1" spans="1:13" x14ac:dyDescent="0.25">
      <c r="A1" s="7"/>
      <c r="B1" s="13" t="s">
        <v>6</v>
      </c>
      <c r="C1" s="13"/>
      <c r="D1" s="13"/>
      <c r="E1" s="7"/>
      <c r="F1" s="7"/>
      <c r="I1" s="14" t="s">
        <v>7</v>
      </c>
      <c r="J1" s="14"/>
      <c r="K1" s="14"/>
      <c r="L1" s="8"/>
      <c r="M1" s="8"/>
    </row>
    <row r="2" spans="1:13" x14ac:dyDescent="0.25">
      <c r="A2" s="7" t="s">
        <v>4</v>
      </c>
      <c r="B2" s="7" t="s">
        <v>5</v>
      </c>
      <c r="C2" s="7" t="s">
        <v>0</v>
      </c>
      <c r="D2" s="7" t="s">
        <v>1</v>
      </c>
      <c r="E2" s="7" t="s">
        <v>2</v>
      </c>
      <c r="F2" s="7" t="s">
        <v>13</v>
      </c>
      <c r="I2" s="8" t="s">
        <v>4</v>
      </c>
      <c r="J2" s="8" t="s">
        <v>8</v>
      </c>
      <c r="K2" s="8" t="s">
        <v>9</v>
      </c>
      <c r="L2" s="8" t="s">
        <v>10</v>
      </c>
      <c r="M2" s="8" t="s">
        <v>14</v>
      </c>
    </row>
    <row r="3" spans="1:13" x14ac:dyDescent="0.25">
      <c r="A3" s="4"/>
      <c r="B3" s="6"/>
      <c r="C3" s="9">
        <f>(B3/3)</f>
        <v>0</v>
      </c>
      <c r="D3" s="9">
        <f>(B3/3)</f>
        <v>0</v>
      </c>
      <c r="E3" s="9">
        <f>(B3/3)</f>
        <v>0</v>
      </c>
      <c r="F3" s="9"/>
      <c r="I3" s="4"/>
      <c r="J3" s="9"/>
      <c r="K3" s="9"/>
      <c r="L3" s="9"/>
      <c r="M3" s="9"/>
    </row>
    <row r="4" spans="1:13" x14ac:dyDescent="0.25">
      <c r="A4" s="4"/>
      <c r="B4" s="6"/>
      <c r="C4" s="9">
        <f t="shared" ref="C4:C11" si="0">(B4/3)</f>
        <v>0</v>
      </c>
      <c r="D4" s="9">
        <f t="shared" ref="D4:D11" si="1">(B4/3)</f>
        <v>0</v>
      </c>
      <c r="E4" s="9">
        <f t="shared" ref="E4:E11" si="2">(B4/3)</f>
        <v>0</v>
      </c>
      <c r="F4" s="9"/>
      <c r="I4" s="4"/>
      <c r="J4" s="9"/>
      <c r="K4" s="9"/>
      <c r="L4" s="9"/>
      <c r="M4" s="9"/>
    </row>
    <row r="5" spans="1:13" x14ac:dyDescent="0.25">
      <c r="A5" s="4"/>
      <c r="B5" s="6"/>
      <c r="C5" s="9">
        <f t="shared" si="0"/>
        <v>0</v>
      </c>
      <c r="D5" s="9">
        <f t="shared" si="1"/>
        <v>0</v>
      </c>
      <c r="E5" s="9">
        <f t="shared" si="2"/>
        <v>0</v>
      </c>
      <c r="F5" s="9"/>
      <c r="I5" s="4"/>
      <c r="J5" s="9"/>
      <c r="K5" s="9"/>
      <c r="L5" s="9"/>
      <c r="M5" s="9"/>
    </row>
    <row r="6" spans="1:13" x14ac:dyDescent="0.25">
      <c r="A6" s="4"/>
      <c r="B6" s="6"/>
      <c r="C6" s="9">
        <f t="shared" si="0"/>
        <v>0</v>
      </c>
      <c r="D6" s="9">
        <f t="shared" si="1"/>
        <v>0</v>
      </c>
      <c r="E6" s="9">
        <f t="shared" si="2"/>
        <v>0</v>
      </c>
      <c r="F6" s="9"/>
      <c r="I6" s="4"/>
      <c r="J6" s="9"/>
      <c r="K6" s="9"/>
      <c r="L6" s="9"/>
      <c r="M6" s="9"/>
    </row>
    <row r="7" spans="1:13" x14ac:dyDescent="0.25">
      <c r="A7" s="4"/>
      <c r="B7" s="6"/>
      <c r="C7" s="9">
        <f t="shared" si="0"/>
        <v>0</v>
      </c>
      <c r="D7" s="9">
        <f t="shared" si="1"/>
        <v>0</v>
      </c>
      <c r="E7" s="9">
        <f t="shared" si="2"/>
        <v>0</v>
      </c>
      <c r="F7" s="9"/>
      <c r="I7" s="4"/>
      <c r="J7" s="9"/>
      <c r="K7" s="9"/>
      <c r="L7" s="9"/>
      <c r="M7" s="9"/>
    </row>
    <row r="8" spans="1:13" x14ac:dyDescent="0.25">
      <c r="A8" s="5">
        <v>44742</v>
      </c>
      <c r="B8" s="6">
        <v>96</v>
      </c>
      <c r="C8" s="9">
        <f t="shared" si="0"/>
        <v>32</v>
      </c>
      <c r="D8" s="9">
        <f t="shared" si="1"/>
        <v>32</v>
      </c>
      <c r="E8" s="9">
        <f t="shared" si="2"/>
        <v>32</v>
      </c>
      <c r="F8" s="9"/>
      <c r="I8" s="4"/>
      <c r="J8" s="9"/>
      <c r="K8" s="9"/>
      <c r="L8" s="9"/>
      <c r="M8" s="9"/>
    </row>
    <row r="9" spans="1:13" x14ac:dyDescent="0.25">
      <c r="A9" s="5">
        <v>44773</v>
      </c>
      <c r="B9" s="6">
        <v>156</v>
      </c>
      <c r="C9" s="9">
        <f t="shared" si="0"/>
        <v>52</v>
      </c>
      <c r="D9" s="9">
        <f t="shared" si="1"/>
        <v>52</v>
      </c>
      <c r="E9" s="9">
        <f t="shared" si="2"/>
        <v>52</v>
      </c>
      <c r="F9" s="9"/>
      <c r="I9" s="4"/>
      <c r="J9" s="9">
        <v>32</v>
      </c>
      <c r="K9" s="9">
        <v>32</v>
      </c>
      <c r="L9" s="9">
        <v>32</v>
      </c>
      <c r="M9" s="9"/>
    </row>
    <row r="10" spans="1:13" x14ac:dyDescent="0.25">
      <c r="A10" s="5">
        <v>44804</v>
      </c>
      <c r="B10" s="6">
        <v>184.87</v>
      </c>
      <c r="C10" s="9">
        <f t="shared" si="0"/>
        <v>61.623333333333335</v>
      </c>
      <c r="D10" s="9">
        <f t="shared" si="1"/>
        <v>61.623333333333335</v>
      </c>
      <c r="E10" s="9">
        <f t="shared" si="2"/>
        <v>61.623333333333335</v>
      </c>
      <c r="F10" s="9"/>
      <c r="I10" s="5">
        <v>44793</v>
      </c>
      <c r="J10" s="9">
        <v>52</v>
      </c>
      <c r="K10" s="9"/>
      <c r="L10" s="9">
        <v>52</v>
      </c>
      <c r="M10" s="9"/>
    </row>
    <row r="11" spans="1:13" x14ac:dyDescent="0.25">
      <c r="A11" s="5">
        <v>44834</v>
      </c>
      <c r="B11" s="6">
        <v>266.8</v>
      </c>
      <c r="C11" s="9">
        <f t="shared" si="0"/>
        <v>88.933333333333337</v>
      </c>
      <c r="D11" s="9">
        <f t="shared" si="1"/>
        <v>88.933333333333337</v>
      </c>
      <c r="E11" s="9">
        <f t="shared" si="2"/>
        <v>88.933333333333337</v>
      </c>
      <c r="F11" s="9"/>
      <c r="I11" s="5">
        <v>44845</v>
      </c>
      <c r="J11" s="9"/>
      <c r="K11" s="9">
        <v>100</v>
      </c>
      <c r="L11" s="9"/>
      <c r="M11" s="9"/>
    </row>
    <row r="12" spans="1:13" x14ac:dyDescent="0.25">
      <c r="A12" s="5">
        <v>44865</v>
      </c>
      <c r="B12" s="6">
        <v>133.54</v>
      </c>
      <c r="C12" s="9">
        <f>B12/4</f>
        <v>33.384999999999998</v>
      </c>
      <c r="D12" s="9">
        <f>B12/4</f>
        <v>33.384999999999998</v>
      </c>
      <c r="E12" s="9">
        <f>B12/4</f>
        <v>33.384999999999998</v>
      </c>
      <c r="F12" s="9">
        <f>B12/4</f>
        <v>33.384999999999998</v>
      </c>
      <c r="I12" s="5">
        <v>44885</v>
      </c>
      <c r="J12" s="9"/>
      <c r="K12" s="9"/>
      <c r="L12" s="9">
        <v>150</v>
      </c>
      <c r="M12" s="9"/>
    </row>
    <row r="13" spans="1:13" x14ac:dyDescent="0.25">
      <c r="A13" s="5">
        <v>44895</v>
      </c>
      <c r="B13" s="6">
        <v>147.56</v>
      </c>
      <c r="C13" s="9">
        <v>42.16</v>
      </c>
      <c r="D13" s="9">
        <f>B13/7</f>
        <v>21.080000000000002</v>
      </c>
      <c r="E13" s="9">
        <f>(B13/7)*2</f>
        <v>42.160000000000004</v>
      </c>
      <c r="F13" s="9">
        <v>42.16</v>
      </c>
      <c r="I13" s="5">
        <v>44898</v>
      </c>
      <c r="J13" s="9">
        <v>150</v>
      </c>
      <c r="K13" s="9"/>
      <c r="L13" s="9"/>
      <c r="M13" s="9"/>
    </row>
    <row r="14" spans="1:13" x14ac:dyDescent="0.25">
      <c r="A14" s="10">
        <v>44926</v>
      </c>
      <c r="B14" s="6">
        <v>140.55000000000001</v>
      </c>
      <c r="C14" s="9">
        <f>(B14*2/7)</f>
        <v>40.157142857142858</v>
      </c>
      <c r="D14" s="9">
        <f>(B14/7)</f>
        <v>20.078571428571429</v>
      </c>
      <c r="E14" s="9">
        <f>(B14*2/7)</f>
        <v>40.157142857142858</v>
      </c>
      <c r="F14" s="9">
        <f>B14*2/7</f>
        <v>40.157142857142858</v>
      </c>
      <c r="I14" s="5">
        <v>44900</v>
      </c>
      <c r="J14" s="9"/>
      <c r="K14" s="9"/>
      <c r="L14" s="9">
        <v>30</v>
      </c>
      <c r="M14" s="9"/>
    </row>
    <row r="15" spans="1:13" x14ac:dyDescent="0.25">
      <c r="A15" s="4"/>
      <c r="B15" s="1" t="s">
        <v>3</v>
      </c>
      <c r="C15" s="1">
        <f>SUM(C3:C14)</f>
        <v>350.25880952380953</v>
      </c>
      <c r="D15" s="1">
        <f>SUM(D3:D14)</f>
        <v>309.10023809523807</v>
      </c>
      <c r="E15" s="1">
        <f>SUM(E3:E14)</f>
        <v>350.25880952380953</v>
      </c>
      <c r="F15" s="1">
        <f>SUM(F8:F14)</f>
        <v>115.70214285714285</v>
      </c>
      <c r="I15" s="5">
        <v>44903</v>
      </c>
      <c r="J15" s="9">
        <v>30</v>
      </c>
      <c r="K15" s="9"/>
      <c r="L15" s="9"/>
      <c r="M15" s="9">
        <v>30</v>
      </c>
    </row>
    <row r="16" spans="1:13" x14ac:dyDescent="0.25">
      <c r="I16" s="5">
        <v>45287</v>
      </c>
      <c r="J16" s="9"/>
      <c r="K16" s="9"/>
      <c r="L16" s="9">
        <v>42</v>
      </c>
      <c r="M16" s="9"/>
    </row>
    <row r="17" spans="9:14" x14ac:dyDescent="0.25">
      <c r="I17" s="10">
        <v>45289</v>
      </c>
      <c r="J17" s="9"/>
      <c r="K17" s="9">
        <v>100</v>
      </c>
      <c r="L17" s="9"/>
      <c r="M17" s="9"/>
    </row>
    <row r="18" spans="9:14" x14ac:dyDescent="0.25">
      <c r="I18" s="5">
        <v>44958</v>
      </c>
      <c r="J18" s="9">
        <v>86</v>
      </c>
      <c r="K18" s="9"/>
      <c r="L18" s="9">
        <v>44</v>
      </c>
      <c r="M18" s="9">
        <v>100</v>
      </c>
    </row>
    <row r="19" spans="9:14" x14ac:dyDescent="0.25">
      <c r="I19" s="4"/>
      <c r="J19" s="9"/>
      <c r="K19" s="9"/>
      <c r="L19" s="9"/>
      <c r="M19" s="9"/>
    </row>
    <row r="20" spans="9:14" x14ac:dyDescent="0.25">
      <c r="I20" s="4"/>
      <c r="J20" s="9"/>
      <c r="K20" s="9"/>
      <c r="L20" s="9"/>
      <c r="M20" s="9"/>
      <c r="N20" t="s">
        <v>3</v>
      </c>
    </row>
    <row r="21" spans="9:14" x14ac:dyDescent="0.25">
      <c r="I21" s="3" t="s">
        <v>12</v>
      </c>
      <c r="J21" s="3">
        <f>SUM(J3:J20)</f>
        <v>350</v>
      </c>
      <c r="K21" s="3">
        <f>SUM(K3:K20)</f>
        <v>232</v>
      </c>
      <c r="L21" s="3">
        <f>SUM(L3:L20)</f>
        <v>350</v>
      </c>
      <c r="M21" s="3">
        <f>SUM(M14:M20)</f>
        <v>130</v>
      </c>
      <c r="N21">
        <f>SUM(J21:M21)</f>
        <v>1062</v>
      </c>
    </row>
    <row r="22" spans="9:14" x14ac:dyDescent="0.25">
      <c r="I22" s="2" t="s">
        <v>11</v>
      </c>
      <c r="J22" s="2">
        <f>C15-J21</f>
        <v>0.25880952380953204</v>
      </c>
      <c r="K22" s="2">
        <f>D15-K21</f>
        <v>77.100238095238069</v>
      </c>
      <c r="L22" s="2">
        <f>E15-L21</f>
        <v>0.25880952380953204</v>
      </c>
      <c r="M22" s="2">
        <f>F15-M21</f>
        <v>-14.297857142857154</v>
      </c>
      <c r="N22">
        <f>SUM(J22:M22)</f>
        <v>63.319999999999979</v>
      </c>
    </row>
  </sheetData>
  <mergeCells count="2">
    <mergeCell ref="B1:D1"/>
    <mergeCell ref="I1:K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J19" sqref="J19:M19"/>
    </sheetView>
  </sheetViews>
  <sheetFormatPr defaultRowHeight="15" x14ac:dyDescent="0.25"/>
  <sheetData>
    <row r="1" spans="1:14" x14ac:dyDescent="0.25">
      <c r="A1" s="7"/>
      <c r="B1" s="13" t="s">
        <v>6</v>
      </c>
      <c r="C1" s="13"/>
      <c r="D1" s="13"/>
      <c r="E1" s="7"/>
      <c r="F1" s="7"/>
      <c r="I1" s="14" t="s">
        <v>7</v>
      </c>
      <c r="J1" s="14"/>
      <c r="K1" s="14"/>
      <c r="L1" s="8"/>
      <c r="M1" s="8"/>
    </row>
    <row r="2" spans="1:14" x14ac:dyDescent="0.25">
      <c r="A2" s="7" t="s">
        <v>4</v>
      </c>
      <c r="B2" s="7" t="s">
        <v>5</v>
      </c>
      <c r="C2" s="7" t="s">
        <v>0</v>
      </c>
      <c r="D2" s="7" t="s">
        <v>1</v>
      </c>
      <c r="E2" s="7" t="s">
        <v>2</v>
      </c>
      <c r="F2" s="7" t="s">
        <v>13</v>
      </c>
      <c r="I2" s="8" t="s">
        <v>4</v>
      </c>
      <c r="J2" s="8" t="s">
        <v>8</v>
      </c>
      <c r="K2" s="8" t="s">
        <v>9</v>
      </c>
      <c r="L2" s="8" t="s">
        <v>10</v>
      </c>
      <c r="M2" s="8" t="s">
        <v>14</v>
      </c>
    </row>
    <row r="3" spans="1:14" x14ac:dyDescent="0.25">
      <c r="A3" s="11">
        <v>44957</v>
      </c>
      <c r="B3">
        <v>175.62</v>
      </c>
      <c r="C3">
        <v>40.25</v>
      </c>
      <c r="D3">
        <v>20.13</v>
      </c>
      <c r="E3">
        <v>40.25</v>
      </c>
      <c r="F3">
        <v>75</v>
      </c>
      <c r="H3" t="s">
        <v>16</v>
      </c>
      <c r="I3" s="11">
        <v>44957</v>
      </c>
      <c r="J3">
        <v>0.25880952380953204</v>
      </c>
      <c r="K3">
        <v>77.100238095238069</v>
      </c>
      <c r="L3">
        <v>0.25880952380953198</v>
      </c>
      <c r="M3">
        <v>-14.297857142857154</v>
      </c>
      <c r="N3">
        <v>107.31999999999998</v>
      </c>
    </row>
    <row r="4" spans="1:14" x14ac:dyDescent="0.25">
      <c r="A4" s="11">
        <v>44985</v>
      </c>
      <c r="B4">
        <v>101.15</v>
      </c>
      <c r="C4">
        <v>28.9</v>
      </c>
      <c r="D4">
        <v>14.45</v>
      </c>
      <c r="E4">
        <v>28.9</v>
      </c>
      <c r="F4">
        <v>28.9</v>
      </c>
      <c r="I4" s="11">
        <v>44957</v>
      </c>
    </row>
    <row r="5" spans="1:14" x14ac:dyDescent="0.25">
      <c r="A5" s="11">
        <v>45016</v>
      </c>
      <c r="B5">
        <v>169.52</v>
      </c>
      <c r="C5">
        <v>48.4</v>
      </c>
      <c r="D5">
        <v>24.2</v>
      </c>
      <c r="E5">
        <v>48.4</v>
      </c>
      <c r="F5">
        <v>48.4</v>
      </c>
      <c r="I5" s="11">
        <v>44985</v>
      </c>
    </row>
    <row r="6" spans="1:14" x14ac:dyDescent="0.25">
      <c r="A6" s="11">
        <v>45046</v>
      </c>
      <c r="B6">
        <v>78.36</v>
      </c>
      <c r="C6">
        <f>B6*2/13</f>
        <v>12.055384615384614</v>
      </c>
      <c r="D6">
        <f>B6/13</f>
        <v>6.0276923076923072</v>
      </c>
      <c r="E6">
        <f>B6*4/13</f>
        <v>24.110769230769229</v>
      </c>
      <c r="F6" s="12">
        <f>B6*6/13</f>
        <v>36.166153846153847</v>
      </c>
      <c r="I6" s="11">
        <v>45046</v>
      </c>
      <c r="J6">
        <v>45</v>
      </c>
      <c r="K6">
        <v>100</v>
      </c>
      <c r="L6">
        <v>120</v>
      </c>
    </row>
    <row r="7" spans="1:14" x14ac:dyDescent="0.25">
      <c r="A7" s="11">
        <v>45077</v>
      </c>
      <c r="B7">
        <v>222.68</v>
      </c>
      <c r="C7">
        <f>B7*2/13</f>
        <v>34.258461538461539</v>
      </c>
      <c r="D7">
        <f>B7/13</f>
        <v>17.129230769230769</v>
      </c>
      <c r="E7">
        <f>B7*4/13</f>
        <v>68.516923076923078</v>
      </c>
      <c r="F7" s="12">
        <f>B7*6/13</f>
        <v>102.77538461538461</v>
      </c>
      <c r="I7" s="11">
        <v>45054</v>
      </c>
      <c r="J7">
        <v>73</v>
      </c>
      <c r="M7">
        <v>150</v>
      </c>
    </row>
    <row r="8" spans="1:14" x14ac:dyDescent="0.25">
      <c r="A8" s="11">
        <v>45107</v>
      </c>
      <c r="B8">
        <v>180.14</v>
      </c>
      <c r="C8">
        <f>B8*2/13</f>
        <v>27.713846153846152</v>
      </c>
      <c r="D8">
        <f>B8/13</f>
        <v>13.856923076923076</v>
      </c>
      <c r="E8">
        <f>B8*4/13</f>
        <v>55.427692307692304</v>
      </c>
      <c r="F8" s="12">
        <f>B8*6/13</f>
        <v>83.14153846153846</v>
      </c>
      <c r="I8" s="11">
        <v>45091</v>
      </c>
      <c r="J8">
        <v>50</v>
      </c>
      <c r="L8">
        <v>22</v>
      </c>
    </row>
    <row r="9" spans="1:14" x14ac:dyDescent="0.25">
      <c r="A9" s="11">
        <v>45138</v>
      </c>
      <c r="B9">
        <v>341.79</v>
      </c>
      <c r="C9">
        <f>B9*2/13</f>
        <v>52.583076923076923</v>
      </c>
      <c r="D9">
        <f>B9/13</f>
        <v>26.291538461538462</v>
      </c>
      <c r="E9">
        <f>B9*4/13</f>
        <v>105.16615384615385</v>
      </c>
      <c r="F9" s="12">
        <f>B9*6/13</f>
        <v>157.74923076923079</v>
      </c>
      <c r="I9" s="11">
        <v>45097</v>
      </c>
      <c r="L9">
        <v>68</v>
      </c>
    </row>
    <row r="10" spans="1:14" x14ac:dyDescent="0.25">
      <c r="A10" s="11">
        <v>45169</v>
      </c>
      <c r="B10">
        <v>350.3</v>
      </c>
      <c r="C10">
        <f>B10*2/12</f>
        <v>58.383333333333333</v>
      </c>
      <c r="D10">
        <v>0</v>
      </c>
      <c r="E10">
        <f>B10*4/12</f>
        <v>116.76666666666667</v>
      </c>
      <c r="F10" s="12">
        <f>B10*6/12</f>
        <v>175.15</v>
      </c>
      <c r="I10" s="11">
        <v>45114</v>
      </c>
      <c r="M10">
        <v>130</v>
      </c>
    </row>
    <row r="11" spans="1:14" x14ac:dyDescent="0.25">
      <c r="A11" s="11">
        <v>45199</v>
      </c>
      <c r="B11">
        <v>164.95</v>
      </c>
      <c r="C11">
        <f>B11*2/12</f>
        <v>27.491666666666664</v>
      </c>
      <c r="D11">
        <f>B11/13</f>
        <v>12.688461538461537</v>
      </c>
      <c r="E11">
        <f>B11*4/12</f>
        <v>54.983333333333327</v>
      </c>
      <c r="F11" s="12">
        <f>B11*6/12</f>
        <v>82.474999999999994</v>
      </c>
      <c r="I11" s="11">
        <v>45153</v>
      </c>
      <c r="J11">
        <v>23</v>
      </c>
      <c r="L11">
        <v>55</v>
      </c>
      <c r="M11">
        <v>95</v>
      </c>
    </row>
    <row r="12" spans="1:14" x14ac:dyDescent="0.25">
      <c r="A12" s="11">
        <v>45230</v>
      </c>
      <c r="B12">
        <v>268.25</v>
      </c>
      <c r="C12">
        <f>B12*2/12</f>
        <v>44.708333333333336</v>
      </c>
      <c r="D12">
        <f>B12/13</f>
        <v>20.634615384615383</v>
      </c>
      <c r="E12">
        <f>B12*4/12</f>
        <v>89.416666666666671</v>
      </c>
      <c r="F12" s="12">
        <f>B12*6/12</f>
        <v>134.125</v>
      </c>
      <c r="L12">
        <v>105</v>
      </c>
      <c r="M12">
        <v>318</v>
      </c>
    </row>
    <row r="13" spans="1:14" x14ac:dyDescent="0.25">
      <c r="A13" t="s">
        <v>17</v>
      </c>
      <c r="B13">
        <v>164.95</v>
      </c>
      <c r="C13">
        <f>B13/12</f>
        <v>13.745833333333332</v>
      </c>
      <c r="D13">
        <f>B13/12</f>
        <v>13.745833333333332</v>
      </c>
      <c r="E13">
        <f>B13*4/12</f>
        <v>54.983333333333327</v>
      </c>
      <c r="F13">
        <f>B13*6/12</f>
        <v>82.474999999999994</v>
      </c>
      <c r="L13">
        <v>117</v>
      </c>
    </row>
    <row r="14" spans="1:14" x14ac:dyDescent="0.25">
      <c r="A14" s="11">
        <v>45657</v>
      </c>
      <c r="B14">
        <v>338</v>
      </c>
      <c r="C14">
        <f>B14/12</f>
        <v>28.166666666666668</v>
      </c>
      <c r="D14">
        <f>B14/12</f>
        <v>28.166666666666668</v>
      </c>
      <c r="E14">
        <f>B14*4/12</f>
        <v>112.66666666666667</v>
      </c>
      <c r="F14" s="12">
        <f>B14*6/12</f>
        <v>169</v>
      </c>
      <c r="I14" s="11">
        <v>45256</v>
      </c>
      <c r="J14">
        <v>200</v>
      </c>
      <c r="L14">
        <v>54</v>
      </c>
      <c r="M14">
        <v>82</v>
      </c>
    </row>
    <row r="15" spans="1:14" x14ac:dyDescent="0.25">
      <c r="A15" t="s">
        <v>3</v>
      </c>
      <c r="B15">
        <f>SUM(B3:B14)</f>
        <v>2555.71</v>
      </c>
      <c r="C15">
        <f>SUM(C3:C14)</f>
        <v>416.65660256410263</v>
      </c>
      <c r="D15">
        <f>SUM(D3:D14)</f>
        <v>197.32096153846155</v>
      </c>
      <c r="E15">
        <f>SUM(E3:E14)</f>
        <v>799.58820512820512</v>
      </c>
      <c r="F15">
        <f>SUM(F3:F14)</f>
        <v>1175.3573076923076</v>
      </c>
      <c r="I15" s="11">
        <v>45266</v>
      </c>
      <c r="L15">
        <v>91</v>
      </c>
      <c r="M15">
        <v>200</v>
      </c>
    </row>
    <row r="16" spans="1:14" x14ac:dyDescent="0.25">
      <c r="K16">
        <v>100</v>
      </c>
      <c r="L16">
        <v>55</v>
      </c>
      <c r="M16">
        <v>17</v>
      </c>
    </row>
    <row r="17" spans="9:14" x14ac:dyDescent="0.25">
      <c r="I17" s="11">
        <v>45329</v>
      </c>
      <c r="K17">
        <v>74</v>
      </c>
      <c r="L17">
        <v>113</v>
      </c>
      <c r="M17">
        <v>170</v>
      </c>
    </row>
    <row r="18" spans="9:14" x14ac:dyDescent="0.25">
      <c r="I18" t="s">
        <v>12</v>
      </c>
      <c r="J18">
        <f>SUM(J4:J16)</f>
        <v>391</v>
      </c>
      <c r="K18">
        <f>SUM(K4:K17)</f>
        <v>274</v>
      </c>
      <c r="L18">
        <f>SUM(L4:L17)</f>
        <v>800</v>
      </c>
      <c r="M18">
        <f>SUM(M4:M17)</f>
        <v>1162</v>
      </c>
    </row>
    <row r="19" spans="9:14" x14ac:dyDescent="0.25">
      <c r="I19" t="s">
        <v>15</v>
      </c>
      <c r="J19">
        <f>C15+J3-J18</f>
        <v>25.915412087912159</v>
      </c>
      <c r="K19">
        <f>D15+K3-K18</f>
        <v>0.42119963369964353</v>
      </c>
      <c r="L19">
        <f>E15+L3-L18</f>
        <v>-0.15298534798535002</v>
      </c>
      <c r="M19">
        <f>F15+M3-M18</f>
        <v>-0.94054945054949712</v>
      </c>
      <c r="N19">
        <f>SUM(J19:M19)</f>
        <v>25.243076923076956</v>
      </c>
    </row>
  </sheetData>
  <mergeCells count="2">
    <mergeCell ref="B1:D1"/>
    <mergeCell ref="I1:K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G9" sqref="G9"/>
    </sheetView>
  </sheetViews>
  <sheetFormatPr defaultRowHeight="15" x14ac:dyDescent="0.25"/>
  <sheetData>
    <row r="1" spans="1:13" x14ac:dyDescent="0.25">
      <c r="A1" s="7"/>
      <c r="B1" s="13" t="s">
        <v>6</v>
      </c>
      <c r="C1" s="13"/>
      <c r="D1" s="13"/>
      <c r="E1" s="7"/>
      <c r="F1" s="7"/>
      <c r="I1" s="14" t="s">
        <v>7</v>
      </c>
      <c r="J1" s="14"/>
      <c r="K1" s="14"/>
      <c r="L1" s="8"/>
      <c r="M1" s="8"/>
    </row>
    <row r="2" spans="1:13" x14ac:dyDescent="0.25">
      <c r="A2" s="7" t="s">
        <v>4</v>
      </c>
      <c r="B2" s="7" t="s">
        <v>5</v>
      </c>
      <c r="C2" s="7" t="s">
        <v>0</v>
      </c>
      <c r="D2" s="7" t="s">
        <v>1</v>
      </c>
      <c r="E2" s="7" t="s">
        <v>2</v>
      </c>
      <c r="F2" s="7" t="s">
        <v>13</v>
      </c>
      <c r="I2" s="8" t="s">
        <v>4</v>
      </c>
      <c r="J2" s="8" t="s">
        <v>8</v>
      </c>
      <c r="K2" s="8" t="s">
        <v>9</v>
      </c>
      <c r="L2" s="8" t="s">
        <v>10</v>
      </c>
      <c r="M2" s="8" t="s">
        <v>14</v>
      </c>
    </row>
    <row r="3" spans="1:13" x14ac:dyDescent="0.25">
      <c r="A3" s="11">
        <v>45321</v>
      </c>
      <c r="B3">
        <v>459.17</v>
      </c>
      <c r="C3">
        <f>B3/12</f>
        <v>38.264166666666668</v>
      </c>
      <c r="D3">
        <f>B3/12</f>
        <v>38.264166666666668</v>
      </c>
      <c r="E3">
        <f>B3*4/12</f>
        <v>153.05666666666667</v>
      </c>
      <c r="F3">
        <f>B3*6/12</f>
        <v>229.58500000000001</v>
      </c>
      <c r="H3" t="s">
        <v>16</v>
      </c>
      <c r="I3" s="11">
        <v>45339</v>
      </c>
      <c r="J3">
        <f>-'2023'!J19</f>
        <v>-25.915412087912159</v>
      </c>
      <c r="K3">
        <f>-'2023'!K19</f>
        <v>-0.42119963369964353</v>
      </c>
      <c r="L3">
        <f>-'2023'!L19</f>
        <v>0.15298534798535002</v>
      </c>
      <c r="M3">
        <f>-'2023'!M19</f>
        <v>0.94054945054949712</v>
      </c>
    </row>
    <row r="4" spans="1:13" x14ac:dyDescent="0.25">
      <c r="A4" s="11">
        <v>45351</v>
      </c>
      <c r="B4">
        <v>225.66</v>
      </c>
      <c r="C4">
        <f>B4/12</f>
        <v>18.805</v>
      </c>
      <c r="D4">
        <f>B4/12</f>
        <v>18.805</v>
      </c>
      <c r="E4">
        <f>B4*4/12</f>
        <v>75.22</v>
      </c>
      <c r="F4">
        <f>B4*6/12</f>
        <v>112.83</v>
      </c>
      <c r="I4" s="11">
        <v>45339</v>
      </c>
      <c r="J4" s="1">
        <v>12</v>
      </c>
      <c r="K4" s="1">
        <v>37.5</v>
      </c>
      <c r="L4" s="1">
        <v>153</v>
      </c>
      <c r="M4" s="1">
        <v>229</v>
      </c>
    </row>
    <row r="5" spans="1:13" x14ac:dyDescent="0.25">
      <c r="A5" s="11"/>
      <c r="I5" s="11"/>
    </row>
    <row r="6" spans="1:13" x14ac:dyDescent="0.25">
      <c r="A6" s="11"/>
      <c r="F6" s="12"/>
      <c r="I6" s="11"/>
    </row>
    <row r="7" spans="1:13" x14ac:dyDescent="0.25">
      <c r="A7" s="11"/>
      <c r="F7" s="12"/>
      <c r="I7" s="11"/>
    </row>
    <row r="8" spans="1:13" x14ac:dyDescent="0.25">
      <c r="A8" s="11"/>
      <c r="F8" s="12"/>
      <c r="I8" s="11"/>
    </row>
    <row r="9" spans="1:13" x14ac:dyDescent="0.25">
      <c r="A9" s="11"/>
      <c r="F9" s="12"/>
      <c r="I9" s="11"/>
    </row>
    <row r="10" spans="1:13" x14ac:dyDescent="0.25">
      <c r="A10" s="11"/>
      <c r="F10" s="12"/>
      <c r="I10" s="11"/>
    </row>
    <row r="11" spans="1:13" x14ac:dyDescent="0.25">
      <c r="A11" s="11"/>
      <c r="F11" s="12"/>
      <c r="I11" s="11"/>
    </row>
    <row r="12" spans="1:13" x14ac:dyDescent="0.25">
      <c r="A12" s="11"/>
      <c r="F12" s="12"/>
    </row>
    <row r="14" spans="1:13" x14ac:dyDescent="0.25">
      <c r="A14" s="11"/>
      <c r="F14" s="12"/>
      <c r="I14" s="11"/>
    </row>
    <row r="15" spans="1:13" x14ac:dyDescent="0.25">
      <c r="A15" t="s">
        <v>3</v>
      </c>
      <c r="B15">
        <f>SUM(B3:B14)</f>
        <v>684.83</v>
      </c>
      <c r="C15">
        <f>SUM(C3:C14)</f>
        <v>57.069166666666668</v>
      </c>
      <c r="D15">
        <f>SUM(D3:D14)</f>
        <v>57.069166666666668</v>
      </c>
      <c r="E15">
        <f>SUM(E3:E14)</f>
        <v>228.27666666666667</v>
      </c>
      <c r="F15">
        <f>SUM(F3:F14)</f>
        <v>342.41500000000002</v>
      </c>
      <c r="I15" s="11"/>
    </row>
    <row r="17" spans="9:20" x14ac:dyDescent="0.25">
      <c r="I17" s="11"/>
    </row>
    <row r="18" spans="9:20" x14ac:dyDescent="0.25">
      <c r="J18">
        <f>SUM(J4:J17)</f>
        <v>12</v>
      </c>
      <c r="K18">
        <f>SUM(K4:K17)</f>
        <v>37.5</v>
      </c>
      <c r="L18">
        <f>SUM(L4:L17)</f>
        <v>153</v>
      </c>
      <c r="M18">
        <f>SUM(M4:M17)</f>
        <v>229</v>
      </c>
    </row>
    <row r="19" spans="9:20" x14ac:dyDescent="0.25">
      <c r="I19" t="s">
        <v>15</v>
      </c>
      <c r="J19">
        <f>C15+J3-J18</f>
        <v>19.153754578754508</v>
      </c>
      <c r="K19">
        <f>D15+K3-K18</f>
        <v>19.147967032967024</v>
      </c>
      <c r="L19">
        <f>E15+L3-L18</f>
        <v>75.429652014652021</v>
      </c>
      <c r="M19">
        <f>F15+M3-M18</f>
        <v>114.35554945054952</v>
      </c>
      <c r="N19">
        <f>SUM(J19:M19)</f>
        <v>228.08692307692309</v>
      </c>
    </row>
    <row r="21" spans="9:20" x14ac:dyDescent="0.25">
      <c r="R21">
        <v>9</v>
      </c>
      <c r="S21">
        <v>7</v>
      </c>
      <c r="T21">
        <v>6</v>
      </c>
    </row>
    <row r="22" spans="9:20" x14ac:dyDescent="0.25">
      <c r="J22">
        <v>82</v>
      </c>
    </row>
    <row r="23" spans="9:20" x14ac:dyDescent="0.25">
      <c r="J23">
        <v>17</v>
      </c>
    </row>
  </sheetData>
  <mergeCells count="2">
    <mergeCell ref="B1:D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2023</vt:lpstr>
      <vt:lpstr>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AUGUSTINE</cp:lastModifiedBy>
  <dcterms:created xsi:type="dcterms:W3CDTF">2022-10-10T13:23:45Z</dcterms:created>
  <dcterms:modified xsi:type="dcterms:W3CDTF">2024-04-04T21:35:38Z</dcterms:modified>
</cp:coreProperties>
</file>