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6.xml" ContentType="application/vnd.ms-excel.controlproperties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trlProps/ctrlProp7.xml" ContentType="application/vnd.ms-excel.controlpropertie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xr:revisionPtr revIDLastSave="0" documentId="13_ncr:1_{E8C52B90-6BA9-4D54-B70B-6F607BB9618E}" xr6:coauthVersionLast="44" xr6:coauthVersionMax="44" xr10:uidLastSave="{00000000-0000-0000-0000-000000000000}"/>
  <bookViews>
    <workbookView xWindow="-120" yWindow="-120" windowWidth="29040" windowHeight="15840" activeTab="1" xr2:uid="{00000000-000D-0000-FFFF-FFFF00000000}"/>
  </bookViews>
  <sheets>
    <sheet name="讯 股 票" sheetId="3" r:id="rId1"/>
    <sheet name="天 基 金" sheetId="4" r:id="rId2"/>
    <sheet name="天基金（精简版）" sheetId="7" r:id="rId3"/>
    <sheet name="浪 基 金（还在盘）" sheetId="6" r:id="rId4"/>
    <sheet name="爱 基 金（已放弃治疗）" sheetId="5" r:id="rId5"/>
  </sheets>
  <functionGroups builtInGroupCount="19"/>
  <definedNames>
    <definedName name="_xlnm._FilterDatabase" localSheetId="0" hidden="1">'讯 股 票'!$A$2:$R$2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P33" i="4" l="1"/>
  <c r="P31" i="4"/>
  <c r="P30" i="4"/>
  <c r="P29" i="4"/>
  <c r="P28" i="4"/>
  <c r="P27" i="4"/>
  <c r="P26" i="4"/>
  <c r="P25" i="4"/>
  <c r="P24" i="4"/>
  <c r="P23" i="4"/>
  <c r="P22" i="4"/>
  <c r="P21" i="4"/>
  <c r="P20" i="4"/>
  <c r="P19" i="4"/>
  <c r="P18" i="4"/>
  <c r="P16" i="4"/>
  <c r="P15" i="4"/>
  <c r="P14" i="4"/>
  <c r="P13" i="4"/>
  <c r="P12" i="4"/>
  <c r="P11" i="4"/>
  <c r="P10" i="4"/>
  <c r="P9" i="4"/>
  <c r="P8" i="4"/>
  <c r="P7" i="4"/>
  <c r="P6" i="4"/>
  <c r="P5" i="4"/>
  <c r="P4" i="4"/>
  <c r="P3" i="4"/>
  <c r="P24" i="6" l="1"/>
  <c r="P23" i="6"/>
  <c r="P22" i="6"/>
  <c r="P21" i="6"/>
  <c r="P20" i="6"/>
  <c r="P19" i="6"/>
  <c r="P18" i="6"/>
  <c r="P17" i="6"/>
  <c r="P16" i="6"/>
  <c r="P15" i="6"/>
  <c r="P14" i="6"/>
  <c r="P13" i="6"/>
  <c r="P12" i="6"/>
  <c r="P11" i="6"/>
  <c r="P10" i="6"/>
  <c r="P9" i="6"/>
  <c r="P8" i="6"/>
  <c r="P7" i="6"/>
  <c r="P6" i="6"/>
  <c r="P5" i="6"/>
  <c r="P4" i="6"/>
  <c r="P3" i="6"/>
  <c r="O1" i="7"/>
  <c r="N1" i="7"/>
  <c r="M1" i="7"/>
  <c r="O1" i="6"/>
  <c r="N1" i="6"/>
  <c r="M1" i="6"/>
  <c r="O1" i="5"/>
  <c r="N1" i="5"/>
  <c r="M1" i="5"/>
  <c r="N1" i="4"/>
  <c r="O1" i="4"/>
  <c r="M1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A3" authorId="0" shapeId="0" xr:uid="{BD47DAD7-8B9B-4DC9-ABF8-F2ABCE5FD3ED}">
      <text/>
    </comment>
    <comment ref="B3" authorId="0" shapeId="0" xr:uid="{4A356207-F392-4AA3-9E81-D014017A3E01}">
      <text/>
    </comment>
    <comment ref="A4" authorId="0" shapeId="0" xr:uid="{A082076E-68E8-433F-AF0E-6A32DB782EC9}">
      <text/>
    </comment>
    <comment ref="B4" authorId="0" shapeId="0" xr:uid="{6CC657DB-1557-4D66-981A-5572E7E48BC3}">
      <text/>
    </comment>
    <comment ref="A5" authorId="0" shapeId="0" xr:uid="{E2805C82-AC1D-499B-B8AB-0A4FDF1ADCA7}">
      <text/>
    </comment>
    <comment ref="B5" authorId="0" shapeId="0" xr:uid="{36E2DDBF-1736-4C62-A257-E73B6F57FB6D}">
      <text/>
    </comment>
    <comment ref="A6" authorId="0" shapeId="0" xr:uid="{94E9BE2B-E5B5-4ED3-AFA0-C82ED5F6FC97}">
      <text/>
    </comment>
    <comment ref="B6" authorId="0" shapeId="0" xr:uid="{E40054DF-EEA8-44EF-A3B4-D9E71FEF0676}">
      <text/>
    </comment>
    <comment ref="A7" authorId="0" shapeId="0" xr:uid="{02CCF19F-9547-4E74-A1A4-36700F0194D1}">
      <text/>
    </comment>
    <comment ref="B7" authorId="0" shapeId="0" xr:uid="{6A3CF3FF-E5C5-470E-8766-0A184988F779}">
      <text/>
    </comment>
    <comment ref="A8" authorId="0" shapeId="0" xr:uid="{1D419570-AF1B-4B71-AB04-161683771B8F}">
      <text/>
    </comment>
    <comment ref="B8" authorId="0" shapeId="0" xr:uid="{E06A26DD-FC5D-4503-A599-7ED43FB2E539}">
      <text/>
    </comment>
    <comment ref="A9" authorId="0" shapeId="0" xr:uid="{6EC8F33E-32A8-41AF-AB6D-41885F0C33AB}">
      <text/>
    </comment>
    <comment ref="B9" authorId="0" shapeId="0" xr:uid="{433EAD00-0E5B-4B7C-964F-520D541638E3}">
      <text/>
    </comment>
    <comment ref="A10" authorId="0" shapeId="0" xr:uid="{1DEC2C42-2B59-4D6A-97F9-5B40E7783C6A}">
      <text/>
    </comment>
    <comment ref="B10" authorId="0" shapeId="0" xr:uid="{6E1ABEFC-AC5A-4C35-8B7B-E0001C3B2198}">
      <text/>
    </comment>
    <comment ref="A11" authorId="0" shapeId="0" xr:uid="{ED7E45DC-9907-4919-B5A6-69289C9D498F}">
      <text/>
    </comment>
    <comment ref="B11" authorId="0" shapeId="0" xr:uid="{BDCC1985-8B33-4FD1-8A8D-6D96BA6F34A0}">
      <text/>
    </comment>
    <comment ref="A12" authorId="0" shapeId="0" xr:uid="{A8102968-63ED-46E4-AB97-8BDB465B6004}">
      <text/>
    </comment>
    <comment ref="B12" authorId="0" shapeId="0" xr:uid="{62DEC481-A4CD-4E42-8CDF-F87DC580E86C}">
      <text/>
    </comment>
    <comment ref="A13" authorId="0" shapeId="0" xr:uid="{5974E084-320F-45B7-A553-9B3213B59B97}">
      <text/>
    </comment>
    <comment ref="B13" authorId="0" shapeId="0" xr:uid="{99BBB599-B602-4F0D-92A5-DE7E49B10C82}">
      <text/>
    </comment>
    <comment ref="A14" authorId="0" shapeId="0" xr:uid="{543442B9-37E6-4802-9583-49AD6FC91E8B}">
      <text/>
    </comment>
    <comment ref="B14" authorId="0" shapeId="0" xr:uid="{DA7A0F70-1FAD-4501-A712-196D3F1129D2}">
      <text/>
    </comment>
    <comment ref="A15" authorId="0" shapeId="0" xr:uid="{E290D0D7-84AC-4FD6-BA63-A11FF29A2492}">
      <text/>
    </comment>
    <comment ref="B15" authorId="0" shapeId="0" xr:uid="{1FF5DA25-9C31-45CE-9187-2E9A8DB4E889}">
      <text/>
    </comment>
    <comment ref="A16" authorId="0" shapeId="0" xr:uid="{66183145-307B-48A2-9281-0E75449DE2AD}">
      <text/>
    </comment>
    <comment ref="B16" authorId="0" shapeId="0" xr:uid="{707975F7-1279-49CD-BF8E-79C5649ECC32}">
      <text/>
    </comment>
    <comment ref="A17" authorId="0" shapeId="0" xr:uid="{55DE12D2-088E-4039-8882-5665FA92C094}">
      <text/>
    </comment>
    <comment ref="B17" authorId="0" shapeId="0" xr:uid="{D9D1324F-436C-4245-8CC6-2B1800ECDACD}">
      <text/>
    </comment>
    <comment ref="A18" authorId="0" shapeId="0" xr:uid="{165B3512-EC2C-4D40-881E-FC045731147E}">
      <text/>
    </comment>
    <comment ref="B18" authorId="0" shapeId="0" xr:uid="{AF880E0A-A62E-4A97-B9B5-D3647846EEAF}">
      <text/>
    </comment>
    <comment ref="A19" authorId="0" shapeId="0" xr:uid="{E52A6F54-8FBD-4765-A3F8-F333A5E577F7}">
      <text/>
    </comment>
    <comment ref="B19" authorId="0" shapeId="0" xr:uid="{8E0C6E2C-52F1-4D1A-9F7A-4C87D0E8A9DC}">
      <text/>
    </comment>
    <comment ref="A20" authorId="0" shapeId="0" xr:uid="{599DA795-A62E-4AF8-8F28-77405040463F}">
      <text/>
    </comment>
    <comment ref="B20" authorId="0" shapeId="0" xr:uid="{1F579B52-C971-4E9C-8383-056EF5C88FB5}">
      <text/>
    </comment>
    <comment ref="A21" authorId="0" shapeId="0" xr:uid="{0A8659D0-8B4D-489D-9246-C6F45C2F9D9D}">
      <text/>
    </comment>
    <comment ref="B21" authorId="0" shapeId="0" xr:uid="{3CA58452-9BF2-4806-8FB9-A325EA8E1958}">
      <text/>
    </comment>
    <comment ref="A22" authorId="0" shapeId="0" xr:uid="{3A613824-D9CD-42B6-8857-1B577C801EC0}">
      <text/>
    </comment>
    <comment ref="B22" authorId="0" shapeId="0" xr:uid="{0A06F01A-D0BE-4BDF-B7FA-A5407AC6D49B}">
      <text/>
    </comment>
    <comment ref="A23" authorId="0" shapeId="0" xr:uid="{D9D224A5-77B4-4304-82ED-847D87E4D645}">
      <text/>
    </comment>
    <comment ref="B23" authorId="0" shapeId="0" xr:uid="{BC4632E9-A553-47EC-BB4B-96F37CC2265C}">
      <text/>
    </comment>
    <comment ref="A24" authorId="0" shapeId="0" xr:uid="{DC5363B2-8B30-4C77-B023-B6EDE834A639}">
      <text/>
    </comment>
    <comment ref="B24" authorId="0" shapeId="0" xr:uid="{785C4F19-ABD6-4FCF-B456-B4CA333D14EC}">
      <text/>
    </comment>
    <comment ref="A25" authorId="0" shapeId="0" xr:uid="{DA06F9F6-38F8-42A5-87B6-0866B08688E1}">
      <text/>
    </comment>
    <comment ref="B25" authorId="0" shapeId="0" xr:uid="{752395F2-9EFD-4466-AAF3-12EDE030F938}">
      <text/>
    </comment>
    <comment ref="A26" authorId="0" shapeId="0" xr:uid="{FD6F76BD-7AB5-43E2-B575-E7D92E39BD95}">
      <text/>
    </comment>
    <comment ref="B26" authorId="0" shapeId="0" xr:uid="{B0ACD00E-FC6C-42C8-91DA-ECFFA237A63C}">
      <text/>
    </comment>
    <comment ref="A27" authorId="0" shapeId="0" xr:uid="{C0814A07-BCA0-4602-9E67-49B3DFE7EB1E}">
      <text/>
    </comment>
    <comment ref="B27" authorId="0" shapeId="0" xr:uid="{3EE539FF-6848-41D6-87FE-00BE509460D7}">
      <text/>
    </comment>
    <comment ref="A28" authorId="0" shapeId="0" xr:uid="{AC3921BB-0775-4340-9557-FE2417D619D9}">
      <text/>
    </comment>
    <comment ref="B28" authorId="0" shapeId="0" xr:uid="{5145AC1F-E442-49D1-BD99-D8AABD017800}">
      <text/>
    </comment>
    <comment ref="A29" authorId="0" shapeId="0" xr:uid="{D47AE681-EE58-4A25-B52E-3A6029114678}">
      <text/>
    </comment>
    <comment ref="B29" authorId="0" shapeId="0" xr:uid="{EE674D57-3733-4F5B-A9F4-DD8ED8125718}">
      <text/>
    </comment>
    <comment ref="A30" authorId="0" shapeId="0" xr:uid="{B6EF8816-3D82-403F-848A-3AB419F8D549}">
      <text/>
    </comment>
    <comment ref="B30" authorId="0" shapeId="0" xr:uid="{DA648D8C-4735-4C1F-B2D5-D76D62E58770}">
      <text/>
    </comment>
    <comment ref="A31" authorId="0" shapeId="0" xr:uid="{8CE2588F-1144-486B-A599-CD68FCCD8DE4}">
      <text/>
    </comment>
    <comment ref="B31" authorId="0" shapeId="0" xr:uid="{49B3A2D2-7E0B-4A62-B4C6-C36182E191E6}">
      <text/>
    </comment>
    <comment ref="A32" authorId="0" shapeId="0" xr:uid="{AAB61B8B-C649-43A4-8775-F706B9005152}">
      <text/>
    </comment>
    <comment ref="B32" authorId="0" shapeId="0" xr:uid="{5588DB3A-731B-494D-9819-F6B090BE0AAF}">
      <text/>
    </comment>
    <comment ref="A33" authorId="0" shapeId="0" xr:uid="{DE4AE23A-5018-42D3-8A5F-E91EB99107F8}">
      <text/>
    </comment>
    <comment ref="B33" authorId="0" shapeId="0" xr:uid="{39D7658B-6140-4F1F-8572-69F3D7AAE4D6}">
      <text/>
    </comment>
    <comment ref="A34" authorId="0" shapeId="0" xr:uid="{9637A403-003F-41D7-8563-BA8EBF4FA9CF}">
      <text/>
    </comment>
    <comment ref="B34" authorId="0" shapeId="0" xr:uid="{39C3B8AF-01E8-4C39-B53F-D3EC6B5022A7}">
      <text/>
    </comment>
    <comment ref="A35" authorId="0" shapeId="0" xr:uid="{57A18F6C-FF98-4E42-8FB2-F25E04E3DC13}">
      <text/>
    </comment>
    <comment ref="B35" authorId="0" shapeId="0" xr:uid="{838B1FF7-E4D2-4F16-BA2D-91618FDD805C}">
      <text/>
    </comment>
    <comment ref="A36" authorId="0" shapeId="0" xr:uid="{4A603C28-85F7-4BB9-8E57-258DBD6E5ED7}">
      <text/>
    </comment>
    <comment ref="B36" authorId="0" shapeId="0" xr:uid="{A237ED75-954F-4C2C-BD1C-8EA06F9A963D}">
      <text/>
    </comment>
    <comment ref="A37" authorId="0" shapeId="0" xr:uid="{049B988A-0AC9-40FA-A893-2D7ECD03EC63}">
      <text/>
    </comment>
    <comment ref="B37" authorId="0" shapeId="0" xr:uid="{094ECF82-878A-430D-B083-9CABC99CF0F3}">
      <text/>
    </comment>
    <comment ref="A38" authorId="0" shapeId="0" xr:uid="{1CA27987-83AB-49D9-B11C-C31361C97CF5}">
      <text/>
    </comment>
    <comment ref="B38" authorId="0" shapeId="0" xr:uid="{B419D7E2-B1A5-4455-B3E7-B278A0684B70}">
      <text/>
    </comment>
    <comment ref="A39" authorId="0" shapeId="0" xr:uid="{189073A8-DF82-4AB0-9925-04F9DDA61205}">
      <text/>
    </comment>
    <comment ref="B39" authorId="0" shapeId="0" xr:uid="{0D4C579F-417E-49B0-9167-3ACD407BFE8D}">
      <text/>
    </comment>
    <comment ref="A40" authorId="0" shapeId="0" xr:uid="{3FF6E976-BD67-4ED3-A19B-86B2E0CED3C5}">
      <text/>
    </comment>
    <comment ref="B40" authorId="0" shapeId="0" xr:uid="{A61A3F5A-B289-4041-8505-BD42ACA57B4D}">
      <text/>
    </comment>
    <comment ref="A41" authorId="0" shapeId="0" xr:uid="{75F05345-7178-4974-9FEF-FE5B35C099D2}">
      <text/>
    </comment>
    <comment ref="B41" authorId="0" shapeId="0" xr:uid="{57EEB440-FF51-480E-A4BB-37DFE009CD41}">
      <text/>
    </comment>
    <comment ref="A42" authorId="0" shapeId="0" xr:uid="{56455543-A922-437D-ADFB-B541161118F7}">
      <text/>
    </comment>
    <comment ref="B42" authorId="0" shapeId="0" xr:uid="{1C21C1D9-225D-4F9D-AF14-F4B2C2C43B02}">
      <text/>
    </comment>
    <comment ref="A43" authorId="0" shapeId="0" xr:uid="{A7BDF853-6210-446B-A9FF-65D8586C6FFD}">
      <text/>
    </comment>
    <comment ref="B43" authorId="0" shapeId="0" xr:uid="{3FFFFAB2-3F8B-4375-9898-AD718EC28CA0}">
      <text/>
    </comment>
    <comment ref="A44" authorId="0" shapeId="0" xr:uid="{6B42EB2C-90D0-4938-A4EA-EABB27A2451F}">
      <text/>
    </comment>
    <comment ref="B44" authorId="0" shapeId="0" xr:uid="{7FF4A8C8-E99B-4B5D-93BB-E4ACCC3F04FE}">
      <text/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A2" authorId="0" shapeId="0" xr:uid="{F5D16E4B-A3E1-41B0-965E-6BFBC2E4E0A8}">
      <text>
        <r>
          <rPr>
            <b/>
            <sz val="9"/>
            <color indexed="81"/>
            <rFont val="宋体"/>
            <family val="3"/>
            <charset val="134"/>
          </rPr>
          <t>备注:手工录入
可换成自己想看的代码，新增替换都行！</t>
        </r>
      </text>
    </comment>
    <comment ref="I2" authorId="0" shapeId="0" xr:uid="{84644F89-BB2B-44C2-A755-9284D1DAFA4E}">
      <text>
        <r>
          <rPr>
            <b/>
            <sz val="9"/>
            <color indexed="81"/>
            <rFont val="宋体"/>
            <family val="3"/>
            <charset val="134"/>
          </rPr>
          <t>备注:手工录入</t>
        </r>
      </text>
    </comment>
    <comment ref="J2" authorId="0" shapeId="0" xr:uid="{8836D267-826F-4197-8348-9DEFDE5E13DF}">
      <text>
        <r>
          <rPr>
            <b/>
            <sz val="9"/>
            <color indexed="81"/>
            <rFont val="宋体"/>
            <family val="3"/>
            <charset val="134"/>
          </rPr>
          <t>备注:手工录入</t>
        </r>
      </text>
    </comment>
    <comment ref="O2" authorId="0" shapeId="0" xr:uid="{EF45A02D-5393-4F24-98A1-C355FF1B1EF8}">
      <text>
        <r>
          <rPr>
            <sz val="9"/>
            <color indexed="81"/>
            <rFont val="宋体"/>
            <family val="3"/>
            <charset val="134"/>
          </rPr>
          <t>因为净值估算接口的数据和支付宝有差异，所以综合盈亏与支付宝计算的有差
（仅供参考）</t>
        </r>
      </text>
    </comment>
    <comment ref="P2" authorId="0" shapeId="0" xr:uid="{12BCC15F-CC00-4B36-A3BF-5D82387E7D18}">
      <text>
        <r>
          <rPr>
            <b/>
            <sz val="9"/>
            <color indexed="81"/>
            <rFont val="宋体"/>
            <family val="3"/>
            <charset val="134"/>
          </rPr>
          <t>点击下拉即可查看：1年、2年、3年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A3" authorId="0" shapeId="0" xr:uid="{3A66CA29-F1B8-4108-8303-3D2C13E2A481}">
      <text/>
    </comment>
    <comment ref="B3" authorId="0" shapeId="0" xr:uid="{E5FF245F-8ABF-4B57-8B0F-36403ED5A088}">
      <text/>
    </comment>
    <comment ref="C3" authorId="0" shapeId="0" xr:uid="{9A410ACD-3208-4F09-84DA-BCE9023555C6}">
      <text/>
    </comment>
    <comment ref="A4" authorId="0" shapeId="0" xr:uid="{556E7BDC-AC63-48A5-A840-D7A1D96C5A50}">
      <text/>
    </comment>
    <comment ref="B4" authorId="0" shapeId="0" xr:uid="{31071588-3701-4610-A58C-D01461D78F5D}">
      <text/>
    </comment>
    <comment ref="C4" authorId="0" shapeId="0" xr:uid="{84B0D6BE-F26C-4E20-864C-3358F4F10F77}">
      <text/>
    </comment>
    <comment ref="A5" authorId="0" shapeId="0" xr:uid="{93A7C05C-EBE5-4765-8617-FA75112CB01F}">
      <text/>
    </comment>
    <comment ref="B5" authorId="0" shapeId="0" xr:uid="{280E1A3C-369A-4DBE-97B7-71A1B2AA8DD9}">
      <text/>
    </comment>
    <comment ref="C5" authorId="0" shapeId="0" xr:uid="{C9F8511B-1B4C-4312-BC11-B8152E07F0F7}">
      <text/>
    </comment>
    <comment ref="A6" authorId="0" shapeId="0" xr:uid="{D5ADF6B6-A44C-439B-8A6E-3FDA6A48FEE1}">
      <text/>
    </comment>
    <comment ref="B6" authorId="0" shapeId="0" xr:uid="{2EFAE61A-EDDA-4216-9670-ADD585BBE394}">
      <text/>
    </comment>
    <comment ref="C6" authorId="0" shapeId="0" xr:uid="{DBA8FD08-26CA-40FB-BAF7-D63202FB4F6A}">
      <text/>
    </comment>
    <comment ref="A7" authorId="0" shapeId="0" xr:uid="{00053717-9734-442E-946B-3C2643F51FBF}">
      <text/>
    </comment>
    <comment ref="B7" authorId="0" shapeId="0" xr:uid="{0A66AF68-9506-41B5-B6B4-51CC2E9F66E4}">
      <text/>
    </comment>
    <comment ref="C7" authorId="0" shapeId="0" xr:uid="{8A8A40A1-AC87-4999-A549-29D859BFF0A2}">
      <text/>
    </comment>
    <comment ref="A8" authorId="0" shapeId="0" xr:uid="{74277E99-2EFD-4D6E-AC54-85447C3BCF1F}">
      <text/>
    </comment>
    <comment ref="B8" authorId="0" shapeId="0" xr:uid="{AB2967EC-592C-4CAC-856C-69FF1F6B2EAC}">
      <text/>
    </comment>
    <comment ref="C8" authorId="0" shapeId="0" xr:uid="{F85CCE48-5220-4D8B-9BF3-36EB42FA9B18}">
      <text/>
    </comment>
    <comment ref="A9" authorId="0" shapeId="0" xr:uid="{E362F3A0-0121-4319-8F35-6F40F703C919}">
      <text/>
    </comment>
    <comment ref="B9" authorId="0" shapeId="0" xr:uid="{E461D2DC-4254-4C6E-BB7C-D6BAD0F0E3D5}">
      <text/>
    </comment>
    <comment ref="C9" authorId="0" shapeId="0" xr:uid="{2B733F1B-141C-41EE-A9A9-4E0EA612EE9A}">
      <text/>
    </comment>
    <comment ref="A10" authorId="0" shapeId="0" xr:uid="{6440805E-D27A-4E54-B5AE-65D7C5D9ED28}">
      <text/>
    </comment>
    <comment ref="B10" authorId="0" shapeId="0" xr:uid="{1790DC3C-0207-4222-926B-84A0A9FF0816}">
      <text/>
    </comment>
    <comment ref="C10" authorId="0" shapeId="0" xr:uid="{F003A893-09A2-4698-BDBE-0AABBBDE547E}">
      <text/>
    </comment>
    <comment ref="A11" authorId="0" shapeId="0" xr:uid="{BDA5FF4D-046F-48B6-A05F-780242EDD808}">
      <text/>
    </comment>
    <comment ref="B11" authorId="0" shapeId="0" xr:uid="{E0B7994C-B473-41C9-A921-EBFD4C165D98}">
      <text/>
    </comment>
    <comment ref="C11" authorId="0" shapeId="0" xr:uid="{E5240629-FCE6-4C70-A573-BF74D8FF7D21}">
      <text/>
    </comment>
    <comment ref="A12" authorId="0" shapeId="0" xr:uid="{08B69836-F22A-456D-9576-A85842E41180}">
      <text/>
    </comment>
    <comment ref="B12" authorId="0" shapeId="0" xr:uid="{3847D133-A0C2-4C5E-9459-89916EF1D1F4}">
      <text/>
    </comment>
    <comment ref="C12" authorId="0" shapeId="0" xr:uid="{55F8123F-A6F6-4989-911D-3D1BE4A8419B}">
      <text/>
    </comment>
    <comment ref="A13" authorId="0" shapeId="0" xr:uid="{E5E2553B-F5BB-471F-8386-80759E22A140}">
      <text/>
    </comment>
    <comment ref="B13" authorId="0" shapeId="0" xr:uid="{CA3A5F9E-D92B-4C81-BEDA-0472737E9F10}">
      <text/>
    </comment>
    <comment ref="C13" authorId="0" shapeId="0" xr:uid="{AFF0331E-6641-43B1-9BFE-16B098ECA9C5}">
      <text/>
    </comment>
    <comment ref="A14" authorId="0" shapeId="0" xr:uid="{379D454C-91CE-4E54-A8B2-C06C282D6CC4}">
      <text/>
    </comment>
    <comment ref="B14" authorId="0" shapeId="0" xr:uid="{B9A9E815-E092-4195-89C1-EB6E4816E204}">
      <text/>
    </comment>
    <comment ref="C14" authorId="0" shapeId="0" xr:uid="{D4D0FE82-A4CF-4A50-BCAC-6A8F5D4CC150}">
      <text/>
    </comment>
    <comment ref="A15" authorId="0" shapeId="0" xr:uid="{F6AF8FE8-D2BB-43B5-8876-B2F80DA54FB0}">
      <text/>
    </comment>
    <comment ref="B15" authorId="0" shapeId="0" xr:uid="{0446D695-9212-4507-AC76-516B954084C9}">
      <text/>
    </comment>
    <comment ref="C15" authorId="0" shapeId="0" xr:uid="{15925904-74C6-4D14-AE98-F39CCD76CD86}">
      <text/>
    </comment>
    <comment ref="A16" authorId="0" shapeId="0" xr:uid="{49703B4B-8BA6-44DB-AE8C-D7C76BC56A7D}">
      <text/>
    </comment>
    <comment ref="B16" authorId="0" shapeId="0" xr:uid="{CD4985AE-9FE4-42D3-8979-E4BEEF7E86C7}">
      <text/>
    </comment>
    <comment ref="C16" authorId="0" shapeId="0" xr:uid="{F3318BD7-8006-4F20-B34D-AAF2EB7A5FA6}">
      <text/>
    </comment>
    <comment ref="A17" authorId="0" shapeId="0" xr:uid="{A478AAA9-A2B7-400B-B0EC-04FFC2A1006A}">
      <text/>
    </comment>
    <comment ref="B17" authorId="0" shapeId="0" xr:uid="{E64614F5-CF26-40EC-8236-882409A32659}">
      <text/>
    </comment>
    <comment ref="C17" authorId="0" shapeId="0" xr:uid="{4E6D6C69-EC83-40D5-B142-2D5A206A4924}">
      <text/>
    </comment>
    <comment ref="A18" authorId="0" shapeId="0" xr:uid="{6DAEA005-59DB-4D84-8829-9E73E6442B3F}">
      <text/>
    </comment>
    <comment ref="B18" authorId="0" shapeId="0" xr:uid="{2756AC61-6DAA-42B8-8571-5D64B2B8B6B6}">
      <text/>
    </comment>
    <comment ref="C18" authorId="0" shapeId="0" xr:uid="{297C5E83-D155-4D9F-810E-7186AC8E58B0}">
      <text/>
    </comment>
    <comment ref="A19" authorId="0" shapeId="0" xr:uid="{254C571B-AF86-41A4-867C-F628E24A1847}">
      <text/>
    </comment>
    <comment ref="B19" authorId="0" shapeId="0" xr:uid="{05567C85-ECDE-449C-93D4-35DB51F82B1C}">
      <text/>
    </comment>
    <comment ref="C19" authorId="0" shapeId="0" xr:uid="{1FA68892-EF31-4917-B807-3211124A779E}">
      <text/>
    </comment>
    <comment ref="A20" authorId="0" shapeId="0" xr:uid="{94098474-A8F8-413D-863D-C12F989F0552}">
      <text/>
    </comment>
    <comment ref="B20" authorId="0" shapeId="0" xr:uid="{473F4A28-CFAE-4036-91E1-C7F591CC7DE1}">
      <text/>
    </comment>
    <comment ref="C20" authorId="0" shapeId="0" xr:uid="{E41AD678-4B5D-4298-BB5E-7E4B4D3F610E}">
      <text/>
    </comment>
    <comment ref="A21" authorId="0" shapeId="0" xr:uid="{5244E7BA-DF5D-4850-A505-1347FC741DC0}">
      <text/>
    </comment>
    <comment ref="B21" authorId="0" shapeId="0" xr:uid="{C77FB5CF-8CC0-49FA-BF05-0BA0A2A1E081}">
      <text/>
    </comment>
    <comment ref="C21" authorId="0" shapeId="0" xr:uid="{4E3EF54B-D3F6-4BB9-A04F-582B74C838D6}">
      <text/>
    </comment>
    <comment ref="A22" authorId="0" shapeId="0" xr:uid="{74D48F5C-9ABB-4EE2-B1E9-E0FB16E9533E}">
      <text/>
    </comment>
    <comment ref="B22" authorId="0" shapeId="0" xr:uid="{28B68F80-0B50-4CCF-821C-5AD6033798B6}">
      <text/>
    </comment>
    <comment ref="C22" authorId="0" shapeId="0" xr:uid="{0F813828-4193-46D4-86D8-802978BACEF0}">
      <text/>
    </comment>
    <comment ref="A23" authorId="0" shapeId="0" xr:uid="{4517D6FF-8695-44FF-A31F-4CE80767169D}">
      <text/>
    </comment>
    <comment ref="B23" authorId="0" shapeId="0" xr:uid="{DDB5AA6A-2433-405F-A61A-1EBD3106EF36}">
      <text/>
    </comment>
    <comment ref="C23" authorId="0" shapeId="0" xr:uid="{E59E89A3-15A9-4E68-AA4B-4864CB893F3E}">
      <text/>
    </comment>
    <comment ref="A24" authorId="0" shapeId="0" xr:uid="{246A8F09-81C3-4278-959F-BA59BC0B41CD}">
      <text/>
    </comment>
    <comment ref="B24" authorId="0" shapeId="0" xr:uid="{46981670-88BD-4D43-B367-15C588CDE660}">
      <text/>
    </comment>
    <comment ref="C24" authorId="0" shapeId="0" xr:uid="{489AC2D5-53C3-4403-9B49-76E42ABCF67B}">
      <text/>
    </comment>
    <comment ref="A25" authorId="0" shapeId="0" xr:uid="{18AE649D-700E-4A1F-AF2A-B5A43E97022E}">
      <text/>
    </comment>
    <comment ref="B25" authorId="0" shapeId="0" xr:uid="{073DD91F-DD4C-4CEE-9D14-7C0AC73A0DF8}">
      <text/>
    </comment>
    <comment ref="C25" authorId="0" shapeId="0" xr:uid="{99F9ED20-B715-48D8-9868-72F11EAD2746}">
      <text/>
    </comment>
    <comment ref="A26" authorId="0" shapeId="0" xr:uid="{229B44BC-7DA1-4C8F-ACE4-65A779A383ED}">
      <text/>
    </comment>
    <comment ref="B26" authorId="0" shapeId="0" xr:uid="{BB8ED38F-C105-418B-B3C4-49F04F1B979A}">
      <text/>
    </comment>
    <comment ref="C26" authorId="0" shapeId="0" xr:uid="{464F9F0A-30D3-45E0-8403-BE173BEC5FDB}">
      <text/>
    </comment>
    <comment ref="A27" authorId="0" shapeId="0" xr:uid="{C5AFA7D3-C70B-4919-87F8-A437FA068885}">
      <text/>
    </comment>
    <comment ref="B27" authorId="0" shapeId="0" xr:uid="{F3897624-1AED-4579-AC58-952387E5F393}">
      <text/>
    </comment>
    <comment ref="C27" authorId="0" shapeId="0" xr:uid="{448EF34B-7283-44B1-8058-BBBAE30618E4}">
      <text/>
    </comment>
    <comment ref="A28" authorId="0" shapeId="0" xr:uid="{082EBEBC-0EE1-44B5-A716-452361D5F30B}">
      <text/>
    </comment>
    <comment ref="B28" authorId="0" shapeId="0" xr:uid="{DD3DD436-17B9-45AE-A876-79A67BC4D64A}">
      <text/>
    </comment>
    <comment ref="C28" authorId="0" shapeId="0" xr:uid="{311E5C6D-2B14-4EB4-B528-49584F5F2EF8}">
      <text/>
    </comment>
    <comment ref="A29" authorId="0" shapeId="0" xr:uid="{E2164E8A-6761-43F3-A28A-26A389E587AB}">
      <text/>
    </comment>
    <comment ref="B29" authorId="0" shapeId="0" xr:uid="{7A3BD18D-8BFC-45A1-A1AF-D3C40CF81A7A}">
      <text/>
    </comment>
    <comment ref="C29" authorId="0" shapeId="0" xr:uid="{26CAB501-3720-4746-B66D-AABC4CDC6E92}">
      <text/>
    </comment>
    <comment ref="A30" authorId="0" shapeId="0" xr:uid="{12B9008D-2C12-4368-AC1F-137BD589DE22}">
      <text/>
    </comment>
    <comment ref="B30" authorId="0" shapeId="0" xr:uid="{B4F52659-7792-4361-9F23-8DFDA116A216}">
      <text/>
    </comment>
    <comment ref="C30" authorId="0" shapeId="0" xr:uid="{876F6B6A-7863-47DC-99B5-9A9A0F5AB680}">
      <text/>
    </comment>
    <comment ref="A31" authorId="0" shapeId="0" xr:uid="{739CA2FF-8377-4202-9EDB-8179310EF2B8}">
      <text/>
    </comment>
    <comment ref="B31" authorId="0" shapeId="0" xr:uid="{C84DC1E9-1A78-4900-9E11-E75BE9D9840E}">
      <text/>
    </comment>
    <comment ref="C31" authorId="0" shapeId="0" xr:uid="{AA465CDC-B4A3-428A-B786-92EB96929236}">
      <text/>
    </comment>
    <comment ref="A33" authorId="0" shapeId="0" xr:uid="{7B9E028C-4C45-4B1C-8447-EC0892A306B4}">
      <text/>
    </comment>
    <comment ref="B33" authorId="0" shapeId="0" xr:uid="{AB05EA67-2BE5-48CF-A044-61FC94B85F8D}">
      <text/>
    </comment>
    <comment ref="C33" authorId="0" shapeId="0" xr:uid="{28CD650D-4472-40A9-B314-3E291BFFC1C3}">
      <text/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A2" authorId="0" shapeId="0" xr:uid="{B84DACC7-4A48-45F2-AF6F-E8DEC94773F6}">
      <text>
        <r>
          <rPr>
            <b/>
            <sz val="9"/>
            <color indexed="81"/>
            <rFont val="宋体"/>
            <family val="3"/>
            <charset val="134"/>
          </rPr>
          <t>备注:手工录入
可换成自己想看的代码，新增替换都行！</t>
        </r>
      </text>
    </comment>
    <comment ref="I2" authorId="0" shapeId="0" xr:uid="{CAB0A230-EC01-4E6D-9B5E-E3E1728E8806}">
      <text>
        <r>
          <rPr>
            <b/>
            <sz val="9"/>
            <color indexed="81"/>
            <rFont val="宋体"/>
            <family val="3"/>
            <charset val="134"/>
          </rPr>
          <t>备注:手工录入</t>
        </r>
      </text>
    </comment>
    <comment ref="J2" authorId="0" shapeId="0" xr:uid="{F724E4D1-4634-4077-8AE8-E9A25C1D7C2A}">
      <text>
        <r>
          <rPr>
            <b/>
            <sz val="9"/>
            <color indexed="81"/>
            <rFont val="宋体"/>
            <family val="3"/>
            <charset val="134"/>
          </rPr>
          <t>备注:手工录入</t>
        </r>
      </text>
    </comment>
    <comment ref="O2" authorId="0" shapeId="0" xr:uid="{FEB57BB4-2329-4413-AB90-37D32D0632C8}">
      <text>
        <r>
          <rPr>
            <sz val="9"/>
            <color indexed="81"/>
            <rFont val="宋体"/>
            <family val="3"/>
            <charset val="134"/>
          </rPr>
          <t>因为净值估算接口的数据和支付宝有差异，所以综合盈亏与支付宝计算的有差
（仅供参考）</t>
        </r>
      </text>
    </comment>
    <comment ref="A3" authorId="0" shapeId="0" xr:uid="{4E472F71-D5F6-4B6E-AAE0-76CDB7FCBEAF}">
      <text/>
    </comment>
    <comment ref="B3" authorId="0" shapeId="0" xr:uid="{C74E1E8A-FFE2-4920-8402-EB421B26855C}">
      <text/>
    </comment>
    <comment ref="C3" authorId="0" shapeId="0" xr:uid="{40445C7C-307D-4C25-BDC4-B04A2E4B51FA}">
      <text/>
    </comment>
    <comment ref="A4" authorId="0" shapeId="0" xr:uid="{56EA12B3-5653-4CC3-A920-880AC427D47A}">
      <text/>
    </comment>
    <comment ref="B4" authorId="0" shapeId="0" xr:uid="{6E1FE98E-5C1E-4EBF-A21C-61C79E3E06F3}">
      <text/>
    </comment>
    <comment ref="C4" authorId="0" shapeId="0" xr:uid="{955B184B-DF77-4481-83FC-B51D76A113F0}">
      <text/>
    </comment>
    <comment ref="A5" authorId="0" shapeId="0" xr:uid="{ED3C4D13-7086-4D6F-9167-373F55B5B9F3}">
      <text/>
    </comment>
    <comment ref="B5" authorId="0" shapeId="0" xr:uid="{3893955F-1003-46CD-AE40-480BEE30F510}">
      <text/>
    </comment>
    <comment ref="C5" authorId="0" shapeId="0" xr:uid="{EDA90E93-169D-4CFC-9BDF-167F4D4A7E62}">
      <text/>
    </comment>
    <comment ref="A6" authorId="0" shapeId="0" xr:uid="{0C3CF47E-7609-4975-BE20-FBFEE6008F90}">
      <text/>
    </comment>
    <comment ref="B6" authorId="0" shapeId="0" xr:uid="{84B6BAA8-8E9F-4525-90D2-55B688DADAF8}">
      <text/>
    </comment>
    <comment ref="C6" authorId="0" shapeId="0" xr:uid="{AA63D73D-BDD3-4DF0-82F2-D50BE802CDB8}">
      <text/>
    </comment>
    <comment ref="A7" authorId="0" shapeId="0" xr:uid="{BFE053D7-0D60-47EF-814D-9E00CD1DC7F8}">
      <text/>
    </comment>
    <comment ref="B7" authorId="0" shapeId="0" xr:uid="{639C1D8B-1644-4F50-ABC3-0A65BDBDD58F}">
      <text/>
    </comment>
    <comment ref="C7" authorId="0" shapeId="0" xr:uid="{D6DC2AA9-56C8-4F6F-8B2A-0AC8FF238812}">
      <text/>
    </comment>
    <comment ref="A8" authorId="0" shapeId="0" xr:uid="{697F171A-08CB-4ABF-9FD2-20E59D5F7EB5}">
      <text/>
    </comment>
    <comment ref="B8" authorId="0" shapeId="0" xr:uid="{17342427-D5C7-41AE-9F62-40B3B1ADF6D2}">
      <text/>
    </comment>
    <comment ref="C8" authorId="0" shapeId="0" xr:uid="{9F56A287-8166-4451-BB43-474ADE080FED}">
      <text/>
    </comment>
    <comment ref="A9" authorId="0" shapeId="0" xr:uid="{73A1039A-4A38-4F86-8FC2-4FED44B9071E}">
      <text/>
    </comment>
    <comment ref="B9" authorId="0" shapeId="0" xr:uid="{3DEC8D7D-D4C6-4E9F-8184-8B826353D568}">
      <text/>
    </comment>
    <comment ref="C9" authorId="0" shapeId="0" xr:uid="{9F4A01AB-D108-43A2-B63A-2DDF4D31012C}">
      <text/>
    </comment>
    <comment ref="A10" authorId="0" shapeId="0" xr:uid="{C70737F3-7FAE-464A-A0F8-303F8F03FEE7}">
      <text/>
    </comment>
    <comment ref="B10" authorId="0" shapeId="0" xr:uid="{9F670E5C-37CC-45F5-BA64-13B6033058DA}">
      <text/>
    </comment>
    <comment ref="C10" authorId="0" shapeId="0" xr:uid="{9C1EC9D5-5E59-43AF-94A2-EA051A40E550}">
      <text/>
    </comment>
    <comment ref="A11" authorId="0" shapeId="0" xr:uid="{826C4AE9-EFA6-42A1-8A88-B57AC987A52E}">
      <text/>
    </comment>
    <comment ref="B11" authorId="0" shapeId="0" xr:uid="{D724E99F-ECF0-40EF-AA0C-83FA7EC532F7}">
      <text/>
    </comment>
    <comment ref="C11" authorId="0" shapeId="0" xr:uid="{C9B82882-97E0-4982-B357-CFDB20A3805A}">
      <text/>
    </comment>
    <comment ref="A12" authorId="0" shapeId="0" xr:uid="{93D66F47-4FDC-4092-9D80-A632F053E169}">
      <text/>
    </comment>
    <comment ref="B12" authorId="0" shapeId="0" xr:uid="{B3720875-A24D-4975-B34E-7346408E6B27}">
      <text/>
    </comment>
    <comment ref="C12" authorId="0" shapeId="0" xr:uid="{EE73A982-52E5-415B-BE8C-F8D66A1CEACF}">
      <text/>
    </comment>
    <comment ref="A13" authorId="0" shapeId="0" xr:uid="{37A6B0A9-9EFD-4154-A136-D291CCC9B3A7}">
      <text/>
    </comment>
    <comment ref="B13" authorId="0" shapeId="0" xr:uid="{D8CA48D6-A6C5-4F79-9D12-874558E839BA}">
      <text/>
    </comment>
    <comment ref="C13" authorId="0" shapeId="0" xr:uid="{B2B32A6A-F02E-40F8-9281-20C314CA5073}">
      <text/>
    </comment>
    <comment ref="A14" authorId="0" shapeId="0" xr:uid="{215C69DB-DA5E-4E80-9628-7621AC551BF2}">
      <text/>
    </comment>
    <comment ref="B14" authorId="0" shapeId="0" xr:uid="{054CEC0D-A06C-4D2E-A678-A95943C397C7}">
      <text/>
    </comment>
    <comment ref="C14" authorId="0" shapeId="0" xr:uid="{C62F5734-B983-473C-A33C-58FF826D35B9}">
      <text/>
    </comment>
    <comment ref="A15" authorId="0" shapeId="0" xr:uid="{D9F76ABA-963B-4E0E-BD60-9567720E3AE0}">
      <text/>
    </comment>
    <comment ref="B15" authorId="0" shapeId="0" xr:uid="{BD6BF28B-40AE-4866-BC65-8E027A73B065}">
      <text/>
    </comment>
    <comment ref="C15" authorId="0" shapeId="0" xr:uid="{84B3727B-38E3-49F9-A8E1-FB5D8BD523D3}">
      <text/>
    </comment>
    <comment ref="A16" authorId="0" shapeId="0" xr:uid="{91883E2B-BB13-4775-9025-65654431FDB9}">
      <text/>
    </comment>
    <comment ref="B16" authorId="0" shapeId="0" xr:uid="{1A1D09B0-3448-4313-BAF7-B305B4808DBC}">
      <text/>
    </comment>
    <comment ref="C16" authorId="0" shapeId="0" xr:uid="{8E832791-2B4D-4B3A-9E71-FD56D6532566}">
      <text/>
    </comment>
    <comment ref="A17" authorId="0" shapeId="0" xr:uid="{480EA94C-6C08-4602-B4B8-F0CAC62995E2}">
      <text/>
    </comment>
    <comment ref="B17" authorId="0" shapeId="0" xr:uid="{ABAF7089-0C0A-4F51-BA41-CEFC1B468393}">
      <text/>
    </comment>
    <comment ref="C17" authorId="0" shapeId="0" xr:uid="{DE67D1BA-75ED-4A83-8C92-8DF1C3A8DDA3}">
      <text/>
    </comment>
    <comment ref="A18" authorId="0" shapeId="0" xr:uid="{EA59F8A2-A230-4C5A-B639-352AA13FE3FE}">
      <text/>
    </comment>
    <comment ref="B18" authorId="0" shapeId="0" xr:uid="{BA6320D2-AFF7-4816-B9BD-D876671F173B}">
      <text/>
    </comment>
    <comment ref="C18" authorId="0" shapeId="0" xr:uid="{AE12C272-DD50-4FF5-A12A-FFC3FF46FF3F}">
      <text/>
    </comment>
    <comment ref="A19" authorId="0" shapeId="0" xr:uid="{66BD7B91-4807-4B1C-B2DC-0E832C5B84A1}">
      <text/>
    </comment>
    <comment ref="B19" authorId="0" shapeId="0" xr:uid="{89141BEA-1F60-4C1A-8478-76B59F0B3837}">
      <text/>
    </comment>
    <comment ref="C19" authorId="0" shapeId="0" xr:uid="{B5D08A90-232A-4148-87CF-612898AF07E0}">
      <text/>
    </comment>
    <comment ref="A20" authorId="0" shapeId="0" xr:uid="{9D474783-645C-48A9-8FA0-68D76E401421}">
      <text/>
    </comment>
    <comment ref="B20" authorId="0" shapeId="0" xr:uid="{51FA1C89-D501-4AD7-ACE1-C75FCD1E3BA3}">
      <text/>
    </comment>
    <comment ref="C20" authorId="0" shapeId="0" xr:uid="{36C76A14-7CAC-4C89-A918-70B1E6165367}">
      <text/>
    </comment>
    <comment ref="A21" authorId="0" shapeId="0" xr:uid="{75F9274F-FB66-42A1-BE1E-9767CF67743B}">
      <text/>
    </comment>
    <comment ref="B21" authorId="0" shapeId="0" xr:uid="{02E34818-7480-4317-A682-C7C57D5CEF35}">
      <text/>
    </comment>
    <comment ref="C21" authorId="0" shapeId="0" xr:uid="{E2344910-2D09-4C2B-9157-BA048439BF16}">
      <text/>
    </comment>
    <comment ref="A22" authorId="0" shapeId="0" xr:uid="{BC243F3F-72F2-49DA-AC46-62B2C6C4B98F}">
      <text/>
    </comment>
    <comment ref="B22" authorId="0" shapeId="0" xr:uid="{4943AD53-7E47-4F9A-8CFE-CEB26A04198A}">
      <text/>
    </comment>
    <comment ref="C22" authorId="0" shapeId="0" xr:uid="{5BCA6FB5-E4D9-40CA-B15D-C673A8B2F650}">
      <text/>
    </comment>
    <comment ref="A23" authorId="0" shapeId="0" xr:uid="{2AD9DF3D-07BB-47F6-BC59-879134EC7787}">
      <text/>
    </comment>
    <comment ref="B23" authorId="0" shapeId="0" xr:uid="{F518DFB3-6798-44E4-9772-466CD0143431}">
      <text/>
    </comment>
    <comment ref="C23" authorId="0" shapeId="0" xr:uid="{574FDE55-072C-4EB2-A158-5D1A40891B2B}">
      <text/>
    </comment>
    <comment ref="A24" authorId="0" shapeId="0" xr:uid="{C6324887-1EB6-4531-9A84-63A48E5B1A8F}">
      <text/>
    </comment>
    <comment ref="B24" authorId="0" shapeId="0" xr:uid="{FF125F88-BED5-4DE3-B4D9-32C6D5F98574}">
      <text/>
    </comment>
    <comment ref="C24" authorId="0" shapeId="0" xr:uid="{E65BF1E1-47CF-4943-8F8A-FBE483B5A490}">
      <text/>
    </comment>
    <comment ref="A25" authorId="0" shapeId="0" xr:uid="{7095C47B-52E2-43FF-BCAE-ED531492F5AF}">
      <text/>
    </comment>
    <comment ref="B25" authorId="0" shapeId="0" xr:uid="{7302E27C-BF96-4D30-8FB3-3B5EB23A082C}">
      <text/>
    </comment>
    <comment ref="C25" authorId="0" shapeId="0" xr:uid="{09E5416C-B683-4B59-9A64-1192244EF7EF}">
      <text/>
    </comment>
    <comment ref="A26" authorId="0" shapeId="0" xr:uid="{BF3014D8-D365-47C2-9558-2972529DD13D}">
      <text/>
    </comment>
    <comment ref="B26" authorId="0" shapeId="0" xr:uid="{6C11855B-26F3-4A3C-A494-C97AD18C8CE0}">
      <text/>
    </comment>
    <comment ref="C26" authorId="0" shapeId="0" xr:uid="{65D39ADC-BF65-48C4-90D5-3DB092AA3553}">
      <text/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A2" authorId="0" shapeId="0" xr:uid="{2C37FC62-750D-4D6C-BAD5-F542EAB1B308}">
      <text>
        <r>
          <rPr>
            <b/>
            <sz val="9"/>
            <color indexed="81"/>
            <rFont val="宋体"/>
            <family val="3"/>
            <charset val="134"/>
          </rPr>
          <t>备注:手工录入
可换成自己想看的代码，新增替换都行！</t>
        </r>
      </text>
    </comment>
    <comment ref="I2" authorId="0" shapeId="0" xr:uid="{099AECE0-1A68-41E1-80D9-09FBD07D7592}">
      <text>
        <r>
          <rPr>
            <b/>
            <sz val="9"/>
            <color indexed="81"/>
            <rFont val="宋体"/>
            <family val="3"/>
            <charset val="134"/>
          </rPr>
          <t>备注:手工录入</t>
        </r>
      </text>
    </comment>
    <comment ref="J2" authorId="0" shapeId="0" xr:uid="{DCC21A0F-3169-4519-871D-C76D3FCBEB42}">
      <text>
        <r>
          <rPr>
            <b/>
            <sz val="9"/>
            <color indexed="81"/>
            <rFont val="宋体"/>
            <family val="3"/>
            <charset val="134"/>
          </rPr>
          <t>备注:手工录入</t>
        </r>
      </text>
    </comment>
    <comment ref="O2" authorId="0" shapeId="0" xr:uid="{E805C81B-E367-45A3-9D52-823B33644BF7}">
      <text>
        <r>
          <rPr>
            <sz val="9"/>
            <color indexed="81"/>
            <rFont val="宋体"/>
            <family val="3"/>
            <charset val="134"/>
          </rPr>
          <t>因为净值估算接口的数据和支付宝有差异，所以综合盈亏与支付宝计算的有差
（仅供参考）</t>
        </r>
      </text>
    </comment>
    <comment ref="P2" authorId="0" shapeId="0" xr:uid="{F22972A6-02EB-4BA3-BAAB-D1E8223083D5}">
      <text>
        <r>
          <rPr>
            <b/>
            <sz val="9"/>
            <color indexed="81"/>
            <rFont val="宋体"/>
            <family val="3"/>
            <charset val="134"/>
          </rPr>
          <t>点击下拉即可查看：1年、2年、3年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I2" authorId="0" shapeId="0" xr:uid="{E787ACBA-CB7A-4A4C-BA83-83DDBC19B12E}">
      <text>
        <r>
          <rPr>
            <b/>
            <sz val="9"/>
            <color indexed="81"/>
            <rFont val="宋体"/>
            <family val="3"/>
            <charset val="134"/>
          </rPr>
          <t>备注:手工录入</t>
        </r>
      </text>
    </comment>
    <comment ref="J2" authorId="0" shapeId="0" xr:uid="{B9A24166-C7FF-4818-AE69-44225CBAE758}">
      <text>
        <r>
          <rPr>
            <b/>
            <sz val="9"/>
            <color indexed="81"/>
            <rFont val="宋体"/>
            <family val="3"/>
            <charset val="134"/>
          </rPr>
          <t>备注:手工录入</t>
        </r>
      </text>
    </comment>
    <comment ref="O2" authorId="0" shapeId="0" xr:uid="{54EC39AC-603D-486A-984B-2BB7AEB55D5F}">
      <text>
        <r>
          <rPr>
            <b/>
            <sz val="9"/>
            <color indexed="81"/>
            <rFont val="宋体"/>
            <family val="3"/>
            <charset val="134"/>
          </rPr>
          <t>因为净值估算接口的数据和支付宝有差异，所以综合盈亏与支付宝计算的有差
（仅供参考）</t>
        </r>
      </text>
    </comment>
  </commentList>
</comments>
</file>

<file path=xl/sharedStrings.xml><?xml version="1.0" encoding="utf-8"?>
<sst xmlns="http://schemas.openxmlformats.org/spreadsheetml/2006/main" count="479" uniqueCount="253">
  <si>
    <t>代码</t>
  </si>
  <si>
    <t>最高</t>
  </si>
  <si>
    <t>最低</t>
  </si>
  <si>
    <t>振幅</t>
  </si>
  <si>
    <t>名称</t>
  </si>
  <si>
    <t>涨跌</t>
  </si>
  <si>
    <t>涨跌%</t>
  </si>
  <si>
    <t>换手率</t>
  </si>
  <si>
    <t>市盈率</t>
  </si>
  <si>
    <t>流通市值</t>
  </si>
  <si>
    <t>总市值</t>
  </si>
  <si>
    <t>市净率</t>
  </si>
  <si>
    <t>涨停价</t>
  </si>
  <si>
    <t>跌停价</t>
  </si>
  <si>
    <t>当前价</t>
  </si>
  <si>
    <t>昨收盘价</t>
  </si>
  <si>
    <t>今开盘价</t>
  </si>
  <si>
    <t>成交量</t>
  </si>
  <si>
    <t>000001</t>
  </si>
  <si>
    <t>399001</t>
  </si>
  <si>
    <t>399006</t>
  </si>
  <si>
    <t>创业板指</t>
  </si>
  <si>
    <t>上证指数</t>
  </si>
  <si>
    <t>深证成指</t>
  </si>
  <si>
    <t>（A列输入代码即可查询）</t>
    <phoneticPr fontId="2" type="noConversion"/>
  </si>
  <si>
    <t>000002</t>
    <phoneticPr fontId="2" type="noConversion"/>
  </si>
  <si>
    <t>万  科Ａ</t>
  </si>
  <si>
    <t>000063</t>
    <phoneticPr fontId="2" type="noConversion"/>
  </si>
  <si>
    <t>中兴通讯</t>
  </si>
  <si>
    <t>000568</t>
    <phoneticPr fontId="2" type="noConversion"/>
  </si>
  <si>
    <t>泸州老窖</t>
  </si>
  <si>
    <t>000596</t>
    <phoneticPr fontId="2" type="noConversion"/>
  </si>
  <si>
    <t>古井贡酒</t>
  </si>
  <si>
    <t>000858</t>
    <phoneticPr fontId="2" type="noConversion"/>
  </si>
  <si>
    <t>五 粮 液</t>
  </si>
  <si>
    <t>000860</t>
    <phoneticPr fontId="2" type="noConversion"/>
  </si>
  <si>
    <t>顺鑫农业</t>
  </si>
  <si>
    <t>000938</t>
    <phoneticPr fontId="2" type="noConversion"/>
  </si>
  <si>
    <t>紫光股份</t>
  </si>
  <si>
    <t>000977</t>
    <phoneticPr fontId="2" type="noConversion"/>
  </si>
  <si>
    <t>浪潮信息</t>
  </si>
  <si>
    <t>002007</t>
    <phoneticPr fontId="2" type="noConversion"/>
  </si>
  <si>
    <t>华兰生物</t>
  </si>
  <si>
    <t>002304</t>
    <phoneticPr fontId="2" type="noConversion"/>
  </si>
  <si>
    <t>洋河股份</t>
  </si>
  <si>
    <t>002311</t>
    <phoneticPr fontId="2" type="noConversion"/>
  </si>
  <si>
    <t>海大集团</t>
  </si>
  <si>
    <t>002460</t>
    <phoneticPr fontId="2" type="noConversion"/>
  </si>
  <si>
    <t>赣锋锂业</t>
  </si>
  <si>
    <t>300014</t>
    <phoneticPr fontId="2" type="noConversion"/>
  </si>
  <si>
    <t>亿纬锂能</t>
  </si>
  <si>
    <t>300413</t>
    <phoneticPr fontId="2" type="noConversion"/>
  </si>
  <si>
    <t>芒果超媒</t>
  </si>
  <si>
    <t>300454</t>
    <phoneticPr fontId="2" type="noConversion"/>
  </si>
  <si>
    <t>深信服</t>
  </si>
  <si>
    <t>300529</t>
    <phoneticPr fontId="2" type="noConversion"/>
  </si>
  <si>
    <t>健帆生物</t>
  </si>
  <si>
    <t>300601</t>
    <phoneticPr fontId="2" type="noConversion"/>
  </si>
  <si>
    <t>康泰生物</t>
  </si>
  <si>
    <t>300661</t>
    <phoneticPr fontId="2" type="noConversion"/>
  </si>
  <si>
    <t>圣邦股份</t>
  </si>
  <si>
    <t>600406</t>
    <phoneticPr fontId="2" type="noConversion"/>
  </si>
  <si>
    <t>国电南瑞</t>
  </si>
  <si>
    <t>600519</t>
    <phoneticPr fontId="2" type="noConversion"/>
  </si>
  <si>
    <t>贵州茅台</t>
  </si>
  <si>
    <t>600536</t>
    <phoneticPr fontId="2" type="noConversion"/>
  </si>
  <si>
    <t>中国软件</t>
  </si>
  <si>
    <t>600588</t>
    <phoneticPr fontId="2" type="noConversion"/>
  </si>
  <si>
    <t>用友网络</t>
  </si>
  <si>
    <t>600703</t>
    <phoneticPr fontId="2" type="noConversion"/>
  </si>
  <si>
    <t>三安光电</t>
  </si>
  <si>
    <t>600779</t>
    <phoneticPr fontId="2" type="noConversion"/>
  </si>
  <si>
    <t>水井坊</t>
  </si>
  <si>
    <t>600809</t>
    <phoneticPr fontId="2" type="noConversion"/>
  </si>
  <si>
    <t>山西汾酒</t>
  </si>
  <si>
    <t>601077</t>
    <phoneticPr fontId="2" type="noConversion"/>
  </si>
  <si>
    <t>渝农商行</t>
  </si>
  <si>
    <t>601658</t>
    <phoneticPr fontId="2" type="noConversion"/>
  </si>
  <si>
    <t>邮储银行</t>
  </si>
  <si>
    <t>601899</t>
    <phoneticPr fontId="2" type="noConversion"/>
  </si>
  <si>
    <t>603160</t>
    <phoneticPr fontId="2" type="noConversion"/>
  </si>
  <si>
    <t>汇顶科技</t>
  </si>
  <si>
    <t>603369</t>
    <phoneticPr fontId="2" type="noConversion"/>
  </si>
  <si>
    <t>今世缘</t>
  </si>
  <si>
    <t>603589</t>
    <phoneticPr fontId="2" type="noConversion"/>
  </si>
  <si>
    <t>口子窖</t>
  </si>
  <si>
    <t>603809</t>
    <phoneticPr fontId="2" type="noConversion"/>
  </si>
  <si>
    <t>豪能股份</t>
  </si>
  <si>
    <t>603882</t>
    <phoneticPr fontId="2" type="noConversion"/>
  </si>
  <si>
    <t>金域医学</t>
  </si>
  <si>
    <t>688200</t>
    <phoneticPr fontId="2" type="noConversion"/>
  </si>
  <si>
    <t>华峰测控</t>
  </si>
  <si>
    <t>688208</t>
    <phoneticPr fontId="2" type="noConversion"/>
  </si>
  <si>
    <t>道通科技</t>
  </si>
  <si>
    <t>688396</t>
    <phoneticPr fontId="2" type="noConversion"/>
  </si>
  <si>
    <t>华润微</t>
  </si>
  <si>
    <t>名称</t>
    <phoneticPr fontId="2" type="noConversion"/>
  </si>
  <si>
    <t>净值日期</t>
    <phoneticPr fontId="2" type="noConversion"/>
  </si>
  <si>
    <t>单位净值</t>
    <phoneticPr fontId="2" type="noConversion"/>
  </si>
  <si>
    <t>净值估算</t>
    <phoneticPr fontId="2" type="noConversion"/>
  </si>
  <si>
    <t>涨跌%</t>
    <phoneticPr fontId="2" type="noConversion"/>
  </si>
  <si>
    <t>净值估算时间</t>
    <phoneticPr fontId="2" type="noConversion"/>
  </si>
  <si>
    <t>519664</t>
    <phoneticPr fontId="2" type="noConversion"/>
  </si>
  <si>
    <t>银河美丽混合A</t>
  </si>
  <si>
    <t>519670</t>
    <phoneticPr fontId="2" type="noConversion"/>
  </si>
  <si>
    <t>银河行业混合</t>
  </si>
  <si>
    <t>519674</t>
    <phoneticPr fontId="2" type="noConversion"/>
  </si>
  <si>
    <t>银河创新成长混合</t>
  </si>
  <si>
    <t>161903</t>
    <phoneticPr fontId="2" type="noConversion"/>
  </si>
  <si>
    <t>万家行业优选混合(LOF)</t>
  </si>
  <si>
    <t>005911</t>
    <phoneticPr fontId="2" type="noConversion"/>
  </si>
  <si>
    <t>广发双擎升级混合A</t>
  </si>
  <si>
    <t>320007</t>
    <phoneticPr fontId="2" type="noConversion"/>
  </si>
  <si>
    <t>诺安成长混合</t>
  </si>
  <si>
    <t>161616</t>
    <phoneticPr fontId="2" type="noConversion"/>
  </si>
  <si>
    <t>融通医疗保健行业混合A/B</t>
  </si>
  <si>
    <t>519732</t>
    <phoneticPr fontId="2" type="noConversion"/>
  </si>
  <si>
    <t>交银定期支付双息平衡混合</t>
  </si>
  <si>
    <t>002692</t>
    <phoneticPr fontId="2" type="noConversion"/>
  </si>
  <si>
    <t>富国创新科技混合</t>
  </si>
  <si>
    <t>份额</t>
    <phoneticPr fontId="2" type="noConversion"/>
  </si>
  <si>
    <t>当天升/降净值</t>
    <phoneticPr fontId="2" type="noConversion"/>
  </si>
  <si>
    <t>预估当天净值</t>
    <phoneticPr fontId="2" type="noConversion"/>
  </si>
  <si>
    <t>当日盈亏</t>
    <phoneticPr fontId="2" type="noConversion"/>
  </si>
  <si>
    <t>001938</t>
    <phoneticPr fontId="2" type="noConversion"/>
  </si>
  <si>
    <t>中欧时代先锋股票A</t>
  </si>
  <si>
    <t>486001</t>
    <phoneticPr fontId="2" type="noConversion"/>
  </si>
  <si>
    <t>工银全球股票(QDII)</t>
  </si>
  <si>
    <t>161725</t>
    <phoneticPr fontId="2" type="noConversion"/>
  </si>
  <si>
    <t>招商中证白酒指数分级</t>
  </si>
  <si>
    <t>519069</t>
    <phoneticPr fontId="2" type="noConversion"/>
  </si>
  <si>
    <t>汇添富价值精选混合A</t>
  </si>
  <si>
    <t>005503</t>
    <phoneticPr fontId="2" type="noConversion"/>
  </si>
  <si>
    <t>汇添富理财60天债券E</t>
  </si>
  <si>
    <t>260108</t>
    <phoneticPr fontId="2" type="noConversion"/>
  </si>
  <si>
    <t>景顺长城新兴成长混合</t>
  </si>
  <si>
    <t>002560</t>
    <phoneticPr fontId="2" type="noConversion"/>
  </si>
  <si>
    <t>诺安和鑫灵活配置混合</t>
  </si>
  <si>
    <t>008903</t>
    <phoneticPr fontId="2" type="noConversion"/>
  </si>
  <si>
    <t>广发科技先锋混合</t>
  </si>
  <si>
    <t>008120</t>
    <phoneticPr fontId="2" type="noConversion"/>
  </si>
  <si>
    <t>万家自主创新混合A</t>
  </si>
  <si>
    <t>涨跌</t>
    <phoneticPr fontId="2" type="noConversion"/>
  </si>
  <si>
    <t>持仓成本</t>
    <phoneticPr fontId="2" type="noConversion"/>
  </si>
  <si>
    <t>累计盈亏</t>
    <phoneticPr fontId="2" type="noConversion"/>
  </si>
  <si>
    <t>现持仓总额</t>
    <phoneticPr fontId="2" type="noConversion"/>
  </si>
  <si>
    <t>000961</t>
    <phoneticPr fontId="2" type="noConversion"/>
  </si>
  <si>
    <t>天弘沪深300ETF联接A</t>
  </si>
  <si>
    <t>合计总盈亏:</t>
    <phoneticPr fontId="2" type="noConversion"/>
  </si>
  <si>
    <t>《 今 日 之 星 》—— &lt; 天天基金 &gt;</t>
    <phoneticPr fontId="2" type="noConversion"/>
  </si>
  <si>
    <t>《 今 日 之 星 》—— &lt; 爱基金 &gt;</t>
    <phoneticPr fontId="2" type="noConversion"/>
  </si>
  <si>
    <t>累计净值</t>
    <phoneticPr fontId="2" type="noConversion"/>
  </si>
  <si>
    <t>近一月</t>
    <phoneticPr fontId="2" type="noConversion"/>
  </si>
  <si>
    <t>近三月</t>
    <phoneticPr fontId="2" type="noConversion"/>
  </si>
  <si>
    <t>近六月</t>
    <phoneticPr fontId="2" type="noConversion"/>
  </si>
  <si>
    <t>近一年</t>
    <phoneticPr fontId="2" type="noConversion"/>
  </si>
  <si>
    <t>基金经理</t>
    <phoneticPr fontId="2" type="noConversion"/>
  </si>
  <si>
    <t>基金公司</t>
    <phoneticPr fontId="2" type="noConversion"/>
  </si>
  <si>
    <t>成立日期</t>
    <phoneticPr fontId="2" type="noConversion"/>
  </si>
  <si>
    <t>基金规模</t>
    <phoneticPr fontId="2" type="noConversion"/>
  </si>
  <si>
    <t>测试时间</t>
    <phoneticPr fontId="2" type="noConversion"/>
  </si>
  <si>
    <t>\u6768\u742a</t>
  </si>
  <si>
    <t>\u94f6\u6cb3\u57fa\u91d1\u7ba1\u7406\u6709\u9650\u516c\u53f8</t>
  </si>
  <si>
    <t>\u738b\u6d77\u534e</t>
  </si>
  <si>
    <t>\u90d1\u5dcd\u5c71</t>
  </si>
  <si>
    <t>\u9ec4\u5174\u4eae</t>
  </si>
  <si>
    <t>\u4e07\u5bb6\u57fa\u91d1\u7ba1\u7406\u6709\u9650\u516c\u53f8</t>
  </si>
  <si>
    <t>\u5218\u683c\u83d8</t>
  </si>
  <si>
    <t>\u5e7f\u53d1\u57fa\u91d1\u7ba1\u7406\u6709\u9650\u516c\u53f8</t>
  </si>
  <si>
    <t>\u8521\u5d69\u677e</t>
  </si>
  <si>
    <t>\u8bfa\u5b89\u57fa\u91d1\u7ba1\u7406\u6709\u9650\u516c\u53f8</t>
  </si>
  <si>
    <t>\u848b\u79c0\u857e</t>
  </si>
  <si>
    <t>\u878d\u901a\u57fa\u91d1\u7ba1\u7406\u6709\u9650\u516c\u53f8</t>
  </si>
  <si>
    <t>\u6768\u6d69</t>
  </si>
  <si>
    <t>\u4ea4\u94f6\u65bd\u7f57\u5fb7\u57fa\u91d1\u7ba1\u7406\u6709\u9650\u516c\u53f8</t>
  </si>
  <si>
    <t>\u674e\u5143\u535a</t>
  </si>
  <si>
    <t>\u5bcc\u56fd\u57fa\u91d1\u7ba1\u7406\u6709\u9650\u516c\u53f8</t>
  </si>
  <si>
    <t>\u5468\u5e94\u6ce2</t>
  </si>
  <si>
    <t>\u4e2d\u6b27\u57fa\u91d1\u7ba1\u7406\u6709\u9650\u516c\u53f8</t>
  </si>
  <si>
    <t>\u6e38\u51db\u5cf0</t>
  </si>
  <si>
    <t>\u5de5\u94f6\u745e\u4fe1\u57fa\u91d1\u7ba1\u7406\u6709\u9650\u516c\u53f8</t>
  </si>
  <si>
    <t>\u4faf\u660a</t>
  </si>
  <si>
    <t>\u62db\u5546\u57fa\u91d1\u7ba1\u7406\u6709\u9650\u516c\u53f8</t>
  </si>
  <si>
    <t>\u52b3\u6770\u7537</t>
  </si>
  <si>
    <t>\u6c47\u6dfb\u5bcc\u57fa\u91d1\u7ba1\u7406\u80a1\u4efd\u6709\u9650\u516c\u53f8</t>
  </si>
  <si>
    <t>\u6e29\u5f00\u5f3a\u7b49</t>
  </si>
  <si>
    <t>\u5218\u5f66\u6625</t>
  </si>
  <si>
    <t>\u666f\u987a\u957f\u57ce\u57fa\u91d1\u7ba1\u7406\u6709\u9650\u516c\u53f8</t>
  </si>
  <si>
    <t>\u6768\u8d85\u7b49</t>
  </si>
  <si>
    <t>\u5929\u5f18\u57fa\u91d1\u7ba1\u7406\u6709\u9650\u516c\u53f8</t>
  </si>
  <si>
    <t>--(亿元)</t>
  </si>
  <si>
    <t>is access"}}(亿元)</t>
  </si>
  <si>
    <t>赎回状态</t>
  </si>
  <si>
    <t>\u5f00\u653e</t>
  </si>
  <si>
    <t>最新增长值</t>
    <phoneticPr fontId="2" type="noConversion"/>
  </si>
  <si>
    <t>006327</t>
    <phoneticPr fontId="2" type="noConversion"/>
  </si>
  <si>
    <t>\u8303\u51b0\u7b49</t>
  </si>
  <si>
    <t>\u6613\u65b9\u8fbe\u57fa\u91d1\u7ba1\u7406\u6709\u9650\u516c\u53f8</t>
  </si>
  <si>
    <t>夏普比率(1年)</t>
    <phoneticPr fontId="2" type="noConversion"/>
  </si>
  <si>
    <t>008121</t>
  </si>
  <si>
    <t>万家自主创新混合C</t>
  </si>
  <si>
    <r>
      <t xml:space="preserve">《 今 日 之 星 》—— &lt; </t>
    </r>
    <r>
      <rPr>
        <b/>
        <sz val="18"/>
        <color theme="9" tint="0.59999389629810485"/>
        <rFont val="华文彩云"/>
        <family val="3"/>
        <charset val="134"/>
      </rPr>
      <t>新浪基金</t>
    </r>
    <r>
      <rPr>
        <b/>
        <sz val="18"/>
        <color rgb="FF00B0F0"/>
        <rFont val="华文彩云"/>
        <family val="3"/>
        <charset val="134"/>
      </rPr>
      <t xml:space="preserve"> &gt;</t>
    </r>
  </si>
  <si>
    <t>008126</t>
    <phoneticPr fontId="2" type="noConversion"/>
  </si>
  <si>
    <t>创金合信中债1-3年国开债C</t>
  </si>
  <si>
    <t>257.38(亿元)</t>
  </si>
  <si>
    <t>\u6613\u65b9\u8fbe\u4e2d\u8bc1\u6d77\u5916\u4e2d\u56fd\u4e92\u8054\u7f5150ETF\u8054\u63a5\u4eba\u6c11\u5e01A</t>
  </si>
  <si>
    <t>紫金矿业</t>
  </si>
  <si>
    <t>187.26(亿元)</t>
  </si>
  <si>
    <t>19.89(亿元)</t>
  </si>
  <si>
    <t>129.25(亿元)</t>
  </si>
  <si>
    <t>《 今 日 之 星 》—— &lt; 天基金~精简版 &gt;</t>
    <phoneticPr fontId="2" type="noConversion"/>
  </si>
  <si>
    <t>008127</t>
  </si>
  <si>
    <t>008128</t>
  </si>
  <si>
    <t>008129</t>
  </si>
  <si>
    <t>广发趋势优选灵活配置混合C</t>
  </si>
  <si>
    <t>湘财长源股票型A</t>
  </si>
  <si>
    <t>湘财长源股票型C</t>
  </si>
  <si>
    <t>不支持该基金</t>
  </si>
  <si>
    <t>02333</t>
    <phoneticPr fontId="2" type="noConversion"/>
  </si>
  <si>
    <t>09988</t>
    <phoneticPr fontId="2" type="noConversion"/>
  </si>
  <si>
    <t>长城汽车</t>
  </si>
  <si>
    <t>阿里巴巴-SW</t>
  </si>
  <si>
    <t>《 今 日 之 星 》—— &lt; 讯股票 &gt;</t>
    <phoneticPr fontId="2" type="noConversion"/>
  </si>
  <si>
    <t>128108</t>
    <phoneticPr fontId="2" type="noConversion"/>
  </si>
  <si>
    <t>蓝帆转债</t>
  </si>
  <si>
    <t>501018</t>
    <phoneticPr fontId="2" type="noConversion"/>
  </si>
  <si>
    <t>519772</t>
    <phoneticPr fontId="2" type="noConversion"/>
  </si>
  <si>
    <t>交银新生活力灵活配置混合</t>
  </si>
  <si>
    <t>161726</t>
    <phoneticPr fontId="2" type="noConversion"/>
  </si>
  <si>
    <t>招商国证生物医药指数分级</t>
  </si>
  <si>
    <t>08-04 \ 08:16:45</t>
    <phoneticPr fontId="2" type="noConversion"/>
  </si>
  <si>
    <t>5.42(亿元)</t>
  </si>
  <si>
    <t>15.93(亿元)</t>
  </si>
  <si>
    <t>124.42(亿元)</t>
  </si>
  <si>
    <t>127.90(亿元)</t>
  </si>
  <si>
    <t>161.19(亿元)</t>
  </si>
  <si>
    <t>48.08(亿元)</t>
  </si>
  <si>
    <t>84.79(亿元)</t>
  </si>
  <si>
    <t>10.53(亿元)</t>
  </si>
  <si>
    <t>147.43(亿元)</t>
  </si>
  <si>
    <t>160.49(亿元)</t>
  </si>
  <si>
    <t>36.43(亿元)</t>
  </si>
  <si>
    <t>12.70(亿元)</t>
  </si>
  <si>
    <t>1(亿元)</t>
  </si>
  <si>
    <t>08-04 \ 08:17:47</t>
    <phoneticPr fontId="2" type="noConversion"/>
  </si>
  <si>
    <t>08-04 \ 08:18:00</t>
    <phoneticPr fontId="2" type="noConversion"/>
  </si>
  <si>
    <t>217.40</t>
  </si>
  <si>
    <t>610002</t>
    <phoneticPr fontId="2" type="noConversion"/>
  </si>
  <si>
    <t>610003</t>
  </si>
  <si>
    <t>08-25 \ 13:20:15</t>
    <phoneticPr fontId="2" type="noConversion"/>
  </si>
  <si>
    <t>信达澳银精华配置混合</t>
  </si>
  <si>
    <t>08-25 \ 13:39:58</t>
    <phoneticPr fontId="2" type="noConversion"/>
  </si>
  <si>
    <t>信达澳银稳定价值债券A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</si>
</sst>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0.00&quot;%&quot;"/>
    <numFmt numFmtId="177" formatCode="0.0000_);[Red]\(0.0000\)"/>
    <numFmt numFmtId="178" formatCode="0.0000_ "/>
    <numFmt numFmtId="179" formatCode="0.00_);[Red]\(0.00\)"/>
    <numFmt numFmtId="180" formatCode="0.0000_);\(0.0000\)"/>
    <numFmt numFmtId="181" formatCode="0.00_);\(0.00\)"/>
    <numFmt numFmtId="182" formatCode="yyyy\-mm\-dd;@"/>
    <numFmt numFmtId="183" formatCode="\6\500\1"/>
  </numFmts>
  <fonts count="34" x14ac:knownFonts="1">
    <font>
      <sz val="11"/>
      <color theme="1"/>
      <name val="宋体"/>
      <family val="2"/>
      <scheme val="minor"/>
    </font>
    <font>
      <sz val="11"/>
      <color rgb="FF228B22"/>
      <name val="宋体"/>
      <family val="2"/>
      <scheme val="minor"/>
    </font>
    <font>
      <sz val="9"/>
      <name val="宋体"/>
      <family val="3"/>
      <charset val="134"/>
      <scheme val="minor"/>
    </font>
    <font>
      <b/>
      <sz val="11"/>
      <color rgb="FF450FE1"/>
      <name val="宋体"/>
      <family val="3"/>
      <charset val="134"/>
      <scheme val="minor"/>
    </font>
    <font>
      <sz val="11"/>
      <color rgb="FFFFFF00"/>
      <name val="宋体"/>
      <family val="3"/>
      <charset val="134"/>
      <scheme val="minor"/>
    </font>
    <font>
      <b/>
      <sz val="18"/>
      <color rgb="FF00B0F0"/>
      <name val="华文彩云"/>
      <family val="3"/>
      <charset val="134"/>
    </font>
    <font>
      <sz val="11"/>
      <color rgb="FF450FE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228B22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b/>
      <sz val="14"/>
      <color rgb="FF0000FF"/>
      <name val="华文彩云"/>
      <family val="3"/>
      <charset val="134"/>
    </font>
    <font>
      <sz val="11"/>
      <color rgb="FFFF0000"/>
      <name val="宋体"/>
      <family val="2"/>
      <scheme val="minor"/>
    </font>
    <font>
      <b/>
      <sz val="11"/>
      <color rgb="FF7030A0"/>
      <name val="宋体"/>
      <family val="3"/>
      <charset val="134"/>
      <scheme val="minor"/>
    </font>
    <font>
      <b/>
      <sz val="11"/>
      <color rgb="FFFF00FF"/>
      <name val="宋体"/>
      <family val="3"/>
      <charset val="134"/>
      <scheme val="minor"/>
    </font>
    <font>
      <sz val="11"/>
      <color theme="9" tint="-0.249977111117893"/>
      <name val="宋体"/>
      <family val="3"/>
      <charset val="134"/>
      <scheme val="minor"/>
    </font>
    <font>
      <sz val="11"/>
      <color rgb="FF7030A0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rgb="FF7030A0"/>
      <name val="宋体"/>
      <family val="2"/>
      <scheme val="minor"/>
    </font>
    <font>
      <sz val="11"/>
      <color rgb="FF00FFFF"/>
      <name val="宋体"/>
      <family val="3"/>
      <charset val="134"/>
      <scheme val="minor"/>
    </font>
    <font>
      <b/>
      <sz val="11"/>
      <color rgb="FF00FFFF"/>
      <name val="宋体"/>
      <family val="3"/>
      <charset val="134"/>
      <scheme val="minor"/>
    </font>
    <font>
      <sz val="11"/>
      <color theme="3" tint="0.39997558519241921"/>
      <name val="宋体"/>
      <family val="2"/>
      <scheme val="minor"/>
    </font>
    <font>
      <b/>
      <sz val="11"/>
      <color rgb="FFFF0000"/>
      <name val="宋体"/>
      <family val="3"/>
      <charset val="134"/>
      <scheme val="minor"/>
    </font>
    <font>
      <b/>
      <sz val="11"/>
      <color rgb="FFFFC000"/>
      <name val="宋体"/>
      <family val="3"/>
      <charset val="134"/>
      <scheme val="minor"/>
    </font>
    <font>
      <sz val="11"/>
      <color theme="8" tint="-0.249977111117893"/>
      <name val="宋体"/>
      <family val="2"/>
      <scheme val="minor"/>
    </font>
    <font>
      <sz val="11"/>
      <color rgb="FFFFFF00"/>
      <name val="宋体"/>
      <family val="2"/>
      <scheme val="minor"/>
    </font>
    <font>
      <b/>
      <sz val="18"/>
      <color theme="9" tint="0.59999389629810485"/>
      <name val="华文彩云"/>
      <family val="3"/>
      <charset val="134"/>
    </font>
    <font>
      <sz val="11"/>
      <color theme="5" tint="-0.499984740745262"/>
      <name val="宋体"/>
      <family val="2"/>
      <scheme val="minor"/>
    </font>
    <font>
      <sz val="11"/>
      <color theme="5" tint="-0.499984740745262"/>
      <name val="宋体"/>
      <family val="3"/>
      <charset val="134"/>
      <scheme val="minor"/>
    </font>
    <font>
      <b/>
      <sz val="11"/>
      <color theme="9" tint="-0.249977111117893"/>
      <name val="宋体"/>
      <family val="3"/>
      <charset val="134"/>
      <scheme val="minor"/>
    </font>
    <font>
      <b/>
      <sz val="11"/>
      <color theme="9" tint="-0.499984740745262"/>
      <name val="宋体"/>
      <family val="3"/>
      <charset val="134"/>
      <scheme val="minor"/>
    </font>
    <font>
      <sz val="11"/>
      <color theme="8" tint="0.39997558519241921"/>
      <name val="宋体"/>
      <family val="3"/>
      <charset val="134"/>
      <scheme val="minor"/>
    </font>
    <font>
      <sz val="11"/>
      <color rgb="FF00B0F0"/>
      <name val="宋体"/>
      <family val="3"/>
      <charset val="134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16365C"/>
        <bgColor indexed="64"/>
      </patternFill>
    </fill>
    <fill>
      <patternFill patternType="solid">
        <fgColor rgb="FF0F243E"/>
        <bgColor indexed="64"/>
      </patternFill>
    </fill>
    <fill>
      <patternFill patternType="solid">
        <fgColor rgb="FFFFCA1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0">
    <xf numFmtId="0" fontId="0" fillId="0" borderId="0" xfId="0"/>
    <xf numFmtId="0" fontId="0" fillId="0" borderId="0" xfId="0" applyAlignment="1">
      <alignment vertical="center"/>
    </xf>
    <xf numFmtId="49" fontId="6" fillId="2" borderId="2" xfId="0" applyNumberFormat="1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4" fillId="0" borderId="0" xfId="0" applyFont="1" applyAlignment="1">
      <alignment vertical="center"/>
    </xf>
    <xf numFmtId="14" fontId="0" fillId="0" borderId="2" xfId="0" applyNumberFormat="1" applyBorder="1" applyAlignment="1">
      <alignment horizontal="center" vertical="center"/>
    </xf>
    <xf numFmtId="22" fontId="0" fillId="0" borderId="2" xfId="0" applyNumberFormat="1" applyBorder="1" applyAlignment="1">
      <alignment horizontal="center" vertical="center"/>
    </xf>
    <xf numFmtId="177" fontId="8" fillId="0" borderId="2" xfId="0" applyNumberFormat="1" applyFont="1" applyBorder="1" applyAlignment="1">
      <alignment horizontal="center" vertical="center"/>
    </xf>
    <xf numFmtId="178" fontId="1" fillId="0" borderId="2" xfId="0" applyNumberFormat="1" applyFont="1" applyBorder="1" applyAlignment="1">
      <alignment horizontal="center" vertical="center"/>
    </xf>
    <xf numFmtId="176" fontId="1" fillId="0" borderId="2" xfId="0" applyNumberFormat="1" applyFont="1" applyBorder="1" applyAlignment="1">
      <alignment horizontal="center" vertical="center"/>
    </xf>
    <xf numFmtId="0" fontId="13" fillId="3" borderId="2" xfId="0" applyFont="1" applyFill="1" applyBorder="1" applyAlignment="1">
      <alignment horizontal="center" vertical="center"/>
    </xf>
    <xf numFmtId="179" fontId="0" fillId="0" borderId="2" xfId="0" applyNumberFormat="1" applyBorder="1" applyAlignment="1">
      <alignment vertical="center"/>
    </xf>
    <xf numFmtId="177" fontId="0" fillId="0" borderId="2" xfId="0" applyNumberFormat="1" applyBorder="1" applyAlignment="1">
      <alignment vertical="center"/>
    </xf>
    <xf numFmtId="0" fontId="13" fillId="0" borderId="0" xfId="0" applyFont="1" applyAlignment="1">
      <alignment horizontal="center" vertical="center"/>
    </xf>
    <xf numFmtId="179" fontId="14" fillId="0" borderId="0" xfId="0" applyNumberFormat="1" applyFont="1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16" fillId="0" borderId="2" xfId="0" applyNumberFormat="1" applyFont="1" applyBorder="1" applyAlignment="1">
      <alignment horizontal="center" vertical="center"/>
    </xf>
    <xf numFmtId="177" fontId="9" fillId="0" borderId="2" xfId="0" applyNumberFormat="1" applyFont="1" applyBorder="1" applyAlignment="1">
      <alignment horizontal="center" vertical="center"/>
    </xf>
    <xf numFmtId="178" fontId="12" fillId="0" borderId="2" xfId="0" applyNumberFormat="1" applyFont="1" applyBorder="1" applyAlignment="1">
      <alignment horizontal="center" vertical="center"/>
    </xf>
    <xf numFmtId="176" fontId="12" fillId="0" borderId="2" xfId="0" applyNumberFormat="1" applyFont="1" applyBorder="1" applyAlignment="1">
      <alignment horizontal="center" vertical="center"/>
    </xf>
    <xf numFmtId="49" fontId="9" fillId="0" borderId="2" xfId="0" applyNumberFormat="1" applyFont="1" applyBorder="1" applyAlignment="1">
      <alignment horizontal="center" vertical="center"/>
    </xf>
    <xf numFmtId="179" fontId="0" fillId="4" borderId="2" xfId="0" applyNumberFormat="1" applyFill="1" applyBorder="1" applyAlignment="1">
      <alignment vertical="center"/>
    </xf>
    <xf numFmtId="177" fontId="0" fillId="0" borderId="0" xfId="0" applyNumberFormat="1" applyAlignment="1">
      <alignment vertical="center"/>
    </xf>
    <xf numFmtId="49" fontId="16" fillId="0" borderId="2" xfId="0" applyNumberFormat="1" applyFont="1" applyFill="1" applyBorder="1" applyAlignment="1">
      <alignment horizontal="center" vertical="center"/>
    </xf>
    <xf numFmtId="14" fontId="0" fillId="0" borderId="2" xfId="0" applyNumberFormat="1" applyFill="1" applyBorder="1" applyAlignment="1">
      <alignment horizontal="center" vertical="center"/>
    </xf>
    <xf numFmtId="177" fontId="8" fillId="0" borderId="2" xfId="0" applyNumberFormat="1" applyFont="1" applyFill="1" applyBorder="1" applyAlignment="1">
      <alignment horizontal="center" vertical="center"/>
    </xf>
    <xf numFmtId="178" fontId="1" fillId="0" borderId="2" xfId="0" applyNumberFormat="1" applyFont="1" applyFill="1" applyBorder="1" applyAlignment="1">
      <alignment horizontal="center" vertical="center"/>
    </xf>
    <xf numFmtId="176" fontId="1" fillId="0" borderId="2" xfId="0" applyNumberFormat="1" applyFont="1" applyFill="1" applyBorder="1" applyAlignment="1">
      <alignment horizontal="center" vertical="center"/>
    </xf>
    <xf numFmtId="22" fontId="0" fillId="0" borderId="2" xfId="0" applyNumberFormat="1" applyFill="1" applyBorder="1" applyAlignment="1">
      <alignment horizontal="center" vertical="center"/>
    </xf>
    <xf numFmtId="177" fontId="0" fillId="0" borderId="2" xfId="0" applyNumberFormat="1" applyFill="1" applyBorder="1" applyAlignment="1">
      <alignment vertical="center"/>
    </xf>
    <xf numFmtId="0" fontId="0" fillId="0" borderId="0" xfId="0" applyFill="1" applyAlignment="1">
      <alignment vertical="center"/>
    </xf>
    <xf numFmtId="181" fontId="9" fillId="0" borderId="2" xfId="0" applyNumberFormat="1" applyFont="1" applyBorder="1" applyAlignment="1">
      <alignment vertical="center"/>
    </xf>
    <xf numFmtId="181" fontId="8" fillId="0" borderId="2" xfId="0" applyNumberFormat="1" applyFont="1" applyBorder="1" applyAlignment="1">
      <alignment vertical="center"/>
    </xf>
    <xf numFmtId="180" fontId="12" fillId="0" borderId="2" xfId="0" applyNumberFormat="1" applyFont="1" applyBorder="1" applyAlignment="1">
      <alignment vertical="center"/>
    </xf>
    <xf numFmtId="180" fontId="1" fillId="0" borderId="2" xfId="0" applyNumberFormat="1" applyFont="1" applyBorder="1" applyAlignment="1">
      <alignment vertical="center"/>
    </xf>
    <xf numFmtId="180" fontId="0" fillId="4" borderId="2" xfId="0" applyNumberFormat="1" applyFill="1" applyBorder="1" applyAlignment="1">
      <alignment vertical="center"/>
    </xf>
    <xf numFmtId="176" fontId="19" fillId="0" borderId="2" xfId="0" applyNumberFormat="1" applyFont="1" applyBorder="1" applyAlignment="1">
      <alignment horizontal="center" vertical="center"/>
    </xf>
    <xf numFmtId="182" fontId="0" fillId="0" borderId="2" xfId="0" applyNumberFormat="1" applyBorder="1" applyAlignment="1">
      <alignment horizontal="center" vertical="center"/>
    </xf>
    <xf numFmtId="183" fontId="3" fillId="0" borderId="0" xfId="0" applyNumberFormat="1" applyFont="1" applyAlignment="1">
      <alignment vertical="center"/>
    </xf>
    <xf numFmtId="183" fontId="6" fillId="2" borderId="2" xfId="0" applyNumberFormat="1" applyFont="1" applyFill="1" applyBorder="1" applyAlignment="1">
      <alignment horizontal="center" vertical="center"/>
    </xf>
    <xf numFmtId="183" fontId="0" fillId="0" borderId="2" xfId="0" applyNumberFormat="1" applyBorder="1" applyAlignment="1">
      <alignment horizontal="center" vertical="center"/>
    </xf>
    <xf numFmtId="183" fontId="0" fillId="0" borderId="2" xfId="0" applyNumberFormat="1" applyFill="1" applyBorder="1" applyAlignment="1">
      <alignment horizontal="center" vertical="center"/>
    </xf>
    <xf numFmtId="183" fontId="0" fillId="0" borderId="0" xfId="0" applyNumberFormat="1" applyAlignment="1">
      <alignment vertical="center"/>
    </xf>
    <xf numFmtId="0" fontId="0" fillId="5" borderId="0" xfId="0" applyFill="1" applyAlignment="1">
      <alignment vertical="center"/>
    </xf>
    <xf numFmtId="0" fontId="4" fillId="5" borderId="0" xfId="0" applyFont="1" applyFill="1" applyAlignment="1">
      <alignment vertical="center"/>
    </xf>
    <xf numFmtId="179" fontId="14" fillId="5" borderId="0" xfId="0" applyNumberFormat="1" applyFont="1" applyFill="1" applyAlignment="1">
      <alignment vertical="center"/>
    </xf>
    <xf numFmtId="178" fontId="12" fillId="5" borderId="2" xfId="0" applyNumberFormat="1" applyFont="1" applyFill="1" applyBorder="1" applyAlignment="1">
      <alignment horizontal="center" vertical="center"/>
    </xf>
    <xf numFmtId="176" fontId="12" fillId="5" borderId="2" xfId="0" applyNumberFormat="1" applyFont="1" applyFill="1" applyBorder="1" applyAlignment="1">
      <alignment horizontal="center" vertical="center"/>
    </xf>
    <xf numFmtId="180" fontId="12" fillId="5" borderId="2" xfId="0" applyNumberFormat="1" applyFont="1" applyFill="1" applyBorder="1" applyAlignment="1">
      <alignment vertical="center"/>
    </xf>
    <xf numFmtId="181" fontId="9" fillId="5" borderId="2" xfId="0" applyNumberFormat="1" applyFont="1" applyFill="1" applyBorder="1" applyAlignment="1">
      <alignment vertical="center"/>
    </xf>
    <xf numFmtId="177" fontId="9" fillId="5" borderId="2" xfId="0" applyNumberFormat="1" applyFont="1" applyFill="1" applyBorder="1" applyAlignment="1">
      <alignment horizontal="center" vertical="center"/>
    </xf>
    <xf numFmtId="181" fontId="8" fillId="5" borderId="2" xfId="0" applyNumberFormat="1" applyFont="1" applyFill="1" applyBorder="1" applyAlignment="1">
      <alignment vertical="center"/>
    </xf>
    <xf numFmtId="0" fontId="21" fillId="6" borderId="2" xfId="0" applyFont="1" applyFill="1" applyBorder="1" applyAlignment="1">
      <alignment horizontal="center" vertical="center"/>
    </xf>
    <xf numFmtId="0" fontId="23" fillId="5" borderId="0" xfId="0" applyFont="1" applyFill="1" applyAlignment="1">
      <alignment vertical="center"/>
    </xf>
    <xf numFmtId="0" fontId="24" fillId="5" borderId="0" xfId="0" applyFont="1" applyFill="1" applyAlignment="1">
      <alignment horizontal="center" vertical="center"/>
    </xf>
    <xf numFmtId="0" fontId="22" fillId="7" borderId="2" xfId="0" applyFont="1" applyFill="1" applyBorder="1" applyAlignment="1">
      <alignment horizontal="center" vertical="center"/>
    </xf>
    <xf numFmtId="177" fontId="12" fillId="7" borderId="2" xfId="0" applyNumberFormat="1" applyFont="1" applyFill="1" applyBorder="1" applyAlignment="1">
      <alignment horizontal="center" vertical="center"/>
    </xf>
    <xf numFmtId="178" fontId="12" fillId="7" borderId="2" xfId="0" applyNumberFormat="1" applyFont="1" applyFill="1" applyBorder="1" applyAlignment="1">
      <alignment horizontal="center" vertical="center"/>
    </xf>
    <xf numFmtId="176" fontId="12" fillId="7" borderId="2" xfId="0" applyNumberFormat="1" applyFont="1" applyFill="1" applyBorder="1" applyAlignment="1">
      <alignment horizontal="center" vertical="center"/>
    </xf>
    <xf numFmtId="180" fontId="12" fillId="7" borderId="2" xfId="0" applyNumberFormat="1" applyFont="1" applyFill="1" applyBorder="1" applyAlignment="1">
      <alignment vertical="center"/>
    </xf>
    <xf numFmtId="181" fontId="9" fillId="7" borderId="2" xfId="0" applyNumberFormat="1" applyFont="1" applyFill="1" applyBorder="1" applyAlignment="1">
      <alignment vertical="center"/>
    </xf>
    <xf numFmtId="179" fontId="9" fillId="7" borderId="2" xfId="0" applyNumberFormat="1" applyFont="1" applyFill="1" applyBorder="1" applyAlignment="1">
      <alignment vertical="center"/>
    </xf>
    <xf numFmtId="0" fontId="0" fillId="7" borderId="0" xfId="0" applyFill="1" applyAlignment="1">
      <alignment vertical="center"/>
    </xf>
    <xf numFmtId="177" fontId="9" fillId="7" borderId="2" xfId="0" applyNumberFormat="1" applyFont="1" applyFill="1" applyBorder="1" applyAlignment="1">
      <alignment horizontal="center" vertical="center"/>
    </xf>
    <xf numFmtId="181" fontId="8" fillId="7" borderId="2" xfId="0" applyNumberFormat="1" applyFont="1" applyFill="1" applyBorder="1" applyAlignment="1">
      <alignment vertical="center"/>
    </xf>
    <xf numFmtId="177" fontId="8" fillId="7" borderId="2" xfId="0" applyNumberFormat="1" applyFont="1" applyFill="1" applyBorder="1" applyAlignment="1">
      <alignment horizontal="center" vertical="center"/>
    </xf>
    <xf numFmtId="178" fontId="1" fillId="7" borderId="2" xfId="0" applyNumberFormat="1" applyFont="1" applyFill="1" applyBorder="1" applyAlignment="1">
      <alignment horizontal="center" vertical="center"/>
    </xf>
    <xf numFmtId="176" fontId="1" fillId="7" borderId="2" xfId="0" applyNumberFormat="1" applyFont="1" applyFill="1" applyBorder="1" applyAlignment="1">
      <alignment horizontal="center" vertical="center"/>
    </xf>
    <xf numFmtId="180" fontId="1" fillId="7" borderId="2" xfId="0" applyNumberFormat="1" applyFont="1" applyFill="1" applyBorder="1" applyAlignment="1">
      <alignment vertical="center"/>
    </xf>
    <xf numFmtId="14" fontId="25" fillId="7" borderId="2" xfId="0" applyNumberFormat="1" applyFont="1" applyFill="1" applyBorder="1" applyAlignment="1">
      <alignment horizontal="center" vertical="center"/>
    </xf>
    <xf numFmtId="14" fontId="25" fillId="5" borderId="2" xfId="0" applyNumberFormat="1" applyFont="1" applyFill="1" applyBorder="1" applyAlignment="1">
      <alignment horizontal="center" vertical="center"/>
    </xf>
    <xf numFmtId="22" fontId="25" fillId="7" borderId="2" xfId="0" applyNumberFormat="1" applyFont="1" applyFill="1" applyBorder="1" applyAlignment="1">
      <alignment horizontal="center" vertical="center"/>
    </xf>
    <xf numFmtId="179" fontId="25" fillId="7" borderId="2" xfId="0" applyNumberFormat="1" applyFont="1" applyFill="1" applyBorder="1" applyAlignment="1">
      <alignment vertical="center"/>
    </xf>
    <xf numFmtId="22" fontId="25" fillId="5" borderId="2" xfId="0" applyNumberFormat="1" applyFont="1" applyFill="1" applyBorder="1" applyAlignment="1">
      <alignment horizontal="center" vertical="center"/>
    </xf>
    <xf numFmtId="179" fontId="25" fillId="5" borderId="2" xfId="0" applyNumberFormat="1" applyFont="1" applyFill="1" applyBorder="1" applyAlignment="1">
      <alignment vertical="center"/>
    </xf>
    <xf numFmtId="177" fontId="25" fillId="7" borderId="2" xfId="0" applyNumberFormat="1" applyFont="1" applyFill="1" applyBorder="1" applyAlignment="1">
      <alignment vertical="center"/>
    </xf>
    <xf numFmtId="177" fontId="25" fillId="5" borderId="2" xfId="0" applyNumberFormat="1" applyFont="1" applyFill="1" applyBorder="1" applyAlignment="1">
      <alignment vertical="center"/>
    </xf>
    <xf numFmtId="0" fontId="25" fillId="7" borderId="2" xfId="0" applyFont="1" applyFill="1" applyBorder="1" applyAlignment="1">
      <alignment horizontal="right" vertical="center"/>
    </xf>
    <xf numFmtId="0" fontId="25" fillId="5" borderId="2" xfId="0" applyFont="1" applyFill="1" applyBorder="1" applyAlignment="1">
      <alignment horizontal="right" vertical="center"/>
    </xf>
    <xf numFmtId="49" fontId="21" fillId="6" borderId="2" xfId="0" applyNumberFormat="1" applyFont="1" applyFill="1" applyBorder="1" applyAlignment="1">
      <alignment horizontal="center" vertical="center"/>
    </xf>
    <xf numFmtId="49" fontId="15" fillId="8" borderId="2" xfId="0" applyNumberFormat="1" applyFont="1" applyFill="1" applyBorder="1" applyAlignment="1">
      <alignment horizontal="center" vertical="center"/>
    </xf>
    <xf numFmtId="49" fontId="16" fillId="8" borderId="2" xfId="0" applyNumberFormat="1" applyFont="1" applyFill="1" applyBorder="1" applyAlignment="1">
      <alignment horizontal="center" vertical="center"/>
    </xf>
    <xf numFmtId="49" fontId="9" fillId="8" borderId="2" xfId="0" applyNumberFormat="1" applyFont="1" applyFill="1" applyBorder="1" applyAlignment="1">
      <alignment horizontal="center" vertical="center"/>
    </xf>
    <xf numFmtId="179" fontId="26" fillId="8" borderId="2" xfId="0" applyNumberFormat="1" applyFont="1" applyFill="1" applyBorder="1" applyAlignment="1">
      <alignment vertical="center"/>
    </xf>
    <xf numFmtId="180" fontId="26" fillId="8" borderId="2" xfId="0" applyNumberFormat="1" applyFont="1" applyFill="1" applyBorder="1" applyAlignment="1">
      <alignment vertical="center"/>
    </xf>
    <xf numFmtId="177" fontId="12" fillId="7" borderId="2" xfId="0" applyNumberFormat="1" applyFont="1" applyFill="1" applyBorder="1" applyAlignment="1">
      <alignment vertical="center"/>
    </xf>
    <xf numFmtId="179" fontId="12" fillId="7" borderId="2" xfId="0" applyNumberFormat="1" applyFont="1" applyFill="1" applyBorder="1" applyAlignment="1">
      <alignment vertical="center"/>
    </xf>
    <xf numFmtId="179" fontId="1" fillId="7" borderId="2" xfId="0" applyNumberFormat="1" applyFont="1" applyFill="1" applyBorder="1" applyAlignment="1">
      <alignment vertical="center"/>
    </xf>
    <xf numFmtId="179" fontId="0" fillId="0" borderId="2" xfId="0" applyNumberFormat="1" applyFill="1" applyBorder="1" applyAlignment="1">
      <alignment vertical="center"/>
    </xf>
    <xf numFmtId="179" fontId="1" fillId="0" borderId="2" xfId="0" applyNumberFormat="1" applyFont="1" applyFill="1" applyBorder="1" applyAlignment="1">
      <alignment vertical="center"/>
    </xf>
    <xf numFmtId="176" fontId="19" fillId="0" borderId="2" xfId="0" applyNumberFormat="1" applyFont="1" applyFill="1" applyBorder="1" applyAlignment="1">
      <alignment horizontal="center" vertical="center"/>
    </xf>
    <xf numFmtId="0" fontId="0" fillId="0" borderId="2" xfId="0" applyFill="1" applyBorder="1" applyAlignment="1">
      <alignment vertical="center"/>
    </xf>
    <xf numFmtId="14" fontId="0" fillId="0" borderId="2" xfId="0" applyNumberFormat="1" applyFill="1" applyBorder="1" applyAlignment="1">
      <alignment vertical="center"/>
    </xf>
    <xf numFmtId="0" fontId="0" fillId="0" borderId="2" xfId="0" applyFill="1" applyBorder="1" applyAlignment="1">
      <alignment horizontal="center" vertical="center"/>
    </xf>
    <xf numFmtId="177" fontId="9" fillId="0" borderId="2" xfId="0" applyNumberFormat="1" applyFont="1" applyFill="1" applyBorder="1" applyAlignment="1">
      <alignment horizontal="center" vertical="center"/>
    </xf>
    <xf numFmtId="178" fontId="12" fillId="0" borderId="2" xfId="0" applyNumberFormat="1" applyFont="1" applyFill="1" applyBorder="1" applyAlignment="1">
      <alignment horizontal="center" vertical="center"/>
    </xf>
    <xf numFmtId="176" fontId="12" fillId="0" borderId="2" xfId="0" applyNumberFormat="1" applyFont="1" applyFill="1" applyBorder="1" applyAlignment="1">
      <alignment horizontal="center" vertical="center"/>
    </xf>
    <xf numFmtId="180" fontId="12" fillId="0" borderId="2" xfId="0" applyNumberFormat="1" applyFont="1" applyFill="1" applyBorder="1" applyAlignment="1">
      <alignment vertical="center"/>
    </xf>
    <xf numFmtId="179" fontId="12" fillId="0" borderId="2" xfId="0" applyNumberFormat="1" applyFont="1" applyFill="1" applyBorder="1" applyAlignment="1">
      <alignment vertical="center"/>
    </xf>
    <xf numFmtId="0" fontId="23" fillId="0" borderId="0" xfId="0" applyFont="1" applyFill="1" applyAlignment="1">
      <alignment vertical="center"/>
    </xf>
    <xf numFmtId="179" fontId="14" fillId="0" borderId="0" xfId="0" applyNumberFormat="1" applyFont="1" applyFill="1" applyAlignment="1">
      <alignment vertical="center"/>
    </xf>
    <xf numFmtId="0" fontId="22" fillId="0" borderId="2" xfId="0" applyFont="1" applyFill="1" applyBorder="1" applyAlignment="1">
      <alignment horizontal="center" vertical="center"/>
    </xf>
    <xf numFmtId="14" fontId="25" fillId="0" borderId="2" xfId="0" applyNumberFormat="1" applyFont="1" applyFill="1" applyBorder="1" applyAlignment="1">
      <alignment horizontal="center" vertical="center"/>
    </xf>
    <xf numFmtId="177" fontId="12" fillId="0" borderId="2" xfId="0" applyNumberFormat="1" applyFont="1" applyFill="1" applyBorder="1" applyAlignment="1">
      <alignment horizontal="center" vertical="center"/>
    </xf>
    <xf numFmtId="22" fontId="25" fillId="0" borderId="2" xfId="0" applyNumberFormat="1" applyFont="1" applyFill="1" applyBorder="1" applyAlignment="1">
      <alignment horizontal="center" vertical="center"/>
    </xf>
    <xf numFmtId="179" fontId="26" fillId="0" borderId="2" xfId="0" applyNumberFormat="1" applyFont="1" applyFill="1" applyBorder="1" applyAlignment="1">
      <alignment vertical="center"/>
    </xf>
    <xf numFmtId="180" fontId="26" fillId="0" borderId="2" xfId="0" applyNumberFormat="1" applyFont="1" applyFill="1" applyBorder="1" applyAlignment="1">
      <alignment vertical="center"/>
    </xf>
    <xf numFmtId="177" fontId="25" fillId="0" borderId="2" xfId="0" applyNumberFormat="1" applyFont="1" applyFill="1" applyBorder="1" applyAlignment="1">
      <alignment vertical="center"/>
    </xf>
    <xf numFmtId="181" fontId="9" fillId="0" borderId="2" xfId="0" applyNumberFormat="1" applyFont="1" applyFill="1" applyBorder="1" applyAlignment="1">
      <alignment vertical="center"/>
    </xf>
    <xf numFmtId="179" fontId="25" fillId="0" borderId="2" xfId="0" applyNumberFormat="1" applyFont="1" applyFill="1" applyBorder="1" applyAlignment="1">
      <alignment vertical="center"/>
    </xf>
    <xf numFmtId="179" fontId="9" fillId="0" borderId="2" xfId="0" applyNumberFormat="1" applyFont="1" applyFill="1" applyBorder="1" applyAlignment="1">
      <alignment vertical="center"/>
    </xf>
    <xf numFmtId="180" fontId="1" fillId="0" borderId="2" xfId="0" applyNumberFormat="1" applyFont="1" applyFill="1" applyBorder="1" applyAlignment="1">
      <alignment vertical="center"/>
    </xf>
    <xf numFmtId="181" fontId="8" fillId="0" borderId="2" xfId="0" applyNumberFormat="1" applyFont="1" applyFill="1" applyBorder="1" applyAlignment="1">
      <alignment vertical="center"/>
    </xf>
    <xf numFmtId="49" fontId="9" fillId="0" borderId="2" xfId="0" applyNumberFormat="1" applyFont="1" applyFill="1" applyBorder="1" applyAlignment="1">
      <alignment horizontal="center" vertical="center"/>
    </xf>
    <xf numFmtId="177" fontId="0" fillId="0" borderId="0" xfId="0" applyNumberFormat="1" applyFill="1" applyAlignment="1">
      <alignment vertical="center"/>
    </xf>
    <xf numFmtId="49" fontId="13" fillId="0" borderId="2" xfId="0" applyNumberFormat="1" applyFont="1" applyFill="1" applyBorder="1" applyAlignment="1">
      <alignment horizontal="center" vertical="center"/>
    </xf>
    <xf numFmtId="0" fontId="28" fillId="0" borderId="2" xfId="0" applyFont="1" applyFill="1" applyBorder="1" applyAlignment="1">
      <alignment horizontal="center" vertical="center"/>
    </xf>
    <xf numFmtId="14" fontId="29" fillId="0" borderId="2" xfId="0" applyNumberFormat="1" applyFont="1" applyFill="1" applyBorder="1" applyAlignment="1">
      <alignment horizontal="center" vertical="center"/>
    </xf>
    <xf numFmtId="22" fontId="28" fillId="0" borderId="2" xfId="0" applyNumberFormat="1" applyFont="1" applyFill="1" applyBorder="1" applyAlignment="1">
      <alignment horizontal="center" vertical="center"/>
    </xf>
    <xf numFmtId="179" fontId="28" fillId="0" borderId="2" xfId="0" applyNumberFormat="1" applyFont="1" applyFill="1" applyBorder="1" applyAlignment="1">
      <alignment vertical="center"/>
    </xf>
    <xf numFmtId="177" fontId="28" fillId="0" borderId="2" xfId="0" applyNumberFormat="1" applyFont="1" applyFill="1" applyBorder="1" applyAlignment="1">
      <alignment vertical="center"/>
    </xf>
    <xf numFmtId="0" fontId="30" fillId="0" borderId="0" xfId="0" applyFont="1" applyFill="1" applyAlignment="1">
      <alignment horizontal="center" vertical="center"/>
    </xf>
    <xf numFmtId="179" fontId="31" fillId="0" borderId="2" xfId="0" applyNumberFormat="1" applyFont="1" applyFill="1" applyBorder="1" applyAlignment="1">
      <alignment vertical="center"/>
    </xf>
    <xf numFmtId="49" fontId="30" fillId="0" borderId="2" xfId="0" applyNumberFormat="1" applyFont="1" applyFill="1" applyBorder="1" applyAlignment="1">
      <alignment horizontal="center" vertical="center"/>
    </xf>
    <xf numFmtId="49" fontId="23" fillId="0" borderId="2" xfId="0" applyNumberFormat="1" applyFont="1" applyFill="1" applyBorder="1" applyAlignment="1">
      <alignment horizontal="center" vertical="center"/>
    </xf>
    <xf numFmtId="180" fontId="31" fillId="0" borderId="2" xfId="0" applyNumberFormat="1" applyFont="1" applyFill="1" applyBorder="1" applyAlignment="1">
      <alignment vertical="center"/>
    </xf>
    <xf numFmtId="0" fontId="32" fillId="0" borderId="0" xfId="0" applyFont="1" applyFill="1" applyAlignment="1">
      <alignment vertical="center"/>
    </xf>
    <xf numFmtId="177" fontId="12" fillId="0" borderId="2" xfId="0" applyNumberFormat="1" applyFont="1" applyFill="1" applyBorder="1" applyAlignment="1">
      <alignment vertical="center"/>
    </xf>
    <xf numFmtId="0" fontId="3" fillId="0" borderId="0" xfId="0" applyFont="1" applyFill="1" applyAlignment="1">
      <alignment vertical="center"/>
    </xf>
    <xf numFmtId="49" fontId="0" fillId="0" borderId="2" xfId="0" applyNumberFormat="1" applyFill="1" applyBorder="1" applyAlignment="1">
      <alignment horizontal="center" vertical="center"/>
    </xf>
    <xf numFmtId="0" fontId="12" fillId="0" borderId="2" xfId="0" applyFont="1" applyFill="1" applyBorder="1" applyAlignment="1">
      <alignment horizontal="right" vertical="center"/>
    </xf>
    <xf numFmtId="176" fontId="12" fillId="0" borderId="2" xfId="0" applyNumberFormat="1" applyFont="1" applyFill="1" applyBorder="1" applyAlignment="1">
      <alignment horizontal="right" vertical="center"/>
    </xf>
    <xf numFmtId="0" fontId="0" fillId="0" borderId="2" xfId="0" applyFill="1" applyBorder="1" applyAlignment="1">
      <alignment horizontal="right" vertical="center"/>
    </xf>
    <xf numFmtId="49" fontId="7" fillId="0" borderId="2" xfId="0" applyNumberFormat="1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right" vertical="center"/>
    </xf>
    <xf numFmtId="176" fontId="1" fillId="0" borderId="2" xfId="0" applyNumberFormat="1" applyFont="1" applyFill="1" applyBorder="1" applyAlignment="1">
      <alignment horizontal="right" vertical="center"/>
    </xf>
    <xf numFmtId="49" fontId="0" fillId="0" borderId="2" xfId="0" applyNumberFormat="1" applyFill="1" applyBorder="1" applyAlignment="1">
      <alignment horizontal="right" vertical="center"/>
    </xf>
    <xf numFmtId="0" fontId="0" fillId="0" borderId="2" xfId="0" applyFill="1" applyBorder="1"/>
    <xf numFmtId="0" fontId="9" fillId="0" borderId="2" xfId="0" applyFont="1" applyFill="1" applyBorder="1" applyAlignment="1">
      <alignment vertical="center"/>
    </xf>
    <xf numFmtId="0" fontId="0" fillId="9" borderId="0" xfId="0" applyFill="1" applyAlignment="1">
      <alignment vertical="center"/>
    </xf>
    <xf numFmtId="0" fontId="25" fillId="0" borderId="2" xfId="0" applyFont="1" applyFill="1" applyBorder="1" applyAlignment="1">
      <alignment horizontal="right" vertical="center"/>
    </xf>
    <xf numFmtId="0" fontId="0" fillId="10" borderId="0" xfId="0" applyFill="1" applyAlignment="1">
      <alignment vertical="center"/>
    </xf>
    <xf numFmtId="0" fontId="22" fillId="10" borderId="2" xfId="0" applyFont="1" applyFill="1" applyBorder="1" applyAlignment="1">
      <alignment horizontal="center" vertical="center"/>
    </xf>
    <xf numFmtId="14" fontId="25" fillId="10" borderId="2" xfId="0" applyNumberFormat="1" applyFont="1" applyFill="1" applyBorder="1" applyAlignment="1">
      <alignment horizontal="center" vertical="center"/>
    </xf>
    <xf numFmtId="178" fontId="12" fillId="10" borderId="2" xfId="0" applyNumberFormat="1" applyFont="1" applyFill="1" applyBorder="1" applyAlignment="1">
      <alignment horizontal="center" vertical="center"/>
    </xf>
    <xf numFmtId="176" fontId="12" fillId="10" borderId="2" xfId="0" applyNumberFormat="1" applyFont="1" applyFill="1" applyBorder="1" applyAlignment="1">
      <alignment horizontal="center" vertical="center"/>
    </xf>
    <xf numFmtId="22" fontId="25" fillId="10" borderId="2" xfId="0" applyNumberFormat="1" applyFont="1" applyFill="1" applyBorder="1" applyAlignment="1">
      <alignment horizontal="center" vertical="center"/>
    </xf>
    <xf numFmtId="180" fontId="12" fillId="10" borderId="2" xfId="0" applyNumberFormat="1" applyFont="1" applyFill="1" applyBorder="1" applyAlignment="1">
      <alignment vertical="center"/>
    </xf>
    <xf numFmtId="177" fontId="25" fillId="10" borderId="2" xfId="0" applyNumberFormat="1" applyFont="1" applyFill="1" applyBorder="1" applyAlignment="1">
      <alignment vertical="center"/>
    </xf>
    <xf numFmtId="181" fontId="9" fillId="10" borderId="2" xfId="0" applyNumberFormat="1" applyFont="1" applyFill="1" applyBorder="1" applyAlignment="1">
      <alignment vertical="center"/>
    </xf>
    <xf numFmtId="179" fontId="25" fillId="10" borderId="2" xfId="0" applyNumberFormat="1" applyFont="1" applyFill="1" applyBorder="1" applyAlignment="1">
      <alignment vertical="center"/>
    </xf>
    <xf numFmtId="0" fontId="25" fillId="10" borderId="2" xfId="0" applyFont="1" applyFill="1" applyBorder="1" applyAlignment="1">
      <alignment horizontal="right" vertical="center"/>
    </xf>
    <xf numFmtId="177" fontId="9" fillId="10" borderId="2" xfId="0" applyNumberFormat="1" applyFont="1" applyFill="1" applyBorder="1" applyAlignment="1">
      <alignment horizontal="center" vertical="center"/>
    </xf>
    <xf numFmtId="181" fontId="8" fillId="10" borderId="2" xfId="0" applyNumberFormat="1" applyFont="1" applyFill="1" applyBorder="1" applyAlignment="1">
      <alignment vertical="center"/>
    </xf>
    <xf numFmtId="0" fontId="0" fillId="11" borderId="0" xfId="0" applyFill="1" applyAlignment="1">
      <alignment vertical="center"/>
    </xf>
    <xf numFmtId="0" fontId="23" fillId="11" borderId="0" xfId="0" applyFont="1" applyFill="1" applyAlignment="1">
      <alignment vertical="center"/>
    </xf>
    <xf numFmtId="0" fontId="4" fillId="11" borderId="0" xfId="0" applyFont="1" applyFill="1" applyAlignment="1">
      <alignment vertical="center"/>
    </xf>
    <xf numFmtId="0" fontId="24" fillId="11" borderId="0" xfId="0" applyFont="1" applyFill="1" applyAlignment="1">
      <alignment horizontal="center" vertical="center"/>
    </xf>
    <xf numFmtId="179" fontId="14" fillId="11" borderId="0" xfId="0" applyNumberFormat="1" applyFont="1" applyFill="1" applyAlignment="1">
      <alignment vertical="center"/>
    </xf>
    <xf numFmtId="49" fontId="21" fillId="11" borderId="2" xfId="0" applyNumberFormat="1" applyFont="1" applyFill="1" applyBorder="1" applyAlignment="1">
      <alignment horizontal="center" vertical="center"/>
    </xf>
    <xf numFmtId="0" fontId="20" fillId="11" borderId="2" xfId="0" applyFont="1" applyFill="1" applyBorder="1" applyAlignment="1">
      <alignment horizontal="center" vertical="center"/>
    </xf>
    <xf numFmtId="0" fontId="21" fillId="11" borderId="2" xfId="0" applyFont="1" applyFill="1" applyBorder="1" applyAlignment="1">
      <alignment horizontal="center" vertical="center"/>
    </xf>
    <xf numFmtId="0" fontId="22" fillId="11" borderId="2" xfId="0" applyFont="1" applyFill="1" applyBorder="1" applyAlignment="1">
      <alignment horizontal="center" vertical="center"/>
    </xf>
    <xf numFmtId="14" fontId="25" fillId="11" borderId="2" xfId="0" applyNumberFormat="1" applyFont="1" applyFill="1" applyBorder="1" applyAlignment="1">
      <alignment horizontal="center" vertical="center"/>
    </xf>
    <xf numFmtId="178" fontId="12" fillId="11" borderId="2" xfId="0" applyNumberFormat="1" applyFont="1" applyFill="1" applyBorder="1" applyAlignment="1">
      <alignment horizontal="center" vertical="center"/>
    </xf>
    <xf numFmtId="176" fontId="12" fillId="11" borderId="2" xfId="0" applyNumberFormat="1" applyFont="1" applyFill="1" applyBorder="1" applyAlignment="1">
      <alignment horizontal="center" vertical="center"/>
    </xf>
    <xf numFmtId="22" fontId="25" fillId="11" borderId="2" xfId="0" applyNumberFormat="1" applyFont="1" applyFill="1" applyBorder="1" applyAlignment="1">
      <alignment horizontal="center" vertical="center"/>
    </xf>
    <xf numFmtId="180" fontId="12" fillId="11" borderId="2" xfId="0" applyNumberFormat="1" applyFont="1" applyFill="1" applyBorder="1" applyAlignment="1">
      <alignment vertical="center"/>
    </xf>
    <xf numFmtId="177" fontId="25" fillId="11" borderId="2" xfId="0" applyNumberFormat="1" applyFont="1" applyFill="1" applyBorder="1" applyAlignment="1">
      <alignment vertical="center"/>
    </xf>
    <xf numFmtId="181" fontId="9" fillId="11" borderId="2" xfId="0" applyNumberFormat="1" applyFont="1" applyFill="1" applyBorder="1" applyAlignment="1">
      <alignment vertical="center"/>
    </xf>
    <xf numFmtId="179" fontId="25" fillId="11" borderId="2" xfId="0" applyNumberFormat="1" applyFont="1" applyFill="1" applyBorder="1" applyAlignment="1">
      <alignment vertical="center"/>
    </xf>
    <xf numFmtId="0" fontId="25" fillId="11" borderId="2" xfId="0" applyFont="1" applyFill="1" applyBorder="1" applyAlignment="1">
      <alignment horizontal="right" vertical="center"/>
    </xf>
    <xf numFmtId="177" fontId="9" fillId="11" borderId="2" xfId="0" applyNumberFormat="1" applyFont="1" applyFill="1" applyBorder="1" applyAlignment="1">
      <alignment horizontal="center" vertical="center"/>
    </xf>
    <xf numFmtId="181" fontId="8" fillId="11" borderId="2" xfId="0" applyNumberFormat="1" applyFont="1" applyFill="1" applyBorder="1" applyAlignment="1">
      <alignment vertical="center"/>
    </xf>
    <xf numFmtId="0" fontId="20" fillId="12" borderId="2" xfId="0" applyFont="1" applyFill="1" applyBorder="1" applyAlignment="1">
      <alignment horizontal="center" vertical="center"/>
    </xf>
    <xf numFmtId="0" fontId="0" fillId="8" borderId="0" xfId="0" applyFill="1" applyAlignment="1">
      <alignment vertical="center"/>
    </xf>
    <xf numFmtId="0" fontId="22" fillId="13" borderId="2" xfId="0" applyFont="1" applyFill="1" applyBorder="1" applyAlignment="1">
      <alignment horizontal="center" vertical="center"/>
    </xf>
    <xf numFmtId="14" fontId="25" fillId="13" borderId="2" xfId="0" applyNumberFormat="1" applyFont="1" applyFill="1" applyBorder="1" applyAlignment="1">
      <alignment horizontal="center" vertical="center"/>
    </xf>
    <xf numFmtId="22" fontId="25" fillId="13" borderId="2" xfId="0" applyNumberFormat="1" applyFont="1" applyFill="1" applyBorder="1" applyAlignment="1">
      <alignment horizontal="center" vertical="center"/>
    </xf>
    <xf numFmtId="177" fontId="25" fillId="13" borderId="2" xfId="0" applyNumberFormat="1" applyFont="1" applyFill="1" applyBorder="1" applyAlignment="1">
      <alignment vertical="center"/>
    </xf>
    <xf numFmtId="179" fontId="25" fillId="13" borderId="2" xfId="0" applyNumberFormat="1" applyFont="1" applyFill="1" applyBorder="1" applyAlignment="1">
      <alignment vertical="center"/>
    </xf>
    <xf numFmtId="0" fontId="25" fillId="13" borderId="2" xfId="0" applyFont="1" applyFill="1" applyBorder="1" applyAlignment="1">
      <alignment horizontal="right" vertical="center"/>
    </xf>
    <xf numFmtId="0" fontId="0" fillId="13" borderId="0" xfId="0" applyFill="1" applyAlignment="1">
      <alignment vertical="center"/>
    </xf>
    <xf numFmtId="0" fontId="16" fillId="0" borderId="2" xfId="0" applyFont="1" applyFill="1" applyBorder="1" applyAlignment="1">
      <alignment horizontal="center" vertical="center"/>
    </xf>
    <xf numFmtId="0" fontId="13" fillId="0" borderId="2" xfId="0" applyFont="1" applyFill="1" applyBorder="1" applyAlignment="1">
      <alignment horizontal="center" vertical="center"/>
    </xf>
    <xf numFmtId="181" fontId="8" fillId="13" borderId="2" xfId="0" applyNumberFormat="1" applyFont="1" applyFill="1" applyBorder="1" applyAlignment="1">
      <alignment vertical="center"/>
    </xf>
    <xf numFmtId="0" fontId="28" fillId="14" borderId="2" xfId="0" applyFont="1" applyFill="1" applyBorder="1" applyAlignment="1">
      <alignment horizontal="center" vertical="center"/>
    </xf>
    <xf numFmtId="14" fontId="29" fillId="14" borderId="2" xfId="0" applyNumberFormat="1" applyFont="1" applyFill="1" applyBorder="1" applyAlignment="1">
      <alignment horizontal="center" vertical="center"/>
    </xf>
    <xf numFmtId="177" fontId="9" fillId="14" borderId="2" xfId="0" applyNumberFormat="1" applyFont="1" applyFill="1" applyBorder="1" applyAlignment="1">
      <alignment horizontal="center" vertical="center"/>
    </xf>
    <xf numFmtId="178" fontId="12" fillId="14" borderId="2" xfId="0" applyNumberFormat="1" applyFont="1" applyFill="1" applyBorder="1" applyAlignment="1">
      <alignment horizontal="center" vertical="center"/>
    </xf>
    <xf numFmtId="176" fontId="12" fillId="14" borderId="2" xfId="0" applyNumberFormat="1" applyFont="1" applyFill="1" applyBorder="1" applyAlignment="1">
      <alignment horizontal="center" vertical="center"/>
    </xf>
    <xf numFmtId="22" fontId="28" fillId="14" borderId="2" xfId="0" applyNumberFormat="1" applyFont="1" applyFill="1" applyBorder="1" applyAlignment="1">
      <alignment horizontal="center" vertical="center"/>
    </xf>
    <xf numFmtId="179" fontId="31" fillId="14" borderId="2" xfId="0" applyNumberFormat="1" applyFont="1" applyFill="1" applyBorder="1" applyAlignment="1">
      <alignment vertical="center"/>
    </xf>
    <xf numFmtId="180" fontId="31" fillId="14" borderId="2" xfId="0" applyNumberFormat="1" applyFont="1" applyFill="1" applyBorder="1" applyAlignment="1">
      <alignment vertical="center"/>
    </xf>
    <xf numFmtId="177" fontId="28" fillId="14" borderId="2" xfId="0" applyNumberFormat="1" applyFont="1" applyFill="1" applyBorder="1" applyAlignment="1">
      <alignment vertical="center"/>
    </xf>
    <xf numFmtId="179" fontId="28" fillId="14" borderId="2" xfId="0" applyNumberFormat="1" applyFont="1" applyFill="1" applyBorder="1" applyAlignment="1">
      <alignment vertical="center"/>
    </xf>
    <xf numFmtId="0" fontId="0" fillId="14" borderId="0" xfId="0" applyFill="1" applyAlignment="1">
      <alignment vertical="center"/>
    </xf>
    <xf numFmtId="177" fontId="12" fillId="0" borderId="2" xfId="0" applyNumberFormat="1" applyFont="1" applyBorder="1" applyAlignment="1">
      <alignment horizontal="center" vertical="center"/>
    </xf>
    <xf numFmtId="49" fontId="6" fillId="9" borderId="2" xfId="0" applyNumberFormat="1" applyFont="1" applyFill="1" applyBorder="1" applyAlignment="1">
      <alignment horizontal="center" vertical="center"/>
    </xf>
    <xf numFmtId="0" fontId="6" fillId="9" borderId="2" xfId="0" applyFont="1" applyFill="1" applyBorder="1" applyAlignment="1">
      <alignment horizontal="center" vertical="center"/>
    </xf>
    <xf numFmtId="177" fontId="8" fillId="13" borderId="2" xfId="0" applyNumberFormat="1" applyFont="1" applyFill="1" applyBorder="1" applyAlignment="1">
      <alignment horizontal="center" vertical="center"/>
    </xf>
    <xf numFmtId="178" fontId="1" fillId="13" borderId="2" xfId="0" applyNumberFormat="1" applyFont="1" applyFill="1" applyBorder="1" applyAlignment="1">
      <alignment horizontal="center" vertical="center"/>
    </xf>
    <xf numFmtId="176" fontId="1" fillId="13" borderId="2" xfId="0" applyNumberFormat="1" applyFont="1" applyFill="1" applyBorder="1" applyAlignment="1">
      <alignment horizontal="center" vertical="center"/>
    </xf>
    <xf numFmtId="180" fontId="1" fillId="13" borderId="2" xfId="0" applyNumberFormat="1" applyFont="1" applyFill="1" applyBorder="1" applyAlignment="1">
      <alignment vertical="center"/>
    </xf>
    <xf numFmtId="0" fontId="33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5" fillId="11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49" fontId="23" fillId="14" borderId="2" xfId="0" applyNumberFormat="1" applyFont="1" applyFill="1" applyBorder="1" applyAlignment="1">
      <alignment horizontal="center" vertical="center"/>
    </xf>
    <xf numFmtId="177" fontId="12" fillId="14" borderId="2" xfId="0" applyNumberFormat="1" applyFont="1" applyFill="1" applyBorder="1" applyAlignment="1">
      <alignment horizontal="center" vertical="center"/>
    </xf>
    <xf numFmtId="177" fontId="12" fillId="14" borderId="2" xfId="0" applyNumberFormat="1" applyFont="1" applyFill="1" applyBorder="1" applyAlignment="1">
      <alignment vertical="center"/>
    </xf>
    <xf numFmtId="179" fontId="12" fillId="14" borderId="2" xfId="0" applyNumberFormat="1" applyFont="1" applyFill="1" applyBorder="1" applyAlignment="1">
      <alignment vertical="center"/>
    </xf>
    <xf numFmtId="179" fontId="1" fillId="14" borderId="2" xfId="0" applyNumberFormat="1" applyFont="1" applyFill="1" applyBorder="1" applyAlignment="1">
      <alignment vertical="center"/>
    </xf>
    <xf numFmtId="177" fontId="9" fillId="13" borderId="2" xfId="0" applyNumberFormat="1" applyFont="1" applyFill="1" applyBorder="1" applyAlignment="1">
      <alignment horizontal="center" vertical="center"/>
    </xf>
    <xf numFmtId="178" fontId="12" fillId="13" borderId="2" xfId="0" applyNumberFormat="1" applyFont="1" applyFill="1" applyBorder="1" applyAlignment="1">
      <alignment horizontal="center" vertical="center"/>
    </xf>
    <xf numFmtId="176" fontId="12" fillId="13" borderId="2" xfId="0" applyNumberFormat="1" applyFont="1" applyFill="1" applyBorder="1" applyAlignment="1">
      <alignment horizontal="center" vertical="center"/>
    </xf>
    <xf numFmtId="180" fontId="12" fillId="13" borderId="2" xfId="0" applyNumberFormat="1" applyFont="1" applyFill="1" applyBorder="1" applyAlignment="1">
      <alignment vertical="center"/>
    </xf>
    <xf numFmtId="181" fontId="9" fillId="13" borderId="2" xfId="0" applyNumberFormat="1" applyFont="1" applyFill="1" applyBorder="1" applyAlignme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66.png"/></Relationships>
</file>

<file path=xl/drawings/_rels/vmlDrawing2.vml.rels><?xml version="1.0" encoding="UTF-8" standalone="yes"?>
<Relationships xmlns="http://schemas.openxmlformats.org/package/2006/relationships"><Relationship Id="rId26" Type="http://schemas.openxmlformats.org/officeDocument/2006/relationships/image" Target="../media/image110.png"/><Relationship Id="rId21" Type="http://schemas.openxmlformats.org/officeDocument/2006/relationships/image" Target="../media/image105.png"/><Relationship Id="rId42" Type="http://schemas.openxmlformats.org/officeDocument/2006/relationships/image" Target="../media/image126.png"/><Relationship Id="rId47" Type="http://schemas.openxmlformats.org/officeDocument/2006/relationships/image" Target="../media/image131.png"/><Relationship Id="rId63" Type="http://schemas.openxmlformats.org/officeDocument/2006/relationships/image" Target="../media/image147.png"/><Relationship Id="rId68" Type="http://schemas.openxmlformats.org/officeDocument/2006/relationships/image" Target="../media/image152.png"/><Relationship Id="rId2" Type="http://schemas.openxmlformats.org/officeDocument/2006/relationships/image" Target="../media/image86.png"/><Relationship Id="rId16" Type="http://schemas.openxmlformats.org/officeDocument/2006/relationships/image" Target="../media/image100.png"/><Relationship Id="rId29" Type="http://schemas.openxmlformats.org/officeDocument/2006/relationships/image" Target="../media/image113.png"/><Relationship Id="rId11" Type="http://schemas.openxmlformats.org/officeDocument/2006/relationships/image" Target="../media/image95.png"/><Relationship Id="rId24" Type="http://schemas.openxmlformats.org/officeDocument/2006/relationships/image" Target="../media/image108.png"/><Relationship Id="rId32" Type="http://schemas.openxmlformats.org/officeDocument/2006/relationships/image" Target="../media/image116.png"/><Relationship Id="rId37" Type="http://schemas.openxmlformats.org/officeDocument/2006/relationships/image" Target="../media/image121.png"/><Relationship Id="rId40" Type="http://schemas.openxmlformats.org/officeDocument/2006/relationships/image" Target="../media/image124.png"/><Relationship Id="rId45" Type="http://schemas.openxmlformats.org/officeDocument/2006/relationships/image" Target="../media/image129.png"/><Relationship Id="rId53" Type="http://schemas.openxmlformats.org/officeDocument/2006/relationships/image" Target="../media/image137.png"/><Relationship Id="rId58" Type="http://schemas.openxmlformats.org/officeDocument/2006/relationships/image" Target="../media/image142.png"/><Relationship Id="rId66" Type="http://schemas.openxmlformats.org/officeDocument/2006/relationships/image" Target="../media/image150.png"/><Relationship Id="rId74" Type="http://schemas.openxmlformats.org/officeDocument/2006/relationships/image" Target="../media/image158.png"/><Relationship Id="rId5" Type="http://schemas.openxmlformats.org/officeDocument/2006/relationships/image" Target="../media/image89.png"/><Relationship Id="rId61" Type="http://schemas.openxmlformats.org/officeDocument/2006/relationships/image" Target="../media/image145.png"/><Relationship Id="rId19" Type="http://schemas.openxmlformats.org/officeDocument/2006/relationships/image" Target="../media/image103.png"/><Relationship Id="rId14" Type="http://schemas.openxmlformats.org/officeDocument/2006/relationships/image" Target="../media/image98.png"/><Relationship Id="rId22" Type="http://schemas.openxmlformats.org/officeDocument/2006/relationships/image" Target="../media/image106.png"/><Relationship Id="rId27" Type="http://schemas.openxmlformats.org/officeDocument/2006/relationships/image" Target="../media/image111.png"/><Relationship Id="rId30" Type="http://schemas.openxmlformats.org/officeDocument/2006/relationships/image" Target="../media/image114.png"/><Relationship Id="rId35" Type="http://schemas.openxmlformats.org/officeDocument/2006/relationships/image" Target="../media/image119.png"/><Relationship Id="rId43" Type="http://schemas.openxmlformats.org/officeDocument/2006/relationships/image" Target="../media/image127.png"/><Relationship Id="rId48" Type="http://schemas.openxmlformats.org/officeDocument/2006/relationships/image" Target="../media/image132.png"/><Relationship Id="rId56" Type="http://schemas.openxmlformats.org/officeDocument/2006/relationships/image" Target="../media/image140.png"/><Relationship Id="rId64" Type="http://schemas.openxmlformats.org/officeDocument/2006/relationships/image" Target="../media/image148.png"/><Relationship Id="rId69" Type="http://schemas.openxmlformats.org/officeDocument/2006/relationships/image" Target="../media/image153.png"/><Relationship Id="rId8" Type="http://schemas.openxmlformats.org/officeDocument/2006/relationships/image" Target="../media/image92.png"/><Relationship Id="rId51" Type="http://schemas.openxmlformats.org/officeDocument/2006/relationships/image" Target="../media/image135.png"/><Relationship Id="rId72" Type="http://schemas.openxmlformats.org/officeDocument/2006/relationships/image" Target="../media/image156.png"/><Relationship Id="rId3" Type="http://schemas.openxmlformats.org/officeDocument/2006/relationships/image" Target="../media/image87.png"/><Relationship Id="rId12" Type="http://schemas.openxmlformats.org/officeDocument/2006/relationships/image" Target="../media/image96.png"/><Relationship Id="rId17" Type="http://schemas.openxmlformats.org/officeDocument/2006/relationships/image" Target="../media/image101.png"/><Relationship Id="rId25" Type="http://schemas.openxmlformats.org/officeDocument/2006/relationships/image" Target="../media/image109.png"/><Relationship Id="rId33" Type="http://schemas.openxmlformats.org/officeDocument/2006/relationships/image" Target="../media/image117.png"/><Relationship Id="rId38" Type="http://schemas.openxmlformats.org/officeDocument/2006/relationships/image" Target="../media/image122.png"/><Relationship Id="rId46" Type="http://schemas.openxmlformats.org/officeDocument/2006/relationships/image" Target="../media/image130.png"/><Relationship Id="rId59" Type="http://schemas.openxmlformats.org/officeDocument/2006/relationships/image" Target="../media/image143.png"/><Relationship Id="rId67" Type="http://schemas.openxmlformats.org/officeDocument/2006/relationships/image" Target="../media/image151.png"/><Relationship Id="rId20" Type="http://schemas.openxmlformats.org/officeDocument/2006/relationships/image" Target="../media/image104.png"/><Relationship Id="rId41" Type="http://schemas.openxmlformats.org/officeDocument/2006/relationships/image" Target="../media/image125.png"/><Relationship Id="rId54" Type="http://schemas.openxmlformats.org/officeDocument/2006/relationships/image" Target="../media/image138.png"/><Relationship Id="rId62" Type="http://schemas.openxmlformats.org/officeDocument/2006/relationships/image" Target="../media/image146.png"/><Relationship Id="rId70" Type="http://schemas.openxmlformats.org/officeDocument/2006/relationships/image" Target="../media/image154.png"/><Relationship Id="rId75" Type="http://schemas.openxmlformats.org/officeDocument/2006/relationships/image" Target="../media/image159.png"/><Relationship Id="rId1" Type="http://schemas.openxmlformats.org/officeDocument/2006/relationships/image" Target="../media/image85.png"/><Relationship Id="rId6" Type="http://schemas.openxmlformats.org/officeDocument/2006/relationships/image" Target="../media/image90.png"/><Relationship Id="rId15" Type="http://schemas.openxmlformats.org/officeDocument/2006/relationships/image" Target="../media/image99.png"/><Relationship Id="rId23" Type="http://schemas.openxmlformats.org/officeDocument/2006/relationships/image" Target="../media/image107.png"/><Relationship Id="rId28" Type="http://schemas.openxmlformats.org/officeDocument/2006/relationships/image" Target="../media/image112.png"/><Relationship Id="rId36" Type="http://schemas.openxmlformats.org/officeDocument/2006/relationships/image" Target="../media/image120.png"/><Relationship Id="rId49" Type="http://schemas.openxmlformats.org/officeDocument/2006/relationships/image" Target="../media/image133.png"/><Relationship Id="rId57" Type="http://schemas.openxmlformats.org/officeDocument/2006/relationships/image" Target="../media/image141.png"/><Relationship Id="rId10" Type="http://schemas.openxmlformats.org/officeDocument/2006/relationships/image" Target="../media/image94.png"/><Relationship Id="rId31" Type="http://schemas.openxmlformats.org/officeDocument/2006/relationships/image" Target="../media/image115.png"/><Relationship Id="rId44" Type="http://schemas.openxmlformats.org/officeDocument/2006/relationships/image" Target="../media/image128.png"/><Relationship Id="rId52" Type="http://schemas.openxmlformats.org/officeDocument/2006/relationships/image" Target="../media/image136.png"/><Relationship Id="rId60" Type="http://schemas.openxmlformats.org/officeDocument/2006/relationships/image" Target="../media/image144.png"/><Relationship Id="rId65" Type="http://schemas.openxmlformats.org/officeDocument/2006/relationships/image" Target="../media/image149.png"/><Relationship Id="rId73" Type="http://schemas.openxmlformats.org/officeDocument/2006/relationships/image" Target="../media/image157.png"/><Relationship Id="rId4" Type="http://schemas.openxmlformats.org/officeDocument/2006/relationships/image" Target="../media/image88.png"/><Relationship Id="rId9" Type="http://schemas.openxmlformats.org/officeDocument/2006/relationships/image" Target="../media/image93.png"/><Relationship Id="rId13" Type="http://schemas.openxmlformats.org/officeDocument/2006/relationships/image" Target="../media/image97.png"/><Relationship Id="rId18" Type="http://schemas.openxmlformats.org/officeDocument/2006/relationships/image" Target="../media/image102.png"/><Relationship Id="rId39" Type="http://schemas.openxmlformats.org/officeDocument/2006/relationships/image" Target="../media/image123.png"/><Relationship Id="rId34" Type="http://schemas.openxmlformats.org/officeDocument/2006/relationships/image" Target="../media/image118.png"/><Relationship Id="rId50" Type="http://schemas.openxmlformats.org/officeDocument/2006/relationships/image" Target="../media/image134.png"/><Relationship Id="rId55" Type="http://schemas.openxmlformats.org/officeDocument/2006/relationships/image" Target="../media/image139.png"/><Relationship Id="rId76" Type="http://schemas.openxmlformats.org/officeDocument/2006/relationships/image" Target="../media/image160.png"/><Relationship Id="rId7" Type="http://schemas.openxmlformats.org/officeDocument/2006/relationships/image" Target="../media/image91.png"/><Relationship Id="rId71" Type="http://schemas.openxmlformats.org/officeDocument/2006/relationships/image" Target="../media/image155.png"/></Relationships>
</file>

<file path=xl/drawings/_rels/vmlDrawing3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66.png"/><Relationship Id="rId18" Type="http://schemas.openxmlformats.org/officeDocument/2006/relationships/image" Target="../media/image102.png"/><Relationship Id="rId26" Type="http://schemas.openxmlformats.org/officeDocument/2006/relationships/image" Target="../media/image171.png"/><Relationship Id="rId39" Type="http://schemas.openxmlformats.org/officeDocument/2006/relationships/image" Target="../media/image126.png"/><Relationship Id="rId21" Type="http://schemas.openxmlformats.org/officeDocument/2006/relationships/image" Target="../media/image105.png"/><Relationship Id="rId34" Type="http://schemas.openxmlformats.org/officeDocument/2006/relationships/image" Target="../media/image175.png"/><Relationship Id="rId42" Type="http://schemas.openxmlformats.org/officeDocument/2006/relationships/image" Target="../media/image178.png"/><Relationship Id="rId47" Type="http://schemas.openxmlformats.org/officeDocument/2006/relationships/image" Target="../media/image134.png"/><Relationship Id="rId50" Type="http://schemas.openxmlformats.org/officeDocument/2006/relationships/image" Target="../media/image137.png"/><Relationship Id="rId55" Type="http://schemas.openxmlformats.org/officeDocument/2006/relationships/image" Target="../media/image142.png"/><Relationship Id="rId7" Type="http://schemas.openxmlformats.org/officeDocument/2006/relationships/image" Target="../media/image164.png"/><Relationship Id="rId2" Type="http://schemas.openxmlformats.org/officeDocument/2006/relationships/image" Target="../media/image162.png"/><Relationship Id="rId16" Type="http://schemas.openxmlformats.org/officeDocument/2006/relationships/image" Target="../media/image167.png"/><Relationship Id="rId29" Type="http://schemas.openxmlformats.org/officeDocument/2006/relationships/image" Target="../media/image113.png"/><Relationship Id="rId11" Type="http://schemas.openxmlformats.org/officeDocument/2006/relationships/image" Target="../media/image95.png"/><Relationship Id="rId24" Type="http://schemas.openxmlformats.org/officeDocument/2006/relationships/image" Target="../media/image108.png"/><Relationship Id="rId32" Type="http://schemas.openxmlformats.org/officeDocument/2006/relationships/image" Target="../media/image116.png"/><Relationship Id="rId37" Type="http://schemas.openxmlformats.org/officeDocument/2006/relationships/image" Target="../media/image176.png"/><Relationship Id="rId40" Type="http://schemas.openxmlformats.org/officeDocument/2006/relationships/image" Target="../media/image177.png"/><Relationship Id="rId45" Type="http://schemas.openxmlformats.org/officeDocument/2006/relationships/image" Target="../media/image179.png"/><Relationship Id="rId53" Type="http://schemas.openxmlformats.org/officeDocument/2006/relationships/image" Target="../media/image182.png"/><Relationship Id="rId58" Type="http://schemas.openxmlformats.org/officeDocument/2006/relationships/image" Target="../media/image145.png"/><Relationship Id="rId5" Type="http://schemas.openxmlformats.org/officeDocument/2006/relationships/image" Target="../media/image89.png"/><Relationship Id="rId61" Type="http://schemas.openxmlformats.org/officeDocument/2006/relationships/image" Target="../media/image157.png"/><Relationship Id="rId19" Type="http://schemas.openxmlformats.org/officeDocument/2006/relationships/image" Target="../media/image168.png"/><Relationship Id="rId14" Type="http://schemas.openxmlformats.org/officeDocument/2006/relationships/image" Target="../media/image98.png"/><Relationship Id="rId22" Type="http://schemas.openxmlformats.org/officeDocument/2006/relationships/image" Target="../media/image169.png"/><Relationship Id="rId27" Type="http://schemas.openxmlformats.org/officeDocument/2006/relationships/image" Target="../media/image172.png"/><Relationship Id="rId30" Type="http://schemas.openxmlformats.org/officeDocument/2006/relationships/image" Target="../media/image114.png"/><Relationship Id="rId35" Type="http://schemas.openxmlformats.org/officeDocument/2006/relationships/image" Target="../media/image122.png"/><Relationship Id="rId43" Type="http://schemas.openxmlformats.org/officeDocument/2006/relationships/image" Target="../media/image130.png"/><Relationship Id="rId48" Type="http://schemas.openxmlformats.org/officeDocument/2006/relationships/image" Target="../media/image180.png"/><Relationship Id="rId56" Type="http://schemas.openxmlformats.org/officeDocument/2006/relationships/image" Target="../media/image143.png"/><Relationship Id="rId8" Type="http://schemas.openxmlformats.org/officeDocument/2006/relationships/image" Target="../media/image92.png"/><Relationship Id="rId51" Type="http://schemas.openxmlformats.org/officeDocument/2006/relationships/image" Target="../media/image181.png"/><Relationship Id="rId3" Type="http://schemas.openxmlformats.org/officeDocument/2006/relationships/image" Target="../media/image87.png"/><Relationship Id="rId12" Type="http://schemas.openxmlformats.org/officeDocument/2006/relationships/image" Target="../media/image96.png"/><Relationship Id="rId17" Type="http://schemas.openxmlformats.org/officeDocument/2006/relationships/image" Target="../media/image101.png"/><Relationship Id="rId25" Type="http://schemas.openxmlformats.org/officeDocument/2006/relationships/image" Target="../media/image170.png"/><Relationship Id="rId33" Type="http://schemas.openxmlformats.org/officeDocument/2006/relationships/image" Target="../media/image117.png"/><Relationship Id="rId38" Type="http://schemas.openxmlformats.org/officeDocument/2006/relationships/image" Target="../media/image125.png"/><Relationship Id="rId46" Type="http://schemas.openxmlformats.org/officeDocument/2006/relationships/image" Target="../media/image133.png"/><Relationship Id="rId59" Type="http://schemas.openxmlformats.org/officeDocument/2006/relationships/image" Target="../media/image185.png"/><Relationship Id="rId20" Type="http://schemas.openxmlformats.org/officeDocument/2006/relationships/image" Target="../media/image104.png"/><Relationship Id="rId41" Type="http://schemas.openxmlformats.org/officeDocument/2006/relationships/image" Target="../media/image128.png"/><Relationship Id="rId54" Type="http://schemas.openxmlformats.org/officeDocument/2006/relationships/image" Target="../media/image183.png"/><Relationship Id="rId1" Type="http://schemas.openxmlformats.org/officeDocument/2006/relationships/image" Target="../media/image161.png"/><Relationship Id="rId6" Type="http://schemas.openxmlformats.org/officeDocument/2006/relationships/image" Target="../media/image90.png"/><Relationship Id="rId15" Type="http://schemas.openxmlformats.org/officeDocument/2006/relationships/image" Target="../media/image99.png"/><Relationship Id="rId23" Type="http://schemas.openxmlformats.org/officeDocument/2006/relationships/image" Target="../media/image107.png"/><Relationship Id="rId28" Type="http://schemas.openxmlformats.org/officeDocument/2006/relationships/image" Target="../media/image173.png"/><Relationship Id="rId36" Type="http://schemas.openxmlformats.org/officeDocument/2006/relationships/image" Target="../media/image123.png"/><Relationship Id="rId49" Type="http://schemas.openxmlformats.org/officeDocument/2006/relationships/image" Target="../media/image136.png"/><Relationship Id="rId57" Type="http://schemas.openxmlformats.org/officeDocument/2006/relationships/image" Target="../media/image184.png"/><Relationship Id="rId10" Type="http://schemas.openxmlformats.org/officeDocument/2006/relationships/image" Target="../media/image165.png"/><Relationship Id="rId31" Type="http://schemas.openxmlformats.org/officeDocument/2006/relationships/image" Target="../media/image174.png"/><Relationship Id="rId44" Type="http://schemas.openxmlformats.org/officeDocument/2006/relationships/image" Target="../media/image131.png"/><Relationship Id="rId52" Type="http://schemas.openxmlformats.org/officeDocument/2006/relationships/image" Target="../media/image139.png"/><Relationship Id="rId60" Type="http://schemas.openxmlformats.org/officeDocument/2006/relationships/image" Target="../media/image156.png"/><Relationship Id="rId4" Type="http://schemas.openxmlformats.org/officeDocument/2006/relationships/image" Target="../media/image163.png"/><Relationship Id="rId9" Type="http://schemas.openxmlformats.org/officeDocument/2006/relationships/image" Target="../media/image9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85725</xdr:rowOff>
        </xdr:from>
        <xdr:to>
          <xdr:col>0</xdr:col>
          <xdr:colOff>714375</xdr:colOff>
          <xdr:row>0</xdr:row>
          <xdr:rowOff>400050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76200</xdr:rowOff>
        </xdr:from>
        <xdr:to>
          <xdr:col>0</xdr:col>
          <xdr:colOff>990600</xdr:colOff>
          <xdr:row>0</xdr:row>
          <xdr:rowOff>400050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0000FF"/>
                  </a:solidFill>
                  <a:latin typeface="华文彩云"/>
                  <a:ea typeface="华文彩云"/>
                </a:rPr>
                <a:t>更 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0</xdr:row>
          <xdr:rowOff>85725</xdr:rowOff>
        </xdr:from>
        <xdr:to>
          <xdr:col>0</xdr:col>
          <xdr:colOff>990600</xdr:colOff>
          <xdr:row>0</xdr:row>
          <xdr:rowOff>361950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0000FF"/>
                  </a:solidFill>
                  <a:latin typeface="华文彩云"/>
                  <a:ea typeface="华文彩云"/>
                </a:rPr>
                <a:t>更  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104775</xdr:colOff>
          <xdr:row>0</xdr:row>
          <xdr:rowOff>104775</xdr:rowOff>
        </xdr:from>
        <xdr:to>
          <xdr:col>15</xdr:col>
          <xdr:colOff>942975</xdr:colOff>
          <xdr:row>0</xdr:row>
          <xdr:rowOff>352425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0000FF"/>
                  </a:solidFill>
                  <a:latin typeface="华文彩云"/>
                  <a:ea typeface="华文彩云"/>
                </a:rPr>
                <a:t>风  险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0</xdr:row>
          <xdr:rowOff>85725</xdr:rowOff>
        </xdr:from>
        <xdr:to>
          <xdr:col>0</xdr:col>
          <xdr:colOff>990600</xdr:colOff>
          <xdr:row>0</xdr:row>
          <xdr:rowOff>333375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0000FF"/>
                  </a:solidFill>
                  <a:latin typeface="华文彩云"/>
                  <a:ea typeface="华文彩云"/>
                </a:rPr>
                <a:t>更  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66675</xdr:rowOff>
        </xdr:from>
        <xdr:to>
          <xdr:col>0</xdr:col>
          <xdr:colOff>1009650</xdr:colOff>
          <xdr:row>0</xdr:row>
          <xdr:rowOff>342900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0000FF"/>
                  </a:solidFill>
                  <a:latin typeface="华文彩云"/>
                  <a:ea typeface="华文彩云"/>
                </a:rPr>
                <a:t>更 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66675</xdr:rowOff>
        </xdr:from>
        <xdr:to>
          <xdr:col>0</xdr:col>
          <xdr:colOff>1009650</xdr:colOff>
          <xdr:row>0</xdr:row>
          <xdr:rowOff>352425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0000FF"/>
                  </a:solidFill>
                  <a:latin typeface="华文彩云"/>
                  <a:ea typeface="华文彩云"/>
                </a:rPr>
                <a:t>更 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EDA31-0DEE-41CB-9EF6-EFA502AFDD6C}">
  <sheetPr codeName="Sheet1">
    <tabColor rgb="FF00B0F0"/>
  </sheetPr>
  <dimension ref="A1:R234"/>
  <sheetViews>
    <sheetView workbookViewId="0">
      <pane ySplit="2" topLeftCell="A12" activePane="bottomLeft" state="frozen"/>
      <selection pane="bottomLeft" activeCell="A2" sqref="A2:XFD2"/>
    </sheetView>
  </sheetViews>
  <sheetFormatPr defaultColWidth="9" defaultRowHeight="13.5" x14ac:dyDescent="0.15"/>
  <cols>
    <col min="1" max="1" width="14.875" style="31" customWidth="1"/>
    <col min="2" max="2" width="20.25" style="31" customWidth="1"/>
    <col min="3" max="3" width="10.375" style="31" customWidth="1"/>
    <col min="4" max="5" width="9.125" style="31" customWidth="1"/>
    <col min="6" max="9" width="11" style="31" customWidth="1"/>
    <col min="10" max="11" width="9" style="31"/>
    <col min="12" max="13" width="8.5" style="31" customWidth="1"/>
    <col min="14" max="14" width="12.375" style="31" customWidth="1"/>
    <col min="15" max="18" width="9.75" style="31" customWidth="1"/>
    <col min="19" max="16384" width="9" style="31"/>
  </cols>
  <sheetData>
    <row r="1" spans="1:18" ht="39" customHeight="1" x14ac:dyDescent="0.15">
      <c r="B1" s="129" t="s">
        <v>245</v>
      </c>
      <c r="C1" s="205" t="s">
        <v>24</v>
      </c>
      <c r="D1" s="205"/>
      <c r="E1" s="205"/>
      <c r="F1" s="205"/>
      <c r="G1" s="206" t="s">
        <v>222</v>
      </c>
      <c r="H1" s="206"/>
      <c r="I1" s="206"/>
      <c r="J1" s="206"/>
      <c r="K1" s="206"/>
    </row>
    <row r="2" spans="1:18" s="140" customFormat="1" ht="22.5" customHeight="1" x14ac:dyDescent="0.15">
      <c r="A2" s="199" t="s">
        <v>0</v>
      </c>
      <c r="B2" s="200" t="s">
        <v>4</v>
      </c>
      <c r="C2" s="200" t="s">
        <v>14</v>
      </c>
      <c r="D2" s="200" t="s">
        <v>5</v>
      </c>
      <c r="E2" s="200" t="s">
        <v>6</v>
      </c>
      <c r="F2" s="200" t="s">
        <v>15</v>
      </c>
      <c r="G2" s="200" t="s">
        <v>16</v>
      </c>
      <c r="H2" s="200" t="s">
        <v>1</v>
      </c>
      <c r="I2" s="200" t="s">
        <v>2</v>
      </c>
      <c r="J2" s="200" t="s">
        <v>12</v>
      </c>
      <c r="K2" s="200" t="s">
        <v>13</v>
      </c>
      <c r="L2" s="200" t="s">
        <v>7</v>
      </c>
      <c r="M2" s="200" t="s">
        <v>3</v>
      </c>
      <c r="N2" s="200" t="s">
        <v>17</v>
      </c>
      <c r="O2" s="200" t="s">
        <v>8</v>
      </c>
      <c r="P2" s="200" t="s">
        <v>9</v>
      </c>
      <c r="Q2" s="200" t="s">
        <v>10</v>
      </c>
      <c r="R2" s="200" t="s">
        <v>11</v>
      </c>
    </row>
    <row r="3" spans="1:18" ht="17.25" customHeight="1" x14ac:dyDescent="0.15">
      <c r="A3" s="130" t="s">
        <v>18</v>
      </c>
      <c r="B3" s="94" t="s">
        <v>22</v>
      </c>
      <c r="C3" s="92">
        <v>3367.97</v>
      </c>
      <c r="D3" s="131">
        <v>57.96</v>
      </c>
      <c r="E3" s="132">
        <v>1.75</v>
      </c>
      <c r="F3" s="133">
        <v>3310.01</v>
      </c>
      <c r="G3" s="133">
        <v>3332.18</v>
      </c>
      <c r="H3" s="133">
        <v>3368.1</v>
      </c>
      <c r="I3" s="133">
        <v>3327.68</v>
      </c>
      <c r="J3" s="133">
        <v>-1</v>
      </c>
      <c r="K3" s="133">
        <v>-1</v>
      </c>
      <c r="L3" s="133"/>
      <c r="M3" s="133">
        <v>1.22</v>
      </c>
      <c r="N3" s="92">
        <v>407460867</v>
      </c>
      <c r="O3" s="92"/>
      <c r="P3" s="92"/>
      <c r="Q3" s="92"/>
      <c r="R3" s="92">
        <v>0</v>
      </c>
    </row>
    <row r="4" spans="1:18" ht="17.25" customHeight="1" x14ac:dyDescent="0.15">
      <c r="A4" s="134" t="s">
        <v>25</v>
      </c>
      <c r="B4" s="94" t="s">
        <v>26</v>
      </c>
      <c r="C4" s="92">
        <v>27.28</v>
      </c>
      <c r="D4" s="131">
        <v>0.44</v>
      </c>
      <c r="E4" s="132">
        <v>1.64</v>
      </c>
      <c r="F4" s="92">
        <v>26.84</v>
      </c>
      <c r="G4" s="92">
        <v>27.02</v>
      </c>
      <c r="H4" s="92">
        <v>27.35</v>
      </c>
      <c r="I4" s="92">
        <v>26.92</v>
      </c>
      <c r="J4" s="92">
        <v>29.52</v>
      </c>
      <c r="K4" s="92">
        <v>24.16</v>
      </c>
      <c r="L4" s="92">
        <v>1.0900000000000001</v>
      </c>
      <c r="M4" s="92">
        <v>1.6</v>
      </c>
      <c r="N4" s="92">
        <v>1062237</v>
      </c>
      <c r="O4" s="92">
        <v>8.1300000000000008</v>
      </c>
      <c r="P4" s="92">
        <v>2650.3</v>
      </c>
      <c r="Q4" s="92">
        <v>3169.32</v>
      </c>
      <c r="R4" s="92">
        <v>1.63</v>
      </c>
    </row>
    <row r="5" spans="1:18" ht="17.25" customHeight="1" x14ac:dyDescent="0.15">
      <c r="A5" s="134" t="s">
        <v>27</v>
      </c>
      <c r="B5" s="94" t="s">
        <v>28</v>
      </c>
      <c r="C5" s="92">
        <v>39.5</v>
      </c>
      <c r="D5" s="131">
        <v>0.33</v>
      </c>
      <c r="E5" s="132">
        <v>0.84</v>
      </c>
      <c r="F5" s="92">
        <v>39.17</v>
      </c>
      <c r="G5" s="92">
        <v>39.200000000000003</v>
      </c>
      <c r="H5" s="92">
        <v>39.57</v>
      </c>
      <c r="I5" s="92">
        <v>38.92</v>
      </c>
      <c r="J5" s="92">
        <v>43.09</v>
      </c>
      <c r="K5" s="92">
        <v>35.25</v>
      </c>
      <c r="L5" s="92">
        <v>2.99</v>
      </c>
      <c r="M5" s="92">
        <v>1.66</v>
      </c>
      <c r="N5" s="92">
        <v>1040432</v>
      </c>
      <c r="O5" s="92">
        <v>35.979999999999997</v>
      </c>
      <c r="P5" s="92">
        <v>1373.15</v>
      </c>
      <c r="Q5" s="92">
        <v>1822.31</v>
      </c>
      <c r="R5" s="92">
        <v>4.41</v>
      </c>
    </row>
    <row r="6" spans="1:18" ht="17.25" customHeight="1" x14ac:dyDescent="0.15">
      <c r="A6" s="134" t="s">
        <v>29</v>
      </c>
      <c r="B6" s="94" t="s">
        <v>30</v>
      </c>
      <c r="C6" s="92">
        <v>117.51</v>
      </c>
      <c r="D6" s="135">
        <v>-0.47</v>
      </c>
      <c r="E6" s="136">
        <v>-0.4</v>
      </c>
      <c r="F6" s="92">
        <v>117.98</v>
      </c>
      <c r="G6" s="92">
        <v>118.1</v>
      </c>
      <c r="H6" s="92">
        <v>119.4</v>
      </c>
      <c r="I6" s="92">
        <v>116.3</v>
      </c>
      <c r="J6" s="92">
        <v>129.78</v>
      </c>
      <c r="K6" s="92">
        <v>106.18</v>
      </c>
      <c r="L6" s="92">
        <v>0.79</v>
      </c>
      <c r="M6" s="92">
        <v>2.63</v>
      </c>
      <c r="N6" s="92">
        <v>114793</v>
      </c>
      <c r="O6" s="92">
        <v>35.6</v>
      </c>
      <c r="P6" s="92">
        <v>1715.77</v>
      </c>
      <c r="Q6" s="92">
        <v>1721.23</v>
      </c>
      <c r="R6" s="92">
        <v>8.17</v>
      </c>
    </row>
    <row r="7" spans="1:18" ht="17.25" customHeight="1" x14ac:dyDescent="0.15">
      <c r="A7" s="134" t="s">
        <v>218</v>
      </c>
      <c r="B7" s="94" t="s">
        <v>220</v>
      </c>
      <c r="C7" s="92">
        <v>7.7</v>
      </c>
      <c r="D7" s="131">
        <v>0.13</v>
      </c>
      <c r="E7" s="132">
        <v>1.72</v>
      </c>
      <c r="F7" s="92">
        <v>7.57</v>
      </c>
      <c r="G7" s="92">
        <v>7.52</v>
      </c>
      <c r="H7" s="92">
        <v>7.74</v>
      </c>
      <c r="I7" s="92">
        <v>7.48</v>
      </c>
      <c r="J7" s="92">
        <v>3.56</v>
      </c>
      <c r="K7" s="92">
        <v>8.6</v>
      </c>
      <c r="L7" s="92">
        <v>0</v>
      </c>
      <c r="M7" s="92">
        <v>3.43</v>
      </c>
      <c r="N7" s="92">
        <v>33041304</v>
      </c>
      <c r="O7" s="92">
        <v>14.35</v>
      </c>
      <c r="P7" s="92">
        <v>238.66499999999999</v>
      </c>
      <c r="Q7" s="92">
        <v>706.596</v>
      </c>
      <c r="R7" s="92">
        <v>1.21</v>
      </c>
    </row>
    <row r="8" spans="1:18" ht="17.25" customHeight="1" x14ac:dyDescent="0.15">
      <c r="A8" s="134" t="s">
        <v>219</v>
      </c>
      <c r="B8" s="94" t="s">
        <v>221</v>
      </c>
      <c r="C8" s="92">
        <v>245.6</v>
      </c>
      <c r="D8" s="135">
        <v>-0.4</v>
      </c>
      <c r="E8" s="136">
        <v>-0.16</v>
      </c>
      <c r="F8" s="92">
        <v>246</v>
      </c>
      <c r="G8" s="92">
        <v>244.8</v>
      </c>
      <c r="H8" s="92">
        <v>246.6</v>
      </c>
      <c r="I8" s="92">
        <v>243.4</v>
      </c>
      <c r="J8" s="92">
        <v>0</v>
      </c>
      <c r="K8" s="92">
        <v>263.8</v>
      </c>
      <c r="L8" s="92">
        <v>0</v>
      </c>
      <c r="M8" s="92">
        <v>1.3</v>
      </c>
      <c r="N8" s="92">
        <v>18274346</v>
      </c>
      <c r="O8" s="92">
        <v>31.87</v>
      </c>
      <c r="P8" s="92">
        <v>52710.142999999996</v>
      </c>
      <c r="Q8" s="92">
        <v>52710.142999999996</v>
      </c>
      <c r="R8" s="92">
        <v>6.38</v>
      </c>
    </row>
    <row r="9" spans="1:18" ht="17.25" customHeight="1" x14ac:dyDescent="0.15">
      <c r="A9" s="134" t="s">
        <v>31</v>
      </c>
      <c r="B9" s="94" t="s">
        <v>32</v>
      </c>
      <c r="C9" s="92">
        <v>211.01</v>
      </c>
      <c r="D9" s="135">
        <v>-1.89</v>
      </c>
      <c r="E9" s="136">
        <v>-0.89</v>
      </c>
      <c r="F9" s="92">
        <v>212.9</v>
      </c>
      <c r="G9" s="92">
        <v>215.73</v>
      </c>
      <c r="H9" s="92">
        <v>216.47</v>
      </c>
      <c r="I9" s="92">
        <v>209</v>
      </c>
      <c r="J9" s="92">
        <v>234.19</v>
      </c>
      <c r="K9" s="92">
        <v>191.61</v>
      </c>
      <c r="L9" s="92">
        <v>0.52</v>
      </c>
      <c r="M9" s="92">
        <v>3.51</v>
      </c>
      <c r="N9" s="92">
        <v>19926</v>
      </c>
      <c r="O9" s="92">
        <v>54.47</v>
      </c>
      <c r="P9" s="92">
        <v>809.43</v>
      </c>
      <c r="Q9" s="92">
        <v>1062.6500000000001</v>
      </c>
      <c r="R9" s="92">
        <v>12.04</v>
      </c>
    </row>
    <row r="10" spans="1:18" ht="17.25" customHeight="1" x14ac:dyDescent="0.15">
      <c r="A10" s="134" t="s">
        <v>33</v>
      </c>
      <c r="B10" s="94" t="s">
        <v>34</v>
      </c>
      <c r="C10" s="92">
        <v>217.72</v>
      </c>
      <c r="D10" s="131">
        <v>0.22</v>
      </c>
      <c r="E10" s="132">
        <v>0.1</v>
      </c>
      <c r="F10" s="92">
        <v>217.5</v>
      </c>
      <c r="G10" s="92">
        <v>218.18</v>
      </c>
      <c r="H10" s="92">
        <v>219.93</v>
      </c>
      <c r="I10" s="92">
        <v>215.2</v>
      </c>
      <c r="J10" s="92">
        <v>239.25</v>
      </c>
      <c r="K10" s="92">
        <v>195.75</v>
      </c>
      <c r="L10" s="92">
        <v>0.53</v>
      </c>
      <c r="M10" s="92">
        <v>2.17</v>
      </c>
      <c r="N10" s="92">
        <v>201454</v>
      </c>
      <c r="O10" s="92">
        <v>45.36</v>
      </c>
      <c r="P10" s="92">
        <v>8264.1200000000008</v>
      </c>
      <c r="Q10" s="92">
        <v>8451.0400000000009</v>
      </c>
      <c r="R10" s="92">
        <v>11.51</v>
      </c>
    </row>
    <row r="11" spans="1:18" ht="17.25" customHeight="1" x14ac:dyDescent="0.15">
      <c r="A11" s="134" t="s">
        <v>35</v>
      </c>
      <c r="B11" s="94" t="s">
        <v>36</v>
      </c>
      <c r="C11" s="92">
        <v>62.94</v>
      </c>
      <c r="D11" s="131">
        <v>1.06</v>
      </c>
      <c r="E11" s="132">
        <v>1.71</v>
      </c>
      <c r="F11" s="92">
        <v>61.88</v>
      </c>
      <c r="G11" s="92">
        <v>61.88</v>
      </c>
      <c r="H11" s="92">
        <v>63.11</v>
      </c>
      <c r="I11" s="92">
        <v>61.88</v>
      </c>
      <c r="J11" s="92">
        <v>68.069999999999993</v>
      </c>
      <c r="K11" s="92">
        <v>55.69</v>
      </c>
      <c r="L11" s="92">
        <v>1.4</v>
      </c>
      <c r="M11" s="92">
        <v>1.99</v>
      </c>
      <c r="N11" s="92">
        <v>104027</v>
      </c>
      <c r="O11" s="92">
        <v>63.64</v>
      </c>
      <c r="P11" s="92">
        <v>466.87</v>
      </c>
      <c r="Q11" s="92">
        <v>466.87</v>
      </c>
      <c r="R11" s="92">
        <v>6.08</v>
      </c>
    </row>
    <row r="12" spans="1:18" ht="17.25" customHeight="1" x14ac:dyDescent="0.15">
      <c r="A12" s="134" t="s">
        <v>37</v>
      </c>
      <c r="B12" s="94" t="s">
        <v>38</v>
      </c>
      <c r="C12" s="92">
        <v>45.79</v>
      </c>
      <c r="D12" s="131">
        <v>1.99</v>
      </c>
      <c r="E12" s="132">
        <v>4.54</v>
      </c>
      <c r="F12" s="92">
        <v>43.8</v>
      </c>
      <c r="G12" s="92">
        <v>44.03</v>
      </c>
      <c r="H12" s="92">
        <v>45.8</v>
      </c>
      <c r="I12" s="92">
        <v>43.82</v>
      </c>
      <c r="J12" s="92">
        <v>48.18</v>
      </c>
      <c r="K12" s="92">
        <v>39.42</v>
      </c>
      <c r="L12" s="92">
        <v>1.54</v>
      </c>
      <c r="M12" s="92">
        <v>4.5199999999999996</v>
      </c>
      <c r="N12" s="92">
        <v>314732</v>
      </c>
      <c r="O12" s="92">
        <v>54.39</v>
      </c>
      <c r="P12" s="92">
        <v>935.45</v>
      </c>
      <c r="Q12" s="92">
        <v>935.45</v>
      </c>
      <c r="R12" s="92">
        <v>3.29</v>
      </c>
    </row>
    <row r="13" spans="1:18" ht="17.25" customHeight="1" x14ac:dyDescent="0.15">
      <c r="A13" s="134" t="s">
        <v>39</v>
      </c>
      <c r="B13" s="94" t="s">
        <v>40</v>
      </c>
      <c r="C13" s="92">
        <v>38.9</v>
      </c>
      <c r="D13" s="131">
        <v>0.94</v>
      </c>
      <c r="E13" s="132">
        <v>2.48</v>
      </c>
      <c r="F13" s="92">
        <v>37.96</v>
      </c>
      <c r="G13" s="92">
        <v>38.130000000000003</v>
      </c>
      <c r="H13" s="92">
        <v>38.96</v>
      </c>
      <c r="I13" s="92">
        <v>38</v>
      </c>
      <c r="J13" s="92">
        <v>41.76</v>
      </c>
      <c r="K13" s="92">
        <v>34.159999999999997</v>
      </c>
      <c r="L13" s="92">
        <v>3.55</v>
      </c>
      <c r="M13" s="92">
        <v>2.5299999999999998</v>
      </c>
      <c r="N13" s="92">
        <v>510931</v>
      </c>
      <c r="O13" s="92">
        <v>57.62</v>
      </c>
      <c r="P13" s="92">
        <v>560.59</v>
      </c>
      <c r="Q13" s="92">
        <v>560.6</v>
      </c>
      <c r="R13" s="92">
        <v>5.0999999999999996</v>
      </c>
    </row>
    <row r="14" spans="1:18" ht="17.25" customHeight="1" x14ac:dyDescent="0.15">
      <c r="A14" s="134" t="s">
        <v>41</v>
      </c>
      <c r="B14" s="94" t="s">
        <v>42</v>
      </c>
      <c r="C14" s="92">
        <v>71.42</v>
      </c>
      <c r="D14" s="131">
        <v>6.49</v>
      </c>
      <c r="E14" s="132">
        <v>10</v>
      </c>
      <c r="F14" s="92">
        <v>64.930000000000007</v>
      </c>
      <c r="G14" s="92">
        <v>66</v>
      </c>
      <c r="H14" s="92">
        <v>71.42</v>
      </c>
      <c r="I14" s="92">
        <v>63.33</v>
      </c>
      <c r="J14" s="92">
        <v>71.42</v>
      </c>
      <c r="K14" s="92">
        <v>58.44</v>
      </c>
      <c r="L14" s="92">
        <v>3.76</v>
      </c>
      <c r="M14" s="92">
        <v>12.46</v>
      </c>
      <c r="N14" s="92">
        <v>589112</v>
      </c>
      <c r="O14" s="92">
        <v>102.5</v>
      </c>
      <c r="P14" s="92">
        <v>1119.1300000000001</v>
      </c>
      <c r="Q14" s="92">
        <v>1302.96</v>
      </c>
      <c r="R14" s="92">
        <v>19.16</v>
      </c>
    </row>
    <row r="15" spans="1:18" ht="17.25" customHeight="1" x14ac:dyDescent="0.15">
      <c r="A15" s="134" t="s">
        <v>43</v>
      </c>
      <c r="B15" s="94" t="s">
        <v>44</v>
      </c>
      <c r="C15" s="92">
        <v>134.28</v>
      </c>
      <c r="D15" s="135">
        <v>-0.77</v>
      </c>
      <c r="E15" s="136">
        <v>-0.56999999999999995</v>
      </c>
      <c r="F15" s="92">
        <v>135.05000000000001</v>
      </c>
      <c r="G15" s="92">
        <v>134.19999999999999</v>
      </c>
      <c r="H15" s="92">
        <v>136.15</v>
      </c>
      <c r="I15" s="92">
        <v>132.97</v>
      </c>
      <c r="J15" s="92">
        <v>148.56</v>
      </c>
      <c r="K15" s="92">
        <v>121.55</v>
      </c>
      <c r="L15" s="92">
        <v>0.52</v>
      </c>
      <c r="M15" s="92">
        <v>2.35</v>
      </c>
      <c r="N15" s="92">
        <v>64895</v>
      </c>
      <c r="O15" s="92">
        <v>27.48</v>
      </c>
      <c r="P15" s="92">
        <v>1677.08</v>
      </c>
      <c r="Q15" s="92">
        <v>2023.58</v>
      </c>
      <c r="R15" s="92">
        <v>5.7</v>
      </c>
    </row>
    <row r="16" spans="1:18" ht="17.25" customHeight="1" x14ac:dyDescent="0.15">
      <c r="A16" s="134" t="s">
        <v>45</v>
      </c>
      <c r="B16" s="94" t="s">
        <v>46</v>
      </c>
      <c r="C16" s="92">
        <v>66.040000000000006</v>
      </c>
      <c r="D16" s="131">
        <v>2.19</v>
      </c>
      <c r="E16" s="132">
        <v>3.43</v>
      </c>
      <c r="F16" s="92">
        <v>63.85</v>
      </c>
      <c r="G16" s="92">
        <v>65.040000000000006</v>
      </c>
      <c r="H16" s="92">
        <v>67.5</v>
      </c>
      <c r="I16" s="92">
        <v>63.51</v>
      </c>
      <c r="J16" s="92">
        <v>70.239999999999995</v>
      </c>
      <c r="K16" s="92">
        <v>57.47</v>
      </c>
      <c r="L16" s="92">
        <v>0.49</v>
      </c>
      <c r="M16" s="92">
        <v>6.25</v>
      </c>
      <c r="N16" s="92">
        <v>76438</v>
      </c>
      <c r="O16" s="92">
        <v>50.2</v>
      </c>
      <c r="P16" s="92">
        <v>1033.67</v>
      </c>
      <c r="Q16" s="92">
        <v>1043.56</v>
      </c>
      <c r="R16" s="92">
        <v>10.62</v>
      </c>
    </row>
    <row r="17" spans="1:18" ht="17.25" customHeight="1" x14ac:dyDescent="0.15">
      <c r="A17" s="134" t="s">
        <v>47</v>
      </c>
      <c r="B17" s="94" t="s">
        <v>48</v>
      </c>
      <c r="C17" s="92">
        <v>57.29</v>
      </c>
      <c r="D17" s="131">
        <v>1.33</v>
      </c>
      <c r="E17" s="132">
        <v>2.38</v>
      </c>
      <c r="F17" s="92">
        <v>55.96</v>
      </c>
      <c r="G17" s="92">
        <v>56.2</v>
      </c>
      <c r="H17" s="92">
        <v>57.29</v>
      </c>
      <c r="I17" s="92">
        <v>55.8</v>
      </c>
      <c r="J17" s="92">
        <v>61.56</v>
      </c>
      <c r="K17" s="92">
        <v>50.36</v>
      </c>
      <c r="L17" s="92">
        <v>2.87</v>
      </c>
      <c r="M17" s="92">
        <v>2.66</v>
      </c>
      <c r="N17" s="92">
        <v>230027</v>
      </c>
      <c r="O17" s="92">
        <v>654.94000000000005</v>
      </c>
      <c r="P17" s="92">
        <v>459.08</v>
      </c>
      <c r="Q17" s="92">
        <v>740.66</v>
      </c>
      <c r="R17" s="92">
        <v>9.4499999999999993</v>
      </c>
    </row>
    <row r="18" spans="1:18" ht="17.25" customHeight="1" x14ac:dyDescent="0.15">
      <c r="A18" s="134" t="s">
        <v>49</v>
      </c>
      <c r="B18" s="94" t="s">
        <v>50</v>
      </c>
      <c r="C18" s="92">
        <v>60.38</v>
      </c>
      <c r="D18" s="131">
        <v>0.18</v>
      </c>
      <c r="E18" s="132">
        <v>0.3</v>
      </c>
      <c r="F18" s="92">
        <v>60.2</v>
      </c>
      <c r="G18" s="92">
        <v>61.51</v>
      </c>
      <c r="H18" s="92">
        <v>61.85</v>
      </c>
      <c r="I18" s="92">
        <v>59.59</v>
      </c>
      <c r="J18" s="92">
        <v>66.22</v>
      </c>
      <c r="K18" s="92">
        <v>54.18</v>
      </c>
      <c r="L18" s="92">
        <v>1.92</v>
      </c>
      <c r="M18" s="92">
        <v>3.75</v>
      </c>
      <c r="N18" s="92">
        <v>340474</v>
      </c>
      <c r="O18" s="92">
        <v>70.59</v>
      </c>
      <c r="P18" s="92">
        <v>1072.8499999999999</v>
      </c>
      <c r="Q18" s="92">
        <v>1111.25</v>
      </c>
      <c r="R18" s="92">
        <v>14.24</v>
      </c>
    </row>
    <row r="19" spans="1:18" ht="17.25" customHeight="1" x14ac:dyDescent="0.15">
      <c r="A19" s="134" t="s">
        <v>51</v>
      </c>
      <c r="B19" s="94" t="s">
        <v>52</v>
      </c>
      <c r="C19" s="92">
        <v>70</v>
      </c>
      <c r="D19" s="131">
        <v>1.92</v>
      </c>
      <c r="E19" s="132">
        <v>2.82</v>
      </c>
      <c r="F19" s="92">
        <v>68.08</v>
      </c>
      <c r="G19" s="92">
        <v>68.55</v>
      </c>
      <c r="H19" s="92">
        <v>70.55</v>
      </c>
      <c r="I19" s="92">
        <v>66.8</v>
      </c>
      <c r="J19" s="92">
        <v>74.89</v>
      </c>
      <c r="K19" s="92">
        <v>61.27</v>
      </c>
      <c r="L19" s="92">
        <v>1.17</v>
      </c>
      <c r="M19" s="92">
        <v>5.51</v>
      </c>
      <c r="N19" s="92">
        <v>109107</v>
      </c>
      <c r="O19" s="92">
        <v>102.3</v>
      </c>
      <c r="P19" s="92">
        <v>651.95000000000005</v>
      </c>
      <c r="Q19" s="92">
        <v>1246.26</v>
      </c>
      <c r="R19" s="92">
        <v>13.45</v>
      </c>
    </row>
    <row r="20" spans="1:18" ht="17.25" customHeight="1" x14ac:dyDescent="0.15">
      <c r="A20" s="134" t="s">
        <v>53</v>
      </c>
      <c r="B20" s="94" t="s">
        <v>54</v>
      </c>
      <c r="C20" s="92">
        <v>219.11</v>
      </c>
      <c r="D20" s="131">
        <v>5.24</v>
      </c>
      <c r="E20" s="132">
        <v>2.4500000000000002</v>
      </c>
      <c r="F20" s="92">
        <v>213.87</v>
      </c>
      <c r="G20" s="92">
        <v>217.73</v>
      </c>
      <c r="H20" s="92">
        <v>219.2</v>
      </c>
      <c r="I20" s="92">
        <v>212.03</v>
      </c>
      <c r="J20" s="92">
        <v>235.26</v>
      </c>
      <c r="K20" s="92">
        <v>192.48</v>
      </c>
      <c r="L20" s="92">
        <v>0.93</v>
      </c>
      <c r="M20" s="92">
        <v>3.35</v>
      </c>
      <c r="N20" s="92">
        <v>19534</v>
      </c>
      <c r="O20" s="92">
        <v>149.32</v>
      </c>
      <c r="P20" s="92">
        <v>461.11</v>
      </c>
      <c r="Q20" s="92">
        <v>896.32</v>
      </c>
      <c r="R20" s="92">
        <v>21.77</v>
      </c>
    </row>
    <row r="21" spans="1:18" ht="17.25" customHeight="1" x14ac:dyDescent="0.15">
      <c r="A21" s="134" t="s">
        <v>55</v>
      </c>
      <c r="B21" s="94" t="s">
        <v>56</v>
      </c>
      <c r="C21" s="92">
        <v>72.38</v>
      </c>
      <c r="D21" s="135">
        <v>-1.02</v>
      </c>
      <c r="E21" s="136">
        <v>-1.39</v>
      </c>
      <c r="F21" s="92">
        <v>73.400000000000006</v>
      </c>
      <c r="G21" s="92">
        <v>73.42</v>
      </c>
      <c r="H21" s="92">
        <v>74.5</v>
      </c>
      <c r="I21" s="92">
        <v>70.88</v>
      </c>
      <c r="J21" s="92">
        <v>80.739999999999995</v>
      </c>
      <c r="K21" s="92">
        <v>66.06</v>
      </c>
      <c r="L21" s="92">
        <v>2.48</v>
      </c>
      <c r="M21" s="92">
        <v>4.93</v>
      </c>
      <c r="N21" s="92">
        <v>114366</v>
      </c>
      <c r="O21" s="92">
        <v>92.45</v>
      </c>
      <c r="P21" s="92">
        <v>333.93</v>
      </c>
      <c r="Q21" s="92">
        <v>578.4</v>
      </c>
      <c r="R21" s="92">
        <v>24.74</v>
      </c>
    </row>
    <row r="22" spans="1:18" ht="17.25" customHeight="1" x14ac:dyDescent="0.15">
      <c r="A22" s="134" t="s">
        <v>57</v>
      </c>
      <c r="B22" s="94" t="s">
        <v>58</v>
      </c>
      <c r="C22" s="92">
        <v>226.99</v>
      </c>
      <c r="D22" s="131">
        <v>2.13</v>
      </c>
      <c r="E22" s="132">
        <v>0.95</v>
      </c>
      <c r="F22" s="92">
        <v>224.86</v>
      </c>
      <c r="G22" s="92">
        <v>231.55</v>
      </c>
      <c r="H22" s="92">
        <v>233.5</v>
      </c>
      <c r="I22" s="92">
        <v>218.3</v>
      </c>
      <c r="J22" s="92">
        <v>247.35</v>
      </c>
      <c r="K22" s="92">
        <v>202.37</v>
      </c>
      <c r="L22" s="92">
        <v>2.2400000000000002</v>
      </c>
      <c r="M22" s="92">
        <v>6.76</v>
      </c>
      <c r="N22" s="92">
        <v>100680</v>
      </c>
      <c r="O22" s="92">
        <v>264.95</v>
      </c>
      <c r="P22" s="92">
        <v>1022.43</v>
      </c>
      <c r="Q22" s="92">
        <v>1526.49</v>
      </c>
      <c r="R22" s="92">
        <v>23.59</v>
      </c>
    </row>
    <row r="23" spans="1:18" ht="17.25" customHeight="1" x14ac:dyDescent="0.15">
      <c r="A23" s="134" t="s">
        <v>59</v>
      </c>
      <c r="B23" s="94" t="s">
        <v>60</v>
      </c>
      <c r="C23" s="92">
        <v>363.01</v>
      </c>
      <c r="D23" s="131">
        <v>0.01</v>
      </c>
      <c r="E23" s="132">
        <v>0</v>
      </c>
      <c r="F23" s="92">
        <v>363</v>
      </c>
      <c r="G23" s="92">
        <v>364.8</v>
      </c>
      <c r="H23" s="92">
        <v>368</v>
      </c>
      <c r="I23" s="92">
        <v>357.3</v>
      </c>
      <c r="J23" s="92">
        <v>399.3</v>
      </c>
      <c r="K23" s="92">
        <v>326.7</v>
      </c>
      <c r="L23" s="92">
        <v>1.57</v>
      </c>
      <c r="M23" s="92">
        <v>2.95</v>
      </c>
      <c r="N23" s="92">
        <v>24120</v>
      </c>
      <c r="O23" s="92">
        <v>296.16000000000003</v>
      </c>
      <c r="P23" s="92">
        <v>558.04</v>
      </c>
      <c r="Q23" s="92">
        <v>564.22</v>
      </c>
      <c r="R23" s="92">
        <v>48.9</v>
      </c>
    </row>
    <row r="24" spans="1:18" ht="17.25" customHeight="1" x14ac:dyDescent="0.15">
      <c r="A24" s="130" t="s">
        <v>19</v>
      </c>
      <c r="B24" s="94" t="s">
        <v>23</v>
      </c>
      <c r="C24" s="92">
        <v>13964.56</v>
      </c>
      <c r="D24" s="131">
        <v>326.68</v>
      </c>
      <c r="E24" s="132">
        <v>2.4</v>
      </c>
      <c r="F24" s="133">
        <v>13637.88</v>
      </c>
      <c r="G24" s="133">
        <v>13771.74</v>
      </c>
      <c r="H24" s="133">
        <v>13964.56</v>
      </c>
      <c r="I24" s="133">
        <v>13712.98</v>
      </c>
      <c r="J24" s="133">
        <v>-1</v>
      </c>
      <c r="K24" s="133">
        <v>-1</v>
      </c>
      <c r="L24" s="133"/>
      <c r="M24" s="133">
        <v>1.84</v>
      </c>
      <c r="N24" s="92">
        <v>568503399</v>
      </c>
      <c r="O24" s="92"/>
      <c r="P24" s="92"/>
      <c r="Q24" s="92"/>
      <c r="R24" s="92">
        <v>0</v>
      </c>
    </row>
    <row r="25" spans="1:18" ht="17.25" customHeight="1" x14ac:dyDescent="0.15">
      <c r="A25" s="130" t="s">
        <v>20</v>
      </c>
      <c r="B25" s="94" t="s">
        <v>21</v>
      </c>
      <c r="C25" s="92">
        <v>2868.88</v>
      </c>
      <c r="D25" s="131">
        <v>73.48</v>
      </c>
      <c r="E25" s="132">
        <v>2.63</v>
      </c>
      <c r="F25" s="133">
        <v>2795.4</v>
      </c>
      <c r="G25" s="133">
        <v>2831.35</v>
      </c>
      <c r="H25" s="133">
        <v>2870.65</v>
      </c>
      <c r="I25" s="133">
        <v>2801.11</v>
      </c>
      <c r="J25" s="133">
        <v>-1</v>
      </c>
      <c r="K25" s="133">
        <v>-1</v>
      </c>
      <c r="L25" s="133"/>
      <c r="M25" s="133">
        <v>2.4900000000000002</v>
      </c>
      <c r="N25" s="92">
        <v>34364790</v>
      </c>
      <c r="O25" s="92"/>
      <c r="P25" s="92"/>
      <c r="Q25" s="92"/>
      <c r="R25" s="92">
        <v>0</v>
      </c>
    </row>
    <row r="26" spans="1:18" ht="17.25" customHeight="1" x14ac:dyDescent="0.15">
      <c r="A26" s="134" t="s">
        <v>61</v>
      </c>
      <c r="B26" s="94" t="s">
        <v>62</v>
      </c>
      <c r="C26" s="92">
        <v>21.71</v>
      </c>
      <c r="D26" s="131">
        <v>0.46</v>
      </c>
      <c r="E26" s="132">
        <v>2.16</v>
      </c>
      <c r="F26" s="92">
        <v>21.25</v>
      </c>
      <c r="G26" s="92">
        <v>21.28</v>
      </c>
      <c r="H26" s="92">
        <v>21.76</v>
      </c>
      <c r="I26" s="92">
        <v>21.26</v>
      </c>
      <c r="J26" s="92">
        <v>23.38</v>
      </c>
      <c r="K26" s="92">
        <v>19.13</v>
      </c>
      <c r="L26" s="92">
        <v>0.84</v>
      </c>
      <c r="M26" s="92">
        <v>2.35</v>
      </c>
      <c r="N26" s="92">
        <v>245426</v>
      </c>
      <c r="O26" s="92">
        <v>23.11</v>
      </c>
      <c r="P26" s="92">
        <v>637.16999999999996</v>
      </c>
      <c r="Q26" s="92">
        <v>1003.42</v>
      </c>
      <c r="R26" s="92">
        <v>3.43</v>
      </c>
    </row>
    <row r="27" spans="1:18" ht="17.25" customHeight="1" x14ac:dyDescent="0.15">
      <c r="A27" s="134" t="s">
        <v>63</v>
      </c>
      <c r="B27" s="94" t="s">
        <v>64</v>
      </c>
      <c r="C27" s="92">
        <v>1668</v>
      </c>
      <c r="D27" s="135">
        <v>-10.18</v>
      </c>
      <c r="E27" s="136">
        <v>-0.61</v>
      </c>
      <c r="F27" s="92">
        <v>1678.18</v>
      </c>
      <c r="G27" s="92">
        <v>1686.88</v>
      </c>
      <c r="H27" s="92">
        <v>1696.58</v>
      </c>
      <c r="I27" s="92">
        <v>1660</v>
      </c>
      <c r="J27" s="92">
        <v>1846</v>
      </c>
      <c r="K27" s="92">
        <v>1510.36</v>
      </c>
      <c r="L27" s="92">
        <v>0.28000000000000003</v>
      </c>
      <c r="M27" s="92">
        <v>2.1800000000000002</v>
      </c>
      <c r="N27" s="92">
        <v>34661</v>
      </c>
      <c r="O27" s="92">
        <v>47.78</v>
      </c>
      <c r="P27" s="92">
        <v>20953.38</v>
      </c>
      <c r="Q27" s="92">
        <v>20953.38</v>
      </c>
      <c r="R27" s="92">
        <v>15.27</v>
      </c>
    </row>
    <row r="28" spans="1:18" ht="17.25" customHeight="1" x14ac:dyDescent="0.15">
      <c r="A28" s="134" t="s">
        <v>65</v>
      </c>
      <c r="B28" s="94" t="s">
        <v>66</v>
      </c>
      <c r="C28" s="92">
        <v>104.32</v>
      </c>
      <c r="D28" s="131">
        <v>9.48</v>
      </c>
      <c r="E28" s="132">
        <v>10</v>
      </c>
      <c r="F28" s="92">
        <v>94.84</v>
      </c>
      <c r="G28" s="92">
        <v>96.05</v>
      </c>
      <c r="H28" s="92">
        <v>104.32</v>
      </c>
      <c r="I28" s="92">
        <v>96.05</v>
      </c>
      <c r="J28" s="92">
        <v>104.32</v>
      </c>
      <c r="K28" s="92">
        <v>85.36</v>
      </c>
      <c r="L28" s="92">
        <v>7.37</v>
      </c>
      <c r="M28" s="92">
        <v>8.7200000000000006</v>
      </c>
      <c r="N28" s="92">
        <v>364384</v>
      </c>
      <c r="O28" s="92">
        <v>14464.72</v>
      </c>
      <c r="P28" s="92">
        <v>515.92999999999995</v>
      </c>
      <c r="Q28" s="92">
        <v>515.92999999999995</v>
      </c>
      <c r="R28" s="92">
        <v>25.23</v>
      </c>
    </row>
    <row r="29" spans="1:18" ht="17.25" customHeight="1" x14ac:dyDescent="0.15">
      <c r="A29" s="134" t="s">
        <v>67</v>
      </c>
      <c r="B29" s="94" t="s">
        <v>68</v>
      </c>
      <c r="C29" s="92">
        <v>48.43</v>
      </c>
      <c r="D29" s="131">
        <v>1.41</v>
      </c>
      <c r="E29" s="132">
        <v>3</v>
      </c>
      <c r="F29" s="92">
        <v>47.02</v>
      </c>
      <c r="G29" s="92">
        <v>46.7</v>
      </c>
      <c r="H29" s="92">
        <v>48.65</v>
      </c>
      <c r="I29" s="92">
        <v>46.69</v>
      </c>
      <c r="J29" s="92">
        <v>51.72</v>
      </c>
      <c r="K29" s="92">
        <v>42.32</v>
      </c>
      <c r="L29" s="92">
        <v>0.86</v>
      </c>
      <c r="M29" s="92">
        <v>4.17</v>
      </c>
      <c r="N29" s="92">
        <v>278225</v>
      </c>
      <c r="O29" s="92">
        <v>182.32</v>
      </c>
      <c r="P29" s="92">
        <v>1567</v>
      </c>
      <c r="Q29" s="92">
        <v>1573.36</v>
      </c>
      <c r="R29" s="92">
        <v>22.59</v>
      </c>
    </row>
    <row r="30" spans="1:18" ht="17.25" customHeight="1" x14ac:dyDescent="0.15">
      <c r="A30" s="134" t="s">
        <v>69</v>
      </c>
      <c r="B30" s="94" t="s">
        <v>70</v>
      </c>
      <c r="C30" s="92">
        <v>27.03</v>
      </c>
      <c r="D30" s="131">
        <v>0.09</v>
      </c>
      <c r="E30" s="132">
        <v>0.33</v>
      </c>
      <c r="F30" s="92">
        <v>26.94</v>
      </c>
      <c r="G30" s="92">
        <v>27.18</v>
      </c>
      <c r="H30" s="92">
        <v>27.65</v>
      </c>
      <c r="I30" s="92">
        <v>26.9</v>
      </c>
      <c r="J30" s="92">
        <v>29.63</v>
      </c>
      <c r="K30" s="92">
        <v>24.25</v>
      </c>
      <c r="L30" s="92">
        <v>2.63</v>
      </c>
      <c r="M30" s="92">
        <v>2.78</v>
      </c>
      <c r="N30" s="92">
        <v>1074480</v>
      </c>
      <c r="O30" s="92">
        <v>113.27</v>
      </c>
      <c r="P30" s="92">
        <v>1102.4000000000001</v>
      </c>
      <c r="Q30" s="92">
        <v>1210.77</v>
      </c>
      <c r="R30" s="92">
        <v>4.16</v>
      </c>
    </row>
    <row r="31" spans="1:18" ht="17.25" customHeight="1" x14ac:dyDescent="0.15">
      <c r="A31" s="134" t="s">
        <v>71</v>
      </c>
      <c r="B31" s="94" t="s">
        <v>72</v>
      </c>
      <c r="C31" s="92">
        <v>63.98</v>
      </c>
      <c r="D31" s="131">
        <v>0.28000000000000003</v>
      </c>
      <c r="E31" s="132">
        <v>0.44</v>
      </c>
      <c r="F31" s="92">
        <v>63.7</v>
      </c>
      <c r="G31" s="92">
        <v>64.400000000000006</v>
      </c>
      <c r="H31" s="92">
        <v>65.47</v>
      </c>
      <c r="I31" s="92">
        <v>63.42</v>
      </c>
      <c r="J31" s="92">
        <v>70.069999999999993</v>
      </c>
      <c r="K31" s="92">
        <v>57.33</v>
      </c>
      <c r="L31" s="92">
        <v>1.1000000000000001</v>
      </c>
      <c r="M31" s="92">
        <v>3.22</v>
      </c>
      <c r="N31" s="92">
        <v>53587</v>
      </c>
      <c r="O31" s="92">
        <v>53</v>
      </c>
      <c r="P31" s="92">
        <v>312.42</v>
      </c>
      <c r="Q31" s="92">
        <v>312.57</v>
      </c>
      <c r="R31" s="92">
        <v>19.59</v>
      </c>
    </row>
    <row r="32" spans="1:18" ht="17.25" customHeight="1" x14ac:dyDescent="0.15">
      <c r="A32" s="134" t="s">
        <v>73</v>
      </c>
      <c r="B32" s="94" t="s">
        <v>74</v>
      </c>
      <c r="C32" s="92">
        <v>180.01</v>
      </c>
      <c r="D32" s="135">
        <v>-0.33</v>
      </c>
      <c r="E32" s="136">
        <v>-0.18</v>
      </c>
      <c r="F32" s="92">
        <v>180.34</v>
      </c>
      <c r="G32" s="92">
        <v>182</v>
      </c>
      <c r="H32" s="92">
        <v>182.55</v>
      </c>
      <c r="I32" s="92">
        <v>177.07</v>
      </c>
      <c r="J32" s="92">
        <v>198.37</v>
      </c>
      <c r="K32" s="92">
        <v>162.31</v>
      </c>
      <c r="L32" s="92">
        <v>0.5</v>
      </c>
      <c r="M32" s="92">
        <v>3.04</v>
      </c>
      <c r="N32" s="92">
        <v>43660</v>
      </c>
      <c r="O32" s="92">
        <v>68.67</v>
      </c>
      <c r="P32" s="92">
        <v>1558.61</v>
      </c>
      <c r="Q32" s="92">
        <v>1568.84</v>
      </c>
      <c r="R32" s="92">
        <v>19.88</v>
      </c>
    </row>
    <row r="33" spans="1:18" ht="18" customHeight="1" x14ac:dyDescent="0.15">
      <c r="A33" s="134" t="s">
        <v>75</v>
      </c>
      <c r="B33" s="94" t="s">
        <v>76</v>
      </c>
      <c r="C33" s="92">
        <v>5.26</v>
      </c>
      <c r="D33" s="131">
        <v>0.11</v>
      </c>
      <c r="E33" s="132">
        <v>2.14</v>
      </c>
      <c r="F33" s="92">
        <v>5.15</v>
      </c>
      <c r="G33" s="92">
        <v>5.18</v>
      </c>
      <c r="H33" s="92">
        <v>5.26</v>
      </c>
      <c r="I33" s="92">
        <v>5.15</v>
      </c>
      <c r="J33" s="92">
        <v>5.67</v>
      </c>
      <c r="K33" s="92">
        <v>4.6399999999999997</v>
      </c>
      <c r="L33" s="92">
        <v>3.92</v>
      </c>
      <c r="M33" s="92">
        <v>2.14</v>
      </c>
      <c r="N33" s="92">
        <v>532029</v>
      </c>
      <c r="O33" s="92">
        <v>6.27</v>
      </c>
      <c r="P33" s="92">
        <v>71.38</v>
      </c>
      <c r="Q33" s="92">
        <v>597.38</v>
      </c>
      <c r="R33" s="92">
        <v>0.68</v>
      </c>
    </row>
    <row r="34" spans="1:18" ht="18" customHeight="1" x14ac:dyDescent="0.15">
      <c r="A34" s="134" t="s">
        <v>77</v>
      </c>
      <c r="B34" s="94" t="s">
        <v>78</v>
      </c>
      <c r="C34" s="92">
        <v>4.68</v>
      </c>
      <c r="D34" s="131">
        <v>0.04</v>
      </c>
      <c r="E34" s="132">
        <v>0.86</v>
      </c>
      <c r="F34" s="92">
        <v>4.6399999999999997</v>
      </c>
      <c r="G34" s="92">
        <v>4.6500000000000004</v>
      </c>
      <c r="H34" s="92">
        <v>4.68</v>
      </c>
      <c r="I34" s="92">
        <v>4.6399999999999997</v>
      </c>
      <c r="J34" s="92">
        <v>5.0999999999999996</v>
      </c>
      <c r="K34" s="92">
        <v>4.18</v>
      </c>
      <c r="L34" s="92">
        <v>1.69</v>
      </c>
      <c r="M34" s="92">
        <v>0.86</v>
      </c>
      <c r="N34" s="92">
        <v>653823</v>
      </c>
      <c r="O34" s="92">
        <v>6.51</v>
      </c>
      <c r="P34" s="92">
        <v>181.54</v>
      </c>
      <c r="Q34" s="92">
        <v>4070.6</v>
      </c>
      <c r="R34" s="92">
        <v>0.81</v>
      </c>
    </row>
    <row r="35" spans="1:18" ht="18" customHeight="1" x14ac:dyDescent="0.15">
      <c r="A35" s="134" t="s">
        <v>79</v>
      </c>
      <c r="B35" s="94" t="s">
        <v>206</v>
      </c>
      <c r="C35" s="92">
        <v>5.84</v>
      </c>
      <c r="D35" s="135">
        <v>-0.01</v>
      </c>
      <c r="E35" s="136">
        <v>-0.17</v>
      </c>
      <c r="F35" s="92">
        <v>5.85</v>
      </c>
      <c r="G35" s="92">
        <v>5.8</v>
      </c>
      <c r="H35" s="92">
        <v>5.88</v>
      </c>
      <c r="I35" s="92">
        <v>5.71</v>
      </c>
      <c r="J35" s="92">
        <v>6.44</v>
      </c>
      <c r="K35" s="92">
        <v>5.27</v>
      </c>
      <c r="L35" s="92">
        <v>1.53</v>
      </c>
      <c r="M35" s="92">
        <v>2.91</v>
      </c>
      <c r="N35" s="92">
        <v>3001286</v>
      </c>
      <c r="O35" s="92">
        <v>33.31</v>
      </c>
      <c r="P35" s="92">
        <v>1146.99</v>
      </c>
      <c r="Q35" s="92">
        <v>1482.03</v>
      </c>
      <c r="R35" s="92">
        <v>3.52</v>
      </c>
    </row>
    <row r="36" spans="1:18" ht="18" customHeight="1" x14ac:dyDescent="0.15">
      <c r="A36" s="134" t="s">
        <v>80</v>
      </c>
      <c r="B36" s="94" t="s">
        <v>81</v>
      </c>
      <c r="C36" s="137" t="s">
        <v>246</v>
      </c>
      <c r="D36" s="131">
        <v>9.25</v>
      </c>
      <c r="E36" s="132">
        <v>4.4400000000000004</v>
      </c>
      <c r="F36" s="133">
        <v>208.15</v>
      </c>
      <c r="G36" s="133">
        <v>210.1</v>
      </c>
      <c r="H36" s="133">
        <v>218.5</v>
      </c>
      <c r="I36" s="133">
        <v>208.34</v>
      </c>
      <c r="J36" s="133">
        <v>228.97</v>
      </c>
      <c r="K36" s="133">
        <v>187.34</v>
      </c>
      <c r="L36" s="133">
        <v>1.78</v>
      </c>
      <c r="M36" s="133">
        <v>4.88</v>
      </c>
      <c r="N36" s="92">
        <v>80355</v>
      </c>
      <c r="O36" s="92">
        <v>47.13</v>
      </c>
      <c r="P36" s="92">
        <v>983.82</v>
      </c>
      <c r="Q36" s="138">
        <v>993.35</v>
      </c>
      <c r="R36" s="138">
        <v>14.57</v>
      </c>
    </row>
    <row r="37" spans="1:18" ht="18" customHeight="1" x14ac:dyDescent="0.15">
      <c r="A37" s="134" t="s">
        <v>82</v>
      </c>
      <c r="B37" s="94" t="s">
        <v>83</v>
      </c>
      <c r="C37" s="92">
        <v>44.47</v>
      </c>
      <c r="D37" s="131">
        <v>1</v>
      </c>
      <c r="E37" s="132">
        <v>2.2999999999999998</v>
      </c>
      <c r="F37" s="92">
        <v>43.47</v>
      </c>
      <c r="G37" s="92">
        <v>43.86</v>
      </c>
      <c r="H37" s="92">
        <v>44.6</v>
      </c>
      <c r="I37" s="92">
        <v>43.41</v>
      </c>
      <c r="J37" s="92">
        <v>47.82</v>
      </c>
      <c r="K37" s="92">
        <v>39.119999999999997</v>
      </c>
      <c r="L37" s="92">
        <v>0.71</v>
      </c>
      <c r="M37" s="92">
        <v>2.74</v>
      </c>
      <c r="N37" s="92">
        <v>89628</v>
      </c>
      <c r="O37" s="92">
        <v>39.93</v>
      </c>
      <c r="P37" s="92">
        <v>557.88</v>
      </c>
      <c r="Q37" s="92">
        <v>557.88</v>
      </c>
      <c r="R37" s="92">
        <v>7.67</v>
      </c>
    </row>
    <row r="38" spans="1:18" ht="18" customHeight="1" x14ac:dyDescent="0.15">
      <c r="A38" s="134" t="s">
        <v>84</v>
      </c>
      <c r="B38" s="94" t="s">
        <v>85</v>
      </c>
      <c r="C38" s="92">
        <v>50.33</v>
      </c>
      <c r="D38" s="131">
        <v>0.35</v>
      </c>
      <c r="E38" s="132">
        <v>0.7</v>
      </c>
      <c r="F38" s="92">
        <v>49.98</v>
      </c>
      <c r="G38" s="92">
        <v>50.03</v>
      </c>
      <c r="H38" s="92">
        <v>50.4</v>
      </c>
      <c r="I38" s="92">
        <v>49.61</v>
      </c>
      <c r="J38" s="92">
        <v>54.98</v>
      </c>
      <c r="K38" s="92">
        <v>44.98</v>
      </c>
      <c r="L38" s="92">
        <v>0.87</v>
      </c>
      <c r="M38" s="92">
        <v>1.58</v>
      </c>
      <c r="N38" s="92">
        <v>52263</v>
      </c>
      <c r="O38" s="92">
        <v>21.29</v>
      </c>
      <c r="P38" s="92">
        <v>301.98</v>
      </c>
      <c r="Q38" s="92">
        <v>301.98</v>
      </c>
      <c r="R38" s="92">
        <v>4.75</v>
      </c>
    </row>
    <row r="39" spans="1:18" ht="18" customHeight="1" x14ac:dyDescent="0.15">
      <c r="A39" s="134" t="s">
        <v>86</v>
      </c>
      <c r="B39" s="94" t="s">
        <v>87</v>
      </c>
      <c r="C39" s="92">
        <v>20.66</v>
      </c>
      <c r="D39" s="131">
        <v>1.88</v>
      </c>
      <c r="E39" s="132">
        <v>10.01</v>
      </c>
      <c r="F39" s="92">
        <v>18.78</v>
      </c>
      <c r="G39" s="92">
        <v>20.100000000000001</v>
      </c>
      <c r="H39" s="92">
        <v>20.66</v>
      </c>
      <c r="I39" s="92">
        <v>19.61</v>
      </c>
      <c r="J39" s="92">
        <v>20.66</v>
      </c>
      <c r="K39" s="92">
        <v>16.899999999999999</v>
      </c>
      <c r="L39" s="92">
        <v>5.76</v>
      </c>
      <c r="M39" s="92">
        <v>5.59</v>
      </c>
      <c r="N39" s="92">
        <v>66265</v>
      </c>
      <c r="O39" s="92">
        <v>34.99</v>
      </c>
      <c r="P39" s="92">
        <v>23.77</v>
      </c>
      <c r="Q39" s="92">
        <v>43.19</v>
      </c>
      <c r="R39" s="92">
        <v>2.74</v>
      </c>
    </row>
    <row r="40" spans="1:18" ht="18" customHeight="1" x14ac:dyDescent="0.15">
      <c r="A40" s="134" t="s">
        <v>88</v>
      </c>
      <c r="B40" s="94" t="s">
        <v>89</v>
      </c>
      <c r="C40" s="92">
        <v>95.46</v>
      </c>
      <c r="D40" s="135">
        <v>-0.96</v>
      </c>
      <c r="E40" s="136">
        <v>-1</v>
      </c>
      <c r="F40" s="92">
        <v>96.42</v>
      </c>
      <c r="G40" s="92">
        <v>98.2</v>
      </c>
      <c r="H40" s="92">
        <v>99.09</v>
      </c>
      <c r="I40" s="92">
        <v>94.1</v>
      </c>
      <c r="J40" s="92">
        <v>106.06</v>
      </c>
      <c r="K40" s="92">
        <v>86.78</v>
      </c>
      <c r="L40" s="92">
        <v>2.2799999999999998</v>
      </c>
      <c r="M40" s="92">
        <v>5.18</v>
      </c>
      <c r="N40" s="92">
        <v>63771</v>
      </c>
      <c r="O40" s="92">
        <v>107.16</v>
      </c>
      <c r="P40" s="92">
        <v>266.94</v>
      </c>
      <c r="Q40" s="92">
        <v>437.1</v>
      </c>
      <c r="R40" s="92">
        <v>19.48</v>
      </c>
    </row>
    <row r="41" spans="1:18" ht="18" customHeight="1" x14ac:dyDescent="0.15">
      <c r="A41" s="134" t="s">
        <v>90</v>
      </c>
      <c r="B41" s="94" t="s">
        <v>91</v>
      </c>
      <c r="C41" s="92">
        <v>312</v>
      </c>
      <c r="D41" s="131">
        <v>16.45</v>
      </c>
      <c r="E41" s="132">
        <v>5.57</v>
      </c>
      <c r="F41" s="92">
        <v>295.55</v>
      </c>
      <c r="G41" s="92">
        <v>304.95999999999998</v>
      </c>
      <c r="H41" s="92">
        <v>313.88</v>
      </c>
      <c r="I41" s="92">
        <v>301.22000000000003</v>
      </c>
      <c r="J41" s="92">
        <v>354.66</v>
      </c>
      <c r="K41" s="92">
        <v>236.44</v>
      </c>
      <c r="L41" s="92">
        <v>9.24</v>
      </c>
      <c r="M41" s="92">
        <v>4.28</v>
      </c>
      <c r="N41" s="92">
        <v>1223173</v>
      </c>
      <c r="O41" s="92">
        <v>124.44</v>
      </c>
      <c r="P41" s="92">
        <v>41.32</v>
      </c>
      <c r="Q41" s="92">
        <v>190.9</v>
      </c>
      <c r="R41" s="92">
        <v>9.66</v>
      </c>
    </row>
    <row r="42" spans="1:18" ht="18" customHeight="1" x14ac:dyDescent="0.15">
      <c r="A42" s="134" t="s">
        <v>92</v>
      </c>
      <c r="B42" s="94" t="s">
        <v>93</v>
      </c>
      <c r="C42" s="92">
        <v>59</v>
      </c>
      <c r="D42" s="131">
        <v>1.79</v>
      </c>
      <c r="E42" s="132">
        <v>3.13</v>
      </c>
      <c r="F42" s="92">
        <v>57.21</v>
      </c>
      <c r="G42" s="92">
        <v>57.22</v>
      </c>
      <c r="H42" s="92">
        <v>59.68</v>
      </c>
      <c r="I42" s="92">
        <v>57.22</v>
      </c>
      <c r="J42" s="92">
        <v>68.650000000000006</v>
      </c>
      <c r="K42" s="92">
        <v>45.77</v>
      </c>
      <c r="L42" s="92">
        <v>3.94</v>
      </c>
      <c r="M42" s="92">
        <v>4.3</v>
      </c>
      <c r="N42" s="92">
        <v>1787003</v>
      </c>
      <c r="O42" s="92">
        <v>76.87</v>
      </c>
      <c r="P42" s="92">
        <v>26.76</v>
      </c>
      <c r="Q42" s="92">
        <v>265.5</v>
      </c>
      <c r="R42" s="92">
        <v>11.43</v>
      </c>
    </row>
    <row r="43" spans="1:18" ht="18" customHeight="1" x14ac:dyDescent="0.15">
      <c r="A43" s="134" t="s">
        <v>94</v>
      </c>
      <c r="B43" s="94" t="s">
        <v>95</v>
      </c>
      <c r="C43" s="92">
        <v>57.33</v>
      </c>
      <c r="D43" s="131">
        <v>0.02</v>
      </c>
      <c r="E43" s="132">
        <v>0.03</v>
      </c>
      <c r="F43" s="92">
        <v>57.31</v>
      </c>
      <c r="G43" s="92">
        <v>58.31</v>
      </c>
      <c r="H43" s="92">
        <v>59.88</v>
      </c>
      <c r="I43" s="92">
        <v>57.31</v>
      </c>
      <c r="J43" s="92">
        <v>68.77</v>
      </c>
      <c r="K43" s="92">
        <v>45.85</v>
      </c>
      <c r="L43" s="92">
        <v>12.21</v>
      </c>
      <c r="M43" s="92">
        <v>4.4800000000000004</v>
      </c>
      <c r="N43" s="92">
        <v>28953199</v>
      </c>
      <c r="O43" s="92">
        <v>109.01</v>
      </c>
      <c r="P43" s="92">
        <v>135.94999999999999</v>
      </c>
      <c r="Q43" s="92">
        <v>697.09</v>
      </c>
      <c r="R43" s="92">
        <v>6.95</v>
      </c>
    </row>
    <row r="44" spans="1:18" ht="18" customHeight="1" x14ac:dyDescent="0.15">
      <c r="A44" s="134" t="s">
        <v>223</v>
      </c>
      <c r="B44" s="94" t="s">
        <v>224</v>
      </c>
      <c r="C44" s="92">
        <v>176.88</v>
      </c>
      <c r="D44" s="131">
        <v>9.02</v>
      </c>
      <c r="E44" s="132">
        <v>5.37</v>
      </c>
      <c r="F44" s="92">
        <v>167.86</v>
      </c>
      <c r="G44" s="92">
        <v>168.8</v>
      </c>
      <c r="H44" s="92">
        <v>178.8</v>
      </c>
      <c r="I44" s="92">
        <v>167.809</v>
      </c>
      <c r="J44" s="92">
        <v>-1</v>
      </c>
      <c r="K44" s="92">
        <v>-1</v>
      </c>
      <c r="L44" s="92"/>
      <c r="M44" s="92">
        <v>6.55</v>
      </c>
      <c r="N44" s="92">
        <v>1184441</v>
      </c>
      <c r="O44" s="92"/>
      <c r="P44" s="92"/>
      <c r="Q44" s="92"/>
      <c r="R44" s="92">
        <v>0</v>
      </c>
    </row>
    <row r="45" spans="1:18" ht="18" customHeight="1" x14ac:dyDescent="0.15">
      <c r="A45" s="134"/>
      <c r="B45" s="94"/>
      <c r="C45" s="92"/>
      <c r="D45" s="139"/>
      <c r="E45" s="139"/>
      <c r="F45" s="92"/>
      <c r="G45" s="92"/>
      <c r="H45" s="92"/>
      <c r="I45" s="92"/>
      <c r="J45" s="92"/>
      <c r="K45" s="92"/>
      <c r="L45" s="92"/>
      <c r="M45" s="92"/>
      <c r="N45" s="92"/>
      <c r="O45" s="92"/>
      <c r="P45" s="92"/>
      <c r="Q45" s="92"/>
      <c r="R45" s="92"/>
    </row>
    <row r="46" spans="1:18" ht="18" customHeight="1" x14ac:dyDescent="0.15">
      <c r="A46" s="134"/>
      <c r="B46" s="94"/>
      <c r="C46" s="92"/>
      <c r="D46" s="139"/>
      <c r="E46" s="139"/>
      <c r="F46" s="92"/>
      <c r="G46" s="92"/>
      <c r="H46" s="92"/>
      <c r="I46" s="92"/>
      <c r="J46" s="92"/>
      <c r="K46" s="92"/>
      <c r="L46" s="92"/>
      <c r="M46" s="92"/>
      <c r="N46" s="92"/>
      <c r="O46" s="92"/>
      <c r="P46" s="92"/>
      <c r="Q46" s="92"/>
      <c r="R46" s="92"/>
    </row>
    <row r="47" spans="1:18" ht="18" customHeight="1" x14ac:dyDescent="0.15">
      <c r="A47" s="134"/>
      <c r="B47" s="94"/>
      <c r="C47" s="92"/>
      <c r="D47" s="139"/>
      <c r="E47" s="139"/>
      <c r="F47" s="92"/>
      <c r="G47" s="92"/>
      <c r="H47" s="92"/>
      <c r="I47" s="92"/>
      <c r="J47" s="92"/>
      <c r="K47" s="92"/>
      <c r="L47" s="92"/>
      <c r="M47" s="92"/>
      <c r="N47" s="92"/>
      <c r="O47" s="92"/>
      <c r="P47" s="92"/>
      <c r="Q47" s="92"/>
      <c r="R47" s="92"/>
    </row>
    <row r="48" spans="1:18" ht="18" customHeight="1" x14ac:dyDescent="0.15">
      <c r="A48" s="134"/>
      <c r="B48" s="94"/>
      <c r="C48" s="92"/>
      <c r="D48" s="139"/>
      <c r="E48" s="139"/>
      <c r="F48" s="92"/>
      <c r="G48" s="92"/>
      <c r="H48" s="92"/>
      <c r="I48" s="92"/>
      <c r="J48" s="92"/>
      <c r="K48" s="92"/>
      <c r="L48" s="92"/>
      <c r="M48" s="92"/>
      <c r="N48" s="92"/>
      <c r="O48" s="92"/>
      <c r="P48" s="92"/>
      <c r="Q48" s="92"/>
      <c r="R48" s="92"/>
    </row>
    <row r="49" spans="1:18" ht="18" customHeight="1" x14ac:dyDescent="0.15">
      <c r="A49" s="134"/>
      <c r="B49" s="94"/>
      <c r="C49" s="92"/>
      <c r="D49" s="139"/>
      <c r="E49" s="139"/>
      <c r="F49" s="92"/>
      <c r="G49" s="92"/>
      <c r="H49" s="92"/>
      <c r="I49" s="92"/>
      <c r="J49" s="92"/>
      <c r="K49" s="92"/>
      <c r="L49" s="92"/>
      <c r="M49" s="92"/>
      <c r="N49" s="92"/>
      <c r="O49" s="92"/>
      <c r="P49" s="92"/>
      <c r="Q49" s="92"/>
      <c r="R49" s="92"/>
    </row>
    <row r="50" spans="1:18" ht="18" customHeight="1" x14ac:dyDescent="0.15">
      <c r="A50" s="134"/>
      <c r="B50" s="94"/>
      <c r="C50" s="92"/>
      <c r="D50" s="139"/>
      <c r="E50" s="139"/>
      <c r="F50" s="92"/>
      <c r="G50" s="92"/>
      <c r="H50" s="92"/>
      <c r="I50" s="92"/>
      <c r="J50" s="92"/>
      <c r="K50" s="92"/>
      <c r="L50" s="92"/>
      <c r="M50" s="92"/>
      <c r="N50" s="92"/>
      <c r="O50" s="92"/>
      <c r="P50" s="92"/>
      <c r="Q50" s="92"/>
      <c r="R50" s="92"/>
    </row>
    <row r="51" spans="1:18" ht="18" customHeight="1" x14ac:dyDescent="0.15">
      <c r="A51" s="134"/>
      <c r="B51" s="94"/>
      <c r="C51" s="92"/>
      <c r="D51" s="139"/>
      <c r="E51" s="139"/>
      <c r="F51" s="92"/>
      <c r="G51" s="92"/>
      <c r="H51" s="92"/>
      <c r="I51" s="92"/>
      <c r="J51" s="92"/>
      <c r="K51" s="92"/>
      <c r="L51" s="92"/>
      <c r="M51" s="92"/>
      <c r="N51" s="92"/>
      <c r="O51" s="92"/>
      <c r="P51" s="92"/>
      <c r="Q51" s="92"/>
      <c r="R51" s="92"/>
    </row>
    <row r="52" spans="1:18" ht="18" customHeight="1" x14ac:dyDescent="0.15">
      <c r="A52" s="134"/>
      <c r="B52" s="94"/>
      <c r="C52" s="92"/>
      <c r="D52" s="139"/>
      <c r="E52" s="139"/>
      <c r="F52" s="92"/>
      <c r="G52" s="92"/>
      <c r="H52" s="92"/>
      <c r="I52" s="92"/>
      <c r="J52" s="92"/>
      <c r="K52" s="92"/>
      <c r="L52" s="92"/>
      <c r="M52" s="92"/>
      <c r="N52" s="92"/>
      <c r="O52" s="92"/>
      <c r="P52" s="92"/>
      <c r="Q52" s="92"/>
      <c r="R52" s="92"/>
    </row>
    <row r="53" spans="1:18" ht="18" customHeight="1" x14ac:dyDescent="0.15">
      <c r="A53" s="134"/>
      <c r="B53" s="94"/>
      <c r="C53" s="92"/>
      <c r="D53" s="139"/>
      <c r="E53" s="139"/>
      <c r="F53" s="92"/>
      <c r="G53" s="92"/>
      <c r="H53" s="92"/>
      <c r="I53" s="92"/>
      <c r="J53" s="92"/>
      <c r="K53" s="92"/>
      <c r="L53" s="92"/>
      <c r="M53" s="92"/>
      <c r="N53" s="92"/>
      <c r="O53" s="92"/>
      <c r="P53" s="92"/>
      <c r="Q53" s="92"/>
      <c r="R53" s="92"/>
    </row>
    <row r="54" spans="1:18" ht="18" customHeight="1" x14ac:dyDescent="0.15">
      <c r="A54" s="134"/>
      <c r="B54" s="94"/>
      <c r="C54" s="92"/>
      <c r="D54" s="139"/>
      <c r="E54" s="139"/>
      <c r="F54" s="92"/>
      <c r="G54" s="92"/>
      <c r="H54" s="92"/>
      <c r="I54" s="92"/>
      <c r="J54" s="92"/>
      <c r="K54" s="92"/>
      <c r="L54" s="92"/>
      <c r="M54" s="92"/>
      <c r="N54" s="92"/>
      <c r="O54" s="92"/>
      <c r="P54" s="92"/>
      <c r="Q54" s="92"/>
      <c r="R54" s="92"/>
    </row>
    <row r="55" spans="1:18" ht="18" customHeight="1" x14ac:dyDescent="0.15">
      <c r="A55" s="134"/>
      <c r="B55" s="94"/>
      <c r="C55" s="92"/>
      <c r="D55" s="139"/>
      <c r="E55" s="139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</row>
    <row r="56" spans="1:18" ht="18" customHeight="1" x14ac:dyDescent="0.15">
      <c r="A56" s="134"/>
      <c r="B56" s="94"/>
      <c r="C56" s="92"/>
      <c r="D56" s="139"/>
      <c r="E56" s="139"/>
      <c r="F56" s="92"/>
      <c r="G56" s="92"/>
      <c r="H56" s="92"/>
      <c r="I56" s="92"/>
      <c r="J56" s="92"/>
      <c r="K56" s="92"/>
      <c r="L56" s="92"/>
      <c r="M56" s="92"/>
      <c r="N56" s="92"/>
      <c r="O56" s="92"/>
      <c r="P56" s="92"/>
      <c r="Q56" s="92"/>
      <c r="R56" s="92"/>
    </row>
    <row r="57" spans="1:18" ht="18" customHeight="1" x14ac:dyDescent="0.15">
      <c r="A57" s="134"/>
      <c r="B57" s="94"/>
      <c r="C57" s="92"/>
      <c r="D57" s="139"/>
      <c r="E57" s="139"/>
      <c r="F57" s="92"/>
      <c r="G57" s="92"/>
      <c r="H57" s="92"/>
      <c r="I57" s="92"/>
      <c r="J57" s="92"/>
      <c r="K57" s="92"/>
      <c r="L57" s="92"/>
      <c r="M57" s="92"/>
      <c r="N57" s="92"/>
      <c r="O57" s="92"/>
      <c r="P57" s="92"/>
      <c r="Q57" s="92"/>
      <c r="R57" s="92"/>
    </row>
    <row r="58" spans="1:18" ht="18" customHeight="1" x14ac:dyDescent="0.15">
      <c r="A58" s="134"/>
      <c r="B58" s="94"/>
      <c r="C58" s="92"/>
      <c r="D58" s="139"/>
      <c r="E58" s="139"/>
      <c r="F58" s="92"/>
      <c r="G58" s="92"/>
      <c r="H58" s="92"/>
      <c r="I58" s="92"/>
      <c r="J58" s="92"/>
      <c r="K58" s="92"/>
      <c r="L58" s="92"/>
      <c r="M58" s="92"/>
      <c r="N58" s="92"/>
      <c r="O58" s="92"/>
      <c r="P58" s="92"/>
      <c r="Q58" s="92"/>
      <c r="R58" s="92"/>
    </row>
    <row r="59" spans="1:18" ht="18" customHeight="1" x14ac:dyDescent="0.15">
      <c r="A59" s="134"/>
      <c r="B59" s="94"/>
      <c r="C59" s="92"/>
      <c r="D59" s="139"/>
      <c r="E59" s="139"/>
      <c r="F59" s="92"/>
      <c r="G59" s="92"/>
      <c r="H59" s="92"/>
      <c r="I59" s="92"/>
      <c r="J59" s="92"/>
      <c r="K59" s="92"/>
      <c r="L59" s="92"/>
      <c r="M59" s="92"/>
      <c r="N59" s="92"/>
      <c r="O59" s="92"/>
      <c r="P59" s="92"/>
      <c r="Q59" s="92"/>
      <c r="R59" s="92"/>
    </row>
    <row r="60" spans="1:18" ht="18" customHeight="1" x14ac:dyDescent="0.15">
      <c r="A60" s="134"/>
      <c r="B60" s="94"/>
      <c r="C60" s="92"/>
      <c r="D60" s="139"/>
      <c r="E60" s="139"/>
      <c r="F60" s="92"/>
      <c r="G60" s="92"/>
      <c r="H60" s="92"/>
      <c r="I60" s="92"/>
      <c r="J60" s="92"/>
      <c r="K60" s="92"/>
      <c r="L60" s="92"/>
      <c r="M60" s="92"/>
      <c r="N60" s="92"/>
      <c r="O60" s="92"/>
      <c r="P60" s="92"/>
      <c r="Q60" s="92"/>
      <c r="R60" s="92"/>
    </row>
    <row r="61" spans="1:18" ht="18" customHeight="1" x14ac:dyDescent="0.15">
      <c r="A61" s="134"/>
      <c r="B61" s="94"/>
      <c r="C61" s="92"/>
      <c r="D61" s="139"/>
      <c r="E61" s="139"/>
      <c r="F61" s="92"/>
      <c r="G61" s="92"/>
      <c r="H61" s="92"/>
      <c r="I61" s="92"/>
      <c r="J61" s="92"/>
      <c r="K61" s="92"/>
      <c r="L61" s="92"/>
      <c r="M61" s="92"/>
      <c r="N61" s="92"/>
      <c r="O61" s="92"/>
      <c r="P61" s="92"/>
      <c r="Q61" s="92"/>
      <c r="R61" s="92"/>
    </row>
    <row r="62" spans="1:18" ht="18" customHeight="1" x14ac:dyDescent="0.15">
      <c r="A62" s="134"/>
      <c r="B62" s="94"/>
      <c r="C62" s="92"/>
      <c r="D62" s="139"/>
      <c r="E62" s="139"/>
      <c r="F62" s="92"/>
      <c r="G62" s="92"/>
      <c r="H62" s="92"/>
      <c r="I62" s="92"/>
      <c r="J62" s="92"/>
      <c r="K62" s="92"/>
      <c r="L62" s="92"/>
      <c r="M62" s="92"/>
      <c r="N62" s="92"/>
      <c r="O62" s="92"/>
      <c r="P62" s="92"/>
      <c r="Q62" s="92"/>
      <c r="R62" s="92"/>
    </row>
    <row r="63" spans="1:18" ht="18" customHeight="1" x14ac:dyDescent="0.15">
      <c r="A63" s="134"/>
      <c r="B63" s="94"/>
      <c r="C63" s="92"/>
      <c r="D63" s="139"/>
      <c r="E63" s="139"/>
      <c r="F63" s="92"/>
      <c r="G63" s="92"/>
      <c r="H63" s="92"/>
      <c r="I63" s="92"/>
      <c r="J63" s="92"/>
      <c r="K63" s="92"/>
      <c r="L63" s="92"/>
      <c r="M63" s="92"/>
      <c r="N63" s="92"/>
      <c r="O63" s="92"/>
      <c r="P63" s="92"/>
      <c r="Q63" s="92"/>
      <c r="R63" s="92"/>
    </row>
    <row r="64" spans="1:18" ht="18" customHeight="1" x14ac:dyDescent="0.15">
      <c r="A64" s="134"/>
      <c r="B64" s="94"/>
      <c r="C64" s="92"/>
      <c r="D64" s="139"/>
      <c r="E64" s="139"/>
      <c r="F64" s="92"/>
      <c r="G64" s="92"/>
      <c r="H64" s="92"/>
      <c r="I64" s="92"/>
      <c r="J64" s="92"/>
      <c r="K64" s="92"/>
      <c r="L64" s="92"/>
      <c r="M64" s="92"/>
      <c r="N64" s="92"/>
      <c r="O64" s="92"/>
      <c r="P64" s="92"/>
      <c r="Q64" s="92"/>
      <c r="R64" s="92"/>
    </row>
    <row r="65" spans="1:18" ht="18.75" customHeight="1" x14ac:dyDescent="0.15">
      <c r="A65" s="134"/>
      <c r="B65" s="94"/>
      <c r="C65" s="92"/>
      <c r="D65" s="139"/>
      <c r="E65" s="139"/>
      <c r="F65" s="92"/>
      <c r="G65" s="92"/>
      <c r="H65" s="92"/>
      <c r="I65" s="92"/>
      <c r="J65" s="92"/>
      <c r="K65" s="92"/>
      <c r="L65" s="92"/>
      <c r="M65" s="92"/>
      <c r="N65" s="92"/>
      <c r="O65" s="92"/>
      <c r="P65" s="92"/>
      <c r="Q65" s="92"/>
      <c r="R65" s="92"/>
    </row>
    <row r="66" spans="1:18" ht="18.75" customHeight="1" x14ac:dyDescent="0.15">
      <c r="A66" s="134"/>
      <c r="B66" s="94"/>
      <c r="C66" s="92"/>
      <c r="D66" s="139"/>
      <c r="E66" s="139"/>
      <c r="F66" s="92"/>
      <c r="G66" s="92"/>
      <c r="H66" s="92"/>
      <c r="I66" s="92"/>
      <c r="J66" s="92"/>
      <c r="K66" s="92"/>
      <c r="L66" s="92"/>
      <c r="M66" s="92"/>
      <c r="N66" s="92"/>
      <c r="O66" s="92"/>
      <c r="P66" s="92"/>
      <c r="Q66" s="92"/>
      <c r="R66" s="92"/>
    </row>
    <row r="67" spans="1:18" ht="18.75" customHeight="1" x14ac:dyDescent="0.15">
      <c r="A67" s="134"/>
      <c r="B67" s="94"/>
      <c r="C67" s="92"/>
      <c r="D67" s="139"/>
      <c r="E67" s="139"/>
      <c r="F67" s="92"/>
      <c r="G67" s="92"/>
      <c r="H67" s="92"/>
      <c r="I67" s="92"/>
      <c r="J67" s="92"/>
      <c r="K67" s="92"/>
      <c r="L67" s="92"/>
      <c r="M67" s="92"/>
      <c r="N67" s="92"/>
      <c r="O67" s="92"/>
      <c r="P67" s="92"/>
      <c r="Q67" s="92"/>
      <c r="R67" s="92"/>
    </row>
    <row r="68" spans="1:18" ht="18.75" customHeight="1" x14ac:dyDescent="0.15">
      <c r="A68" s="134"/>
      <c r="B68" s="94"/>
      <c r="C68" s="92"/>
      <c r="D68" s="139"/>
      <c r="E68" s="139"/>
      <c r="F68" s="92"/>
      <c r="G68" s="92"/>
      <c r="H68" s="92"/>
      <c r="I68" s="92"/>
      <c r="J68" s="92"/>
      <c r="K68" s="92"/>
      <c r="L68" s="92"/>
      <c r="M68" s="92"/>
      <c r="N68" s="92"/>
      <c r="O68" s="92"/>
      <c r="P68" s="92"/>
      <c r="Q68" s="92"/>
      <c r="R68" s="92"/>
    </row>
    <row r="69" spans="1:18" ht="18.75" customHeight="1" x14ac:dyDescent="0.15">
      <c r="A69" s="134"/>
      <c r="B69" s="94"/>
      <c r="C69" s="92"/>
      <c r="D69" s="139"/>
      <c r="E69" s="139"/>
      <c r="F69" s="92"/>
      <c r="G69" s="92"/>
      <c r="H69" s="92"/>
      <c r="I69" s="92"/>
      <c r="J69" s="92"/>
      <c r="K69" s="92"/>
      <c r="L69" s="92"/>
      <c r="M69" s="92"/>
      <c r="N69" s="92"/>
      <c r="O69" s="92"/>
      <c r="P69" s="92"/>
      <c r="Q69" s="92"/>
      <c r="R69" s="92"/>
    </row>
    <row r="70" spans="1:18" ht="18.75" customHeight="1" x14ac:dyDescent="0.15">
      <c r="A70" s="134"/>
      <c r="B70" s="94"/>
      <c r="C70" s="92"/>
      <c r="D70" s="139"/>
      <c r="E70" s="139"/>
      <c r="F70" s="92"/>
      <c r="G70" s="92"/>
      <c r="H70" s="92"/>
      <c r="I70" s="92"/>
      <c r="J70" s="92"/>
      <c r="K70" s="92"/>
      <c r="L70" s="92"/>
      <c r="M70" s="92"/>
      <c r="N70" s="92"/>
      <c r="O70" s="92"/>
      <c r="P70" s="92"/>
      <c r="Q70" s="92"/>
      <c r="R70" s="92"/>
    </row>
    <row r="71" spans="1:18" ht="18.75" customHeight="1" x14ac:dyDescent="0.15">
      <c r="A71" s="134"/>
      <c r="B71" s="94"/>
      <c r="C71" s="92"/>
      <c r="D71" s="139"/>
      <c r="E71" s="139"/>
      <c r="F71" s="92"/>
      <c r="G71" s="92"/>
      <c r="H71" s="92"/>
      <c r="I71" s="92"/>
      <c r="J71" s="92"/>
      <c r="K71" s="92"/>
      <c r="L71" s="92"/>
      <c r="M71" s="92"/>
      <c r="N71" s="92"/>
      <c r="O71" s="92"/>
      <c r="P71" s="92"/>
      <c r="Q71" s="92"/>
      <c r="R71" s="92"/>
    </row>
    <row r="72" spans="1:18" ht="18.75" customHeight="1" x14ac:dyDescent="0.15">
      <c r="A72" s="134"/>
      <c r="B72" s="94"/>
      <c r="C72" s="92"/>
      <c r="D72" s="139"/>
      <c r="E72" s="139"/>
      <c r="F72" s="92"/>
      <c r="G72" s="92"/>
      <c r="H72" s="92"/>
      <c r="I72" s="92"/>
      <c r="J72" s="92"/>
      <c r="K72" s="92"/>
      <c r="L72" s="92"/>
      <c r="M72" s="92"/>
      <c r="N72" s="92"/>
      <c r="O72" s="92"/>
      <c r="P72" s="92"/>
      <c r="Q72" s="92"/>
      <c r="R72" s="92"/>
    </row>
    <row r="73" spans="1:18" ht="18.75" customHeight="1" x14ac:dyDescent="0.15">
      <c r="A73" s="134"/>
      <c r="B73" s="94"/>
      <c r="C73" s="92"/>
      <c r="D73" s="139"/>
      <c r="E73" s="139"/>
      <c r="F73" s="92"/>
      <c r="G73" s="92"/>
      <c r="H73" s="92"/>
      <c r="I73" s="92"/>
      <c r="J73" s="92"/>
      <c r="K73" s="92"/>
      <c r="L73" s="92"/>
      <c r="M73" s="92"/>
      <c r="N73" s="92"/>
      <c r="O73" s="92"/>
      <c r="P73" s="92"/>
      <c r="Q73" s="92"/>
      <c r="R73" s="92"/>
    </row>
    <row r="74" spans="1:18" ht="18.75" customHeight="1" x14ac:dyDescent="0.15">
      <c r="A74" s="134"/>
      <c r="B74" s="94"/>
      <c r="C74" s="92"/>
      <c r="D74" s="139"/>
      <c r="E74" s="139"/>
      <c r="F74" s="92"/>
      <c r="G74" s="92"/>
      <c r="H74" s="92"/>
      <c r="I74" s="92"/>
      <c r="J74" s="92"/>
      <c r="K74" s="92"/>
      <c r="L74" s="92"/>
      <c r="M74" s="92"/>
      <c r="N74" s="92"/>
      <c r="O74" s="92"/>
      <c r="P74" s="92"/>
      <c r="Q74" s="92"/>
      <c r="R74" s="92"/>
    </row>
    <row r="75" spans="1:18" ht="18.75" customHeight="1" x14ac:dyDescent="0.15">
      <c r="A75" s="134"/>
      <c r="B75" s="94"/>
      <c r="C75" s="92"/>
      <c r="D75" s="139"/>
      <c r="E75" s="139"/>
      <c r="F75" s="92"/>
      <c r="G75" s="92"/>
      <c r="H75" s="92"/>
      <c r="I75" s="92"/>
      <c r="J75" s="92"/>
      <c r="K75" s="92"/>
      <c r="L75" s="92"/>
      <c r="M75" s="92"/>
      <c r="N75" s="92"/>
      <c r="O75" s="92"/>
      <c r="P75" s="92"/>
      <c r="Q75" s="92"/>
      <c r="R75" s="92"/>
    </row>
    <row r="76" spans="1:18" ht="18.75" customHeight="1" x14ac:dyDescent="0.15">
      <c r="A76" s="134"/>
      <c r="B76" s="94"/>
      <c r="C76" s="92"/>
      <c r="D76" s="139"/>
      <c r="E76" s="139"/>
      <c r="F76" s="92"/>
      <c r="G76" s="92"/>
      <c r="H76" s="92"/>
      <c r="I76" s="92"/>
      <c r="J76" s="92"/>
      <c r="K76" s="92"/>
      <c r="L76" s="92"/>
      <c r="M76" s="92"/>
      <c r="N76" s="92"/>
      <c r="O76" s="92"/>
      <c r="P76" s="92"/>
      <c r="Q76" s="92"/>
      <c r="R76" s="92"/>
    </row>
    <row r="77" spans="1:18" ht="18.75" customHeight="1" x14ac:dyDescent="0.15">
      <c r="A77" s="134"/>
      <c r="B77" s="94"/>
      <c r="C77" s="92"/>
      <c r="D77" s="139"/>
      <c r="E77" s="139"/>
      <c r="F77" s="92"/>
      <c r="G77" s="92"/>
      <c r="H77" s="92"/>
      <c r="I77" s="92"/>
      <c r="J77" s="92"/>
      <c r="K77" s="92"/>
      <c r="L77" s="92"/>
      <c r="M77" s="92"/>
      <c r="N77" s="92"/>
      <c r="O77" s="92"/>
      <c r="P77" s="92"/>
      <c r="Q77" s="92"/>
      <c r="R77" s="92"/>
    </row>
    <row r="78" spans="1:18" ht="18.75" customHeight="1" x14ac:dyDescent="0.15">
      <c r="A78" s="134"/>
      <c r="B78" s="94"/>
      <c r="C78" s="92"/>
      <c r="D78" s="139"/>
      <c r="E78" s="139"/>
      <c r="F78" s="92"/>
      <c r="G78" s="92"/>
      <c r="H78" s="92"/>
      <c r="I78" s="92"/>
      <c r="J78" s="92"/>
      <c r="K78" s="92"/>
      <c r="L78" s="92"/>
      <c r="M78" s="92"/>
      <c r="N78" s="92"/>
      <c r="O78" s="92"/>
      <c r="P78" s="92"/>
      <c r="Q78" s="92"/>
      <c r="R78" s="92"/>
    </row>
    <row r="79" spans="1:18" ht="18.75" customHeight="1" x14ac:dyDescent="0.15">
      <c r="A79" s="134"/>
      <c r="B79" s="94"/>
      <c r="C79" s="92"/>
      <c r="D79" s="139"/>
      <c r="E79" s="139"/>
      <c r="F79" s="92"/>
      <c r="G79" s="92"/>
      <c r="H79" s="92"/>
      <c r="I79" s="92"/>
      <c r="J79" s="92"/>
      <c r="K79" s="92"/>
      <c r="L79" s="92"/>
      <c r="M79" s="92"/>
      <c r="N79" s="92"/>
      <c r="O79" s="92"/>
      <c r="P79" s="92"/>
      <c r="Q79" s="92"/>
      <c r="R79" s="92"/>
    </row>
    <row r="80" spans="1:18" ht="18.75" customHeight="1" x14ac:dyDescent="0.15">
      <c r="A80" s="134"/>
      <c r="B80" s="94"/>
      <c r="C80" s="92"/>
      <c r="D80" s="139"/>
      <c r="E80" s="139"/>
      <c r="F80" s="92"/>
      <c r="G80" s="92"/>
      <c r="H80" s="92"/>
      <c r="I80" s="92"/>
      <c r="J80" s="92"/>
      <c r="K80" s="92"/>
      <c r="L80" s="92"/>
      <c r="M80" s="92"/>
      <c r="N80" s="92"/>
      <c r="O80" s="92"/>
      <c r="P80" s="92"/>
      <c r="Q80" s="92"/>
      <c r="R80" s="92"/>
    </row>
    <row r="81" spans="1:18" ht="18.75" customHeight="1" x14ac:dyDescent="0.15">
      <c r="A81" s="134"/>
      <c r="B81" s="94"/>
      <c r="C81" s="92"/>
      <c r="D81" s="139"/>
      <c r="E81" s="139"/>
      <c r="F81" s="92"/>
      <c r="G81" s="92"/>
      <c r="H81" s="92"/>
      <c r="I81" s="92"/>
      <c r="J81" s="92"/>
      <c r="K81" s="92"/>
      <c r="L81" s="92"/>
      <c r="M81" s="92"/>
      <c r="N81" s="92"/>
      <c r="O81" s="92"/>
      <c r="P81" s="92"/>
      <c r="Q81" s="92"/>
      <c r="R81" s="92"/>
    </row>
    <row r="82" spans="1:18" ht="18.75" customHeight="1" x14ac:dyDescent="0.15">
      <c r="A82" s="134"/>
      <c r="B82" s="94"/>
      <c r="C82" s="92"/>
      <c r="D82" s="139"/>
      <c r="E82" s="139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</row>
    <row r="83" spans="1:18" ht="18.75" customHeight="1" x14ac:dyDescent="0.15">
      <c r="A83" s="134"/>
      <c r="B83" s="94"/>
      <c r="C83" s="92"/>
      <c r="D83" s="139"/>
      <c r="E83" s="139"/>
      <c r="F83" s="92"/>
      <c r="G83" s="92"/>
      <c r="H83" s="92"/>
      <c r="I83" s="92"/>
      <c r="J83" s="92"/>
      <c r="K83" s="92"/>
      <c r="L83" s="92"/>
      <c r="M83" s="92"/>
      <c r="N83" s="92"/>
      <c r="O83" s="92"/>
      <c r="P83" s="92"/>
      <c r="Q83" s="92"/>
      <c r="R83" s="92"/>
    </row>
    <row r="84" spans="1:18" ht="18.75" customHeight="1" x14ac:dyDescent="0.15">
      <c r="A84" s="134"/>
      <c r="B84" s="94"/>
      <c r="C84" s="92"/>
      <c r="D84" s="139"/>
      <c r="E84" s="139"/>
      <c r="F84" s="92"/>
      <c r="G84" s="92"/>
      <c r="H84" s="92"/>
      <c r="I84" s="92"/>
      <c r="J84" s="92"/>
      <c r="K84" s="92"/>
      <c r="L84" s="92"/>
      <c r="M84" s="92"/>
      <c r="N84" s="92"/>
      <c r="O84" s="92"/>
      <c r="P84" s="92"/>
      <c r="Q84" s="92"/>
      <c r="R84" s="92"/>
    </row>
    <row r="85" spans="1:18" ht="18.75" customHeight="1" x14ac:dyDescent="0.15">
      <c r="A85" s="134"/>
      <c r="B85" s="94"/>
      <c r="C85" s="92"/>
      <c r="D85" s="139"/>
      <c r="E85" s="139"/>
      <c r="F85" s="92"/>
      <c r="G85" s="92"/>
      <c r="H85" s="92"/>
      <c r="I85" s="92"/>
      <c r="J85" s="92"/>
      <c r="K85" s="92"/>
      <c r="L85" s="92"/>
      <c r="M85" s="92"/>
      <c r="N85" s="92"/>
      <c r="O85" s="92"/>
      <c r="P85" s="92"/>
      <c r="Q85" s="92"/>
      <c r="R85" s="92"/>
    </row>
    <row r="86" spans="1:18" ht="18.75" customHeight="1" x14ac:dyDescent="0.15">
      <c r="A86" s="134"/>
      <c r="B86" s="94"/>
      <c r="C86" s="92"/>
      <c r="D86" s="139"/>
      <c r="E86" s="139"/>
      <c r="F86" s="92"/>
      <c r="G86" s="92"/>
      <c r="H86" s="92"/>
      <c r="I86" s="92"/>
      <c r="J86" s="92"/>
      <c r="K86" s="92"/>
      <c r="L86" s="92"/>
      <c r="M86" s="92"/>
      <c r="N86" s="92"/>
      <c r="O86" s="92"/>
      <c r="P86" s="92"/>
      <c r="Q86" s="92"/>
      <c r="R86" s="92"/>
    </row>
    <row r="87" spans="1:18" ht="18.75" customHeight="1" x14ac:dyDescent="0.15">
      <c r="A87" s="134"/>
      <c r="B87" s="94"/>
      <c r="C87" s="92"/>
      <c r="D87" s="139"/>
      <c r="E87" s="139"/>
      <c r="F87" s="92"/>
      <c r="G87" s="92"/>
      <c r="H87" s="92"/>
      <c r="I87" s="92"/>
      <c r="J87" s="92"/>
      <c r="K87" s="92"/>
      <c r="L87" s="92"/>
      <c r="M87" s="92"/>
      <c r="N87" s="92"/>
      <c r="O87" s="92"/>
      <c r="P87" s="92"/>
      <c r="Q87" s="92"/>
      <c r="R87" s="92"/>
    </row>
    <row r="88" spans="1:18" ht="18.75" customHeight="1" x14ac:dyDescent="0.15">
      <c r="A88" s="134"/>
      <c r="B88" s="94"/>
      <c r="C88" s="92"/>
      <c r="D88" s="139"/>
      <c r="E88" s="139"/>
      <c r="F88" s="92"/>
      <c r="G88" s="92"/>
      <c r="H88" s="92"/>
      <c r="I88" s="92"/>
      <c r="J88" s="92"/>
      <c r="K88" s="92"/>
      <c r="L88" s="92"/>
      <c r="M88" s="92"/>
      <c r="N88" s="92"/>
      <c r="O88" s="92"/>
      <c r="P88" s="92"/>
      <c r="Q88" s="92"/>
      <c r="R88" s="92"/>
    </row>
    <row r="89" spans="1:18" ht="18.75" customHeight="1" x14ac:dyDescent="0.15">
      <c r="A89" s="134"/>
      <c r="B89" s="94"/>
      <c r="C89" s="92"/>
      <c r="D89" s="139"/>
      <c r="E89" s="139"/>
      <c r="F89" s="92"/>
      <c r="G89" s="92"/>
      <c r="H89" s="92"/>
      <c r="I89" s="92"/>
      <c r="J89" s="92"/>
      <c r="K89" s="92"/>
      <c r="L89" s="92"/>
      <c r="M89" s="92"/>
      <c r="N89" s="92"/>
      <c r="O89" s="92"/>
      <c r="P89" s="92"/>
      <c r="Q89" s="92"/>
      <c r="R89" s="92"/>
    </row>
    <row r="90" spans="1:18" ht="18.75" customHeight="1" x14ac:dyDescent="0.15">
      <c r="A90" s="134"/>
      <c r="B90" s="94"/>
      <c r="C90" s="92"/>
      <c r="D90" s="139"/>
      <c r="E90" s="139"/>
      <c r="F90" s="92"/>
      <c r="G90" s="92"/>
      <c r="H90" s="92"/>
      <c r="I90" s="92"/>
      <c r="J90" s="92"/>
      <c r="K90" s="92"/>
      <c r="L90" s="92"/>
      <c r="M90" s="92"/>
      <c r="N90" s="92"/>
      <c r="O90" s="92"/>
      <c r="P90" s="92"/>
      <c r="Q90" s="92"/>
      <c r="R90" s="92"/>
    </row>
    <row r="91" spans="1:18" ht="18.75" customHeight="1" x14ac:dyDescent="0.15">
      <c r="A91" s="134"/>
      <c r="B91" s="94"/>
      <c r="C91" s="92"/>
      <c r="D91" s="139"/>
      <c r="E91" s="139"/>
      <c r="F91" s="92"/>
      <c r="G91" s="92"/>
      <c r="H91" s="92"/>
      <c r="I91" s="92"/>
      <c r="J91" s="92"/>
      <c r="K91" s="92"/>
      <c r="L91" s="92"/>
      <c r="M91" s="92"/>
      <c r="N91" s="92"/>
      <c r="O91" s="92"/>
      <c r="P91" s="92"/>
      <c r="Q91" s="92"/>
      <c r="R91" s="92"/>
    </row>
    <row r="92" spans="1:18" ht="18.75" customHeight="1" x14ac:dyDescent="0.15">
      <c r="A92" s="134"/>
      <c r="B92" s="94"/>
      <c r="C92" s="92"/>
      <c r="D92" s="139"/>
      <c r="E92" s="139"/>
      <c r="F92" s="92"/>
      <c r="G92" s="92"/>
      <c r="H92" s="92"/>
      <c r="I92" s="92"/>
      <c r="J92" s="92"/>
      <c r="K92" s="92"/>
      <c r="L92" s="92"/>
      <c r="M92" s="92"/>
      <c r="N92" s="92"/>
      <c r="O92" s="92"/>
      <c r="P92" s="92"/>
      <c r="Q92" s="92"/>
      <c r="R92" s="92"/>
    </row>
    <row r="93" spans="1:18" ht="18.75" customHeight="1" x14ac:dyDescent="0.15">
      <c r="A93" s="134"/>
      <c r="B93" s="94"/>
      <c r="C93" s="92"/>
      <c r="D93" s="139"/>
      <c r="E93" s="139"/>
      <c r="F93" s="92"/>
      <c r="G93" s="92"/>
      <c r="H93" s="92"/>
      <c r="I93" s="92"/>
      <c r="J93" s="92"/>
      <c r="K93" s="92"/>
      <c r="L93" s="92"/>
      <c r="M93" s="92"/>
      <c r="N93" s="92"/>
      <c r="O93" s="92"/>
      <c r="P93" s="92"/>
      <c r="Q93" s="92"/>
      <c r="R93" s="92"/>
    </row>
    <row r="94" spans="1:18" ht="18.75" customHeight="1" x14ac:dyDescent="0.15">
      <c r="A94" s="134"/>
      <c r="B94" s="94"/>
      <c r="C94" s="92"/>
      <c r="D94" s="139"/>
      <c r="E94" s="139"/>
      <c r="F94" s="92"/>
      <c r="G94" s="92"/>
      <c r="H94" s="92"/>
      <c r="I94" s="92"/>
      <c r="J94" s="92"/>
      <c r="K94" s="92"/>
      <c r="L94" s="92"/>
      <c r="M94" s="92"/>
      <c r="N94" s="92"/>
      <c r="O94" s="92"/>
      <c r="P94" s="92"/>
      <c r="Q94" s="92"/>
      <c r="R94" s="92"/>
    </row>
    <row r="95" spans="1:18" ht="18.75" customHeight="1" x14ac:dyDescent="0.15">
      <c r="A95" s="134"/>
      <c r="B95" s="94"/>
      <c r="C95" s="92"/>
      <c r="D95" s="139"/>
      <c r="E95" s="139"/>
      <c r="F95" s="92"/>
      <c r="G95" s="92"/>
      <c r="H95" s="92"/>
      <c r="I95" s="92"/>
      <c r="J95" s="92"/>
      <c r="K95" s="92"/>
      <c r="L95" s="92"/>
      <c r="M95" s="92"/>
      <c r="N95" s="92"/>
      <c r="O95" s="92"/>
      <c r="P95" s="92"/>
      <c r="Q95" s="92"/>
      <c r="R95" s="92"/>
    </row>
    <row r="96" spans="1:18" ht="18.75" customHeight="1" x14ac:dyDescent="0.15">
      <c r="A96" s="134"/>
      <c r="B96" s="94"/>
      <c r="C96" s="92"/>
      <c r="D96" s="139"/>
      <c r="E96" s="139"/>
      <c r="F96" s="92"/>
      <c r="G96" s="92"/>
      <c r="H96" s="92"/>
      <c r="I96" s="92"/>
      <c r="J96" s="92"/>
      <c r="K96" s="92"/>
      <c r="L96" s="92"/>
      <c r="M96" s="92"/>
      <c r="N96" s="92"/>
      <c r="O96" s="92"/>
      <c r="P96" s="92"/>
      <c r="Q96" s="92"/>
      <c r="R96" s="92"/>
    </row>
    <row r="97" spans="1:18" ht="18.75" customHeight="1" x14ac:dyDescent="0.15">
      <c r="A97" s="134"/>
      <c r="B97" s="94"/>
      <c r="C97" s="92"/>
      <c r="D97" s="139"/>
      <c r="E97" s="139"/>
      <c r="F97" s="92"/>
      <c r="G97" s="92"/>
      <c r="H97" s="92"/>
      <c r="I97" s="92"/>
      <c r="J97" s="92"/>
      <c r="K97" s="92"/>
      <c r="L97" s="92"/>
      <c r="M97" s="92"/>
      <c r="N97" s="92"/>
      <c r="O97" s="92"/>
      <c r="P97" s="92"/>
      <c r="Q97" s="92"/>
      <c r="R97" s="92"/>
    </row>
    <row r="98" spans="1:18" ht="18.75" customHeight="1" x14ac:dyDescent="0.15">
      <c r="A98" s="134"/>
      <c r="B98" s="94"/>
      <c r="C98" s="92"/>
      <c r="D98" s="139"/>
      <c r="E98" s="139"/>
      <c r="F98" s="92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</row>
    <row r="99" spans="1:18" ht="18.75" customHeight="1" x14ac:dyDescent="0.15">
      <c r="A99" s="134"/>
      <c r="B99" s="94"/>
      <c r="C99" s="92"/>
      <c r="D99" s="139"/>
      <c r="E99" s="139"/>
      <c r="F99" s="92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</row>
    <row r="100" spans="1:18" ht="18.75" customHeight="1" x14ac:dyDescent="0.15">
      <c r="A100" s="134"/>
      <c r="B100" s="94"/>
      <c r="C100" s="92"/>
      <c r="D100" s="139"/>
      <c r="E100" s="139"/>
      <c r="F100" s="92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</row>
    <row r="101" spans="1:18" ht="18.75" customHeight="1" x14ac:dyDescent="0.15">
      <c r="A101" s="134"/>
      <c r="B101" s="94"/>
      <c r="C101" s="92"/>
      <c r="D101" s="139"/>
      <c r="E101" s="139"/>
      <c r="F101" s="92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</row>
    <row r="102" spans="1:18" ht="18.75" customHeight="1" x14ac:dyDescent="0.15">
      <c r="A102" s="134"/>
      <c r="B102" s="94"/>
      <c r="C102" s="92"/>
      <c r="D102" s="139"/>
      <c r="E102" s="139"/>
      <c r="F102" s="92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</row>
    <row r="103" spans="1:18" ht="18.75" customHeight="1" x14ac:dyDescent="0.15">
      <c r="A103" s="134"/>
      <c r="B103" s="94"/>
      <c r="C103" s="92"/>
      <c r="D103" s="139"/>
      <c r="E103" s="139"/>
      <c r="F103" s="92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</row>
    <row r="104" spans="1:18" ht="18.75" customHeight="1" x14ac:dyDescent="0.15">
      <c r="A104" s="134"/>
      <c r="B104" s="94"/>
      <c r="C104" s="92"/>
      <c r="D104" s="139"/>
      <c r="E104" s="139"/>
      <c r="F104" s="92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</row>
    <row r="105" spans="1:18" ht="18.75" customHeight="1" x14ac:dyDescent="0.15">
      <c r="A105" s="134"/>
      <c r="B105" s="94"/>
      <c r="C105" s="92"/>
      <c r="D105" s="139"/>
      <c r="E105" s="139"/>
      <c r="F105" s="92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</row>
    <row r="106" spans="1:18" ht="18.75" customHeight="1" x14ac:dyDescent="0.15">
      <c r="A106" s="134"/>
      <c r="B106" s="94"/>
      <c r="C106" s="92"/>
      <c r="D106" s="139"/>
      <c r="E106" s="139"/>
      <c r="F106" s="92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</row>
    <row r="107" spans="1:18" ht="18.75" customHeight="1" x14ac:dyDescent="0.15">
      <c r="A107" s="134"/>
      <c r="B107" s="94"/>
      <c r="C107" s="92"/>
      <c r="D107" s="139"/>
      <c r="E107" s="139"/>
      <c r="F107" s="92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</row>
    <row r="108" spans="1:18" ht="18.75" customHeight="1" x14ac:dyDescent="0.15">
      <c r="A108" s="134"/>
      <c r="B108" s="94"/>
      <c r="C108" s="92"/>
      <c r="D108" s="139"/>
      <c r="E108" s="139"/>
      <c r="F108" s="92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</row>
    <row r="109" spans="1:18" ht="18.75" customHeight="1" x14ac:dyDescent="0.15">
      <c r="A109" s="134"/>
      <c r="B109" s="94"/>
      <c r="C109" s="92"/>
      <c r="D109" s="139"/>
      <c r="E109" s="139"/>
      <c r="F109" s="92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</row>
    <row r="110" spans="1:18" ht="18.75" customHeight="1" x14ac:dyDescent="0.15">
      <c r="A110" s="134"/>
      <c r="B110" s="94"/>
      <c r="C110" s="92"/>
      <c r="D110" s="139"/>
      <c r="E110" s="139"/>
      <c r="F110" s="92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</row>
    <row r="111" spans="1:18" ht="18.75" customHeight="1" x14ac:dyDescent="0.15">
      <c r="A111" s="134"/>
      <c r="B111" s="94"/>
      <c r="C111" s="92"/>
      <c r="D111" s="139"/>
      <c r="E111" s="139"/>
      <c r="F111" s="92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</row>
    <row r="112" spans="1:18" ht="18.75" customHeight="1" x14ac:dyDescent="0.15">
      <c r="A112" s="134"/>
      <c r="B112" s="94"/>
      <c r="C112" s="92"/>
      <c r="D112" s="139"/>
      <c r="E112" s="139"/>
      <c r="F112" s="92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</row>
    <row r="113" spans="1:18" ht="18.75" customHeight="1" x14ac:dyDescent="0.15">
      <c r="A113" s="134"/>
      <c r="B113" s="94"/>
      <c r="C113" s="92"/>
      <c r="D113" s="139"/>
      <c r="E113" s="139"/>
      <c r="F113" s="92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  <c r="R113" s="92"/>
    </row>
    <row r="114" spans="1:18" ht="18.75" customHeight="1" x14ac:dyDescent="0.15">
      <c r="A114" s="134"/>
      <c r="B114" s="94"/>
      <c r="C114" s="92"/>
      <c r="D114" s="139"/>
      <c r="E114" s="139"/>
      <c r="F114" s="92"/>
      <c r="G114" s="92"/>
      <c r="H114" s="92"/>
      <c r="I114" s="92"/>
      <c r="J114" s="92"/>
      <c r="K114" s="92"/>
      <c r="L114" s="92"/>
      <c r="M114" s="92"/>
      <c r="N114" s="92"/>
      <c r="O114" s="92"/>
      <c r="P114" s="92"/>
      <c r="Q114" s="92"/>
      <c r="R114" s="92"/>
    </row>
    <row r="115" spans="1:18" ht="18.75" customHeight="1" x14ac:dyDescent="0.15">
      <c r="A115" s="134"/>
      <c r="B115" s="94"/>
      <c r="C115" s="92"/>
      <c r="D115" s="139"/>
      <c r="E115" s="139"/>
      <c r="F115" s="92"/>
      <c r="G115" s="92"/>
      <c r="H115" s="92"/>
      <c r="I115" s="92"/>
      <c r="J115" s="92"/>
      <c r="K115" s="92"/>
      <c r="L115" s="92"/>
      <c r="M115" s="92"/>
      <c r="N115" s="92"/>
      <c r="O115" s="92"/>
      <c r="P115" s="92"/>
      <c r="Q115" s="92"/>
      <c r="R115" s="92"/>
    </row>
    <row r="116" spans="1:18" ht="18.75" customHeight="1" x14ac:dyDescent="0.15">
      <c r="A116" s="134"/>
      <c r="B116" s="94"/>
      <c r="C116" s="92"/>
      <c r="D116" s="139"/>
      <c r="E116" s="139"/>
      <c r="F116" s="92"/>
      <c r="G116" s="92"/>
      <c r="H116" s="92"/>
      <c r="I116" s="92"/>
      <c r="J116" s="92"/>
      <c r="K116" s="92"/>
      <c r="L116" s="92"/>
      <c r="M116" s="92"/>
      <c r="N116" s="92"/>
      <c r="O116" s="92"/>
      <c r="P116" s="92"/>
      <c r="Q116" s="92"/>
      <c r="R116" s="92"/>
    </row>
    <row r="117" spans="1:18" ht="18.75" customHeight="1" x14ac:dyDescent="0.15">
      <c r="A117" s="134"/>
      <c r="B117" s="94"/>
      <c r="C117" s="92"/>
      <c r="D117" s="139"/>
      <c r="E117" s="139"/>
      <c r="F117" s="92"/>
      <c r="G117" s="92"/>
      <c r="H117" s="92"/>
      <c r="I117" s="92"/>
      <c r="J117" s="92"/>
      <c r="K117" s="92"/>
      <c r="L117" s="92"/>
      <c r="M117" s="92"/>
      <c r="N117" s="92"/>
      <c r="O117" s="92"/>
      <c r="P117" s="92"/>
      <c r="Q117" s="92"/>
      <c r="R117" s="92"/>
    </row>
    <row r="118" spans="1:18" ht="18.75" customHeight="1" x14ac:dyDescent="0.15">
      <c r="A118" s="134"/>
      <c r="B118" s="94"/>
      <c r="C118" s="92"/>
      <c r="D118" s="139"/>
      <c r="E118" s="139"/>
      <c r="F118" s="92"/>
      <c r="G118" s="92"/>
      <c r="H118" s="92"/>
      <c r="I118" s="92"/>
      <c r="J118" s="92"/>
      <c r="K118" s="92"/>
      <c r="L118" s="92"/>
      <c r="M118" s="92"/>
      <c r="N118" s="92"/>
      <c r="O118" s="92"/>
      <c r="P118" s="92"/>
      <c r="Q118" s="92"/>
      <c r="R118" s="92"/>
    </row>
    <row r="119" spans="1:18" ht="18.75" customHeight="1" x14ac:dyDescent="0.15">
      <c r="A119" s="134"/>
      <c r="B119" s="94"/>
      <c r="C119" s="92"/>
      <c r="D119" s="139"/>
      <c r="E119" s="139"/>
      <c r="F119" s="92"/>
      <c r="G119" s="92"/>
      <c r="H119" s="92"/>
      <c r="I119" s="92"/>
      <c r="J119" s="92"/>
      <c r="K119" s="92"/>
      <c r="L119" s="92"/>
      <c r="M119" s="92"/>
      <c r="N119" s="92"/>
      <c r="O119" s="92"/>
      <c r="P119" s="92"/>
      <c r="Q119" s="92"/>
      <c r="R119" s="92"/>
    </row>
    <row r="120" spans="1:18" ht="18.75" customHeight="1" x14ac:dyDescent="0.15">
      <c r="A120" s="134"/>
      <c r="B120" s="94"/>
      <c r="C120" s="92"/>
      <c r="D120" s="139"/>
      <c r="E120" s="139"/>
      <c r="F120" s="92"/>
      <c r="G120" s="92"/>
      <c r="H120" s="92"/>
      <c r="I120" s="92"/>
      <c r="J120" s="92"/>
      <c r="K120" s="92"/>
      <c r="L120" s="92"/>
      <c r="M120" s="92"/>
      <c r="N120" s="92"/>
      <c r="O120" s="92"/>
      <c r="P120" s="92"/>
      <c r="Q120" s="92"/>
      <c r="R120" s="92"/>
    </row>
    <row r="121" spans="1:18" ht="18.75" customHeight="1" x14ac:dyDescent="0.15">
      <c r="A121" s="134"/>
      <c r="B121" s="94"/>
      <c r="C121" s="92"/>
      <c r="D121" s="139"/>
      <c r="E121" s="139"/>
      <c r="F121" s="92"/>
      <c r="G121" s="92"/>
      <c r="H121" s="92"/>
      <c r="I121" s="92"/>
      <c r="J121" s="92"/>
      <c r="K121" s="92"/>
      <c r="L121" s="92"/>
      <c r="M121" s="92"/>
      <c r="N121" s="92"/>
      <c r="O121" s="92"/>
      <c r="P121" s="92"/>
      <c r="Q121" s="92"/>
      <c r="R121" s="92"/>
    </row>
    <row r="122" spans="1:18" ht="18.75" customHeight="1" x14ac:dyDescent="0.15">
      <c r="A122" s="134"/>
      <c r="B122" s="94"/>
      <c r="C122" s="92"/>
      <c r="D122" s="139"/>
      <c r="E122" s="139"/>
      <c r="F122" s="92"/>
      <c r="G122" s="92"/>
      <c r="H122" s="92"/>
      <c r="I122" s="92"/>
      <c r="J122" s="92"/>
      <c r="K122" s="92"/>
      <c r="L122" s="92"/>
      <c r="M122" s="92"/>
      <c r="N122" s="92"/>
      <c r="O122" s="92"/>
      <c r="P122" s="92"/>
      <c r="Q122" s="92"/>
      <c r="R122" s="92"/>
    </row>
    <row r="123" spans="1:18" ht="18.75" customHeight="1" x14ac:dyDescent="0.15">
      <c r="A123" s="134"/>
      <c r="B123" s="94"/>
      <c r="C123" s="92"/>
      <c r="D123" s="139"/>
      <c r="E123" s="139"/>
      <c r="F123" s="92"/>
      <c r="G123" s="92"/>
      <c r="H123" s="92"/>
      <c r="I123" s="92"/>
      <c r="J123" s="92"/>
      <c r="K123" s="92"/>
      <c r="L123" s="92"/>
      <c r="M123" s="92"/>
      <c r="N123" s="92"/>
      <c r="O123" s="92"/>
      <c r="P123" s="92"/>
      <c r="Q123" s="92"/>
      <c r="R123" s="92"/>
    </row>
    <row r="124" spans="1:18" ht="18.75" customHeight="1" x14ac:dyDescent="0.15">
      <c r="A124" s="134"/>
      <c r="B124" s="94"/>
      <c r="C124" s="92"/>
      <c r="D124" s="139"/>
      <c r="E124" s="139"/>
      <c r="F124" s="92"/>
      <c r="G124" s="92"/>
      <c r="H124" s="92"/>
      <c r="I124" s="92"/>
      <c r="J124" s="92"/>
      <c r="K124" s="92"/>
      <c r="L124" s="92"/>
      <c r="M124" s="92"/>
      <c r="N124" s="92"/>
      <c r="O124" s="92"/>
      <c r="P124" s="92"/>
      <c r="Q124" s="92"/>
      <c r="R124" s="92"/>
    </row>
    <row r="125" spans="1:18" ht="18.75" customHeight="1" x14ac:dyDescent="0.15">
      <c r="A125" s="134"/>
      <c r="B125" s="94"/>
      <c r="C125" s="92"/>
      <c r="D125" s="139"/>
      <c r="E125" s="139"/>
      <c r="F125" s="92"/>
      <c r="G125" s="92"/>
      <c r="H125" s="92"/>
      <c r="I125" s="92"/>
      <c r="J125" s="92"/>
      <c r="K125" s="92"/>
      <c r="L125" s="92"/>
      <c r="M125" s="92"/>
      <c r="N125" s="92"/>
      <c r="O125" s="92"/>
      <c r="P125" s="92"/>
      <c r="Q125" s="92"/>
      <c r="R125" s="92"/>
    </row>
    <row r="126" spans="1:18" ht="18.75" customHeight="1" x14ac:dyDescent="0.15">
      <c r="A126" s="134"/>
      <c r="B126" s="94"/>
      <c r="C126" s="92"/>
      <c r="D126" s="139"/>
      <c r="E126" s="139"/>
      <c r="F126" s="92"/>
      <c r="G126" s="92"/>
      <c r="H126" s="92"/>
      <c r="I126" s="92"/>
      <c r="J126" s="92"/>
      <c r="K126" s="92"/>
      <c r="L126" s="92"/>
      <c r="M126" s="92"/>
      <c r="N126" s="92"/>
      <c r="O126" s="92"/>
      <c r="P126" s="92"/>
      <c r="Q126" s="92"/>
      <c r="R126" s="92"/>
    </row>
    <row r="127" spans="1:18" ht="18.75" customHeight="1" x14ac:dyDescent="0.15">
      <c r="A127" s="134"/>
      <c r="B127" s="94"/>
      <c r="C127" s="92"/>
      <c r="D127" s="139"/>
      <c r="E127" s="139"/>
      <c r="F127" s="92"/>
      <c r="G127" s="92"/>
      <c r="H127" s="92"/>
      <c r="I127" s="92"/>
      <c r="J127" s="92"/>
      <c r="K127" s="92"/>
      <c r="L127" s="92"/>
      <c r="M127" s="92"/>
      <c r="N127" s="92"/>
      <c r="O127" s="92"/>
      <c r="P127" s="92"/>
      <c r="Q127" s="92"/>
      <c r="R127" s="92"/>
    </row>
    <row r="128" spans="1:18" ht="18.75" customHeight="1" x14ac:dyDescent="0.15">
      <c r="A128" s="134"/>
      <c r="B128" s="94"/>
      <c r="C128" s="92"/>
      <c r="D128" s="139"/>
      <c r="E128" s="139"/>
      <c r="F128" s="92"/>
      <c r="G128" s="92"/>
      <c r="H128" s="92"/>
      <c r="I128" s="92"/>
      <c r="J128" s="92"/>
      <c r="K128" s="92"/>
      <c r="L128" s="92"/>
      <c r="M128" s="92"/>
      <c r="N128" s="92"/>
      <c r="O128" s="92"/>
      <c r="P128" s="92"/>
      <c r="Q128" s="92"/>
      <c r="R128" s="92"/>
    </row>
    <row r="129" spans="1:18" ht="18.75" customHeight="1" x14ac:dyDescent="0.15">
      <c r="A129" s="134"/>
      <c r="B129" s="94"/>
      <c r="C129" s="92"/>
      <c r="D129" s="139"/>
      <c r="E129" s="139"/>
      <c r="F129" s="92"/>
      <c r="G129" s="92"/>
      <c r="H129" s="92"/>
      <c r="I129" s="92"/>
      <c r="J129" s="92"/>
      <c r="K129" s="92"/>
      <c r="L129" s="92"/>
      <c r="M129" s="92"/>
      <c r="N129" s="92"/>
      <c r="O129" s="92"/>
      <c r="P129" s="92"/>
      <c r="Q129" s="92"/>
      <c r="R129" s="92"/>
    </row>
    <row r="130" spans="1:18" ht="18.75" customHeight="1" x14ac:dyDescent="0.15">
      <c r="A130" s="134"/>
      <c r="B130" s="94"/>
      <c r="C130" s="92"/>
      <c r="D130" s="139"/>
      <c r="E130" s="139"/>
      <c r="F130" s="92"/>
      <c r="G130" s="92"/>
      <c r="H130" s="92"/>
      <c r="I130" s="92"/>
      <c r="J130" s="92"/>
      <c r="K130" s="92"/>
      <c r="L130" s="92"/>
      <c r="M130" s="92"/>
      <c r="N130" s="92"/>
      <c r="O130" s="92"/>
      <c r="P130" s="92"/>
      <c r="Q130" s="92"/>
      <c r="R130" s="92"/>
    </row>
    <row r="131" spans="1:18" ht="18.75" customHeight="1" x14ac:dyDescent="0.15">
      <c r="A131" s="134"/>
      <c r="B131" s="94"/>
      <c r="C131" s="92"/>
      <c r="D131" s="139"/>
      <c r="E131" s="139"/>
      <c r="F131" s="92"/>
      <c r="G131" s="92"/>
      <c r="H131" s="92"/>
      <c r="I131" s="92"/>
      <c r="J131" s="92"/>
      <c r="K131" s="92"/>
      <c r="L131" s="92"/>
      <c r="M131" s="92"/>
      <c r="N131" s="92"/>
      <c r="O131" s="92"/>
      <c r="P131" s="92"/>
      <c r="Q131" s="92"/>
      <c r="R131" s="92"/>
    </row>
    <row r="132" spans="1:18" ht="18.75" customHeight="1" x14ac:dyDescent="0.15">
      <c r="A132" s="134"/>
      <c r="B132" s="94"/>
      <c r="C132" s="92"/>
      <c r="D132" s="139"/>
      <c r="E132" s="139"/>
      <c r="F132" s="92"/>
      <c r="G132" s="92"/>
      <c r="H132" s="92"/>
      <c r="I132" s="92"/>
      <c r="J132" s="92"/>
      <c r="K132" s="92"/>
      <c r="L132" s="92"/>
      <c r="M132" s="92"/>
      <c r="N132" s="92"/>
      <c r="O132" s="92"/>
      <c r="P132" s="92"/>
      <c r="Q132" s="92"/>
      <c r="R132" s="92"/>
    </row>
    <row r="133" spans="1:18" ht="18.75" customHeight="1" x14ac:dyDescent="0.15">
      <c r="A133" s="134"/>
      <c r="B133" s="94"/>
      <c r="C133" s="92"/>
      <c r="D133" s="139"/>
      <c r="E133" s="139"/>
      <c r="F133" s="92"/>
      <c r="G133" s="92"/>
      <c r="H133" s="92"/>
      <c r="I133" s="92"/>
      <c r="J133" s="92"/>
      <c r="K133" s="92"/>
      <c r="L133" s="92"/>
      <c r="M133" s="92"/>
      <c r="N133" s="92"/>
      <c r="O133" s="92"/>
      <c r="P133" s="92"/>
      <c r="Q133" s="92"/>
      <c r="R133" s="92"/>
    </row>
    <row r="134" spans="1:18" ht="18.75" customHeight="1" x14ac:dyDescent="0.15">
      <c r="A134" s="134"/>
      <c r="B134" s="94"/>
      <c r="C134" s="92"/>
      <c r="D134" s="139"/>
      <c r="E134" s="139"/>
      <c r="F134" s="92"/>
      <c r="G134" s="92"/>
      <c r="H134" s="92"/>
      <c r="I134" s="92"/>
      <c r="J134" s="92"/>
      <c r="K134" s="92"/>
      <c r="L134" s="92"/>
      <c r="M134" s="92"/>
      <c r="N134" s="92"/>
      <c r="O134" s="92"/>
      <c r="P134" s="92"/>
      <c r="Q134" s="92"/>
      <c r="R134" s="92"/>
    </row>
    <row r="135" spans="1:18" ht="18.75" customHeight="1" x14ac:dyDescent="0.15">
      <c r="A135" s="134"/>
      <c r="B135" s="94"/>
      <c r="C135" s="92"/>
      <c r="D135" s="139"/>
      <c r="E135" s="139"/>
      <c r="F135" s="92"/>
      <c r="G135" s="92"/>
      <c r="H135" s="92"/>
      <c r="I135" s="92"/>
      <c r="J135" s="92"/>
      <c r="K135" s="92"/>
      <c r="L135" s="92"/>
      <c r="M135" s="92"/>
      <c r="N135" s="92"/>
      <c r="O135" s="92"/>
      <c r="P135" s="92"/>
      <c r="Q135" s="92"/>
      <c r="R135" s="92"/>
    </row>
    <row r="136" spans="1:18" ht="18.75" customHeight="1" x14ac:dyDescent="0.15">
      <c r="A136" s="134"/>
      <c r="B136" s="94"/>
      <c r="C136" s="92"/>
      <c r="D136" s="139"/>
      <c r="E136" s="139"/>
      <c r="F136" s="92"/>
      <c r="G136" s="92"/>
      <c r="H136" s="92"/>
      <c r="I136" s="92"/>
      <c r="J136" s="92"/>
      <c r="K136" s="92"/>
      <c r="L136" s="92"/>
      <c r="M136" s="92"/>
      <c r="N136" s="92"/>
      <c r="O136" s="92"/>
      <c r="P136" s="92"/>
      <c r="Q136" s="92"/>
      <c r="R136" s="92"/>
    </row>
    <row r="137" spans="1:18" ht="18.75" customHeight="1" x14ac:dyDescent="0.15">
      <c r="A137" s="134"/>
      <c r="B137" s="94"/>
      <c r="C137" s="92"/>
      <c r="D137" s="139"/>
      <c r="E137" s="139"/>
      <c r="F137" s="92"/>
      <c r="G137" s="92"/>
      <c r="H137" s="92"/>
      <c r="I137" s="92"/>
      <c r="J137" s="92"/>
      <c r="K137" s="92"/>
      <c r="L137" s="92"/>
      <c r="M137" s="92"/>
      <c r="N137" s="92"/>
      <c r="O137" s="92"/>
      <c r="P137" s="92"/>
      <c r="Q137" s="92"/>
      <c r="R137" s="92"/>
    </row>
    <row r="138" spans="1:18" ht="18.75" customHeight="1" x14ac:dyDescent="0.15">
      <c r="A138" s="134"/>
      <c r="B138" s="94"/>
      <c r="C138" s="92"/>
      <c r="D138" s="139"/>
      <c r="E138" s="139"/>
      <c r="F138" s="92"/>
      <c r="G138" s="92"/>
      <c r="H138" s="92"/>
      <c r="I138" s="92"/>
      <c r="J138" s="92"/>
      <c r="K138" s="92"/>
      <c r="L138" s="92"/>
      <c r="M138" s="92"/>
      <c r="N138" s="92"/>
      <c r="O138" s="92"/>
      <c r="P138" s="92"/>
      <c r="Q138" s="92"/>
      <c r="R138" s="92"/>
    </row>
    <row r="139" spans="1:18" ht="18.75" customHeight="1" x14ac:dyDescent="0.15">
      <c r="A139" s="134"/>
      <c r="B139" s="94"/>
      <c r="C139" s="92"/>
      <c r="D139" s="139"/>
      <c r="E139" s="139"/>
      <c r="F139" s="92"/>
      <c r="G139" s="92"/>
      <c r="H139" s="92"/>
      <c r="I139" s="92"/>
      <c r="J139" s="92"/>
      <c r="K139" s="92"/>
      <c r="L139" s="92"/>
      <c r="M139" s="92"/>
      <c r="N139" s="92"/>
      <c r="O139" s="92"/>
      <c r="P139" s="92"/>
      <c r="Q139" s="92"/>
      <c r="R139" s="92"/>
    </row>
    <row r="140" spans="1:18" ht="18.75" customHeight="1" x14ac:dyDescent="0.15">
      <c r="A140" s="134"/>
      <c r="B140" s="94"/>
      <c r="C140" s="92"/>
      <c r="D140" s="139"/>
      <c r="E140" s="139"/>
      <c r="F140" s="92"/>
      <c r="G140" s="92"/>
      <c r="H140" s="92"/>
      <c r="I140" s="92"/>
      <c r="J140" s="92"/>
      <c r="K140" s="92"/>
      <c r="L140" s="92"/>
      <c r="M140" s="92"/>
      <c r="N140" s="92"/>
      <c r="O140" s="92"/>
      <c r="P140" s="92"/>
      <c r="Q140" s="92"/>
      <c r="R140" s="92"/>
    </row>
    <row r="141" spans="1:18" ht="18.75" customHeight="1" x14ac:dyDescent="0.15">
      <c r="A141" s="134"/>
      <c r="B141" s="94"/>
      <c r="C141" s="92"/>
      <c r="D141" s="139"/>
      <c r="E141" s="139"/>
      <c r="F141" s="92"/>
      <c r="G141" s="92"/>
      <c r="H141" s="92"/>
      <c r="I141" s="92"/>
      <c r="J141" s="92"/>
      <c r="K141" s="92"/>
      <c r="L141" s="92"/>
      <c r="M141" s="92"/>
      <c r="N141" s="92"/>
      <c r="O141" s="92"/>
      <c r="P141" s="92"/>
      <c r="Q141" s="92"/>
      <c r="R141" s="92"/>
    </row>
    <row r="142" spans="1:18" ht="18.75" customHeight="1" x14ac:dyDescent="0.15">
      <c r="A142" s="134"/>
      <c r="B142" s="94"/>
      <c r="C142" s="92"/>
      <c r="D142" s="139"/>
      <c r="E142" s="139"/>
      <c r="F142" s="92"/>
      <c r="G142" s="92"/>
      <c r="H142" s="92"/>
      <c r="I142" s="92"/>
      <c r="J142" s="92"/>
      <c r="K142" s="92"/>
      <c r="L142" s="92"/>
      <c r="M142" s="92"/>
      <c r="N142" s="92"/>
      <c r="O142" s="92"/>
      <c r="P142" s="92"/>
      <c r="Q142" s="92"/>
      <c r="R142" s="92"/>
    </row>
    <row r="143" spans="1:18" ht="18.75" customHeight="1" x14ac:dyDescent="0.15">
      <c r="A143" s="134"/>
      <c r="B143" s="94"/>
      <c r="C143" s="92"/>
      <c r="D143" s="139"/>
      <c r="E143" s="139"/>
      <c r="F143" s="92"/>
      <c r="G143" s="92"/>
      <c r="H143" s="92"/>
      <c r="I143" s="92"/>
      <c r="J143" s="92"/>
      <c r="K143" s="92"/>
      <c r="L143" s="92"/>
      <c r="M143" s="92"/>
      <c r="N143" s="92"/>
      <c r="O143" s="92"/>
      <c r="P143" s="92"/>
      <c r="Q143" s="92"/>
      <c r="R143" s="92"/>
    </row>
    <row r="144" spans="1:18" ht="18.75" customHeight="1" x14ac:dyDescent="0.15">
      <c r="A144" s="134"/>
      <c r="B144" s="94"/>
      <c r="C144" s="92"/>
      <c r="D144" s="139"/>
      <c r="E144" s="139"/>
      <c r="F144" s="92"/>
      <c r="G144" s="92"/>
      <c r="H144" s="92"/>
      <c r="I144" s="92"/>
      <c r="J144" s="92"/>
      <c r="K144" s="92"/>
      <c r="L144" s="92"/>
      <c r="M144" s="92"/>
      <c r="N144" s="92"/>
      <c r="O144" s="92"/>
      <c r="P144" s="92"/>
      <c r="Q144" s="92"/>
      <c r="R144" s="92"/>
    </row>
    <row r="145" spans="1:18" ht="18.75" customHeight="1" x14ac:dyDescent="0.15">
      <c r="A145" s="134"/>
      <c r="B145" s="94"/>
      <c r="C145" s="92"/>
      <c r="D145" s="139"/>
      <c r="E145" s="139"/>
      <c r="F145" s="92"/>
      <c r="G145" s="92"/>
      <c r="H145" s="92"/>
      <c r="I145" s="92"/>
      <c r="J145" s="92"/>
      <c r="K145" s="92"/>
      <c r="L145" s="92"/>
      <c r="M145" s="92"/>
      <c r="N145" s="92"/>
      <c r="O145" s="92"/>
      <c r="P145" s="92"/>
      <c r="Q145" s="92"/>
      <c r="R145" s="92"/>
    </row>
    <row r="146" spans="1:18" ht="18.75" customHeight="1" x14ac:dyDescent="0.15">
      <c r="A146" s="134"/>
      <c r="B146" s="94"/>
      <c r="C146" s="92"/>
      <c r="D146" s="139"/>
      <c r="E146" s="139"/>
      <c r="F146" s="92"/>
      <c r="G146" s="92"/>
      <c r="H146" s="92"/>
      <c r="I146" s="92"/>
      <c r="J146" s="92"/>
      <c r="K146" s="92"/>
      <c r="L146" s="92"/>
      <c r="M146" s="92"/>
      <c r="N146" s="92"/>
      <c r="O146" s="92"/>
      <c r="P146" s="92"/>
      <c r="Q146" s="92"/>
      <c r="R146" s="92"/>
    </row>
    <row r="147" spans="1:18" ht="18.75" customHeight="1" x14ac:dyDescent="0.15">
      <c r="A147" s="134"/>
      <c r="B147" s="94"/>
      <c r="C147" s="92"/>
      <c r="D147" s="139"/>
      <c r="E147" s="139"/>
      <c r="F147" s="92"/>
      <c r="G147" s="92"/>
      <c r="H147" s="92"/>
      <c r="I147" s="92"/>
      <c r="J147" s="92"/>
      <c r="K147" s="92"/>
      <c r="L147" s="92"/>
      <c r="M147" s="92"/>
      <c r="N147" s="92"/>
      <c r="O147" s="92"/>
      <c r="P147" s="92"/>
      <c r="Q147" s="92"/>
      <c r="R147" s="92"/>
    </row>
    <row r="148" spans="1:18" ht="18.75" customHeight="1" x14ac:dyDescent="0.15">
      <c r="A148" s="134"/>
      <c r="B148" s="94"/>
      <c r="C148" s="92"/>
      <c r="D148" s="139"/>
      <c r="E148" s="139"/>
      <c r="F148" s="92"/>
      <c r="G148" s="92"/>
      <c r="H148" s="92"/>
      <c r="I148" s="92"/>
      <c r="J148" s="92"/>
      <c r="K148" s="92"/>
      <c r="L148" s="92"/>
      <c r="M148" s="92"/>
      <c r="N148" s="92"/>
      <c r="O148" s="92"/>
      <c r="P148" s="92"/>
      <c r="Q148" s="92"/>
      <c r="R148" s="92"/>
    </row>
    <row r="149" spans="1:18" ht="18.75" customHeight="1" x14ac:dyDescent="0.15">
      <c r="A149" s="134"/>
      <c r="B149" s="94"/>
      <c r="C149" s="92"/>
      <c r="D149" s="139"/>
      <c r="E149" s="139"/>
      <c r="F149" s="92"/>
      <c r="G149" s="92"/>
      <c r="H149" s="92"/>
      <c r="I149" s="92"/>
      <c r="J149" s="92"/>
      <c r="K149" s="92"/>
      <c r="L149" s="92"/>
      <c r="M149" s="92"/>
      <c r="N149" s="92"/>
      <c r="O149" s="92"/>
      <c r="P149" s="92"/>
      <c r="Q149" s="92"/>
      <c r="R149" s="92"/>
    </row>
    <row r="150" spans="1:18" ht="18.75" customHeight="1" x14ac:dyDescent="0.15">
      <c r="A150" s="134"/>
      <c r="B150" s="94"/>
      <c r="C150" s="92"/>
      <c r="D150" s="139"/>
      <c r="E150" s="139"/>
      <c r="F150" s="92"/>
      <c r="G150" s="92"/>
      <c r="H150" s="92"/>
      <c r="I150" s="92"/>
      <c r="J150" s="92"/>
      <c r="K150" s="92"/>
      <c r="L150" s="92"/>
      <c r="M150" s="92"/>
      <c r="N150" s="92"/>
      <c r="O150" s="92"/>
      <c r="P150" s="92"/>
      <c r="Q150" s="92"/>
      <c r="R150" s="92"/>
    </row>
    <row r="151" spans="1:18" ht="18.75" customHeight="1" x14ac:dyDescent="0.15">
      <c r="A151" s="134"/>
      <c r="B151" s="94"/>
      <c r="C151" s="92"/>
      <c r="D151" s="139"/>
      <c r="E151" s="139"/>
      <c r="F151" s="92"/>
      <c r="G151" s="92"/>
      <c r="H151" s="92"/>
      <c r="I151" s="92"/>
      <c r="J151" s="92"/>
      <c r="K151" s="92"/>
      <c r="L151" s="92"/>
      <c r="M151" s="92"/>
      <c r="N151" s="92"/>
      <c r="O151" s="92"/>
      <c r="P151" s="92"/>
      <c r="Q151" s="92"/>
      <c r="R151" s="92"/>
    </row>
    <row r="152" spans="1:18" ht="18.75" customHeight="1" x14ac:dyDescent="0.15">
      <c r="A152" s="134"/>
      <c r="B152" s="94"/>
      <c r="C152" s="92"/>
      <c r="D152" s="139"/>
      <c r="E152" s="139"/>
      <c r="F152" s="92"/>
      <c r="G152" s="92"/>
      <c r="H152" s="92"/>
      <c r="I152" s="92"/>
      <c r="J152" s="92"/>
      <c r="K152" s="92"/>
      <c r="L152" s="92"/>
      <c r="M152" s="92"/>
      <c r="N152" s="92"/>
      <c r="O152" s="92"/>
      <c r="P152" s="92"/>
      <c r="Q152" s="92"/>
      <c r="R152" s="92"/>
    </row>
    <row r="153" spans="1:18" ht="18.75" customHeight="1" x14ac:dyDescent="0.15">
      <c r="A153" s="134"/>
      <c r="B153" s="94"/>
      <c r="C153" s="92"/>
      <c r="D153" s="139"/>
      <c r="E153" s="139"/>
      <c r="F153" s="92"/>
      <c r="G153" s="92"/>
      <c r="H153" s="92"/>
      <c r="I153" s="92"/>
      <c r="J153" s="92"/>
      <c r="K153" s="92"/>
      <c r="L153" s="92"/>
      <c r="M153" s="92"/>
      <c r="N153" s="92"/>
      <c r="O153" s="92"/>
      <c r="P153" s="92"/>
      <c r="Q153" s="92"/>
      <c r="R153" s="92"/>
    </row>
    <row r="154" spans="1:18" ht="18.75" customHeight="1" x14ac:dyDescent="0.15">
      <c r="A154" s="134"/>
      <c r="B154" s="94"/>
      <c r="C154" s="92"/>
      <c r="D154" s="139"/>
      <c r="E154" s="139"/>
      <c r="F154" s="92"/>
      <c r="G154" s="92"/>
      <c r="H154" s="92"/>
      <c r="I154" s="92"/>
      <c r="J154" s="92"/>
      <c r="K154" s="92"/>
      <c r="L154" s="92"/>
      <c r="M154" s="92"/>
      <c r="N154" s="92"/>
      <c r="O154" s="92"/>
      <c r="P154" s="92"/>
      <c r="Q154" s="92"/>
      <c r="R154" s="92"/>
    </row>
    <row r="155" spans="1:18" ht="18.75" customHeight="1" x14ac:dyDescent="0.15">
      <c r="A155" s="134"/>
      <c r="B155" s="94"/>
      <c r="C155" s="92"/>
      <c r="D155" s="139"/>
      <c r="E155" s="139"/>
      <c r="F155" s="92"/>
      <c r="G155" s="92"/>
      <c r="H155" s="92"/>
      <c r="I155" s="92"/>
      <c r="J155" s="92"/>
      <c r="K155" s="92"/>
      <c r="L155" s="92"/>
      <c r="M155" s="92"/>
      <c r="N155" s="92"/>
      <c r="O155" s="92"/>
      <c r="P155" s="92"/>
      <c r="Q155" s="92"/>
      <c r="R155" s="92"/>
    </row>
    <row r="156" spans="1:18" ht="18.75" customHeight="1" x14ac:dyDescent="0.15">
      <c r="A156" s="134"/>
      <c r="B156" s="94"/>
      <c r="C156" s="92"/>
      <c r="D156" s="139"/>
      <c r="E156" s="139"/>
      <c r="F156" s="92"/>
      <c r="G156" s="92"/>
      <c r="H156" s="92"/>
      <c r="I156" s="92"/>
      <c r="J156" s="92"/>
      <c r="K156" s="92"/>
      <c r="L156" s="92"/>
      <c r="M156" s="92"/>
      <c r="N156" s="92"/>
      <c r="O156" s="92"/>
      <c r="P156" s="92"/>
      <c r="Q156" s="92"/>
      <c r="R156" s="92"/>
    </row>
    <row r="157" spans="1:18" ht="18.75" customHeight="1" x14ac:dyDescent="0.15">
      <c r="A157" s="134"/>
      <c r="B157" s="94"/>
      <c r="C157" s="92"/>
      <c r="D157" s="139"/>
      <c r="E157" s="139"/>
      <c r="F157" s="92"/>
      <c r="G157" s="92"/>
      <c r="H157" s="92"/>
      <c r="I157" s="92"/>
      <c r="J157" s="92"/>
      <c r="K157" s="92"/>
      <c r="L157" s="92"/>
      <c r="M157" s="92"/>
      <c r="N157" s="92"/>
      <c r="O157" s="92"/>
      <c r="P157" s="92"/>
      <c r="Q157" s="92"/>
      <c r="R157" s="92"/>
    </row>
    <row r="158" spans="1:18" ht="18.75" customHeight="1" x14ac:dyDescent="0.15">
      <c r="A158" s="134"/>
      <c r="B158" s="94"/>
      <c r="C158" s="92"/>
      <c r="D158" s="139"/>
      <c r="E158" s="139"/>
      <c r="F158" s="92"/>
      <c r="G158" s="92"/>
      <c r="H158" s="92"/>
      <c r="I158" s="92"/>
      <c r="J158" s="92"/>
      <c r="K158" s="92"/>
      <c r="L158" s="92"/>
      <c r="M158" s="92"/>
      <c r="N158" s="92"/>
      <c r="O158" s="92"/>
      <c r="P158" s="92"/>
      <c r="Q158" s="92"/>
      <c r="R158" s="92"/>
    </row>
    <row r="159" spans="1:18" ht="18.75" customHeight="1" x14ac:dyDescent="0.15">
      <c r="A159" s="134"/>
      <c r="B159" s="94"/>
      <c r="C159" s="92"/>
      <c r="D159" s="139"/>
      <c r="E159" s="139"/>
      <c r="F159" s="92"/>
      <c r="G159" s="92"/>
      <c r="H159" s="92"/>
      <c r="I159" s="92"/>
      <c r="J159" s="92"/>
      <c r="K159" s="92"/>
      <c r="L159" s="92"/>
      <c r="M159" s="92"/>
      <c r="N159" s="92"/>
      <c r="O159" s="92"/>
      <c r="P159" s="92"/>
      <c r="Q159" s="92"/>
      <c r="R159" s="92"/>
    </row>
    <row r="160" spans="1:18" ht="18.75" customHeight="1" x14ac:dyDescent="0.15">
      <c r="A160" s="134"/>
      <c r="B160" s="94"/>
      <c r="C160" s="92"/>
      <c r="D160" s="139"/>
      <c r="E160" s="139"/>
      <c r="F160" s="92"/>
      <c r="G160" s="92"/>
      <c r="H160" s="92"/>
      <c r="I160" s="92"/>
      <c r="J160" s="92"/>
      <c r="K160" s="92"/>
      <c r="L160" s="92"/>
      <c r="M160" s="92"/>
      <c r="N160" s="92"/>
      <c r="O160" s="92"/>
      <c r="P160" s="92"/>
      <c r="Q160" s="92"/>
      <c r="R160" s="92"/>
    </row>
    <row r="161" spans="1:18" ht="18.75" customHeight="1" x14ac:dyDescent="0.15">
      <c r="A161" s="134"/>
      <c r="B161" s="94"/>
      <c r="C161" s="92"/>
      <c r="D161" s="139"/>
      <c r="E161" s="139"/>
      <c r="F161" s="92"/>
      <c r="G161" s="92"/>
      <c r="H161" s="92"/>
      <c r="I161" s="92"/>
      <c r="J161" s="92"/>
      <c r="K161" s="92"/>
      <c r="L161" s="92"/>
      <c r="M161" s="92"/>
      <c r="N161" s="92"/>
      <c r="O161" s="92"/>
      <c r="P161" s="92"/>
      <c r="Q161" s="92"/>
      <c r="R161" s="92"/>
    </row>
    <row r="162" spans="1:18" ht="18.75" customHeight="1" x14ac:dyDescent="0.15">
      <c r="A162" s="134"/>
      <c r="B162" s="94"/>
      <c r="C162" s="92"/>
      <c r="D162" s="139"/>
      <c r="E162" s="139"/>
      <c r="F162" s="92"/>
      <c r="G162" s="92"/>
      <c r="H162" s="92"/>
      <c r="I162" s="92"/>
      <c r="J162" s="92"/>
      <c r="K162" s="92"/>
      <c r="L162" s="92"/>
      <c r="M162" s="92"/>
      <c r="N162" s="92"/>
      <c r="O162" s="92"/>
      <c r="P162" s="92"/>
      <c r="Q162" s="92"/>
      <c r="R162" s="92"/>
    </row>
    <row r="163" spans="1:18" ht="18.75" customHeight="1" x14ac:dyDescent="0.15">
      <c r="A163" s="134"/>
      <c r="B163" s="94"/>
      <c r="C163" s="92"/>
      <c r="D163" s="139"/>
      <c r="E163" s="139"/>
      <c r="F163" s="92"/>
      <c r="G163" s="92"/>
      <c r="H163" s="92"/>
      <c r="I163" s="92"/>
      <c r="J163" s="92"/>
      <c r="K163" s="92"/>
      <c r="L163" s="92"/>
      <c r="M163" s="92"/>
      <c r="N163" s="92"/>
      <c r="O163" s="92"/>
      <c r="P163" s="92"/>
      <c r="Q163" s="92"/>
      <c r="R163" s="92"/>
    </row>
    <row r="164" spans="1:18" ht="18.75" customHeight="1" x14ac:dyDescent="0.15">
      <c r="A164" s="134"/>
      <c r="B164" s="94"/>
      <c r="C164" s="92"/>
      <c r="D164" s="139"/>
      <c r="E164" s="139"/>
      <c r="F164" s="92"/>
      <c r="G164" s="92"/>
      <c r="H164" s="92"/>
      <c r="I164" s="92"/>
      <c r="J164" s="92"/>
      <c r="K164" s="92"/>
      <c r="L164" s="92"/>
      <c r="M164" s="92"/>
      <c r="N164" s="92"/>
      <c r="O164" s="92"/>
      <c r="P164" s="92"/>
      <c r="Q164" s="92"/>
      <c r="R164" s="92"/>
    </row>
    <row r="165" spans="1:18" ht="18.75" customHeight="1" x14ac:dyDescent="0.15">
      <c r="A165" s="134"/>
      <c r="B165" s="94"/>
      <c r="C165" s="92"/>
      <c r="D165" s="139"/>
      <c r="E165" s="139"/>
      <c r="F165" s="92"/>
      <c r="G165" s="92"/>
      <c r="H165" s="92"/>
      <c r="I165" s="92"/>
      <c r="J165" s="92"/>
      <c r="K165" s="92"/>
      <c r="L165" s="92"/>
      <c r="M165" s="92"/>
      <c r="N165" s="92"/>
      <c r="O165" s="92"/>
      <c r="P165" s="92"/>
      <c r="Q165" s="92"/>
      <c r="R165" s="92"/>
    </row>
    <row r="166" spans="1:18" ht="18.75" customHeight="1" x14ac:dyDescent="0.15">
      <c r="A166" s="134"/>
      <c r="B166" s="94"/>
      <c r="C166" s="92"/>
      <c r="D166" s="139"/>
      <c r="E166" s="139"/>
      <c r="F166" s="92"/>
      <c r="G166" s="92"/>
      <c r="H166" s="92"/>
      <c r="I166" s="92"/>
      <c r="J166" s="92"/>
      <c r="K166" s="92"/>
      <c r="L166" s="92"/>
      <c r="M166" s="92"/>
      <c r="N166" s="92"/>
      <c r="O166" s="92"/>
      <c r="P166" s="92"/>
      <c r="Q166" s="92"/>
      <c r="R166" s="92"/>
    </row>
    <row r="167" spans="1:18" ht="18.75" customHeight="1" x14ac:dyDescent="0.15">
      <c r="A167" s="134"/>
      <c r="B167" s="94"/>
      <c r="C167" s="92"/>
      <c r="D167" s="139"/>
      <c r="E167" s="139"/>
      <c r="F167" s="92"/>
      <c r="G167" s="92"/>
      <c r="H167" s="92"/>
      <c r="I167" s="92"/>
      <c r="J167" s="92"/>
      <c r="K167" s="92"/>
      <c r="L167" s="92"/>
      <c r="M167" s="92"/>
      <c r="N167" s="92"/>
      <c r="O167" s="92"/>
      <c r="P167" s="92"/>
      <c r="Q167" s="92"/>
      <c r="R167" s="92"/>
    </row>
    <row r="168" spans="1:18" ht="18.75" customHeight="1" x14ac:dyDescent="0.15">
      <c r="A168" s="134"/>
      <c r="B168" s="94"/>
      <c r="C168" s="92"/>
      <c r="D168" s="139"/>
      <c r="E168" s="139"/>
      <c r="F168" s="92"/>
      <c r="G168" s="92"/>
      <c r="H168" s="92"/>
      <c r="I168" s="92"/>
      <c r="J168" s="92"/>
      <c r="K168" s="92"/>
      <c r="L168" s="92"/>
      <c r="M168" s="92"/>
      <c r="N168" s="92"/>
      <c r="O168" s="92"/>
      <c r="P168" s="92"/>
      <c r="Q168" s="92"/>
      <c r="R168" s="92"/>
    </row>
    <row r="169" spans="1:18" ht="18.75" customHeight="1" x14ac:dyDescent="0.15">
      <c r="A169" s="134"/>
      <c r="B169" s="94"/>
      <c r="C169" s="92"/>
      <c r="D169" s="139"/>
      <c r="E169" s="139"/>
      <c r="F169" s="92"/>
      <c r="G169" s="92"/>
      <c r="H169" s="92"/>
      <c r="I169" s="92"/>
      <c r="J169" s="92"/>
      <c r="K169" s="92"/>
      <c r="L169" s="92"/>
      <c r="M169" s="92"/>
      <c r="N169" s="92"/>
      <c r="O169" s="92"/>
      <c r="P169" s="92"/>
      <c r="Q169" s="92"/>
      <c r="R169" s="92"/>
    </row>
    <row r="170" spans="1:18" ht="18.75" customHeight="1" x14ac:dyDescent="0.15">
      <c r="A170" s="134"/>
      <c r="B170" s="94"/>
      <c r="C170" s="92"/>
      <c r="D170" s="139"/>
      <c r="E170" s="139"/>
      <c r="F170" s="92"/>
      <c r="G170" s="92"/>
      <c r="H170" s="92"/>
      <c r="I170" s="92"/>
      <c r="J170" s="92"/>
      <c r="K170" s="92"/>
      <c r="L170" s="92"/>
      <c r="M170" s="92"/>
      <c r="N170" s="92"/>
      <c r="O170" s="92"/>
      <c r="P170" s="92"/>
      <c r="Q170" s="92"/>
      <c r="R170" s="92"/>
    </row>
    <row r="171" spans="1:18" ht="18.75" customHeight="1" x14ac:dyDescent="0.15">
      <c r="A171" s="134"/>
      <c r="B171" s="94"/>
      <c r="C171" s="92"/>
      <c r="D171" s="139"/>
      <c r="E171" s="139"/>
      <c r="F171" s="92"/>
      <c r="G171" s="92"/>
      <c r="H171" s="92"/>
      <c r="I171" s="92"/>
      <c r="J171" s="92"/>
      <c r="K171" s="92"/>
      <c r="L171" s="92"/>
      <c r="M171" s="92"/>
      <c r="N171" s="92"/>
      <c r="O171" s="92"/>
      <c r="P171" s="92"/>
      <c r="Q171" s="92"/>
      <c r="R171" s="92"/>
    </row>
    <row r="172" spans="1:18" ht="18.75" customHeight="1" x14ac:dyDescent="0.15">
      <c r="A172" s="134"/>
      <c r="B172" s="94"/>
      <c r="C172" s="92"/>
      <c r="D172" s="139"/>
      <c r="E172" s="139"/>
      <c r="F172" s="92"/>
      <c r="G172" s="92"/>
      <c r="H172" s="92"/>
      <c r="I172" s="92"/>
      <c r="J172" s="92"/>
      <c r="K172" s="92"/>
      <c r="L172" s="92"/>
      <c r="M172" s="92"/>
      <c r="N172" s="92"/>
      <c r="O172" s="92"/>
      <c r="P172" s="92"/>
      <c r="Q172" s="92"/>
      <c r="R172" s="92"/>
    </row>
    <row r="173" spans="1:18" ht="18.75" customHeight="1" x14ac:dyDescent="0.15">
      <c r="A173" s="134"/>
      <c r="B173" s="94"/>
      <c r="C173" s="92"/>
      <c r="D173" s="139"/>
      <c r="E173" s="139"/>
      <c r="F173" s="92"/>
      <c r="G173" s="92"/>
      <c r="H173" s="92"/>
      <c r="I173" s="92"/>
      <c r="J173" s="92"/>
      <c r="K173" s="92"/>
      <c r="L173" s="92"/>
      <c r="M173" s="92"/>
      <c r="N173" s="92"/>
      <c r="O173" s="92"/>
      <c r="P173" s="92"/>
      <c r="Q173" s="92"/>
      <c r="R173" s="92"/>
    </row>
    <row r="174" spans="1:18" ht="18.75" customHeight="1" x14ac:dyDescent="0.15">
      <c r="A174" s="134"/>
      <c r="B174" s="94"/>
      <c r="C174" s="92"/>
      <c r="D174" s="139"/>
      <c r="E174" s="139"/>
      <c r="F174" s="92"/>
      <c r="G174" s="92"/>
      <c r="H174" s="92"/>
      <c r="I174" s="92"/>
      <c r="J174" s="92"/>
      <c r="K174" s="92"/>
      <c r="L174" s="92"/>
      <c r="M174" s="92"/>
      <c r="N174" s="92"/>
      <c r="O174" s="92"/>
      <c r="P174" s="92"/>
      <c r="Q174" s="92"/>
      <c r="R174" s="92"/>
    </row>
    <row r="175" spans="1:18" ht="18.75" customHeight="1" x14ac:dyDescent="0.15">
      <c r="A175" s="134"/>
      <c r="B175" s="94"/>
      <c r="C175" s="92"/>
      <c r="D175" s="139"/>
      <c r="E175" s="139"/>
      <c r="F175" s="92"/>
      <c r="G175" s="92"/>
      <c r="H175" s="92"/>
      <c r="I175" s="92"/>
      <c r="J175" s="92"/>
      <c r="K175" s="92"/>
      <c r="L175" s="92"/>
      <c r="M175" s="92"/>
      <c r="N175" s="92"/>
      <c r="O175" s="92"/>
      <c r="P175" s="92"/>
      <c r="Q175" s="92"/>
      <c r="R175" s="92"/>
    </row>
    <row r="176" spans="1:18" ht="18.75" customHeight="1" x14ac:dyDescent="0.15">
      <c r="A176" s="134"/>
      <c r="B176" s="94"/>
      <c r="C176" s="92"/>
      <c r="D176" s="139"/>
      <c r="E176" s="139"/>
      <c r="F176" s="92"/>
      <c r="G176" s="92"/>
      <c r="H176" s="92"/>
      <c r="I176" s="92"/>
      <c r="J176" s="92"/>
      <c r="K176" s="92"/>
      <c r="L176" s="92"/>
      <c r="M176" s="92"/>
      <c r="N176" s="92"/>
      <c r="O176" s="92"/>
      <c r="P176" s="92"/>
      <c r="Q176" s="92"/>
      <c r="R176" s="92"/>
    </row>
    <row r="177" spans="1:18" ht="18.75" customHeight="1" x14ac:dyDescent="0.15">
      <c r="A177" s="134"/>
      <c r="B177" s="94"/>
      <c r="C177" s="92"/>
      <c r="D177" s="139"/>
      <c r="E177" s="139"/>
      <c r="F177" s="92"/>
      <c r="G177" s="92"/>
      <c r="H177" s="92"/>
      <c r="I177" s="92"/>
      <c r="J177" s="92"/>
      <c r="K177" s="92"/>
      <c r="L177" s="92"/>
      <c r="M177" s="92"/>
      <c r="N177" s="92"/>
      <c r="O177" s="92"/>
      <c r="P177" s="92"/>
      <c r="Q177" s="92"/>
      <c r="R177" s="92"/>
    </row>
    <row r="178" spans="1:18" ht="18.75" customHeight="1" x14ac:dyDescent="0.15">
      <c r="A178" s="134"/>
      <c r="B178" s="94"/>
      <c r="C178" s="92"/>
      <c r="D178" s="139"/>
      <c r="E178" s="139"/>
      <c r="F178" s="92"/>
      <c r="G178" s="92"/>
      <c r="H178" s="92"/>
      <c r="I178" s="92"/>
      <c r="J178" s="92"/>
      <c r="K178" s="92"/>
      <c r="L178" s="92"/>
      <c r="M178" s="92"/>
      <c r="N178" s="92"/>
      <c r="O178" s="92"/>
      <c r="P178" s="92"/>
      <c r="Q178" s="92"/>
      <c r="R178" s="92"/>
    </row>
    <row r="179" spans="1:18" ht="18.75" customHeight="1" x14ac:dyDescent="0.15">
      <c r="A179" s="134"/>
      <c r="B179" s="94"/>
      <c r="C179" s="92"/>
      <c r="D179" s="139"/>
      <c r="E179" s="139"/>
      <c r="F179" s="92"/>
      <c r="G179" s="92"/>
      <c r="H179" s="92"/>
      <c r="I179" s="92"/>
      <c r="J179" s="92"/>
      <c r="K179" s="92"/>
      <c r="L179" s="92"/>
      <c r="M179" s="92"/>
      <c r="N179" s="92"/>
      <c r="O179" s="92"/>
      <c r="P179" s="92"/>
      <c r="Q179" s="92"/>
      <c r="R179" s="92"/>
    </row>
    <row r="180" spans="1:18" ht="18.75" customHeight="1" x14ac:dyDescent="0.15">
      <c r="A180" s="134"/>
      <c r="B180" s="94"/>
      <c r="C180" s="92"/>
      <c r="D180" s="139"/>
      <c r="E180" s="139"/>
      <c r="F180" s="92"/>
      <c r="G180" s="92"/>
      <c r="H180" s="92"/>
      <c r="I180" s="92"/>
      <c r="J180" s="92"/>
      <c r="K180" s="92"/>
      <c r="L180" s="92"/>
      <c r="M180" s="92"/>
      <c r="N180" s="92"/>
      <c r="O180" s="92"/>
      <c r="P180" s="92"/>
      <c r="Q180" s="92"/>
      <c r="R180" s="92"/>
    </row>
    <row r="181" spans="1:18" ht="18.75" customHeight="1" x14ac:dyDescent="0.15">
      <c r="A181" s="134"/>
      <c r="B181" s="94"/>
      <c r="C181" s="92"/>
      <c r="D181" s="139"/>
      <c r="E181" s="139"/>
      <c r="F181" s="92"/>
      <c r="G181" s="92"/>
      <c r="H181" s="92"/>
      <c r="I181" s="92"/>
      <c r="J181" s="92"/>
      <c r="K181" s="92"/>
      <c r="L181" s="92"/>
      <c r="M181" s="92"/>
      <c r="N181" s="92"/>
      <c r="O181" s="92"/>
      <c r="P181" s="92"/>
      <c r="Q181" s="92"/>
      <c r="R181" s="92"/>
    </row>
    <row r="182" spans="1:18" ht="18.75" customHeight="1" x14ac:dyDescent="0.15">
      <c r="A182" s="134"/>
      <c r="B182" s="94"/>
      <c r="C182" s="92"/>
      <c r="D182" s="139"/>
      <c r="E182" s="139"/>
      <c r="F182" s="92"/>
      <c r="G182" s="92"/>
      <c r="H182" s="92"/>
      <c r="I182" s="92"/>
      <c r="J182" s="92"/>
      <c r="K182" s="92"/>
      <c r="L182" s="92"/>
      <c r="M182" s="92"/>
      <c r="N182" s="92"/>
      <c r="O182" s="92"/>
      <c r="P182" s="92"/>
      <c r="Q182" s="92"/>
      <c r="R182" s="92"/>
    </row>
    <row r="183" spans="1:18" ht="18.75" customHeight="1" x14ac:dyDescent="0.15">
      <c r="A183" s="134"/>
      <c r="B183" s="94"/>
      <c r="C183" s="92"/>
      <c r="D183" s="139"/>
      <c r="E183" s="139"/>
      <c r="F183" s="92"/>
      <c r="G183" s="92"/>
      <c r="H183" s="92"/>
      <c r="I183" s="92"/>
      <c r="J183" s="92"/>
      <c r="K183" s="92"/>
      <c r="L183" s="92"/>
      <c r="M183" s="92"/>
      <c r="N183" s="92"/>
      <c r="O183" s="92"/>
      <c r="P183" s="92"/>
      <c r="Q183" s="92"/>
      <c r="R183" s="92"/>
    </row>
    <row r="184" spans="1:18" ht="18.75" customHeight="1" x14ac:dyDescent="0.15">
      <c r="A184" s="134"/>
      <c r="B184" s="94"/>
      <c r="C184" s="92"/>
      <c r="D184" s="139"/>
      <c r="E184" s="139"/>
      <c r="F184" s="92"/>
      <c r="G184" s="92"/>
      <c r="H184" s="92"/>
      <c r="I184" s="92"/>
      <c r="J184" s="92"/>
      <c r="K184" s="92"/>
      <c r="L184" s="92"/>
      <c r="M184" s="92"/>
      <c r="N184" s="92"/>
      <c r="O184" s="92"/>
      <c r="P184" s="92"/>
      <c r="Q184" s="92"/>
      <c r="R184" s="92"/>
    </row>
    <row r="185" spans="1:18" ht="18.75" customHeight="1" x14ac:dyDescent="0.15">
      <c r="A185" s="134"/>
      <c r="B185" s="94"/>
      <c r="C185" s="92"/>
      <c r="D185" s="139"/>
      <c r="E185" s="139"/>
      <c r="F185" s="92"/>
      <c r="G185" s="92"/>
      <c r="H185" s="92"/>
      <c r="I185" s="92"/>
      <c r="J185" s="92"/>
      <c r="K185" s="92"/>
      <c r="L185" s="92"/>
      <c r="M185" s="92"/>
      <c r="N185" s="92"/>
      <c r="O185" s="92"/>
      <c r="P185" s="92"/>
      <c r="Q185" s="92"/>
      <c r="R185" s="92"/>
    </row>
    <row r="186" spans="1:18" ht="18.75" customHeight="1" x14ac:dyDescent="0.15">
      <c r="A186" s="134"/>
      <c r="B186" s="94"/>
      <c r="C186" s="92"/>
      <c r="D186" s="139"/>
      <c r="E186" s="139"/>
      <c r="F186" s="92"/>
      <c r="G186" s="92"/>
      <c r="H186" s="92"/>
      <c r="I186" s="92"/>
      <c r="J186" s="92"/>
      <c r="K186" s="92"/>
      <c r="L186" s="92"/>
      <c r="M186" s="92"/>
      <c r="N186" s="92"/>
      <c r="O186" s="92"/>
      <c r="P186" s="92"/>
      <c r="Q186" s="92"/>
      <c r="R186" s="92"/>
    </row>
    <row r="187" spans="1:18" ht="18.75" customHeight="1" x14ac:dyDescent="0.15">
      <c r="A187" s="134"/>
      <c r="B187" s="94"/>
      <c r="C187" s="92"/>
      <c r="D187" s="139"/>
      <c r="E187" s="139"/>
      <c r="F187" s="92"/>
      <c r="G187" s="92"/>
      <c r="H187" s="92"/>
      <c r="I187" s="92"/>
      <c r="J187" s="92"/>
      <c r="K187" s="92"/>
      <c r="L187" s="92"/>
      <c r="M187" s="92"/>
      <c r="N187" s="92"/>
      <c r="O187" s="92"/>
      <c r="P187" s="92"/>
      <c r="Q187" s="92"/>
      <c r="R187" s="92"/>
    </row>
    <row r="188" spans="1:18" ht="18.75" customHeight="1" x14ac:dyDescent="0.15">
      <c r="A188" s="134"/>
      <c r="B188" s="94"/>
      <c r="C188" s="92"/>
      <c r="D188" s="139"/>
      <c r="E188" s="139"/>
      <c r="F188" s="92"/>
      <c r="G188" s="92"/>
      <c r="H188" s="92"/>
      <c r="I188" s="92"/>
      <c r="J188" s="92"/>
      <c r="K188" s="92"/>
      <c r="L188" s="92"/>
      <c r="M188" s="92"/>
      <c r="N188" s="92"/>
      <c r="O188" s="92"/>
      <c r="P188" s="92"/>
      <c r="Q188" s="92"/>
      <c r="R188" s="92"/>
    </row>
    <row r="189" spans="1:18" ht="18.75" customHeight="1" x14ac:dyDescent="0.15">
      <c r="A189" s="134"/>
      <c r="B189" s="94"/>
      <c r="C189" s="92"/>
      <c r="D189" s="139"/>
      <c r="E189" s="139"/>
      <c r="F189" s="92"/>
      <c r="G189" s="92"/>
      <c r="H189" s="92"/>
      <c r="I189" s="92"/>
      <c r="J189" s="92"/>
      <c r="K189" s="92"/>
      <c r="L189" s="92"/>
      <c r="M189" s="92"/>
      <c r="N189" s="92"/>
      <c r="O189" s="92"/>
      <c r="P189" s="92"/>
      <c r="Q189" s="92"/>
      <c r="R189" s="92"/>
    </row>
    <row r="190" spans="1:18" ht="18.75" customHeight="1" x14ac:dyDescent="0.15">
      <c r="A190" s="134"/>
      <c r="B190" s="94"/>
      <c r="C190" s="92"/>
      <c r="D190" s="139"/>
      <c r="E190" s="139"/>
      <c r="F190" s="92"/>
      <c r="G190" s="92"/>
      <c r="H190" s="92"/>
      <c r="I190" s="92"/>
      <c r="J190" s="92"/>
      <c r="K190" s="92"/>
      <c r="L190" s="92"/>
      <c r="M190" s="92"/>
      <c r="N190" s="92"/>
      <c r="O190" s="92"/>
      <c r="P190" s="92"/>
      <c r="Q190" s="92"/>
      <c r="R190" s="92"/>
    </row>
    <row r="191" spans="1:18" ht="18.75" customHeight="1" x14ac:dyDescent="0.15">
      <c r="A191" s="134"/>
      <c r="B191" s="94"/>
      <c r="C191" s="92"/>
      <c r="D191" s="139"/>
      <c r="E191" s="139"/>
      <c r="F191" s="92"/>
      <c r="G191" s="92"/>
      <c r="H191" s="92"/>
      <c r="I191" s="92"/>
      <c r="J191" s="92"/>
      <c r="K191" s="92"/>
      <c r="L191" s="92"/>
      <c r="M191" s="92"/>
      <c r="N191" s="92"/>
      <c r="O191" s="92"/>
      <c r="P191" s="92"/>
      <c r="Q191" s="92"/>
      <c r="R191" s="92"/>
    </row>
    <row r="192" spans="1:18" ht="18.75" customHeight="1" x14ac:dyDescent="0.15">
      <c r="A192" s="134"/>
      <c r="B192" s="94"/>
      <c r="C192" s="92"/>
      <c r="D192" s="139"/>
      <c r="E192" s="139"/>
      <c r="F192" s="92"/>
      <c r="G192" s="92"/>
      <c r="H192" s="92"/>
      <c r="I192" s="92"/>
      <c r="J192" s="92"/>
      <c r="K192" s="92"/>
      <c r="L192" s="92"/>
      <c r="M192" s="92"/>
      <c r="N192" s="92"/>
      <c r="O192" s="92"/>
      <c r="P192" s="92"/>
      <c r="Q192" s="92"/>
      <c r="R192" s="92"/>
    </row>
    <row r="193" spans="1:18" ht="18.75" customHeight="1" x14ac:dyDescent="0.15">
      <c r="A193" s="134"/>
      <c r="B193" s="94"/>
      <c r="C193" s="92"/>
      <c r="D193" s="139"/>
      <c r="E193" s="139"/>
      <c r="F193" s="92"/>
      <c r="G193" s="92"/>
      <c r="H193" s="92"/>
      <c r="I193" s="92"/>
      <c r="J193" s="92"/>
      <c r="K193" s="92"/>
      <c r="L193" s="92"/>
      <c r="M193" s="92"/>
      <c r="N193" s="92"/>
      <c r="O193" s="92"/>
      <c r="P193" s="92"/>
      <c r="Q193" s="92"/>
      <c r="R193" s="92"/>
    </row>
    <row r="194" spans="1:18" ht="18.75" customHeight="1" x14ac:dyDescent="0.15">
      <c r="A194" s="134"/>
      <c r="B194" s="94"/>
      <c r="C194" s="92"/>
      <c r="D194" s="139"/>
      <c r="E194" s="139"/>
      <c r="F194" s="92"/>
      <c r="G194" s="92"/>
      <c r="H194" s="92"/>
      <c r="I194" s="92"/>
      <c r="J194" s="92"/>
      <c r="K194" s="92"/>
      <c r="L194" s="92"/>
      <c r="M194" s="92"/>
      <c r="N194" s="92"/>
      <c r="O194" s="92"/>
      <c r="P194" s="92"/>
      <c r="Q194" s="92"/>
      <c r="R194" s="92"/>
    </row>
    <row r="195" spans="1:18" ht="18.75" customHeight="1" x14ac:dyDescent="0.15">
      <c r="A195" s="134"/>
      <c r="B195" s="94"/>
      <c r="C195" s="92"/>
      <c r="D195" s="139"/>
      <c r="E195" s="139"/>
      <c r="F195" s="92"/>
      <c r="G195" s="92"/>
      <c r="H195" s="92"/>
      <c r="I195" s="92"/>
      <c r="J195" s="92"/>
      <c r="K195" s="92"/>
      <c r="L195" s="92"/>
      <c r="M195" s="92"/>
      <c r="N195" s="92"/>
      <c r="O195" s="92"/>
      <c r="P195" s="92"/>
      <c r="Q195" s="92"/>
      <c r="R195" s="92"/>
    </row>
    <row r="196" spans="1:18" ht="18.75" customHeight="1" x14ac:dyDescent="0.15">
      <c r="A196" s="134"/>
      <c r="B196" s="94"/>
      <c r="C196" s="92"/>
      <c r="D196" s="139"/>
      <c r="E196" s="139"/>
      <c r="F196" s="92"/>
      <c r="G196" s="92"/>
      <c r="H196" s="92"/>
      <c r="I196" s="92"/>
      <c r="J196" s="92"/>
      <c r="K196" s="92"/>
      <c r="L196" s="92"/>
      <c r="M196" s="92"/>
      <c r="N196" s="92"/>
      <c r="O196" s="92"/>
      <c r="P196" s="92"/>
      <c r="Q196" s="92"/>
      <c r="R196" s="92"/>
    </row>
    <row r="197" spans="1:18" ht="18.75" customHeight="1" x14ac:dyDescent="0.15">
      <c r="A197" s="134"/>
      <c r="B197" s="94"/>
      <c r="C197" s="92"/>
      <c r="D197" s="139"/>
      <c r="E197" s="139"/>
      <c r="F197" s="92"/>
      <c r="G197" s="92"/>
      <c r="H197" s="92"/>
      <c r="I197" s="92"/>
      <c r="J197" s="92"/>
      <c r="K197" s="92"/>
      <c r="L197" s="92"/>
      <c r="M197" s="92"/>
      <c r="N197" s="92"/>
      <c r="O197" s="92"/>
      <c r="P197" s="92"/>
      <c r="Q197" s="92"/>
      <c r="R197" s="92"/>
    </row>
    <row r="198" spans="1:18" ht="18.75" customHeight="1" x14ac:dyDescent="0.15">
      <c r="A198" s="134"/>
      <c r="B198" s="94"/>
      <c r="C198" s="92"/>
      <c r="D198" s="139"/>
      <c r="E198" s="139"/>
      <c r="F198" s="92"/>
      <c r="G198" s="92"/>
      <c r="H198" s="92"/>
      <c r="I198" s="92"/>
      <c r="J198" s="92"/>
      <c r="K198" s="92"/>
      <c r="L198" s="92"/>
      <c r="M198" s="92"/>
      <c r="N198" s="92"/>
      <c r="O198" s="92"/>
      <c r="P198" s="92"/>
      <c r="Q198" s="92"/>
      <c r="R198" s="92"/>
    </row>
    <row r="199" spans="1:18" ht="18.75" customHeight="1" x14ac:dyDescent="0.15">
      <c r="A199" s="134"/>
      <c r="B199" s="94"/>
      <c r="C199" s="92"/>
      <c r="D199" s="139"/>
      <c r="E199" s="139"/>
      <c r="F199" s="92"/>
      <c r="G199" s="92"/>
      <c r="H199" s="92"/>
      <c r="I199" s="92"/>
      <c r="J199" s="92"/>
      <c r="K199" s="92"/>
      <c r="L199" s="92"/>
      <c r="M199" s="92"/>
      <c r="N199" s="92"/>
      <c r="O199" s="92"/>
      <c r="P199" s="92"/>
      <c r="Q199" s="92"/>
      <c r="R199" s="92"/>
    </row>
    <row r="200" spans="1:18" ht="18.75" customHeight="1" x14ac:dyDescent="0.15">
      <c r="A200" s="134"/>
      <c r="B200" s="94"/>
      <c r="C200" s="92"/>
      <c r="D200" s="139"/>
      <c r="E200" s="139"/>
      <c r="F200" s="92"/>
      <c r="G200" s="92"/>
      <c r="H200" s="92"/>
      <c r="I200" s="92"/>
      <c r="J200" s="92"/>
      <c r="K200" s="92"/>
      <c r="L200" s="92"/>
      <c r="M200" s="92"/>
      <c r="N200" s="92"/>
      <c r="O200" s="92"/>
      <c r="P200" s="92"/>
      <c r="Q200" s="92"/>
      <c r="R200" s="92"/>
    </row>
    <row r="201" spans="1:18" ht="18.75" customHeight="1" x14ac:dyDescent="0.15">
      <c r="A201" s="134"/>
      <c r="B201" s="94"/>
      <c r="C201" s="92"/>
      <c r="D201" s="139"/>
      <c r="E201" s="139"/>
      <c r="F201" s="92"/>
      <c r="G201" s="92"/>
      <c r="H201" s="92"/>
      <c r="I201" s="92"/>
      <c r="J201" s="92"/>
      <c r="K201" s="92"/>
      <c r="L201" s="92"/>
      <c r="M201" s="92"/>
      <c r="N201" s="92"/>
      <c r="O201" s="92"/>
      <c r="P201" s="92"/>
      <c r="Q201" s="92"/>
      <c r="R201" s="92"/>
    </row>
    <row r="202" spans="1:18" ht="18.75" customHeight="1" x14ac:dyDescent="0.15">
      <c r="A202" s="134"/>
      <c r="B202" s="94"/>
      <c r="C202" s="92"/>
      <c r="D202" s="139"/>
      <c r="E202" s="139"/>
      <c r="F202" s="92"/>
      <c r="G202" s="92"/>
      <c r="H202" s="92"/>
      <c r="I202" s="92"/>
      <c r="J202" s="92"/>
      <c r="K202" s="92"/>
      <c r="L202" s="92"/>
      <c r="M202" s="92"/>
      <c r="N202" s="92"/>
      <c r="O202" s="92"/>
      <c r="P202" s="92"/>
      <c r="Q202" s="92"/>
      <c r="R202" s="92"/>
    </row>
    <row r="203" spans="1:18" ht="18.75" customHeight="1" x14ac:dyDescent="0.15">
      <c r="A203" s="134"/>
      <c r="B203" s="94"/>
      <c r="C203" s="92"/>
      <c r="D203" s="139"/>
      <c r="E203" s="139"/>
      <c r="F203" s="92"/>
      <c r="G203" s="92"/>
      <c r="H203" s="92"/>
      <c r="I203" s="92"/>
      <c r="J203" s="92"/>
      <c r="K203" s="92"/>
      <c r="L203" s="92"/>
      <c r="M203" s="92"/>
      <c r="N203" s="92"/>
      <c r="O203" s="92"/>
      <c r="P203" s="92"/>
      <c r="Q203" s="92"/>
      <c r="R203" s="92"/>
    </row>
    <row r="204" spans="1:18" ht="18.75" customHeight="1" x14ac:dyDescent="0.15">
      <c r="A204" s="134"/>
      <c r="B204" s="94"/>
      <c r="C204" s="92"/>
      <c r="D204" s="139"/>
      <c r="E204" s="139"/>
      <c r="F204" s="92"/>
      <c r="G204" s="92"/>
      <c r="H204" s="92"/>
      <c r="I204" s="92"/>
      <c r="J204" s="92"/>
      <c r="K204" s="92"/>
      <c r="L204" s="92"/>
      <c r="M204" s="92"/>
      <c r="N204" s="92"/>
      <c r="O204" s="92"/>
      <c r="P204" s="92"/>
      <c r="Q204" s="92"/>
      <c r="R204" s="92"/>
    </row>
    <row r="205" spans="1:18" ht="18.75" customHeight="1" x14ac:dyDescent="0.15">
      <c r="A205" s="134"/>
      <c r="B205" s="94"/>
      <c r="C205" s="92"/>
      <c r="D205" s="139"/>
      <c r="E205" s="139"/>
      <c r="F205" s="92"/>
      <c r="G205" s="92"/>
      <c r="H205" s="92"/>
      <c r="I205" s="92"/>
      <c r="J205" s="92"/>
      <c r="K205" s="92"/>
      <c r="L205" s="92"/>
      <c r="M205" s="92"/>
      <c r="N205" s="92"/>
      <c r="O205" s="92"/>
      <c r="P205" s="92"/>
      <c r="Q205" s="92"/>
      <c r="R205" s="92"/>
    </row>
    <row r="206" spans="1:18" ht="18.75" customHeight="1" x14ac:dyDescent="0.15">
      <c r="A206" s="134"/>
      <c r="B206" s="94"/>
      <c r="C206" s="92"/>
      <c r="D206" s="139"/>
      <c r="E206" s="139"/>
      <c r="F206" s="92"/>
      <c r="G206" s="92"/>
      <c r="H206" s="92"/>
      <c r="I206" s="92"/>
      <c r="J206" s="92"/>
      <c r="K206" s="92"/>
      <c r="L206" s="92"/>
      <c r="M206" s="92"/>
      <c r="N206" s="92"/>
      <c r="O206" s="92"/>
      <c r="P206" s="92"/>
      <c r="Q206" s="92"/>
      <c r="R206" s="92"/>
    </row>
    <row r="207" spans="1:18" ht="18.75" customHeight="1" x14ac:dyDescent="0.15">
      <c r="A207" s="134"/>
      <c r="B207" s="94"/>
      <c r="C207" s="92"/>
      <c r="D207" s="139"/>
      <c r="E207" s="139"/>
      <c r="F207" s="92"/>
      <c r="G207" s="92"/>
      <c r="H207" s="92"/>
      <c r="I207" s="92"/>
      <c r="J207" s="92"/>
      <c r="K207" s="92"/>
      <c r="L207" s="92"/>
      <c r="M207" s="92"/>
      <c r="N207" s="92"/>
      <c r="O207" s="92"/>
      <c r="P207" s="92"/>
      <c r="Q207" s="92"/>
      <c r="R207" s="92"/>
    </row>
    <row r="208" spans="1:18" ht="18.75" customHeight="1" x14ac:dyDescent="0.15">
      <c r="A208" s="134"/>
      <c r="B208" s="94"/>
      <c r="C208" s="92"/>
      <c r="D208" s="139"/>
      <c r="E208" s="139"/>
      <c r="F208" s="92"/>
      <c r="G208" s="92"/>
      <c r="H208" s="92"/>
      <c r="I208" s="92"/>
      <c r="J208" s="92"/>
      <c r="K208" s="92"/>
      <c r="L208" s="92"/>
      <c r="M208" s="92"/>
      <c r="N208" s="92"/>
      <c r="O208" s="92"/>
      <c r="P208" s="92"/>
      <c r="Q208" s="92"/>
      <c r="R208" s="92"/>
    </row>
    <row r="209" spans="1:18" ht="18.75" customHeight="1" x14ac:dyDescent="0.15">
      <c r="A209" s="134"/>
      <c r="B209" s="94"/>
      <c r="C209" s="92"/>
      <c r="D209" s="139"/>
      <c r="E209" s="139"/>
      <c r="F209" s="92"/>
      <c r="G209" s="92"/>
      <c r="H209" s="92"/>
      <c r="I209" s="92"/>
      <c r="J209" s="92"/>
      <c r="K209" s="92"/>
      <c r="L209" s="92"/>
      <c r="M209" s="92"/>
      <c r="N209" s="92"/>
      <c r="O209" s="92"/>
      <c r="P209" s="92"/>
      <c r="Q209" s="92"/>
      <c r="R209" s="92"/>
    </row>
    <row r="210" spans="1:18" ht="18.75" customHeight="1" x14ac:dyDescent="0.15">
      <c r="A210" s="134"/>
      <c r="B210" s="94"/>
      <c r="C210" s="92"/>
      <c r="D210" s="139"/>
      <c r="E210" s="139"/>
      <c r="F210" s="92"/>
      <c r="G210" s="92"/>
      <c r="H210" s="92"/>
      <c r="I210" s="92"/>
      <c r="J210" s="92"/>
      <c r="K210" s="92"/>
      <c r="L210" s="92"/>
      <c r="M210" s="92"/>
      <c r="N210" s="92"/>
      <c r="O210" s="92"/>
      <c r="P210" s="92"/>
      <c r="Q210" s="92"/>
      <c r="R210" s="92"/>
    </row>
    <row r="211" spans="1:18" ht="18.75" customHeight="1" x14ac:dyDescent="0.15">
      <c r="A211" s="134"/>
      <c r="B211" s="94"/>
      <c r="C211" s="92"/>
      <c r="D211" s="139"/>
      <c r="E211" s="139"/>
      <c r="F211" s="92"/>
      <c r="G211" s="92"/>
      <c r="H211" s="92"/>
      <c r="I211" s="92"/>
      <c r="J211" s="92"/>
      <c r="K211" s="92"/>
      <c r="L211" s="92"/>
      <c r="M211" s="92"/>
      <c r="N211" s="92"/>
      <c r="O211" s="92"/>
      <c r="P211" s="92"/>
      <c r="Q211" s="92"/>
      <c r="R211" s="92"/>
    </row>
    <row r="212" spans="1:18" ht="18.75" customHeight="1" x14ac:dyDescent="0.15">
      <c r="A212" s="134"/>
      <c r="B212" s="94"/>
      <c r="C212" s="92"/>
      <c r="D212" s="139"/>
      <c r="E212" s="139"/>
      <c r="F212" s="92"/>
      <c r="G212" s="92"/>
      <c r="H212" s="92"/>
      <c r="I212" s="92"/>
      <c r="J212" s="92"/>
      <c r="K212" s="92"/>
      <c r="L212" s="92"/>
      <c r="M212" s="92"/>
      <c r="N212" s="92"/>
      <c r="O212" s="92"/>
      <c r="P212" s="92"/>
      <c r="Q212" s="92"/>
      <c r="R212" s="92"/>
    </row>
    <row r="213" spans="1:18" ht="18.75" customHeight="1" x14ac:dyDescent="0.15">
      <c r="A213" s="134"/>
      <c r="B213" s="94"/>
      <c r="C213" s="92"/>
      <c r="D213" s="139"/>
      <c r="E213" s="139"/>
      <c r="F213" s="92"/>
      <c r="G213" s="92"/>
      <c r="H213" s="92"/>
      <c r="I213" s="92"/>
      <c r="J213" s="92"/>
      <c r="K213" s="92"/>
      <c r="L213" s="92"/>
      <c r="M213" s="92"/>
      <c r="N213" s="92"/>
      <c r="O213" s="92"/>
      <c r="P213" s="92"/>
      <c r="Q213" s="92"/>
      <c r="R213" s="92"/>
    </row>
    <row r="214" spans="1:18" ht="18.75" customHeight="1" x14ac:dyDescent="0.15">
      <c r="A214" s="134"/>
      <c r="B214" s="94"/>
      <c r="C214" s="92"/>
      <c r="D214" s="139"/>
      <c r="E214" s="139"/>
      <c r="F214" s="92"/>
      <c r="G214" s="92"/>
      <c r="H214" s="92"/>
      <c r="I214" s="92"/>
      <c r="J214" s="92"/>
      <c r="K214" s="92"/>
      <c r="L214" s="92"/>
      <c r="M214" s="92"/>
      <c r="N214" s="92"/>
      <c r="O214" s="92"/>
      <c r="P214" s="92"/>
      <c r="Q214" s="92"/>
      <c r="R214" s="92"/>
    </row>
    <row r="215" spans="1:18" ht="18.75" customHeight="1" x14ac:dyDescent="0.15">
      <c r="A215" s="134"/>
      <c r="B215" s="94"/>
      <c r="C215" s="92"/>
      <c r="D215" s="139"/>
      <c r="E215" s="139"/>
      <c r="F215" s="92"/>
      <c r="G215" s="92"/>
      <c r="H215" s="92"/>
      <c r="I215" s="92"/>
      <c r="J215" s="92"/>
      <c r="K215" s="92"/>
      <c r="L215" s="92"/>
      <c r="M215" s="92"/>
      <c r="N215" s="92"/>
      <c r="O215" s="92"/>
      <c r="P215" s="92"/>
      <c r="Q215" s="92"/>
      <c r="R215" s="92"/>
    </row>
    <row r="216" spans="1:18" ht="18.75" customHeight="1" x14ac:dyDescent="0.15">
      <c r="A216" s="134"/>
      <c r="B216" s="94"/>
      <c r="C216" s="92"/>
      <c r="D216" s="139"/>
      <c r="E216" s="139"/>
      <c r="F216" s="92"/>
      <c r="G216" s="92"/>
      <c r="H216" s="92"/>
      <c r="I216" s="92"/>
      <c r="J216" s="92"/>
      <c r="K216" s="92"/>
      <c r="L216" s="92"/>
      <c r="M216" s="92"/>
      <c r="N216" s="92"/>
      <c r="O216" s="92"/>
      <c r="P216" s="92"/>
      <c r="Q216" s="92"/>
      <c r="R216" s="92"/>
    </row>
    <row r="217" spans="1:18" ht="18.75" customHeight="1" x14ac:dyDescent="0.15">
      <c r="A217" s="134"/>
      <c r="B217" s="94"/>
      <c r="C217" s="92"/>
      <c r="D217" s="139"/>
      <c r="E217" s="139"/>
      <c r="F217" s="92"/>
      <c r="G217" s="92"/>
      <c r="H217" s="92"/>
      <c r="I217" s="92"/>
      <c r="J217" s="92"/>
      <c r="K217" s="92"/>
      <c r="L217" s="92"/>
      <c r="M217" s="92"/>
      <c r="N217" s="92"/>
      <c r="O217" s="92"/>
      <c r="P217" s="92"/>
      <c r="Q217" s="92"/>
      <c r="R217" s="92"/>
    </row>
    <row r="218" spans="1:18" ht="18.75" customHeight="1" x14ac:dyDescent="0.15">
      <c r="A218" s="134"/>
      <c r="B218" s="94"/>
      <c r="C218" s="92"/>
      <c r="D218" s="139"/>
      <c r="E218" s="139"/>
      <c r="F218" s="92"/>
      <c r="G218" s="92"/>
      <c r="H218" s="92"/>
      <c r="I218" s="92"/>
      <c r="J218" s="92"/>
      <c r="K218" s="92"/>
      <c r="L218" s="92"/>
      <c r="M218" s="92"/>
      <c r="N218" s="92"/>
      <c r="O218" s="92"/>
      <c r="P218" s="92"/>
      <c r="Q218" s="92"/>
      <c r="R218" s="92"/>
    </row>
    <row r="219" spans="1:18" ht="18.75" customHeight="1" x14ac:dyDescent="0.15">
      <c r="A219" s="134"/>
      <c r="B219" s="94"/>
      <c r="C219" s="92"/>
      <c r="D219" s="139"/>
      <c r="E219" s="139"/>
      <c r="F219" s="92"/>
      <c r="G219" s="92"/>
      <c r="H219" s="92"/>
      <c r="I219" s="92"/>
      <c r="J219" s="92"/>
      <c r="K219" s="92"/>
      <c r="L219" s="92"/>
      <c r="M219" s="92"/>
      <c r="N219" s="92"/>
      <c r="O219" s="92"/>
      <c r="P219" s="92"/>
      <c r="Q219" s="92"/>
      <c r="R219" s="92"/>
    </row>
    <row r="220" spans="1:18" ht="18.75" customHeight="1" x14ac:dyDescent="0.15">
      <c r="A220" s="134"/>
      <c r="B220" s="94"/>
      <c r="C220" s="92"/>
      <c r="D220" s="139"/>
      <c r="E220" s="139"/>
      <c r="F220" s="92"/>
      <c r="G220" s="92"/>
      <c r="H220" s="92"/>
      <c r="I220" s="92"/>
      <c r="J220" s="92"/>
      <c r="K220" s="92"/>
      <c r="L220" s="92"/>
      <c r="M220" s="92"/>
      <c r="N220" s="92"/>
      <c r="O220" s="92"/>
      <c r="P220" s="92"/>
      <c r="Q220" s="92"/>
      <c r="R220" s="92"/>
    </row>
    <row r="221" spans="1:18" ht="18.75" customHeight="1" x14ac:dyDescent="0.15">
      <c r="A221" s="134"/>
      <c r="B221" s="94"/>
      <c r="C221" s="92"/>
      <c r="D221" s="139"/>
      <c r="E221" s="139"/>
      <c r="F221" s="92"/>
      <c r="G221" s="92"/>
      <c r="H221" s="92"/>
      <c r="I221" s="92"/>
      <c r="J221" s="92"/>
      <c r="K221" s="92"/>
      <c r="L221" s="92"/>
      <c r="M221" s="92"/>
      <c r="N221" s="92"/>
      <c r="O221" s="92"/>
      <c r="P221" s="92"/>
      <c r="Q221" s="92"/>
      <c r="R221" s="92"/>
    </row>
    <row r="222" spans="1:18" ht="18.75" customHeight="1" x14ac:dyDescent="0.15">
      <c r="A222" s="134"/>
      <c r="B222" s="94"/>
      <c r="C222" s="92"/>
      <c r="D222" s="139"/>
      <c r="E222" s="139"/>
      <c r="F222" s="92"/>
      <c r="G222" s="92"/>
      <c r="H222" s="92"/>
      <c r="I222" s="92"/>
      <c r="J222" s="92"/>
      <c r="K222" s="92"/>
      <c r="L222" s="92"/>
      <c r="M222" s="92"/>
      <c r="N222" s="92"/>
      <c r="O222" s="92"/>
      <c r="P222" s="92"/>
      <c r="Q222" s="92"/>
      <c r="R222" s="92"/>
    </row>
    <row r="223" spans="1:18" ht="18.75" customHeight="1" x14ac:dyDescent="0.15">
      <c r="A223" s="134"/>
      <c r="B223" s="94"/>
      <c r="C223" s="92"/>
      <c r="D223" s="139"/>
      <c r="E223" s="139"/>
      <c r="F223" s="92"/>
      <c r="G223" s="92"/>
      <c r="H223" s="92"/>
      <c r="I223" s="92"/>
      <c r="J223" s="92"/>
      <c r="K223" s="92"/>
      <c r="L223" s="92"/>
      <c r="M223" s="92"/>
      <c r="N223" s="92"/>
      <c r="O223" s="92"/>
      <c r="P223" s="92"/>
      <c r="Q223" s="92"/>
      <c r="R223" s="92"/>
    </row>
    <row r="224" spans="1:18" ht="18.75" customHeight="1" x14ac:dyDescent="0.15">
      <c r="A224" s="134"/>
      <c r="B224" s="94"/>
      <c r="C224" s="92"/>
      <c r="D224" s="139"/>
      <c r="E224" s="139"/>
      <c r="F224" s="92"/>
      <c r="G224" s="92"/>
      <c r="H224" s="92"/>
      <c r="I224" s="92"/>
      <c r="J224" s="92"/>
      <c r="K224" s="92"/>
      <c r="L224" s="92"/>
      <c r="M224" s="92"/>
      <c r="N224" s="92"/>
      <c r="O224" s="92"/>
      <c r="P224" s="92"/>
      <c r="Q224" s="92"/>
      <c r="R224" s="92"/>
    </row>
    <row r="225" spans="1:18" ht="18.75" customHeight="1" x14ac:dyDescent="0.15">
      <c r="A225" s="134"/>
      <c r="B225" s="94"/>
      <c r="C225" s="92"/>
      <c r="D225" s="139"/>
      <c r="E225" s="139"/>
      <c r="F225" s="92"/>
      <c r="G225" s="92"/>
      <c r="H225" s="92"/>
      <c r="I225" s="92"/>
      <c r="J225" s="92"/>
      <c r="K225" s="92"/>
      <c r="L225" s="92"/>
      <c r="M225" s="92"/>
      <c r="N225" s="92"/>
      <c r="O225" s="92"/>
      <c r="P225" s="92"/>
      <c r="Q225" s="92"/>
      <c r="R225" s="92"/>
    </row>
    <row r="226" spans="1:18" ht="18.75" customHeight="1" x14ac:dyDescent="0.15">
      <c r="A226" s="134"/>
      <c r="B226" s="94"/>
      <c r="C226" s="92"/>
      <c r="D226" s="139"/>
      <c r="E226" s="139"/>
      <c r="F226" s="92"/>
      <c r="G226" s="92"/>
      <c r="H226" s="92"/>
      <c r="I226" s="92"/>
      <c r="J226" s="92"/>
      <c r="K226" s="92"/>
      <c r="L226" s="92"/>
      <c r="M226" s="92"/>
      <c r="N226" s="92"/>
      <c r="O226" s="92"/>
      <c r="P226" s="92"/>
      <c r="Q226" s="92"/>
      <c r="R226" s="92"/>
    </row>
    <row r="227" spans="1:18" ht="18.75" customHeight="1" x14ac:dyDescent="0.15">
      <c r="A227" s="134"/>
      <c r="B227" s="94"/>
      <c r="C227" s="92"/>
      <c r="D227" s="139"/>
      <c r="E227" s="139"/>
      <c r="F227" s="92"/>
      <c r="G227" s="92"/>
      <c r="H227" s="92"/>
      <c r="I227" s="92"/>
      <c r="J227" s="92"/>
      <c r="K227" s="92"/>
      <c r="L227" s="92"/>
      <c r="M227" s="92"/>
      <c r="N227" s="92"/>
      <c r="O227" s="92"/>
      <c r="P227" s="92"/>
      <c r="Q227" s="92"/>
      <c r="R227" s="92"/>
    </row>
    <row r="228" spans="1:18" ht="18.75" customHeight="1" x14ac:dyDescent="0.15">
      <c r="A228" s="134"/>
      <c r="B228" s="94"/>
      <c r="C228" s="92"/>
      <c r="D228" s="139"/>
      <c r="E228" s="139"/>
      <c r="F228" s="92"/>
      <c r="G228" s="92"/>
      <c r="H228" s="92"/>
      <c r="I228" s="92"/>
      <c r="J228" s="92"/>
      <c r="K228" s="92"/>
      <c r="L228" s="92"/>
      <c r="M228" s="92"/>
      <c r="N228" s="92"/>
      <c r="O228" s="92"/>
      <c r="P228" s="92"/>
      <c r="Q228" s="92"/>
      <c r="R228" s="92"/>
    </row>
    <row r="229" spans="1:18" ht="18.75" customHeight="1" x14ac:dyDescent="0.15">
      <c r="A229" s="134"/>
      <c r="B229" s="94"/>
      <c r="C229" s="92"/>
      <c r="D229" s="139"/>
      <c r="E229" s="139"/>
      <c r="F229" s="92"/>
      <c r="G229" s="92"/>
      <c r="H229" s="92"/>
      <c r="I229" s="92"/>
      <c r="J229" s="92"/>
      <c r="K229" s="92"/>
      <c r="L229" s="92"/>
      <c r="M229" s="92"/>
      <c r="N229" s="92"/>
      <c r="O229" s="92"/>
      <c r="P229" s="92"/>
      <c r="Q229" s="92"/>
      <c r="R229" s="92"/>
    </row>
    <row r="230" spans="1:18" ht="18.75" customHeight="1" x14ac:dyDescent="0.15">
      <c r="A230" s="134"/>
      <c r="B230" s="94"/>
      <c r="C230" s="92"/>
      <c r="D230" s="139"/>
      <c r="E230" s="139"/>
      <c r="F230" s="92"/>
      <c r="G230" s="92"/>
      <c r="H230" s="92"/>
      <c r="I230" s="92"/>
      <c r="J230" s="92"/>
      <c r="K230" s="92"/>
      <c r="L230" s="92"/>
      <c r="M230" s="92"/>
      <c r="N230" s="92"/>
      <c r="O230" s="92"/>
      <c r="P230" s="92"/>
      <c r="Q230" s="92"/>
      <c r="R230" s="92"/>
    </row>
    <row r="231" spans="1:18" ht="18.75" customHeight="1" x14ac:dyDescent="0.15">
      <c r="A231" s="134"/>
      <c r="B231" s="94"/>
      <c r="C231" s="92"/>
      <c r="D231" s="139"/>
      <c r="E231" s="139"/>
      <c r="F231" s="92"/>
      <c r="G231" s="92"/>
      <c r="H231" s="92"/>
      <c r="I231" s="92"/>
      <c r="J231" s="92"/>
      <c r="K231" s="92"/>
      <c r="L231" s="92"/>
      <c r="M231" s="92"/>
      <c r="N231" s="92"/>
      <c r="O231" s="92"/>
      <c r="P231" s="92"/>
      <c r="Q231" s="92"/>
      <c r="R231" s="92"/>
    </row>
    <row r="232" spans="1:18" ht="18.75" customHeight="1" x14ac:dyDescent="0.15">
      <c r="A232" s="134"/>
      <c r="B232" s="94"/>
      <c r="C232" s="92"/>
      <c r="D232" s="139"/>
      <c r="E232" s="139"/>
      <c r="F232" s="92"/>
      <c r="G232" s="92"/>
      <c r="H232" s="92"/>
      <c r="I232" s="92"/>
      <c r="J232" s="92"/>
      <c r="K232" s="92"/>
      <c r="L232" s="92"/>
      <c r="M232" s="92"/>
      <c r="N232" s="92"/>
      <c r="O232" s="92"/>
      <c r="P232" s="92"/>
      <c r="Q232" s="92"/>
      <c r="R232" s="92"/>
    </row>
    <row r="233" spans="1:18" ht="18.75" customHeight="1" x14ac:dyDescent="0.15">
      <c r="A233" s="134"/>
      <c r="B233" s="94"/>
      <c r="C233" s="92"/>
      <c r="D233" s="139"/>
      <c r="E233" s="139"/>
      <c r="F233" s="92"/>
      <c r="G233" s="92"/>
      <c r="H233" s="92"/>
      <c r="I233" s="92"/>
      <c r="J233" s="92"/>
      <c r="K233" s="92"/>
      <c r="L233" s="92"/>
      <c r="M233" s="92"/>
      <c r="N233" s="92"/>
      <c r="O233" s="92"/>
      <c r="P233" s="92"/>
      <c r="Q233" s="92"/>
      <c r="R233" s="92"/>
    </row>
    <row r="234" spans="1:18" ht="18.75" customHeight="1" x14ac:dyDescent="0.15">
      <c r="A234" s="134"/>
      <c r="B234" s="94"/>
      <c r="C234" s="92"/>
      <c r="D234" s="139"/>
      <c r="E234" s="139"/>
      <c r="F234" s="92"/>
      <c r="G234" s="92"/>
      <c r="H234" s="92"/>
      <c r="I234" s="92"/>
      <c r="J234" s="92"/>
      <c r="K234" s="92"/>
      <c r="L234" s="92"/>
      <c r="M234" s="92"/>
      <c r="N234" s="92"/>
      <c r="O234" s="92"/>
      <c r="P234" s="92"/>
      <c r="Q234" s="92"/>
      <c r="R234" s="92"/>
    </row>
  </sheetData>
  <mergeCells count="2">
    <mergeCell ref="C1:F1"/>
    <mergeCell ref="G1:K1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GET_STOCK">
                <anchor moveWithCells="1" sizeWithCells="1">
                  <from>
                    <xdr:col>0</xdr:col>
                    <xdr:colOff>57150</xdr:colOff>
                    <xdr:row>0</xdr:row>
                    <xdr:rowOff>85725</xdr:rowOff>
                  </from>
                  <to>
                    <xdr:col>0</xdr:col>
                    <xdr:colOff>714375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GET_STOCK">
                <anchor moveWithCells="1">
                  <from>
                    <xdr:col>0</xdr:col>
                    <xdr:colOff>47625</xdr:colOff>
                    <xdr:row>0</xdr:row>
                    <xdr:rowOff>76200</xdr:rowOff>
                  </from>
                  <to>
                    <xdr:col>0</xdr:col>
                    <xdr:colOff>990600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0E94C-8D46-44E9-86BE-29599D35D2AA}">
  <sheetPr codeName="Sheet2">
    <tabColor rgb="FFFF0000"/>
  </sheetPr>
  <dimension ref="A1:P332"/>
  <sheetViews>
    <sheetView tabSelected="1" workbookViewId="0">
      <pane ySplit="2" topLeftCell="A21" activePane="bottomLeft" state="frozen"/>
      <selection pane="bottomLeft" activeCell="A2" sqref="A2:XFD2"/>
    </sheetView>
  </sheetViews>
  <sheetFormatPr defaultColWidth="9" defaultRowHeight="20.25" customHeight="1" x14ac:dyDescent="0.15"/>
  <cols>
    <col min="1" max="1" width="14.875" style="1" customWidth="1"/>
    <col min="2" max="2" width="26.375" style="1" customWidth="1"/>
    <col min="3" max="3" width="13.125" style="1" customWidth="1"/>
    <col min="4" max="5" width="12.625" style="1" customWidth="1"/>
    <col min="6" max="6" width="12.625" style="23" customWidth="1"/>
    <col min="7" max="7" width="11" style="1" customWidth="1"/>
    <col min="8" max="8" width="17.875" style="1" customWidth="1"/>
    <col min="9" max="10" width="11.875" style="1" customWidth="1"/>
    <col min="11" max="12" width="14.625" style="1" customWidth="1"/>
    <col min="13" max="15" width="13.875" style="1" customWidth="1"/>
    <col min="16" max="16" width="14.125" style="1" customWidth="1"/>
    <col min="17" max="16384" width="9" style="1"/>
  </cols>
  <sheetData>
    <row r="1" spans="1:16" s="44" customFormat="1" ht="33" customHeight="1" x14ac:dyDescent="0.15">
      <c r="B1" s="54" t="s">
        <v>251</v>
      </c>
      <c r="C1" s="45" t="s">
        <v>24</v>
      </c>
      <c r="D1" s="45"/>
      <c r="E1" s="207" t="s">
        <v>149</v>
      </c>
      <c r="F1" s="207"/>
      <c r="G1" s="207"/>
      <c r="H1" s="207"/>
      <c r="I1" s="207"/>
      <c r="J1" s="207"/>
      <c r="L1" s="55" t="s">
        <v>148</v>
      </c>
      <c r="M1" s="46">
        <f>SUM(M3:M25)</f>
        <v>624.53383150000002</v>
      </c>
      <c r="N1" s="46">
        <f>SUM(N3:N25)</f>
        <v>158911.86763299999</v>
      </c>
      <c r="O1" s="46">
        <f>SUM(O3:O25)</f>
        <v>-2523.6223490000084</v>
      </c>
    </row>
    <row r="2" spans="1:16" s="44" customFormat="1" ht="24" customHeight="1" x14ac:dyDescent="0.15">
      <c r="A2" s="80" t="s">
        <v>0</v>
      </c>
      <c r="B2" s="175" t="s">
        <v>96</v>
      </c>
      <c r="C2" s="175" t="s">
        <v>97</v>
      </c>
      <c r="D2" s="175" t="s">
        <v>98</v>
      </c>
      <c r="E2" s="175" t="s">
        <v>99</v>
      </c>
      <c r="F2" s="175" t="s">
        <v>142</v>
      </c>
      <c r="G2" s="175" t="s">
        <v>100</v>
      </c>
      <c r="H2" s="175" t="s">
        <v>101</v>
      </c>
      <c r="I2" s="53" t="s">
        <v>120</v>
      </c>
      <c r="J2" s="53" t="s">
        <v>143</v>
      </c>
      <c r="K2" s="175" t="s">
        <v>121</v>
      </c>
      <c r="L2" s="175" t="s">
        <v>122</v>
      </c>
      <c r="M2" s="175" t="s">
        <v>123</v>
      </c>
      <c r="N2" s="175" t="s">
        <v>145</v>
      </c>
      <c r="O2" s="175" t="s">
        <v>144</v>
      </c>
      <c r="P2" s="175" t="s">
        <v>198</v>
      </c>
    </row>
    <row r="3" spans="1:16" s="63" customFormat="1" ht="20.25" customHeight="1" x14ac:dyDescent="0.15">
      <c r="A3" s="81" t="s">
        <v>102</v>
      </c>
      <c r="B3" s="56" t="s">
        <v>103</v>
      </c>
      <c r="C3" s="70">
        <v>44067</v>
      </c>
      <c r="D3" s="57">
        <v>2.6520000000000001</v>
      </c>
      <c r="E3" s="58">
        <v>2.6846000000000001</v>
      </c>
      <c r="F3" s="58">
        <v>1.23E-2</v>
      </c>
      <c r="G3" s="59">
        <v>1.23</v>
      </c>
      <c r="H3" s="72">
        <v>44068.568055555559</v>
      </c>
      <c r="I3" s="84">
        <v>2679.64</v>
      </c>
      <c r="J3" s="85">
        <v>2.4630000000000001</v>
      </c>
      <c r="K3" s="60">
        <v>3.2619599999999999E-2</v>
      </c>
      <c r="L3" s="76">
        <v>2.6846196</v>
      </c>
      <c r="M3" s="61">
        <v>81.179425835999993</v>
      </c>
      <c r="N3" s="73">
        <v>7193.761544</v>
      </c>
      <c r="O3" s="62">
        <v>593.80822400000034</v>
      </c>
      <c r="P3" s="78" t="str">
        <f>IF(INDEX(P2,1)="夏普比率(1年)","0.28",IF(INDEX(P2,1)="夏普比率(2年)","0.22","0.15"))</f>
        <v>0.28</v>
      </c>
    </row>
    <row r="4" spans="1:16" s="63" customFormat="1" ht="20.25" customHeight="1" x14ac:dyDescent="0.15">
      <c r="A4" s="81" t="s">
        <v>104</v>
      </c>
      <c r="B4" s="56" t="s">
        <v>105</v>
      </c>
      <c r="C4" s="70">
        <v>44067</v>
      </c>
      <c r="D4" s="64">
        <v>2.2509999999999999</v>
      </c>
      <c r="E4" s="58">
        <v>2.2614000000000001</v>
      </c>
      <c r="F4" s="58">
        <v>4.5999999999999999E-3</v>
      </c>
      <c r="G4" s="59">
        <v>0.46</v>
      </c>
      <c r="H4" s="72">
        <v>44068.566666666666</v>
      </c>
      <c r="I4" s="84">
        <v>2822.51</v>
      </c>
      <c r="J4" s="85">
        <v>2.1324999999999998</v>
      </c>
      <c r="K4" s="60">
        <v>1.03546E-2</v>
      </c>
      <c r="L4" s="76">
        <v>2.2613545999999998</v>
      </c>
      <c r="M4" s="61">
        <v>27.687411845</v>
      </c>
      <c r="N4" s="73">
        <v>6382.8241140000009</v>
      </c>
      <c r="O4" s="61">
        <v>363.82153900000048</v>
      </c>
      <c r="P4" s="78" t="str">
        <f>IF(INDEX(P2,1)="夏普比率(1年)","0.34",IF(INDEX(P2,1)="夏普比率(2年)","0.25","0.14"))</f>
        <v>0.34</v>
      </c>
    </row>
    <row r="5" spans="1:16" s="63" customFormat="1" ht="20.25" customHeight="1" x14ac:dyDescent="0.15">
      <c r="A5" s="81" t="s">
        <v>106</v>
      </c>
      <c r="B5" s="56" t="s">
        <v>107</v>
      </c>
      <c r="C5" s="70">
        <v>44067</v>
      </c>
      <c r="D5" s="66">
        <v>6.1555</v>
      </c>
      <c r="E5" s="67">
        <v>6.1226000000000003</v>
      </c>
      <c r="F5" s="67">
        <v>-5.3E-3</v>
      </c>
      <c r="G5" s="68">
        <v>-0.53</v>
      </c>
      <c r="H5" s="72">
        <v>44068.566666666666</v>
      </c>
      <c r="I5" s="84">
        <v>1426.05</v>
      </c>
      <c r="J5" s="85">
        <v>7.0762999999999998</v>
      </c>
      <c r="K5" s="69">
        <v>-3.2624150000000005E-2</v>
      </c>
      <c r="L5" s="76">
        <v>6.1228758499999998</v>
      </c>
      <c r="M5" s="65">
        <v>-53.483135359500004</v>
      </c>
      <c r="N5" s="73">
        <v>8731.1337299999996</v>
      </c>
      <c r="O5" s="65">
        <v>-1360.0238850000005</v>
      </c>
      <c r="P5" s="78" t="str">
        <f>IF(INDEX(P2,1)="夏普比率(1年)","0.28",IF(INDEX(P2,1)="夏普比率(2年)","0.22","0.15"))</f>
        <v>0.28</v>
      </c>
    </row>
    <row r="6" spans="1:16" s="63" customFormat="1" ht="20.25" customHeight="1" x14ac:dyDescent="0.15">
      <c r="A6" s="81" t="s">
        <v>108</v>
      </c>
      <c r="B6" s="56" t="s">
        <v>109</v>
      </c>
      <c r="C6" s="70">
        <v>44067</v>
      </c>
      <c r="D6" s="64">
        <v>1.8886000000000001</v>
      </c>
      <c r="E6" s="58">
        <v>1.8926000000000001</v>
      </c>
      <c r="F6" s="58">
        <v>2.0999999999999999E-3</v>
      </c>
      <c r="G6" s="59">
        <v>0.21</v>
      </c>
      <c r="H6" s="72">
        <v>44068.566666666666</v>
      </c>
      <c r="I6" s="84">
        <v>4757.18</v>
      </c>
      <c r="J6" s="85">
        <v>2.1374</v>
      </c>
      <c r="K6" s="60">
        <v>3.9660600000000004E-3</v>
      </c>
      <c r="L6" s="76">
        <v>1.89256606</v>
      </c>
      <c r="M6" s="61">
        <v>21.3527927172</v>
      </c>
      <c r="N6" s="73">
        <v>9003.4388680000011</v>
      </c>
      <c r="O6" s="65">
        <v>-1164.5576639999999</v>
      </c>
      <c r="P6" s="78" t="str">
        <f>IF(INDEX(P2,1)="夏普比率(1年)","0.33",IF(INDEX(P2,1)="夏普比率(2年)","0.29","0.18"))</f>
        <v>0.33</v>
      </c>
    </row>
    <row r="7" spans="1:16" s="63" customFormat="1" ht="20.25" customHeight="1" x14ac:dyDescent="0.15">
      <c r="A7" s="81" t="s">
        <v>110</v>
      </c>
      <c r="B7" s="56" t="s">
        <v>111</v>
      </c>
      <c r="C7" s="70">
        <v>44067</v>
      </c>
      <c r="D7" s="64">
        <v>3.1995</v>
      </c>
      <c r="E7" s="58">
        <v>3.2286999999999999</v>
      </c>
      <c r="F7" s="58">
        <v>9.1000000000000004E-3</v>
      </c>
      <c r="G7" s="59">
        <v>0.91</v>
      </c>
      <c r="H7" s="72">
        <v>44068.567361111112</v>
      </c>
      <c r="I7" s="84">
        <v>2920.96</v>
      </c>
      <c r="J7" s="85">
        <v>3.4235000000000002</v>
      </c>
      <c r="K7" s="60">
        <v>2.9115450000000001E-2</v>
      </c>
      <c r="L7" s="76">
        <v>3.2286154499999999</v>
      </c>
      <c r="M7" s="61">
        <v>90.999149696000018</v>
      </c>
      <c r="N7" s="73">
        <v>9430.9035519999998</v>
      </c>
      <c r="O7" s="65">
        <v>-569.0030080000015</v>
      </c>
      <c r="P7" s="78" t="str">
        <f>IF(INDEX(P2,1)="夏普比率(1年)","0.41",IF(INDEX(P2,1)="夏普比率(2年)","--","--"))</f>
        <v>0.41</v>
      </c>
    </row>
    <row r="8" spans="1:16" s="63" customFormat="1" ht="20.25" customHeight="1" x14ac:dyDescent="0.15">
      <c r="A8" s="81" t="s">
        <v>112</v>
      </c>
      <c r="B8" s="56" t="s">
        <v>113</v>
      </c>
      <c r="C8" s="70">
        <v>44067</v>
      </c>
      <c r="D8" s="66">
        <v>1.8089999999999999</v>
      </c>
      <c r="E8" s="67">
        <v>1.7994000000000001</v>
      </c>
      <c r="F8" s="67">
        <v>-5.3E-3</v>
      </c>
      <c r="G8" s="68">
        <v>-0.53</v>
      </c>
      <c r="H8" s="72">
        <v>44068.566666666666</v>
      </c>
      <c r="I8" s="84">
        <v>12873.51</v>
      </c>
      <c r="J8" s="85">
        <v>2.016</v>
      </c>
      <c r="K8" s="69">
        <v>-9.5876999999999993E-3</v>
      </c>
      <c r="L8" s="76">
        <v>1.7994123</v>
      </c>
      <c r="M8" s="65">
        <v>-137.55087964800003</v>
      </c>
      <c r="N8" s="73">
        <v>23164.593894000001</v>
      </c>
      <c r="O8" s="65">
        <v>-2788.402266000001</v>
      </c>
      <c r="P8" s="78" t="str">
        <f>IF(INDEX(P2,1)="夏普比率(1年)","0.28",IF(INDEX(P2,1)="夏普比率(2年)","0.17","0.10"))</f>
        <v>0.28</v>
      </c>
    </row>
    <row r="9" spans="1:16" s="63" customFormat="1" ht="20.25" customHeight="1" x14ac:dyDescent="0.15">
      <c r="A9" s="81" t="s">
        <v>114</v>
      </c>
      <c r="B9" s="56" t="s">
        <v>115</v>
      </c>
      <c r="C9" s="70">
        <v>44067</v>
      </c>
      <c r="D9" s="64">
        <v>2.653</v>
      </c>
      <c r="E9" s="58">
        <v>2.6709999999999998</v>
      </c>
      <c r="F9" s="58">
        <v>6.8000000000000005E-3</v>
      </c>
      <c r="G9" s="59">
        <v>0.68</v>
      </c>
      <c r="H9" s="72">
        <v>44068.568055555559</v>
      </c>
      <c r="I9" s="84">
        <v>4617.97</v>
      </c>
      <c r="J9" s="85">
        <v>2.6960000000000002</v>
      </c>
      <c r="K9" s="60">
        <v>1.8040400000000002E-2</v>
      </c>
      <c r="L9" s="76">
        <v>2.6710403999999999</v>
      </c>
      <c r="M9" s="61">
        <v>84.660320416000019</v>
      </c>
      <c r="N9" s="73">
        <v>12334.59787</v>
      </c>
      <c r="O9" s="65">
        <v>-115.44925000000148</v>
      </c>
      <c r="P9" s="78" t="str">
        <f>IF(INDEX(P2,1)="夏普比率(1年)","0.44",IF(INDEX(P2,1)="夏普比率(2年)","0.26","0.18"))</f>
        <v>0.44</v>
      </c>
    </row>
    <row r="10" spans="1:16" s="63" customFormat="1" ht="20.25" customHeight="1" x14ac:dyDescent="0.15">
      <c r="A10" s="81" t="s">
        <v>226</v>
      </c>
      <c r="B10" s="56" t="s">
        <v>227</v>
      </c>
      <c r="C10" s="70">
        <v>44067</v>
      </c>
      <c r="D10" s="64">
        <v>3.0129999999999999</v>
      </c>
      <c r="E10" s="58">
        <v>3.0207000000000002</v>
      </c>
      <c r="F10" s="58">
        <v>2.5000000000000001E-3</v>
      </c>
      <c r="G10" s="59">
        <v>0.25</v>
      </c>
      <c r="H10" s="72">
        <v>44068.568055555559</v>
      </c>
      <c r="I10" s="84">
        <v>13223.01</v>
      </c>
      <c r="J10" s="85">
        <v>2.8473000000000002</v>
      </c>
      <c r="K10" s="60">
        <v>7.5325000000000001E-3</v>
      </c>
      <c r="L10" s="76">
        <v>3.0205324999999998</v>
      </c>
      <c r="M10" s="61">
        <v>94.124690932500016</v>
      </c>
      <c r="N10" s="73">
        <v>39942.746307000001</v>
      </c>
      <c r="O10" s="61">
        <v>2292.8699339999948</v>
      </c>
      <c r="P10" s="78" t="str">
        <f>IF(INDEX(P2,1)="夏普比率(1年)","0.46",IF(INDEX(P2,1)="夏普比率(2年)","0.29","0.23"))</f>
        <v>0.46</v>
      </c>
    </row>
    <row r="11" spans="1:16" s="63" customFormat="1" ht="20.25" customHeight="1" x14ac:dyDescent="0.15">
      <c r="A11" s="81" t="s">
        <v>118</v>
      </c>
      <c r="B11" s="56" t="s">
        <v>119</v>
      </c>
      <c r="C11" s="70">
        <v>44067</v>
      </c>
      <c r="D11" s="64">
        <v>2.4420000000000002</v>
      </c>
      <c r="E11" s="58">
        <v>2.4466999999999999</v>
      </c>
      <c r="F11" s="58">
        <v>1.9E-3</v>
      </c>
      <c r="G11" s="59">
        <v>0.19</v>
      </c>
      <c r="H11" s="72">
        <v>44068.567361111112</v>
      </c>
      <c r="I11" s="84">
        <v>4167.1400000000003</v>
      </c>
      <c r="J11" s="85">
        <v>2.5207999999999999</v>
      </c>
      <c r="K11" s="60">
        <v>4.6398000000000003E-3</v>
      </c>
      <c r="L11" s="76">
        <v>2.4466398000000003</v>
      </c>
      <c r="M11" s="61">
        <v>19.958600372800003</v>
      </c>
      <c r="N11" s="73">
        <v>10195.741438000001</v>
      </c>
      <c r="O11" s="65">
        <v>-308.78507399999944</v>
      </c>
      <c r="P11" s="78" t="str">
        <f>IF(INDEX(P2,1)="夏普比率(1年)","0.31",IF(INDEX(P2,1)="夏普比率(2年)","0.25","0.17"))</f>
        <v>0.31</v>
      </c>
    </row>
    <row r="12" spans="1:16" s="63" customFormat="1" ht="20.25" customHeight="1" x14ac:dyDescent="0.15">
      <c r="A12" s="81" t="s">
        <v>128</v>
      </c>
      <c r="B12" s="56" t="s">
        <v>129</v>
      </c>
      <c r="C12" s="70">
        <v>44067</v>
      </c>
      <c r="D12" s="64">
        <v>1.4456</v>
      </c>
      <c r="E12" s="58">
        <v>1.5</v>
      </c>
      <c r="F12" s="58">
        <v>3.7599999999999995E-2</v>
      </c>
      <c r="G12" s="59">
        <v>3.76</v>
      </c>
      <c r="H12" s="72">
        <v>44068.568055555559</v>
      </c>
      <c r="I12" s="84">
        <v>3685.8</v>
      </c>
      <c r="J12" s="85">
        <v>1.3566</v>
      </c>
      <c r="K12" s="60">
        <v>5.4354559999999996E-2</v>
      </c>
      <c r="L12" s="76">
        <v>1.4999545599999999</v>
      </c>
      <c r="M12" s="61">
        <v>188.00587612799998</v>
      </c>
      <c r="N12" s="73">
        <v>5528.7000000000007</v>
      </c>
      <c r="O12" s="61">
        <v>528.54372000000058</v>
      </c>
      <c r="P12" s="78" t="str">
        <f>IF(INDEX(P2,1)="夏普比率(1年)","0.22",IF(INDEX(P2,1)="夏普比率(2年)","0.20","0.15"))</f>
        <v>0.22</v>
      </c>
    </row>
    <row r="13" spans="1:16" s="63" customFormat="1" ht="20.25" customHeight="1" x14ac:dyDescent="0.15">
      <c r="A13" s="81" t="s">
        <v>228</v>
      </c>
      <c r="B13" s="56" t="s">
        <v>229</v>
      </c>
      <c r="C13" s="70">
        <v>44067</v>
      </c>
      <c r="D13" s="64">
        <v>1.0193000000000001</v>
      </c>
      <c r="E13" s="58">
        <v>1.0249999999999999</v>
      </c>
      <c r="F13" s="58">
        <v>5.5000000000000005E-3</v>
      </c>
      <c r="G13" s="59">
        <v>0.55000000000000004</v>
      </c>
      <c r="H13" s="72">
        <v>44068.568055555559</v>
      </c>
      <c r="I13" s="84">
        <v>2651.98</v>
      </c>
      <c r="J13" s="85">
        <v>1.1312</v>
      </c>
      <c r="K13" s="60">
        <v>5.6061500000000007E-3</v>
      </c>
      <c r="L13" s="76">
        <v>1.0249061500000001</v>
      </c>
      <c r="M13" s="61">
        <v>16.499558768</v>
      </c>
      <c r="N13" s="73">
        <v>2718.2794999999996</v>
      </c>
      <c r="O13" s="65">
        <v>-281.64027600000054</v>
      </c>
      <c r="P13" s="78" t="str">
        <f>IF(INDEX(P2,1)="夏普比率(1年)","0.42",IF(INDEX(P2,1)="夏普比率(2年)","0.26","0.17"))</f>
        <v>0.42</v>
      </c>
    </row>
    <row r="14" spans="1:16" s="63" customFormat="1" ht="20.25" customHeight="1" x14ac:dyDescent="0.15">
      <c r="A14" s="82" t="s">
        <v>124</v>
      </c>
      <c r="B14" s="56" t="s">
        <v>125</v>
      </c>
      <c r="C14" s="70">
        <v>44067</v>
      </c>
      <c r="D14" s="66">
        <v>1.9472</v>
      </c>
      <c r="E14" s="67">
        <v>1.9451000000000001</v>
      </c>
      <c r="F14" s="67">
        <v>-1.1000000000000001E-3</v>
      </c>
      <c r="G14" s="68">
        <v>-0.11</v>
      </c>
      <c r="H14" s="72">
        <v>44068.567361111112</v>
      </c>
      <c r="I14" s="84">
        <v>507.32</v>
      </c>
      <c r="J14" s="85">
        <v>1.9711000000000001</v>
      </c>
      <c r="K14" s="69">
        <v>-2.1419199999999998E-3</v>
      </c>
      <c r="L14" s="76">
        <v>1.9450580800000001</v>
      </c>
      <c r="M14" s="65">
        <v>-1.0999762972</v>
      </c>
      <c r="N14" s="73">
        <v>986.78813200000002</v>
      </c>
      <c r="O14" s="65">
        <v>-13.190320000000042</v>
      </c>
      <c r="P14" s="78" t="str">
        <f>IF(INDEX(P2,1)="夏普比率(1年)","0.28",IF(INDEX(P2,1)="夏普比率(2年)","0.22","0.15"))</f>
        <v>0.28</v>
      </c>
    </row>
    <row r="15" spans="1:16" s="63" customFormat="1" ht="20.25" customHeight="1" x14ac:dyDescent="0.15">
      <c r="A15" s="82" t="s">
        <v>106</v>
      </c>
      <c r="B15" s="56" t="s">
        <v>107</v>
      </c>
      <c r="C15" s="70">
        <v>44067</v>
      </c>
      <c r="D15" s="66">
        <v>6.1555</v>
      </c>
      <c r="E15" s="67">
        <v>6.1226000000000003</v>
      </c>
      <c r="F15" s="67">
        <v>-5.3E-3</v>
      </c>
      <c r="G15" s="68">
        <v>-0.53</v>
      </c>
      <c r="H15" s="72">
        <v>44068.566666666666</v>
      </c>
      <c r="I15" s="84">
        <v>847.9</v>
      </c>
      <c r="J15" s="85">
        <v>7.0762999999999998</v>
      </c>
      <c r="K15" s="69">
        <v>-3.2624150000000005E-2</v>
      </c>
      <c r="L15" s="76">
        <v>6.1228758499999998</v>
      </c>
      <c r="M15" s="65">
        <v>-31.799972280999999</v>
      </c>
      <c r="N15" s="73">
        <v>5191.3525399999999</v>
      </c>
      <c r="O15" s="65">
        <v>-808.64222999999947</v>
      </c>
      <c r="P15" s="78" t="str">
        <f>IF(INDEX(P2,1)="夏普比率(1年)","0.28",IF(INDEX(P2,1)="夏普比率(2年)","0.22","0.15"))</f>
        <v>0.28</v>
      </c>
    </row>
    <row r="16" spans="1:16" s="63" customFormat="1" ht="20.25" customHeight="1" x14ac:dyDescent="0.15">
      <c r="A16" s="82" t="s">
        <v>110</v>
      </c>
      <c r="B16" s="56" t="s">
        <v>111</v>
      </c>
      <c r="C16" s="70">
        <v>44067</v>
      </c>
      <c r="D16" s="64">
        <v>3.1995</v>
      </c>
      <c r="E16" s="58">
        <v>3.2286999999999999</v>
      </c>
      <c r="F16" s="58">
        <v>9.1000000000000004E-3</v>
      </c>
      <c r="G16" s="59">
        <v>0.91</v>
      </c>
      <c r="H16" s="72">
        <v>44068.567361111112</v>
      </c>
      <c r="I16" s="84">
        <v>1201.03</v>
      </c>
      <c r="J16" s="85">
        <v>3.3304999999999998</v>
      </c>
      <c r="K16" s="60">
        <v>2.9115450000000001E-2</v>
      </c>
      <c r="L16" s="76">
        <v>3.2286154499999999</v>
      </c>
      <c r="M16" s="61">
        <v>36.4002767765</v>
      </c>
      <c r="N16" s="73">
        <v>3877.7655609999997</v>
      </c>
      <c r="O16" s="65">
        <v>-122.26485400000001</v>
      </c>
      <c r="P16" s="78" t="str">
        <f>IF(INDEX(P2,1)="夏普比率(1年)","0.41",IF(INDEX(P2,1)="夏普比率(2年)","--","--"))</f>
        <v>0.41</v>
      </c>
    </row>
    <row r="17" spans="1:16" s="183" customFormat="1" ht="20.25" customHeight="1" x14ac:dyDescent="0.15">
      <c r="A17" s="82" t="s">
        <v>126</v>
      </c>
      <c r="B17" s="177" t="s">
        <v>217</v>
      </c>
      <c r="C17" s="178"/>
      <c r="D17" s="215"/>
      <c r="E17" s="216"/>
      <c r="F17" s="216"/>
      <c r="G17" s="217"/>
      <c r="H17" s="179"/>
      <c r="I17" s="84">
        <v>1859.22</v>
      </c>
      <c r="J17" s="85">
        <v>1.6135999999999999</v>
      </c>
      <c r="K17" s="218"/>
      <c r="L17" s="180"/>
      <c r="M17" s="219"/>
      <c r="N17" s="181"/>
      <c r="O17" s="219"/>
      <c r="P17" s="182"/>
    </row>
    <row r="18" spans="1:16" s="63" customFormat="1" ht="20.25" customHeight="1" x14ac:dyDescent="0.15">
      <c r="A18" s="82" t="s">
        <v>128</v>
      </c>
      <c r="B18" s="56" t="s">
        <v>129</v>
      </c>
      <c r="C18" s="70">
        <v>44067</v>
      </c>
      <c r="D18" s="64">
        <v>1.4456</v>
      </c>
      <c r="E18" s="58">
        <v>1.5</v>
      </c>
      <c r="F18" s="58">
        <v>3.7599999999999995E-2</v>
      </c>
      <c r="G18" s="59">
        <v>3.76</v>
      </c>
      <c r="H18" s="72">
        <v>44068.568055555559</v>
      </c>
      <c r="I18" s="84">
        <v>2285.52</v>
      </c>
      <c r="J18" s="85">
        <v>1.3126</v>
      </c>
      <c r="K18" s="60">
        <v>5.4354559999999996E-2</v>
      </c>
      <c r="L18" s="76">
        <v>1.4999545599999999</v>
      </c>
      <c r="M18" s="61">
        <v>112.79900555519998</v>
      </c>
      <c r="N18" s="73">
        <v>3428.2799999999997</v>
      </c>
      <c r="O18" s="61">
        <v>428.30644799999982</v>
      </c>
      <c r="P18" s="78" t="str">
        <f>IF(INDEX(P2,1)="夏普比率(1年)","0.22",IF(INDEX(P2,1)="夏普比率(2年)","0.20","0.15"))</f>
        <v>0.22</v>
      </c>
    </row>
    <row r="19" spans="1:16" s="63" customFormat="1" ht="20.25" customHeight="1" x14ac:dyDescent="0.15">
      <c r="A19" s="82" t="s">
        <v>130</v>
      </c>
      <c r="B19" s="56" t="s">
        <v>131</v>
      </c>
      <c r="C19" s="70">
        <v>44067</v>
      </c>
      <c r="D19" s="64">
        <v>3.5070000000000001</v>
      </c>
      <c r="E19" s="58">
        <v>3.5247000000000002</v>
      </c>
      <c r="F19" s="58">
        <v>5.0000000000000001E-3</v>
      </c>
      <c r="G19" s="59">
        <v>0.5</v>
      </c>
      <c r="H19" s="72">
        <v>44068.568055555559</v>
      </c>
      <c r="I19" s="84">
        <v>908.83</v>
      </c>
      <c r="J19" s="85">
        <v>3.3008999999999999</v>
      </c>
      <c r="K19" s="60">
        <v>1.7535000000000002E-2</v>
      </c>
      <c r="L19" s="76">
        <v>3.5245350000000002</v>
      </c>
      <c r="M19" s="61">
        <v>14.999784735</v>
      </c>
      <c r="N19" s="73">
        <v>3203.3531010000002</v>
      </c>
      <c r="O19" s="61">
        <v>203.39615400000002</v>
      </c>
      <c r="P19" s="78" t="str">
        <f>IF(INDEX(P2,1)="夏普比率(1年)","0.27",IF(INDEX(P2,1)="夏普比率(2年)","0.18","0.14"))</f>
        <v>0.27</v>
      </c>
    </row>
    <row r="20" spans="1:16" s="63" customFormat="1" ht="20.25" customHeight="1" x14ac:dyDescent="0.15">
      <c r="A20" s="82" t="s">
        <v>132</v>
      </c>
      <c r="B20" s="56" t="s">
        <v>133</v>
      </c>
      <c r="C20" s="70">
        <v>44067</v>
      </c>
      <c r="D20" s="64">
        <v>1.0333000000000001</v>
      </c>
      <c r="E20" s="58">
        <v>1.0334000000000001</v>
      </c>
      <c r="F20" s="58">
        <v>1E-4</v>
      </c>
      <c r="G20" s="59">
        <v>0.01</v>
      </c>
      <c r="H20" s="72">
        <v>44068.567361111112</v>
      </c>
      <c r="I20" s="84">
        <v>1023.05</v>
      </c>
      <c r="J20" s="85">
        <v>0.97750000000000004</v>
      </c>
      <c r="K20" s="60">
        <v>1.0333000000000002E-4</v>
      </c>
      <c r="L20" s="76">
        <v>1.0334033300000001</v>
      </c>
      <c r="M20" s="61">
        <v>0.10000313750000001</v>
      </c>
      <c r="N20" s="73">
        <v>1057.2198700000001</v>
      </c>
      <c r="O20" s="61">
        <v>57.188495000000103</v>
      </c>
      <c r="P20" s="78" t="str">
        <f>IF(INDEX(P2,1)="夏普比率(1年)","0.33",IF(INDEX(P2,1)="夏普比率(2年)","1.44","--"))</f>
        <v>0.33</v>
      </c>
    </row>
    <row r="21" spans="1:16" s="63" customFormat="1" ht="20.25" customHeight="1" x14ac:dyDescent="0.15">
      <c r="A21" s="82" t="s">
        <v>134</v>
      </c>
      <c r="B21" s="56" t="s">
        <v>135</v>
      </c>
      <c r="C21" s="70">
        <v>44067</v>
      </c>
      <c r="D21" s="64">
        <v>2.593</v>
      </c>
      <c r="E21" s="58">
        <v>2.6406999999999998</v>
      </c>
      <c r="F21" s="58">
        <v>1.84E-2</v>
      </c>
      <c r="G21" s="59">
        <v>1.84</v>
      </c>
      <c r="H21" s="72">
        <v>44068.566666666666</v>
      </c>
      <c r="I21" s="84">
        <v>1295.6400000000001</v>
      </c>
      <c r="J21" s="85">
        <v>2.3155000000000001</v>
      </c>
      <c r="K21" s="60">
        <v>4.7711199999999995E-2</v>
      </c>
      <c r="L21" s="76">
        <v>2.6407112000000001</v>
      </c>
      <c r="M21" s="61">
        <v>55.201001328000011</v>
      </c>
      <c r="N21" s="73">
        <v>3421.3965480000002</v>
      </c>
      <c r="O21" s="61">
        <v>421.34212799999978</v>
      </c>
      <c r="P21" s="78" t="str">
        <f>IF(INDEX(P2,1)="夏普比率(1年)","0.28",IF(INDEX(P2,1)="夏普比率(2年)","0.28","0.20"))</f>
        <v>0.28</v>
      </c>
    </row>
    <row r="22" spans="1:16" s="63" customFormat="1" ht="20.25" customHeight="1" x14ac:dyDescent="0.15">
      <c r="A22" s="82" t="s">
        <v>146</v>
      </c>
      <c r="B22" s="56" t="s">
        <v>147</v>
      </c>
      <c r="C22" s="70">
        <v>44067</v>
      </c>
      <c r="D22" s="64">
        <v>1.4883</v>
      </c>
      <c r="E22" s="58">
        <v>1.4905999999999999</v>
      </c>
      <c r="F22" s="58">
        <v>1.5E-3</v>
      </c>
      <c r="G22" s="59">
        <v>0.15</v>
      </c>
      <c r="H22" s="72">
        <v>44068.567361111112</v>
      </c>
      <c r="I22" s="84">
        <v>2092.44</v>
      </c>
      <c r="J22" s="85">
        <v>1.4337</v>
      </c>
      <c r="K22" s="60">
        <v>2.23245E-3</v>
      </c>
      <c r="L22" s="76">
        <v>1.4905324499999999</v>
      </c>
      <c r="M22" s="61">
        <v>4.4998968420000001</v>
      </c>
      <c r="N22" s="73">
        <v>3118.9910639999998</v>
      </c>
      <c r="O22" s="61">
        <v>119.0598359999999</v>
      </c>
      <c r="P22" s="78" t="str">
        <f>IF(INDEX(P2,1)="夏普比率(1年)","0.19",IF(INDEX(P2,1)="夏普比率(2年)","0.15","0.08"))</f>
        <v>0.19</v>
      </c>
    </row>
    <row r="23" spans="1:16" s="63" customFormat="1" ht="20.25" customHeight="1" x14ac:dyDescent="0.15">
      <c r="A23" s="83" t="s">
        <v>136</v>
      </c>
      <c r="B23" s="56" t="s">
        <v>137</v>
      </c>
      <c r="C23" s="70">
        <v>44067</v>
      </c>
      <c r="D23" s="66">
        <v>1.5745</v>
      </c>
      <c r="E23" s="67">
        <v>1.5674999999999999</v>
      </c>
      <c r="F23" s="67">
        <v>-4.4000000000000003E-3</v>
      </c>
      <c r="G23" s="68">
        <v>-0.44</v>
      </c>
      <c r="H23" s="72">
        <v>44068.567361111112</v>
      </c>
      <c r="I23" s="84">
        <v>0</v>
      </c>
      <c r="J23" s="85">
        <v>0</v>
      </c>
      <c r="K23" s="69">
        <v>-6.9278000000000005E-3</v>
      </c>
      <c r="L23" s="76">
        <v>1.5675722000000001</v>
      </c>
      <c r="M23" s="65">
        <v>0</v>
      </c>
      <c r="N23" s="73">
        <v>0</v>
      </c>
      <c r="O23" s="65">
        <v>0</v>
      </c>
      <c r="P23" s="78" t="str">
        <f>IF(INDEX(P2,1)="夏普比率(1年)","0.28",IF(INDEX(P2,1)="夏普比率(2年)","0.13","0.08"))</f>
        <v>0.28</v>
      </c>
    </row>
    <row r="24" spans="1:16" s="63" customFormat="1" ht="20.25" customHeight="1" x14ac:dyDescent="0.15">
      <c r="A24" s="83" t="s">
        <v>138</v>
      </c>
      <c r="B24" s="56" t="s">
        <v>139</v>
      </c>
      <c r="C24" s="70">
        <v>44067</v>
      </c>
      <c r="D24" s="64">
        <v>1.3809</v>
      </c>
      <c r="E24" s="58">
        <v>1.3852</v>
      </c>
      <c r="F24" s="58">
        <v>3.0999999999999999E-3</v>
      </c>
      <c r="G24" s="59">
        <v>0.31</v>
      </c>
      <c r="H24" s="72">
        <v>44068.568055555559</v>
      </c>
      <c r="I24" s="84">
        <v>0</v>
      </c>
      <c r="J24" s="85">
        <v>0</v>
      </c>
      <c r="K24" s="60">
        <v>4.2807899999999996E-3</v>
      </c>
      <c r="L24" s="76">
        <v>1.3851807899999999</v>
      </c>
      <c r="M24" s="61">
        <v>0</v>
      </c>
      <c r="N24" s="73">
        <v>0</v>
      </c>
      <c r="O24" s="65">
        <v>0</v>
      </c>
      <c r="P24" s="78" t="str">
        <f>IF(INDEX(P2,1)="夏普比率(1年)","--",IF(INDEX(P2,1)="夏普比率(2年)","--","--"))</f>
        <v>--</v>
      </c>
    </row>
    <row r="25" spans="1:16" s="63" customFormat="1" ht="20.25" customHeight="1" x14ac:dyDescent="0.15">
      <c r="A25" s="83" t="s">
        <v>140</v>
      </c>
      <c r="B25" s="56" t="s">
        <v>141</v>
      </c>
      <c r="C25" s="70">
        <v>44067</v>
      </c>
      <c r="D25" s="64">
        <v>1.2386999999999999</v>
      </c>
      <c r="E25" s="58">
        <v>1.2401</v>
      </c>
      <c r="F25" s="58">
        <v>1.1000000000000001E-3</v>
      </c>
      <c r="G25" s="59">
        <v>0.11</v>
      </c>
      <c r="H25" s="72">
        <v>44068.568055555559</v>
      </c>
      <c r="I25" s="84">
        <v>0</v>
      </c>
      <c r="J25" s="85">
        <v>0</v>
      </c>
      <c r="K25" s="60">
        <v>1.3625699999999998E-3</v>
      </c>
      <c r="L25" s="76">
        <v>1.2400625699999999</v>
      </c>
      <c r="M25" s="61">
        <v>0</v>
      </c>
      <c r="N25" s="73">
        <v>0</v>
      </c>
      <c r="O25" s="65">
        <v>0</v>
      </c>
      <c r="P25" s="78" t="str">
        <f>IF(INDEX(P2,1)="夏普比率(1年)","--",IF(INDEX(P2,1)="夏普比率(2年)","--","--"))</f>
        <v>--</v>
      </c>
    </row>
    <row r="26" spans="1:16" s="63" customFormat="1" ht="20.25" customHeight="1" x14ac:dyDescent="0.15">
      <c r="A26" s="83" t="s">
        <v>202</v>
      </c>
      <c r="B26" s="56" t="s">
        <v>203</v>
      </c>
      <c r="C26" s="70">
        <v>44067</v>
      </c>
      <c r="D26" s="66">
        <v>1.0125</v>
      </c>
      <c r="E26" s="67">
        <v>1.0125</v>
      </c>
      <c r="F26" s="67">
        <v>0</v>
      </c>
      <c r="G26" s="68">
        <v>0</v>
      </c>
      <c r="H26" s="72">
        <v>44068.568055555559</v>
      </c>
      <c r="I26" s="84">
        <v>0</v>
      </c>
      <c r="J26" s="85">
        <v>0</v>
      </c>
      <c r="K26" s="69">
        <v>0</v>
      </c>
      <c r="L26" s="76">
        <v>1.0125</v>
      </c>
      <c r="M26" s="65">
        <v>0</v>
      </c>
      <c r="N26" s="73">
        <v>0</v>
      </c>
      <c r="O26" s="65">
        <v>0</v>
      </c>
      <c r="P26" s="78" t="str">
        <f>IF(INDEX(P2,1)="夏普比率(1年)","--",IF(INDEX(P2,1)="夏普比率(2年)","--","--"))</f>
        <v>--</v>
      </c>
    </row>
    <row r="27" spans="1:16" s="63" customFormat="1" ht="20.25" customHeight="1" x14ac:dyDescent="0.15">
      <c r="A27" s="83" t="s">
        <v>211</v>
      </c>
      <c r="B27" s="56" t="s">
        <v>214</v>
      </c>
      <c r="C27" s="70">
        <v>44067</v>
      </c>
      <c r="D27" s="66">
        <v>1.5911999999999999</v>
      </c>
      <c r="E27" s="67">
        <v>1.5901000000000001</v>
      </c>
      <c r="F27" s="67">
        <v>-7.000000000000001E-4</v>
      </c>
      <c r="G27" s="68">
        <v>-7.0000000000000007E-2</v>
      </c>
      <c r="H27" s="72">
        <v>44068.568055555559</v>
      </c>
      <c r="I27" s="84">
        <v>0</v>
      </c>
      <c r="J27" s="85">
        <v>0</v>
      </c>
      <c r="K27" s="69">
        <v>-1.1138400000000001E-3</v>
      </c>
      <c r="L27" s="76">
        <v>1.59008616</v>
      </c>
      <c r="M27" s="65">
        <v>0</v>
      </c>
      <c r="N27" s="73">
        <v>0</v>
      </c>
      <c r="O27" s="65">
        <v>0</v>
      </c>
      <c r="P27" s="78" t="str">
        <f>IF(INDEX(P2,1)="夏普比率(1年)","--",IF(INDEX(P2,1)="夏普比率(2年)","--","--"))</f>
        <v>--</v>
      </c>
    </row>
    <row r="28" spans="1:16" s="63" customFormat="1" ht="20.25" customHeight="1" x14ac:dyDescent="0.15">
      <c r="A28" s="83" t="s">
        <v>212</v>
      </c>
      <c r="B28" s="56" t="s">
        <v>215</v>
      </c>
      <c r="C28" s="70">
        <v>44067</v>
      </c>
      <c r="D28" s="66">
        <v>1.3855</v>
      </c>
      <c r="E28" s="67">
        <v>1.3813</v>
      </c>
      <c r="F28" s="67">
        <v>-3.0000000000000001E-3</v>
      </c>
      <c r="G28" s="68">
        <v>-0.3</v>
      </c>
      <c r="H28" s="72">
        <v>44068.568055555559</v>
      </c>
      <c r="I28" s="84">
        <v>0</v>
      </c>
      <c r="J28" s="85">
        <v>0</v>
      </c>
      <c r="K28" s="69">
        <v>-4.1564999999999996E-3</v>
      </c>
      <c r="L28" s="76">
        <v>1.3813435000000001</v>
      </c>
      <c r="M28" s="65">
        <v>0</v>
      </c>
      <c r="N28" s="73">
        <v>0</v>
      </c>
      <c r="O28" s="65">
        <v>0</v>
      </c>
      <c r="P28" s="78" t="str">
        <f>IF(INDEX(P2,1)="夏普比率(1年)","--",IF(INDEX(P2,1)="夏普比率(2年)","--","--"))</f>
        <v>--</v>
      </c>
    </row>
    <row r="29" spans="1:16" s="63" customFormat="1" ht="20.25" customHeight="1" x14ac:dyDescent="0.15">
      <c r="A29" s="83" t="s">
        <v>213</v>
      </c>
      <c r="B29" s="56" t="s">
        <v>216</v>
      </c>
      <c r="C29" s="70">
        <v>44067</v>
      </c>
      <c r="D29" s="66">
        <v>1.3771</v>
      </c>
      <c r="E29" s="67">
        <v>1.3729</v>
      </c>
      <c r="F29" s="67">
        <v>-3.0000000000000001E-3</v>
      </c>
      <c r="G29" s="68">
        <v>-0.3</v>
      </c>
      <c r="H29" s="72">
        <v>44068.568055555559</v>
      </c>
      <c r="I29" s="84">
        <v>0</v>
      </c>
      <c r="J29" s="85">
        <v>0</v>
      </c>
      <c r="K29" s="69">
        <v>-4.1313000000000001E-3</v>
      </c>
      <c r="L29" s="76">
        <v>1.3729686999999999</v>
      </c>
      <c r="M29" s="65">
        <v>0</v>
      </c>
      <c r="N29" s="73">
        <v>0</v>
      </c>
      <c r="O29" s="65">
        <v>0</v>
      </c>
      <c r="P29" s="78" t="str">
        <f>IF(INDEX(P2,1)="夏普比率(1年)","--",IF(INDEX(P2,1)="夏普比率(2年)","--","--"))</f>
        <v>--</v>
      </c>
    </row>
    <row r="30" spans="1:16" s="63" customFormat="1" ht="20.25" customHeight="1" x14ac:dyDescent="0.15">
      <c r="A30" s="83" t="s">
        <v>247</v>
      </c>
      <c r="B30" s="56" t="s">
        <v>250</v>
      </c>
      <c r="C30" s="70">
        <v>44067</v>
      </c>
      <c r="D30" s="64">
        <v>1.4139999999999999</v>
      </c>
      <c r="E30" s="58">
        <v>1.4165000000000001</v>
      </c>
      <c r="F30" s="58">
        <v>1.8E-3</v>
      </c>
      <c r="G30" s="59">
        <v>0.18</v>
      </c>
      <c r="H30" s="72">
        <v>44068.568055555559</v>
      </c>
      <c r="I30" s="84">
        <v>0</v>
      </c>
      <c r="J30" s="85">
        <v>0</v>
      </c>
      <c r="K30" s="60">
        <v>2.5451999999999996E-3</v>
      </c>
      <c r="L30" s="76">
        <v>1.4165451999999998</v>
      </c>
      <c r="M30" s="61">
        <v>0</v>
      </c>
      <c r="N30" s="73">
        <v>0</v>
      </c>
      <c r="O30" s="65">
        <v>0</v>
      </c>
      <c r="P30" s="78" t="str">
        <f>IF(INDEX(P2,1)="夏普比率(1年)","0.29",IF(INDEX(P2,1)="夏普比率(2年)","0.24","0.16"))</f>
        <v>0.29</v>
      </c>
    </row>
    <row r="31" spans="1:16" s="63" customFormat="1" ht="20.25" customHeight="1" x14ac:dyDescent="0.15">
      <c r="A31" s="83" t="s">
        <v>248</v>
      </c>
      <c r="B31" s="56" t="s">
        <v>252</v>
      </c>
      <c r="C31" s="70">
        <v>44067</v>
      </c>
      <c r="D31" s="64">
        <v>1.0169999999999999</v>
      </c>
      <c r="E31" s="58">
        <v>1.0170999999999999</v>
      </c>
      <c r="F31" s="58">
        <v>1E-4</v>
      </c>
      <c r="G31" s="59">
        <v>0.01</v>
      </c>
      <c r="H31" s="72">
        <v>44068.568055555559</v>
      </c>
      <c r="I31" s="84">
        <v>0</v>
      </c>
      <c r="J31" s="85">
        <v>0</v>
      </c>
      <c r="K31" s="60">
        <v>1.0169999999999998E-4</v>
      </c>
      <c r="L31" s="76">
        <v>1.0171017</v>
      </c>
      <c r="M31" s="61">
        <v>0</v>
      </c>
      <c r="N31" s="73">
        <v>0</v>
      </c>
      <c r="O31" s="65">
        <v>0</v>
      </c>
      <c r="P31" s="78" t="str">
        <f>IF(INDEX(P2,1)="夏普比率(1年)","-0.13",IF(INDEX(P2,1)="夏普比率(2年)","-0.01","0.03"))</f>
        <v>-0.13</v>
      </c>
    </row>
    <row r="32" spans="1:16" s="183" customFormat="1" ht="20.25" customHeight="1" x14ac:dyDescent="0.15">
      <c r="A32" s="83" t="s">
        <v>225</v>
      </c>
      <c r="B32" s="177" t="s">
        <v>217</v>
      </c>
      <c r="C32" s="178"/>
      <c r="D32" s="201"/>
      <c r="E32" s="202"/>
      <c r="F32" s="202"/>
      <c r="G32" s="203"/>
      <c r="H32" s="179"/>
      <c r="I32" s="84">
        <v>0</v>
      </c>
      <c r="J32" s="85">
        <v>0</v>
      </c>
      <c r="K32" s="204"/>
      <c r="L32" s="180"/>
      <c r="M32" s="186"/>
      <c r="N32" s="181"/>
      <c r="O32" s="186"/>
      <c r="P32" s="182"/>
    </row>
    <row r="33" spans="1:16" s="63" customFormat="1" ht="20.25" customHeight="1" x14ac:dyDescent="0.15">
      <c r="A33" s="83" t="s">
        <v>247</v>
      </c>
      <c r="B33" s="56" t="s">
        <v>250</v>
      </c>
      <c r="C33" s="70">
        <v>44067</v>
      </c>
      <c r="D33" s="64">
        <v>1.4139999999999999</v>
      </c>
      <c r="E33" s="58">
        <v>1.4165000000000001</v>
      </c>
      <c r="F33" s="58">
        <v>1.8E-3</v>
      </c>
      <c r="G33" s="59">
        <v>0.18</v>
      </c>
      <c r="H33" s="72">
        <v>44068.568055555559</v>
      </c>
      <c r="I33" s="84">
        <v>0</v>
      </c>
      <c r="J33" s="85">
        <v>0</v>
      </c>
      <c r="K33" s="60">
        <v>2.5451999999999996E-3</v>
      </c>
      <c r="L33" s="76">
        <v>1.4165451999999998</v>
      </c>
      <c r="M33" s="61">
        <v>0</v>
      </c>
      <c r="N33" s="73">
        <v>0</v>
      </c>
      <c r="O33" s="65">
        <v>0</v>
      </c>
      <c r="P33" s="78" t="str">
        <f>IF(INDEX(P2,1)="夏普比率(1年)","0.29",IF(INDEX(P2,1)="夏普比率(2年)","0.24","0.16"))</f>
        <v>0.29</v>
      </c>
    </row>
    <row r="34" spans="1:16" ht="20.25" customHeight="1" x14ac:dyDescent="0.15">
      <c r="A34" s="83"/>
      <c r="B34" s="56"/>
      <c r="C34" s="71"/>
      <c r="D34" s="51"/>
      <c r="E34" s="47"/>
      <c r="F34" s="47"/>
      <c r="G34" s="48"/>
      <c r="H34" s="74"/>
      <c r="I34" s="84"/>
      <c r="J34" s="85"/>
      <c r="K34" s="49"/>
      <c r="L34" s="77"/>
      <c r="M34" s="50"/>
      <c r="N34" s="75"/>
      <c r="O34" s="52"/>
      <c r="P34" s="79"/>
    </row>
    <row r="35" spans="1:16" ht="20.25" customHeight="1" x14ac:dyDescent="0.15">
      <c r="A35" s="83"/>
      <c r="B35" s="56"/>
      <c r="C35" s="71"/>
      <c r="D35" s="51"/>
      <c r="E35" s="47"/>
      <c r="F35" s="47"/>
      <c r="G35" s="48"/>
      <c r="H35" s="74"/>
      <c r="I35" s="84"/>
      <c r="J35" s="85"/>
      <c r="K35" s="49"/>
      <c r="L35" s="77"/>
      <c r="M35" s="50"/>
      <c r="N35" s="75"/>
      <c r="O35" s="52"/>
      <c r="P35" s="79"/>
    </row>
    <row r="36" spans="1:16" ht="20.25" customHeight="1" x14ac:dyDescent="0.15">
      <c r="A36" s="83"/>
      <c r="B36" s="56"/>
      <c r="C36" s="71"/>
      <c r="D36" s="51"/>
      <c r="E36" s="47"/>
      <c r="F36" s="47"/>
      <c r="G36" s="48"/>
      <c r="H36" s="74"/>
      <c r="I36" s="84"/>
      <c r="J36" s="85"/>
      <c r="K36" s="49"/>
      <c r="L36" s="77"/>
      <c r="M36" s="50"/>
      <c r="N36" s="75"/>
      <c r="O36" s="52"/>
      <c r="P36" s="79"/>
    </row>
    <row r="37" spans="1:16" ht="20.25" customHeight="1" x14ac:dyDescent="0.15">
      <c r="A37" s="83"/>
      <c r="B37" s="56"/>
      <c r="C37" s="71"/>
      <c r="D37" s="51"/>
      <c r="E37" s="47"/>
      <c r="F37" s="47"/>
      <c r="G37" s="48"/>
      <c r="H37" s="74"/>
      <c r="I37" s="84"/>
      <c r="J37" s="85"/>
      <c r="K37" s="49"/>
      <c r="L37" s="77"/>
      <c r="M37" s="50"/>
      <c r="N37" s="75"/>
      <c r="O37" s="52"/>
      <c r="P37" s="79"/>
    </row>
    <row r="38" spans="1:16" ht="20.25" customHeight="1" x14ac:dyDescent="0.15">
      <c r="A38" s="83"/>
      <c r="B38" s="56"/>
      <c r="C38" s="71"/>
      <c r="D38" s="51"/>
      <c r="E38" s="47"/>
      <c r="F38" s="47"/>
      <c r="G38" s="48"/>
      <c r="H38" s="74"/>
      <c r="I38" s="84"/>
      <c r="J38" s="85"/>
      <c r="K38" s="49"/>
      <c r="L38" s="77"/>
      <c r="M38" s="50"/>
      <c r="N38" s="75"/>
      <c r="O38" s="52"/>
      <c r="P38" s="79"/>
    </row>
    <row r="39" spans="1:16" ht="20.25" customHeight="1" x14ac:dyDescent="0.15">
      <c r="A39" s="83"/>
      <c r="B39" s="56"/>
      <c r="C39" s="71"/>
      <c r="D39" s="51"/>
      <c r="E39" s="47"/>
      <c r="F39" s="47"/>
      <c r="G39" s="48"/>
      <c r="H39" s="74"/>
      <c r="I39" s="84"/>
      <c r="J39" s="85"/>
      <c r="K39" s="49"/>
      <c r="L39" s="77"/>
      <c r="M39" s="50"/>
      <c r="N39" s="75"/>
      <c r="O39" s="52"/>
      <c r="P39" s="79"/>
    </row>
    <row r="40" spans="1:16" ht="20.25" customHeight="1" x14ac:dyDescent="0.15">
      <c r="A40" s="83"/>
      <c r="B40" s="56"/>
      <c r="C40" s="71"/>
      <c r="D40" s="51"/>
      <c r="E40" s="47"/>
      <c r="F40" s="47"/>
      <c r="G40" s="48"/>
      <c r="H40" s="74"/>
      <c r="I40" s="84"/>
      <c r="J40" s="85"/>
      <c r="K40" s="49"/>
      <c r="L40" s="77"/>
      <c r="M40" s="50"/>
      <c r="N40" s="75"/>
      <c r="O40" s="52"/>
      <c r="P40" s="79"/>
    </row>
    <row r="41" spans="1:16" ht="20.25" customHeight="1" x14ac:dyDescent="0.15">
      <c r="A41" s="83"/>
      <c r="B41" s="56"/>
      <c r="C41" s="71"/>
      <c r="D41" s="51"/>
      <c r="E41" s="47"/>
      <c r="F41" s="47"/>
      <c r="G41" s="48"/>
      <c r="H41" s="74"/>
      <c r="I41" s="84"/>
      <c r="J41" s="85"/>
      <c r="K41" s="49"/>
      <c r="L41" s="77"/>
      <c r="M41" s="50"/>
      <c r="N41" s="75"/>
      <c r="O41" s="52"/>
      <c r="P41" s="79"/>
    </row>
    <row r="42" spans="1:16" ht="20.25" customHeight="1" x14ac:dyDescent="0.15">
      <c r="A42" s="83"/>
      <c r="B42" s="56"/>
      <c r="C42" s="71"/>
      <c r="D42" s="51"/>
      <c r="E42" s="47"/>
      <c r="F42" s="47"/>
      <c r="G42" s="48"/>
      <c r="H42" s="74"/>
      <c r="I42" s="84"/>
      <c r="J42" s="85"/>
      <c r="K42" s="49"/>
      <c r="L42" s="77"/>
      <c r="M42" s="50"/>
      <c r="N42" s="75"/>
      <c r="O42" s="52"/>
      <c r="P42" s="79"/>
    </row>
    <row r="43" spans="1:16" ht="20.25" customHeight="1" x14ac:dyDescent="0.15">
      <c r="A43" s="83"/>
      <c r="B43" s="56"/>
      <c r="C43" s="71"/>
      <c r="D43" s="51"/>
      <c r="E43" s="47"/>
      <c r="F43" s="47"/>
      <c r="G43" s="48"/>
      <c r="H43" s="74"/>
      <c r="I43" s="84"/>
      <c r="J43" s="85"/>
      <c r="K43" s="49"/>
      <c r="L43" s="77"/>
      <c r="M43" s="50"/>
      <c r="N43" s="75"/>
      <c r="O43" s="52"/>
      <c r="P43" s="79"/>
    </row>
    <row r="44" spans="1:16" ht="20.25" customHeight="1" x14ac:dyDescent="0.15">
      <c r="A44" s="83"/>
      <c r="B44" s="56"/>
      <c r="C44" s="71"/>
      <c r="D44" s="51"/>
      <c r="E44" s="47"/>
      <c r="F44" s="47"/>
      <c r="G44" s="48"/>
      <c r="H44" s="74"/>
      <c r="I44" s="84"/>
      <c r="J44" s="85"/>
      <c r="K44" s="49"/>
      <c r="L44" s="77"/>
      <c r="M44" s="50"/>
      <c r="N44" s="75"/>
      <c r="O44" s="52"/>
      <c r="P44" s="79"/>
    </row>
    <row r="45" spans="1:16" ht="20.25" customHeight="1" x14ac:dyDescent="0.15">
      <c r="A45" s="83"/>
      <c r="B45" s="56"/>
      <c r="C45" s="71"/>
      <c r="D45" s="51"/>
      <c r="E45" s="47"/>
      <c r="F45" s="47"/>
      <c r="G45" s="48"/>
      <c r="H45" s="74"/>
      <c r="I45" s="84"/>
      <c r="J45" s="85"/>
      <c r="K45" s="49"/>
      <c r="L45" s="77"/>
      <c r="M45" s="50"/>
      <c r="N45" s="75"/>
      <c r="O45" s="52"/>
      <c r="P45" s="79"/>
    </row>
    <row r="46" spans="1:16" ht="20.25" customHeight="1" x14ac:dyDescent="0.15">
      <c r="A46" s="83"/>
      <c r="B46" s="56"/>
      <c r="C46" s="71"/>
      <c r="D46" s="51"/>
      <c r="E46" s="47"/>
      <c r="F46" s="47"/>
      <c r="G46" s="48"/>
      <c r="H46" s="74"/>
      <c r="I46" s="84"/>
      <c r="J46" s="85"/>
      <c r="K46" s="49"/>
      <c r="L46" s="77"/>
      <c r="M46" s="50"/>
      <c r="N46" s="75"/>
      <c r="O46" s="52"/>
      <c r="P46" s="79"/>
    </row>
    <row r="47" spans="1:16" ht="20.25" customHeight="1" x14ac:dyDescent="0.15">
      <c r="A47" s="83"/>
      <c r="B47" s="56"/>
      <c r="C47" s="71"/>
      <c r="D47" s="51"/>
      <c r="E47" s="47"/>
      <c r="F47" s="47"/>
      <c r="G47" s="48"/>
      <c r="H47" s="74"/>
      <c r="I47" s="84"/>
      <c r="J47" s="85"/>
      <c r="K47" s="49"/>
      <c r="L47" s="77"/>
      <c r="M47" s="50"/>
      <c r="N47" s="75"/>
      <c r="O47" s="52"/>
      <c r="P47" s="79"/>
    </row>
    <row r="48" spans="1:16" ht="20.25" customHeight="1" x14ac:dyDescent="0.15">
      <c r="A48" s="83"/>
      <c r="B48" s="56"/>
      <c r="C48" s="71"/>
      <c r="D48" s="51"/>
      <c r="E48" s="47"/>
      <c r="F48" s="47"/>
      <c r="G48" s="48"/>
      <c r="H48" s="74"/>
      <c r="I48" s="84"/>
      <c r="J48" s="85"/>
      <c r="K48" s="49"/>
      <c r="L48" s="77"/>
      <c r="M48" s="50"/>
      <c r="N48" s="75"/>
      <c r="O48" s="52"/>
      <c r="P48" s="79"/>
    </row>
    <row r="49" spans="1:16" ht="20.25" customHeight="1" x14ac:dyDescent="0.15">
      <c r="A49" s="83"/>
      <c r="B49" s="56"/>
      <c r="C49" s="71"/>
      <c r="D49" s="51"/>
      <c r="E49" s="47"/>
      <c r="F49" s="47"/>
      <c r="G49" s="48"/>
      <c r="H49" s="74"/>
      <c r="I49" s="84"/>
      <c r="J49" s="85"/>
      <c r="K49" s="49"/>
      <c r="L49" s="77"/>
      <c r="M49" s="50"/>
      <c r="N49" s="75"/>
      <c r="O49" s="52"/>
      <c r="P49" s="79"/>
    </row>
    <row r="50" spans="1:16" ht="20.25" customHeight="1" x14ac:dyDescent="0.15">
      <c r="A50" s="83"/>
      <c r="B50" s="56"/>
      <c r="C50" s="71"/>
      <c r="D50" s="51"/>
      <c r="E50" s="47"/>
      <c r="F50" s="47"/>
      <c r="G50" s="48"/>
      <c r="H50" s="74"/>
      <c r="I50" s="84"/>
      <c r="J50" s="85"/>
      <c r="K50" s="49"/>
      <c r="L50" s="77"/>
      <c r="M50" s="50"/>
      <c r="N50" s="75"/>
      <c r="O50" s="52"/>
      <c r="P50" s="79"/>
    </row>
    <row r="51" spans="1:16" ht="20.25" customHeight="1" x14ac:dyDescent="0.15">
      <c r="A51" s="83"/>
      <c r="B51" s="56"/>
      <c r="C51" s="71"/>
      <c r="D51" s="51"/>
      <c r="E51" s="47"/>
      <c r="F51" s="47"/>
      <c r="G51" s="48"/>
      <c r="H51" s="74"/>
      <c r="I51" s="84"/>
      <c r="J51" s="85"/>
      <c r="K51" s="49"/>
      <c r="L51" s="77"/>
      <c r="M51" s="50"/>
      <c r="N51" s="75"/>
      <c r="O51" s="52"/>
      <c r="P51" s="79"/>
    </row>
    <row r="52" spans="1:16" ht="20.25" customHeight="1" x14ac:dyDescent="0.15">
      <c r="A52" s="83"/>
      <c r="B52" s="56"/>
      <c r="C52" s="71"/>
      <c r="D52" s="51"/>
      <c r="E52" s="47"/>
      <c r="F52" s="47"/>
      <c r="G52" s="48"/>
      <c r="H52" s="74"/>
      <c r="I52" s="84"/>
      <c r="J52" s="85"/>
      <c r="K52" s="49"/>
      <c r="L52" s="77"/>
      <c r="M52" s="50"/>
      <c r="N52" s="75"/>
      <c r="O52" s="52"/>
      <c r="P52" s="79"/>
    </row>
    <row r="53" spans="1:16" ht="20.25" customHeight="1" x14ac:dyDescent="0.15">
      <c r="A53" s="83"/>
      <c r="B53" s="56"/>
      <c r="C53" s="71"/>
      <c r="D53" s="51"/>
      <c r="E53" s="47"/>
      <c r="F53" s="47"/>
      <c r="G53" s="48"/>
      <c r="H53" s="74"/>
      <c r="I53" s="84"/>
      <c r="J53" s="85"/>
      <c r="K53" s="49"/>
      <c r="L53" s="77"/>
      <c r="M53" s="50"/>
      <c r="N53" s="75"/>
      <c r="O53" s="52"/>
      <c r="P53" s="79"/>
    </row>
    <row r="54" spans="1:16" ht="20.25" customHeight="1" x14ac:dyDescent="0.15">
      <c r="A54" s="83"/>
      <c r="B54" s="56"/>
      <c r="C54" s="71"/>
      <c r="D54" s="51"/>
      <c r="E54" s="47"/>
      <c r="F54" s="47"/>
      <c r="G54" s="48"/>
      <c r="H54" s="74"/>
      <c r="I54" s="84"/>
      <c r="J54" s="85"/>
      <c r="K54" s="49"/>
      <c r="L54" s="77"/>
      <c r="M54" s="50"/>
      <c r="N54" s="75"/>
      <c r="O54" s="52"/>
      <c r="P54" s="79"/>
    </row>
    <row r="55" spans="1:16" ht="20.25" customHeight="1" x14ac:dyDescent="0.15">
      <c r="A55" s="83"/>
      <c r="B55" s="56"/>
      <c r="C55" s="71"/>
      <c r="D55" s="51"/>
      <c r="E55" s="47"/>
      <c r="F55" s="47"/>
      <c r="G55" s="48"/>
      <c r="H55" s="74"/>
      <c r="I55" s="84"/>
      <c r="J55" s="85"/>
      <c r="K55" s="49"/>
      <c r="L55" s="77"/>
      <c r="M55" s="50"/>
      <c r="N55" s="75"/>
      <c r="O55" s="52"/>
      <c r="P55" s="79"/>
    </row>
    <row r="56" spans="1:16" ht="20.25" customHeight="1" x14ac:dyDescent="0.15">
      <c r="A56" s="83"/>
      <c r="B56" s="56"/>
      <c r="C56" s="71"/>
      <c r="D56" s="51"/>
      <c r="E56" s="47"/>
      <c r="F56" s="47"/>
      <c r="G56" s="48"/>
      <c r="H56" s="74"/>
      <c r="I56" s="84"/>
      <c r="J56" s="85"/>
      <c r="K56" s="49"/>
      <c r="L56" s="77"/>
      <c r="M56" s="50"/>
      <c r="N56" s="75"/>
      <c r="O56" s="52"/>
      <c r="P56" s="79"/>
    </row>
    <row r="57" spans="1:16" ht="20.25" customHeight="1" x14ac:dyDescent="0.15">
      <c r="A57" s="83"/>
      <c r="B57" s="56"/>
      <c r="C57" s="71"/>
      <c r="D57" s="51"/>
      <c r="E57" s="47"/>
      <c r="F57" s="47"/>
      <c r="G57" s="48"/>
      <c r="H57" s="74"/>
      <c r="I57" s="84"/>
      <c r="J57" s="85"/>
      <c r="K57" s="49"/>
      <c r="L57" s="77"/>
      <c r="M57" s="50"/>
      <c r="N57" s="75"/>
      <c r="O57" s="52"/>
      <c r="P57" s="79"/>
    </row>
    <row r="58" spans="1:16" ht="20.25" customHeight="1" x14ac:dyDescent="0.15">
      <c r="A58" s="83"/>
      <c r="B58" s="56"/>
      <c r="C58" s="71"/>
      <c r="D58" s="51"/>
      <c r="E58" s="47"/>
      <c r="F58" s="47"/>
      <c r="G58" s="48"/>
      <c r="H58" s="74"/>
      <c r="I58" s="84"/>
      <c r="J58" s="85"/>
      <c r="K58" s="49"/>
      <c r="L58" s="77"/>
      <c r="M58" s="50"/>
      <c r="N58" s="75"/>
      <c r="O58" s="52"/>
      <c r="P58" s="79"/>
    </row>
    <row r="59" spans="1:16" ht="20.25" customHeight="1" x14ac:dyDescent="0.15">
      <c r="A59" s="83"/>
      <c r="B59" s="56"/>
      <c r="C59" s="71"/>
      <c r="D59" s="51"/>
      <c r="E59" s="47"/>
      <c r="F59" s="47"/>
      <c r="G59" s="48"/>
      <c r="H59" s="74"/>
      <c r="I59" s="84"/>
      <c r="J59" s="85"/>
      <c r="K59" s="49"/>
      <c r="L59" s="77"/>
      <c r="M59" s="50"/>
      <c r="N59" s="75"/>
      <c r="O59" s="52"/>
      <c r="P59" s="79"/>
    </row>
    <row r="60" spans="1:16" ht="20.25" customHeight="1" x14ac:dyDescent="0.15">
      <c r="A60" s="83"/>
      <c r="B60" s="56"/>
      <c r="C60" s="71"/>
      <c r="D60" s="51"/>
      <c r="E60" s="47"/>
      <c r="F60" s="47"/>
      <c r="G60" s="48"/>
      <c r="H60" s="74"/>
      <c r="I60" s="84"/>
      <c r="J60" s="85"/>
      <c r="K60" s="49"/>
      <c r="L60" s="77"/>
      <c r="M60" s="50"/>
      <c r="N60" s="75"/>
      <c r="O60" s="52"/>
      <c r="P60" s="79"/>
    </row>
    <row r="61" spans="1:16" ht="20.25" customHeight="1" x14ac:dyDescent="0.15">
      <c r="A61" s="83"/>
      <c r="B61" s="56"/>
      <c r="C61" s="71"/>
      <c r="D61" s="51"/>
      <c r="E61" s="47"/>
      <c r="F61" s="47"/>
      <c r="G61" s="48"/>
      <c r="H61" s="74"/>
      <c r="I61" s="84"/>
      <c r="J61" s="85"/>
      <c r="K61" s="49"/>
      <c r="L61" s="77"/>
      <c r="M61" s="50"/>
      <c r="N61" s="75"/>
      <c r="O61" s="52"/>
      <c r="P61" s="79"/>
    </row>
    <row r="62" spans="1:16" ht="20.25" customHeight="1" x14ac:dyDescent="0.15">
      <c r="A62" s="83"/>
      <c r="B62" s="56"/>
      <c r="C62" s="71"/>
      <c r="D62" s="51"/>
      <c r="E62" s="47"/>
      <c r="F62" s="47"/>
      <c r="G62" s="48"/>
      <c r="H62" s="74"/>
      <c r="I62" s="84"/>
      <c r="J62" s="85"/>
      <c r="K62" s="49"/>
      <c r="L62" s="77"/>
      <c r="M62" s="50"/>
      <c r="N62" s="75"/>
      <c r="O62" s="52"/>
      <c r="P62" s="79"/>
    </row>
    <row r="63" spans="1:16" ht="20.25" customHeight="1" x14ac:dyDescent="0.15">
      <c r="A63" s="83"/>
      <c r="B63" s="56"/>
      <c r="C63" s="71"/>
      <c r="D63" s="51"/>
      <c r="E63" s="47"/>
      <c r="F63" s="47"/>
      <c r="G63" s="48"/>
      <c r="H63" s="74"/>
      <c r="I63" s="84"/>
      <c r="J63" s="85"/>
      <c r="K63" s="49"/>
      <c r="L63" s="77"/>
      <c r="M63" s="50"/>
      <c r="N63" s="75"/>
      <c r="O63" s="52"/>
      <c r="P63" s="79"/>
    </row>
    <row r="64" spans="1:16" ht="20.25" customHeight="1" x14ac:dyDescent="0.15">
      <c r="A64" s="83"/>
      <c r="B64" s="56"/>
      <c r="C64" s="71"/>
      <c r="D64" s="51"/>
      <c r="E64" s="47"/>
      <c r="F64" s="47"/>
      <c r="G64" s="48"/>
      <c r="H64" s="74"/>
      <c r="I64" s="84"/>
      <c r="J64" s="85"/>
      <c r="K64" s="49"/>
      <c r="L64" s="77"/>
      <c r="M64" s="50"/>
      <c r="N64" s="75"/>
      <c r="O64" s="52"/>
      <c r="P64" s="79"/>
    </row>
    <row r="65" spans="1:16" ht="20.25" customHeight="1" x14ac:dyDescent="0.15">
      <c r="A65" s="83"/>
      <c r="B65" s="56"/>
      <c r="C65" s="71"/>
      <c r="D65" s="51"/>
      <c r="E65" s="47"/>
      <c r="F65" s="47"/>
      <c r="G65" s="48"/>
      <c r="H65" s="74"/>
      <c r="I65" s="84"/>
      <c r="J65" s="85"/>
      <c r="K65" s="49"/>
      <c r="L65" s="77"/>
      <c r="M65" s="50"/>
      <c r="N65" s="75"/>
      <c r="O65" s="52"/>
      <c r="P65" s="79"/>
    </row>
    <row r="66" spans="1:16" ht="20.25" customHeight="1" x14ac:dyDescent="0.15">
      <c r="A66" s="83"/>
      <c r="B66" s="56"/>
      <c r="C66" s="71"/>
      <c r="D66" s="51"/>
      <c r="E66" s="47"/>
      <c r="F66" s="47"/>
      <c r="G66" s="48"/>
      <c r="H66" s="74"/>
      <c r="I66" s="84"/>
      <c r="J66" s="85"/>
      <c r="K66" s="49"/>
      <c r="L66" s="77"/>
      <c r="M66" s="50"/>
      <c r="N66" s="75"/>
      <c r="O66" s="52"/>
      <c r="P66" s="79"/>
    </row>
    <row r="67" spans="1:16" ht="20.25" customHeight="1" x14ac:dyDescent="0.15">
      <c r="A67" s="83"/>
      <c r="B67" s="56"/>
      <c r="C67" s="71"/>
      <c r="D67" s="51"/>
      <c r="E67" s="47"/>
      <c r="F67" s="47"/>
      <c r="G67" s="48"/>
      <c r="H67" s="74"/>
      <c r="I67" s="84"/>
      <c r="J67" s="85"/>
      <c r="K67" s="49"/>
      <c r="L67" s="77"/>
      <c r="M67" s="50"/>
      <c r="N67" s="75"/>
      <c r="O67" s="52"/>
      <c r="P67" s="79"/>
    </row>
    <row r="68" spans="1:16" ht="20.25" customHeight="1" x14ac:dyDescent="0.15">
      <c r="A68" s="83"/>
      <c r="B68" s="56"/>
      <c r="C68" s="71"/>
      <c r="D68" s="51"/>
      <c r="E68" s="47"/>
      <c r="F68" s="47"/>
      <c r="G68" s="48"/>
      <c r="H68" s="74"/>
      <c r="I68" s="84"/>
      <c r="J68" s="85"/>
      <c r="K68" s="49"/>
      <c r="L68" s="77"/>
      <c r="M68" s="50"/>
      <c r="N68" s="75"/>
      <c r="O68" s="52"/>
      <c r="P68" s="79"/>
    </row>
    <row r="69" spans="1:16" ht="20.25" customHeight="1" x14ac:dyDescent="0.15">
      <c r="A69" s="83"/>
      <c r="B69" s="56"/>
      <c r="C69" s="71"/>
      <c r="D69" s="51"/>
      <c r="E69" s="47"/>
      <c r="F69" s="47"/>
      <c r="G69" s="48"/>
      <c r="H69" s="74"/>
      <c r="I69" s="84"/>
      <c r="J69" s="85"/>
      <c r="K69" s="49"/>
      <c r="L69" s="77"/>
      <c r="M69" s="50"/>
      <c r="N69" s="75"/>
      <c r="O69" s="52"/>
      <c r="P69" s="79"/>
    </row>
    <row r="70" spans="1:16" ht="20.25" customHeight="1" x14ac:dyDescent="0.15">
      <c r="A70" s="83"/>
      <c r="B70" s="56"/>
      <c r="C70" s="71"/>
      <c r="D70" s="51"/>
      <c r="E70" s="47"/>
      <c r="F70" s="47"/>
      <c r="G70" s="48"/>
      <c r="H70" s="74"/>
      <c r="I70" s="84"/>
      <c r="J70" s="85"/>
      <c r="K70" s="49"/>
      <c r="L70" s="77"/>
      <c r="M70" s="50"/>
      <c r="N70" s="75"/>
      <c r="O70" s="52"/>
      <c r="P70" s="79"/>
    </row>
    <row r="71" spans="1:16" ht="20.25" customHeight="1" x14ac:dyDescent="0.15">
      <c r="A71" s="83"/>
      <c r="B71" s="56"/>
      <c r="C71" s="71"/>
      <c r="D71" s="51"/>
      <c r="E71" s="47"/>
      <c r="F71" s="47"/>
      <c r="G71" s="48"/>
      <c r="H71" s="74"/>
      <c r="I71" s="84"/>
      <c r="J71" s="85"/>
      <c r="K71" s="49"/>
      <c r="L71" s="77"/>
      <c r="M71" s="50"/>
      <c r="N71" s="75"/>
      <c r="O71" s="52"/>
      <c r="P71" s="79"/>
    </row>
    <row r="72" spans="1:16" ht="20.25" customHeight="1" x14ac:dyDescent="0.15">
      <c r="A72" s="83"/>
      <c r="B72" s="56"/>
      <c r="C72" s="71"/>
      <c r="D72" s="51"/>
      <c r="E72" s="47"/>
      <c r="F72" s="47"/>
      <c r="G72" s="48"/>
      <c r="H72" s="74"/>
      <c r="I72" s="84"/>
      <c r="J72" s="85"/>
      <c r="K72" s="49"/>
      <c r="L72" s="77"/>
      <c r="M72" s="50"/>
      <c r="N72" s="75"/>
      <c r="O72" s="52"/>
      <c r="P72" s="79"/>
    </row>
    <row r="73" spans="1:16" ht="20.25" customHeight="1" x14ac:dyDescent="0.15">
      <c r="A73" s="83"/>
      <c r="B73" s="56"/>
      <c r="C73" s="71"/>
      <c r="D73" s="51"/>
      <c r="E73" s="47"/>
      <c r="F73" s="47"/>
      <c r="G73" s="48"/>
      <c r="H73" s="74"/>
      <c r="I73" s="84"/>
      <c r="J73" s="85"/>
      <c r="K73" s="49"/>
      <c r="L73" s="77"/>
      <c r="M73" s="50"/>
      <c r="N73" s="75"/>
      <c r="O73" s="52"/>
      <c r="P73" s="79"/>
    </row>
    <row r="74" spans="1:16" ht="20.25" customHeight="1" x14ac:dyDescent="0.15">
      <c r="A74" s="83"/>
      <c r="B74" s="56"/>
      <c r="C74" s="71"/>
      <c r="D74" s="51"/>
      <c r="E74" s="47"/>
      <c r="F74" s="47"/>
      <c r="G74" s="48"/>
      <c r="H74" s="74"/>
      <c r="I74" s="84"/>
      <c r="J74" s="85"/>
      <c r="K74" s="49"/>
      <c r="L74" s="77"/>
      <c r="M74" s="50"/>
      <c r="N74" s="75"/>
      <c r="O74" s="52"/>
      <c r="P74" s="79"/>
    </row>
    <row r="75" spans="1:16" ht="20.25" customHeight="1" x14ac:dyDescent="0.15">
      <c r="A75" s="83"/>
      <c r="B75" s="56"/>
      <c r="C75" s="71"/>
      <c r="D75" s="51"/>
      <c r="E75" s="47"/>
      <c r="F75" s="47"/>
      <c r="G75" s="48"/>
      <c r="H75" s="74"/>
      <c r="I75" s="84"/>
      <c r="J75" s="85"/>
      <c r="K75" s="49"/>
      <c r="L75" s="77"/>
      <c r="M75" s="50"/>
      <c r="N75" s="75"/>
      <c r="O75" s="52"/>
      <c r="P75" s="79"/>
    </row>
    <row r="76" spans="1:16" ht="20.25" customHeight="1" x14ac:dyDescent="0.15">
      <c r="A76" s="83"/>
      <c r="B76" s="56"/>
      <c r="C76" s="71"/>
      <c r="D76" s="51"/>
      <c r="E76" s="47"/>
      <c r="F76" s="47"/>
      <c r="G76" s="48"/>
      <c r="H76" s="74"/>
      <c r="I76" s="84"/>
      <c r="J76" s="85"/>
      <c r="K76" s="49"/>
      <c r="L76" s="77"/>
      <c r="M76" s="50"/>
      <c r="N76" s="75"/>
      <c r="O76" s="52"/>
      <c r="P76" s="79"/>
    </row>
    <row r="77" spans="1:16" ht="20.25" customHeight="1" x14ac:dyDescent="0.15">
      <c r="A77" s="83"/>
      <c r="B77" s="56"/>
      <c r="C77" s="71"/>
      <c r="D77" s="51"/>
      <c r="E77" s="47"/>
      <c r="F77" s="47"/>
      <c r="G77" s="48"/>
      <c r="H77" s="74"/>
      <c r="I77" s="84"/>
      <c r="J77" s="85"/>
      <c r="K77" s="49"/>
      <c r="L77" s="77"/>
      <c r="M77" s="50"/>
      <c r="N77" s="75"/>
      <c r="O77" s="52"/>
      <c r="P77" s="79"/>
    </row>
    <row r="78" spans="1:16" ht="20.25" customHeight="1" x14ac:dyDescent="0.15">
      <c r="A78" s="83"/>
      <c r="B78" s="56"/>
      <c r="C78" s="71"/>
      <c r="D78" s="51"/>
      <c r="E78" s="47"/>
      <c r="F78" s="47"/>
      <c r="G78" s="48"/>
      <c r="H78" s="74"/>
      <c r="I78" s="84"/>
      <c r="J78" s="85"/>
      <c r="K78" s="49"/>
      <c r="L78" s="77"/>
      <c r="M78" s="50"/>
      <c r="N78" s="75"/>
      <c r="O78" s="52"/>
      <c r="P78" s="79"/>
    </row>
    <row r="79" spans="1:16" ht="20.25" customHeight="1" x14ac:dyDescent="0.15">
      <c r="A79" s="83"/>
      <c r="B79" s="56"/>
      <c r="C79" s="71"/>
      <c r="D79" s="51"/>
      <c r="E79" s="47"/>
      <c r="F79" s="47"/>
      <c r="G79" s="48"/>
      <c r="H79" s="74"/>
      <c r="I79" s="84"/>
      <c r="J79" s="85"/>
      <c r="K79" s="49"/>
      <c r="L79" s="77"/>
      <c r="M79" s="50"/>
      <c r="N79" s="75"/>
      <c r="O79" s="52"/>
      <c r="P79" s="79"/>
    </row>
    <row r="80" spans="1:16" ht="20.25" customHeight="1" x14ac:dyDescent="0.15">
      <c r="A80" s="83"/>
      <c r="B80" s="56"/>
      <c r="C80" s="71"/>
      <c r="D80" s="51"/>
      <c r="E80" s="47"/>
      <c r="F80" s="47"/>
      <c r="G80" s="48"/>
      <c r="H80" s="74"/>
      <c r="I80" s="84"/>
      <c r="J80" s="85"/>
      <c r="K80" s="49"/>
      <c r="L80" s="77"/>
      <c r="M80" s="50"/>
      <c r="N80" s="75"/>
      <c r="O80" s="52"/>
      <c r="P80" s="79"/>
    </row>
    <row r="81" spans="1:16" ht="20.25" customHeight="1" x14ac:dyDescent="0.15">
      <c r="A81" s="83"/>
      <c r="B81" s="56"/>
      <c r="C81" s="71"/>
      <c r="D81" s="51"/>
      <c r="E81" s="47"/>
      <c r="F81" s="47"/>
      <c r="G81" s="48"/>
      <c r="H81" s="74"/>
      <c r="I81" s="84"/>
      <c r="J81" s="85"/>
      <c r="K81" s="49"/>
      <c r="L81" s="77"/>
      <c r="M81" s="50"/>
      <c r="N81" s="75"/>
      <c r="O81" s="52"/>
      <c r="P81" s="79"/>
    </row>
    <row r="82" spans="1:16" ht="20.25" customHeight="1" x14ac:dyDescent="0.15">
      <c r="A82" s="83"/>
      <c r="B82" s="56"/>
      <c r="C82" s="71"/>
      <c r="D82" s="51"/>
      <c r="E82" s="47"/>
      <c r="F82" s="47"/>
      <c r="G82" s="48"/>
      <c r="H82" s="74"/>
      <c r="I82" s="84"/>
      <c r="J82" s="85"/>
      <c r="K82" s="49"/>
      <c r="L82" s="77"/>
      <c r="M82" s="50"/>
      <c r="N82" s="75"/>
      <c r="O82" s="52"/>
      <c r="P82" s="79"/>
    </row>
    <row r="83" spans="1:16" ht="20.25" customHeight="1" x14ac:dyDescent="0.15">
      <c r="A83" s="83"/>
      <c r="B83" s="56"/>
      <c r="C83" s="71"/>
      <c r="D83" s="51"/>
      <c r="E83" s="47"/>
      <c r="F83" s="47"/>
      <c r="G83" s="48"/>
      <c r="H83" s="74"/>
      <c r="I83" s="84"/>
      <c r="J83" s="85"/>
      <c r="K83" s="49"/>
      <c r="L83" s="77"/>
      <c r="M83" s="50"/>
      <c r="N83" s="75"/>
      <c r="O83" s="52"/>
      <c r="P83" s="79"/>
    </row>
    <row r="84" spans="1:16" ht="20.25" customHeight="1" x14ac:dyDescent="0.15">
      <c r="A84" s="83"/>
      <c r="B84" s="56"/>
      <c r="C84" s="71"/>
      <c r="D84" s="51"/>
      <c r="E84" s="47"/>
      <c r="F84" s="47"/>
      <c r="G84" s="48"/>
      <c r="H84" s="74"/>
      <c r="I84" s="84"/>
      <c r="J84" s="85"/>
      <c r="K84" s="49"/>
      <c r="L84" s="77"/>
      <c r="M84" s="50"/>
      <c r="N84" s="75"/>
      <c r="O84" s="52"/>
      <c r="P84" s="79"/>
    </row>
    <row r="85" spans="1:16" ht="20.25" customHeight="1" x14ac:dyDescent="0.15">
      <c r="A85" s="83"/>
      <c r="B85" s="56"/>
      <c r="C85" s="71"/>
      <c r="D85" s="51"/>
      <c r="E85" s="47"/>
      <c r="F85" s="47"/>
      <c r="G85" s="48"/>
      <c r="H85" s="74"/>
      <c r="I85" s="84"/>
      <c r="J85" s="85"/>
      <c r="K85" s="49"/>
      <c r="L85" s="77"/>
      <c r="M85" s="50"/>
      <c r="N85" s="75"/>
      <c r="O85" s="52"/>
      <c r="P85" s="79"/>
    </row>
    <row r="86" spans="1:16" ht="20.25" customHeight="1" x14ac:dyDescent="0.15">
      <c r="A86" s="83"/>
      <c r="B86" s="56"/>
      <c r="C86" s="71"/>
      <c r="D86" s="51"/>
      <c r="E86" s="47"/>
      <c r="F86" s="47"/>
      <c r="G86" s="48"/>
      <c r="H86" s="74"/>
      <c r="I86" s="84"/>
      <c r="J86" s="85"/>
      <c r="K86" s="49"/>
      <c r="L86" s="77"/>
      <c r="M86" s="50"/>
      <c r="N86" s="75"/>
      <c r="O86" s="52"/>
      <c r="P86" s="79"/>
    </row>
    <row r="87" spans="1:16" ht="20.25" customHeight="1" x14ac:dyDescent="0.15">
      <c r="A87" s="83"/>
      <c r="B87" s="56"/>
      <c r="C87" s="71"/>
      <c r="D87" s="51"/>
      <c r="E87" s="47"/>
      <c r="F87" s="47"/>
      <c r="G87" s="48"/>
      <c r="H87" s="74"/>
      <c r="I87" s="84"/>
      <c r="J87" s="85"/>
      <c r="K87" s="49"/>
      <c r="L87" s="77"/>
      <c r="M87" s="50"/>
      <c r="N87" s="75"/>
      <c r="O87" s="52"/>
      <c r="P87" s="79"/>
    </row>
    <row r="88" spans="1:16" ht="20.25" customHeight="1" x14ac:dyDescent="0.15">
      <c r="A88" s="83"/>
      <c r="B88" s="56"/>
      <c r="C88" s="71"/>
      <c r="D88" s="51"/>
      <c r="E88" s="47"/>
      <c r="F88" s="47"/>
      <c r="G88" s="48"/>
      <c r="H88" s="74"/>
      <c r="I88" s="84"/>
      <c r="J88" s="85"/>
      <c r="K88" s="49"/>
      <c r="L88" s="77"/>
      <c r="M88" s="50"/>
      <c r="N88" s="75"/>
      <c r="O88" s="52"/>
      <c r="P88" s="79"/>
    </row>
    <row r="89" spans="1:16" ht="20.25" customHeight="1" x14ac:dyDescent="0.15">
      <c r="A89" s="83"/>
      <c r="B89" s="56"/>
      <c r="C89" s="71"/>
      <c r="D89" s="51"/>
      <c r="E89" s="47"/>
      <c r="F89" s="47"/>
      <c r="G89" s="48"/>
      <c r="H89" s="74"/>
      <c r="I89" s="84"/>
      <c r="J89" s="85"/>
      <c r="K89" s="49"/>
      <c r="L89" s="77"/>
      <c r="M89" s="50"/>
      <c r="N89" s="75"/>
      <c r="O89" s="52"/>
      <c r="P89" s="79"/>
    </row>
    <row r="90" spans="1:16" ht="20.25" customHeight="1" x14ac:dyDescent="0.15">
      <c r="A90" s="83"/>
      <c r="B90" s="56"/>
      <c r="C90" s="71"/>
      <c r="D90" s="51"/>
      <c r="E90" s="47"/>
      <c r="F90" s="47"/>
      <c r="G90" s="48"/>
      <c r="H90" s="74"/>
      <c r="I90" s="84"/>
      <c r="J90" s="85"/>
      <c r="K90" s="49"/>
      <c r="L90" s="77"/>
      <c r="M90" s="50"/>
      <c r="N90" s="75"/>
      <c r="O90" s="52"/>
      <c r="P90" s="79"/>
    </row>
    <row r="91" spans="1:16" ht="20.25" customHeight="1" x14ac:dyDescent="0.15">
      <c r="A91" s="83"/>
      <c r="B91" s="56"/>
      <c r="C91" s="71"/>
      <c r="D91" s="51"/>
      <c r="E91" s="47"/>
      <c r="F91" s="47"/>
      <c r="G91" s="48"/>
      <c r="H91" s="74"/>
      <c r="I91" s="84"/>
      <c r="J91" s="85"/>
      <c r="K91" s="49"/>
      <c r="L91" s="77"/>
      <c r="M91" s="50"/>
      <c r="N91" s="75"/>
      <c r="O91" s="52"/>
      <c r="P91" s="79"/>
    </row>
    <row r="92" spans="1:16" ht="20.25" customHeight="1" x14ac:dyDescent="0.15">
      <c r="A92" s="83"/>
      <c r="B92" s="56"/>
      <c r="C92" s="71"/>
      <c r="D92" s="51"/>
      <c r="E92" s="47"/>
      <c r="F92" s="47"/>
      <c r="G92" s="48"/>
      <c r="H92" s="74"/>
      <c r="I92" s="84"/>
      <c r="J92" s="85"/>
      <c r="K92" s="49"/>
      <c r="L92" s="77"/>
      <c r="M92" s="50"/>
      <c r="N92" s="75"/>
      <c r="O92" s="52"/>
      <c r="P92" s="79"/>
    </row>
    <row r="93" spans="1:16" ht="20.25" customHeight="1" x14ac:dyDescent="0.15">
      <c r="A93" s="83"/>
      <c r="B93" s="56"/>
      <c r="C93" s="71"/>
      <c r="D93" s="51"/>
      <c r="E93" s="47"/>
      <c r="F93" s="47"/>
      <c r="G93" s="48"/>
      <c r="H93" s="74"/>
      <c r="I93" s="84"/>
      <c r="J93" s="85"/>
      <c r="K93" s="49"/>
      <c r="L93" s="77"/>
      <c r="M93" s="50"/>
      <c r="N93" s="75"/>
      <c r="O93" s="52"/>
      <c r="P93" s="79"/>
    </row>
    <row r="94" spans="1:16" ht="20.25" customHeight="1" x14ac:dyDescent="0.15">
      <c r="A94" s="83"/>
      <c r="B94" s="56"/>
      <c r="C94" s="71"/>
      <c r="D94" s="51"/>
      <c r="E94" s="47"/>
      <c r="F94" s="47"/>
      <c r="G94" s="48"/>
      <c r="H94" s="74"/>
      <c r="I94" s="84"/>
      <c r="J94" s="85"/>
      <c r="K94" s="49"/>
      <c r="L94" s="77"/>
      <c r="M94" s="50"/>
      <c r="N94" s="75"/>
      <c r="O94" s="52"/>
      <c r="P94" s="79"/>
    </row>
    <row r="95" spans="1:16" ht="20.25" customHeight="1" x14ac:dyDescent="0.15">
      <c r="A95" s="83"/>
      <c r="B95" s="56"/>
      <c r="C95" s="71"/>
      <c r="D95" s="51"/>
      <c r="E95" s="47"/>
      <c r="F95" s="47"/>
      <c r="G95" s="48"/>
      <c r="H95" s="74"/>
      <c r="I95" s="84"/>
      <c r="J95" s="85"/>
      <c r="K95" s="49"/>
      <c r="L95" s="77"/>
      <c r="M95" s="50"/>
      <c r="N95" s="75"/>
      <c r="O95" s="52"/>
      <c r="P95" s="79"/>
    </row>
    <row r="96" spans="1:16" ht="20.25" customHeight="1" x14ac:dyDescent="0.15">
      <c r="A96" s="83"/>
      <c r="B96" s="56"/>
      <c r="C96" s="71"/>
      <c r="D96" s="51"/>
      <c r="E96" s="47"/>
      <c r="F96" s="47"/>
      <c r="G96" s="48"/>
      <c r="H96" s="74"/>
      <c r="I96" s="84"/>
      <c r="J96" s="85"/>
      <c r="K96" s="49"/>
      <c r="L96" s="77"/>
      <c r="M96" s="50"/>
      <c r="N96" s="75"/>
      <c r="O96" s="52"/>
      <c r="P96" s="79"/>
    </row>
    <row r="97" spans="1:16" ht="20.25" customHeight="1" x14ac:dyDescent="0.15">
      <c r="A97" s="83"/>
      <c r="B97" s="56"/>
      <c r="C97" s="71"/>
      <c r="D97" s="51"/>
      <c r="E97" s="47"/>
      <c r="F97" s="47"/>
      <c r="G97" s="48"/>
      <c r="H97" s="74"/>
      <c r="I97" s="84"/>
      <c r="J97" s="85"/>
      <c r="K97" s="49"/>
      <c r="L97" s="77"/>
      <c r="M97" s="50"/>
      <c r="N97" s="75"/>
      <c r="O97" s="52"/>
      <c r="P97" s="79"/>
    </row>
    <row r="98" spans="1:16" ht="20.25" customHeight="1" x14ac:dyDescent="0.15">
      <c r="A98" s="83"/>
      <c r="B98" s="56"/>
      <c r="C98" s="71"/>
      <c r="D98" s="51"/>
      <c r="E98" s="47"/>
      <c r="F98" s="47"/>
      <c r="G98" s="48"/>
      <c r="H98" s="74"/>
      <c r="I98" s="84"/>
      <c r="J98" s="85"/>
      <c r="K98" s="49"/>
      <c r="L98" s="77"/>
      <c r="M98" s="50"/>
      <c r="N98" s="75"/>
      <c r="O98" s="52"/>
      <c r="P98" s="79"/>
    </row>
    <row r="99" spans="1:16" ht="20.25" customHeight="1" x14ac:dyDescent="0.15">
      <c r="A99" s="83"/>
      <c r="B99" s="56"/>
      <c r="C99" s="71"/>
      <c r="D99" s="51"/>
      <c r="E99" s="47"/>
      <c r="F99" s="47"/>
      <c r="G99" s="48"/>
      <c r="H99" s="74"/>
      <c r="I99" s="84"/>
      <c r="J99" s="85"/>
      <c r="K99" s="49"/>
      <c r="L99" s="77"/>
      <c r="M99" s="50"/>
      <c r="N99" s="75"/>
      <c r="O99" s="52"/>
      <c r="P99" s="79"/>
    </row>
    <row r="100" spans="1:16" ht="20.25" customHeight="1" x14ac:dyDescent="0.15">
      <c r="A100" s="83"/>
      <c r="B100" s="56"/>
      <c r="C100" s="71"/>
      <c r="D100" s="51"/>
      <c r="E100" s="47"/>
      <c r="F100" s="47"/>
      <c r="G100" s="48"/>
      <c r="H100" s="74"/>
      <c r="I100" s="84"/>
      <c r="J100" s="85"/>
      <c r="K100" s="49"/>
      <c r="L100" s="77"/>
      <c r="M100" s="50"/>
      <c r="N100" s="75"/>
      <c r="O100" s="52"/>
      <c r="P100" s="79"/>
    </row>
    <row r="101" spans="1:16" ht="20.25" customHeight="1" x14ac:dyDescent="0.15">
      <c r="A101" s="83"/>
      <c r="B101" s="56"/>
      <c r="C101" s="71"/>
      <c r="D101" s="51"/>
      <c r="E101" s="47"/>
      <c r="F101" s="47"/>
      <c r="G101" s="48"/>
      <c r="H101" s="74"/>
      <c r="I101" s="84"/>
      <c r="J101" s="85"/>
      <c r="K101" s="49"/>
      <c r="L101" s="77"/>
      <c r="M101" s="50"/>
      <c r="N101" s="75"/>
      <c r="O101" s="52"/>
      <c r="P101" s="79"/>
    </row>
    <row r="102" spans="1:16" ht="20.25" customHeight="1" x14ac:dyDescent="0.15">
      <c r="A102" s="83"/>
      <c r="B102" s="56"/>
      <c r="C102" s="71"/>
      <c r="D102" s="51"/>
      <c r="E102" s="47"/>
      <c r="F102" s="47"/>
      <c r="G102" s="48"/>
      <c r="H102" s="74"/>
      <c r="I102" s="84"/>
      <c r="J102" s="85"/>
      <c r="K102" s="49"/>
      <c r="L102" s="77"/>
      <c r="M102" s="50"/>
      <c r="N102" s="75"/>
      <c r="O102" s="52"/>
      <c r="P102" s="79"/>
    </row>
    <row r="103" spans="1:16" ht="20.25" customHeight="1" x14ac:dyDescent="0.15">
      <c r="A103" s="83"/>
      <c r="B103" s="56"/>
      <c r="C103" s="71"/>
      <c r="D103" s="51"/>
      <c r="E103" s="47"/>
      <c r="F103" s="47"/>
      <c r="G103" s="48"/>
      <c r="H103" s="74"/>
      <c r="I103" s="84"/>
      <c r="J103" s="85"/>
      <c r="K103" s="49"/>
      <c r="L103" s="77"/>
      <c r="M103" s="50"/>
      <c r="N103" s="75"/>
      <c r="O103" s="52"/>
      <c r="P103" s="79"/>
    </row>
    <row r="104" spans="1:16" ht="20.25" customHeight="1" x14ac:dyDescent="0.15">
      <c r="A104" s="83"/>
      <c r="B104" s="56"/>
      <c r="C104" s="71"/>
      <c r="D104" s="51"/>
      <c r="E104" s="47"/>
      <c r="F104" s="47"/>
      <c r="G104" s="48"/>
      <c r="H104" s="74"/>
      <c r="I104" s="84"/>
      <c r="J104" s="85"/>
      <c r="K104" s="49"/>
      <c r="L104" s="77"/>
      <c r="M104" s="50"/>
      <c r="N104" s="75"/>
      <c r="O104" s="52"/>
      <c r="P104" s="79"/>
    </row>
    <row r="105" spans="1:16" ht="20.25" customHeight="1" x14ac:dyDescent="0.15">
      <c r="A105" s="83"/>
      <c r="B105" s="56"/>
      <c r="C105" s="71"/>
      <c r="D105" s="51"/>
      <c r="E105" s="47"/>
      <c r="F105" s="47"/>
      <c r="G105" s="48"/>
      <c r="H105" s="74"/>
      <c r="I105" s="84"/>
      <c r="J105" s="85"/>
      <c r="K105" s="49"/>
      <c r="L105" s="77"/>
      <c r="M105" s="50"/>
      <c r="N105" s="75"/>
      <c r="O105" s="52"/>
      <c r="P105" s="79"/>
    </row>
    <row r="106" spans="1:16" ht="20.25" customHeight="1" x14ac:dyDescent="0.15">
      <c r="A106" s="83"/>
      <c r="B106" s="56"/>
      <c r="C106" s="71"/>
      <c r="D106" s="51"/>
      <c r="E106" s="47"/>
      <c r="F106" s="47"/>
      <c r="G106" s="48"/>
      <c r="H106" s="74"/>
      <c r="I106" s="84"/>
      <c r="J106" s="85"/>
      <c r="K106" s="49"/>
      <c r="L106" s="77"/>
      <c r="M106" s="50"/>
      <c r="N106" s="75"/>
      <c r="O106" s="52"/>
      <c r="P106" s="79"/>
    </row>
    <row r="107" spans="1:16" ht="20.25" customHeight="1" x14ac:dyDescent="0.15">
      <c r="A107" s="83"/>
      <c r="B107" s="56"/>
      <c r="C107" s="71"/>
      <c r="D107" s="51"/>
      <c r="E107" s="47"/>
      <c r="F107" s="47"/>
      <c r="G107" s="48"/>
      <c r="H107" s="74"/>
      <c r="I107" s="84"/>
      <c r="J107" s="85"/>
      <c r="K107" s="49"/>
      <c r="L107" s="77"/>
      <c r="M107" s="50"/>
      <c r="N107" s="75"/>
      <c r="O107" s="52"/>
      <c r="P107" s="79"/>
    </row>
    <row r="108" spans="1:16" ht="20.25" customHeight="1" x14ac:dyDescent="0.15">
      <c r="A108" s="83"/>
      <c r="B108" s="56"/>
      <c r="C108" s="71"/>
      <c r="D108" s="51"/>
      <c r="E108" s="47"/>
      <c r="F108" s="47"/>
      <c r="G108" s="48"/>
      <c r="H108" s="74"/>
      <c r="I108" s="84"/>
      <c r="J108" s="85"/>
      <c r="K108" s="49"/>
      <c r="L108" s="77"/>
      <c r="M108" s="50"/>
      <c r="N108" s="75"/>
      <c r="O108" s="52"/>
      <c r="P108" s="79"/>
    </row>
    <row r="109" spans="1:16" ht="20.25" customHeight="1" x14ac:dyDescent="0.15">
      <c r="A109" s="83"/>
      <c r="B109" s="56"/>
      <c r="C109" s="71"/>
      <c r="D109" s="51"/>
      <c r="E109" s="47"/>
      <c r="F109" s="47"/>
      <c r="G109" s="48"/>
      <c r="H109" s="74"/>
      <c r="I109" s="84"/>
      <c r="J109" s="85"/>
      <c r="K109" s="49"/>
      <c r="L109" s="77"/>
      <c r="M109" s="50"/>
      <c r="N109" s="75"/>
      <c r="O109" s="52"/>
      <c r="P109" s="79"/>
    </row>
    <row r="110" spans="1:16" ht="20.25" customHeight="1" x14ac:dyDescent="0.15">
      <c r="A110" s="83"/>
      <c r="B110" s="56"/>
      <c r="C110" s="71"/>
      <c r="D110" s="51"/>
      <c r="E110" s="47"/>
      <c r="F110" s="47"/>
      <c r="G110" s="48"/>
      <c r="H110" s="74"/>
      <c r="I110" s="84"/>
      <c r="J110" s="85"/>
      <c r="K110" s="49"/>
      <c r="L110" s="77"/>
      <c r="M110" s="50"/>
      <c r="N110" s="75"/>
      <c r="O110" s="52"/>
      <c r="P110" s="79"/>
    </row>
    <row r="111" spans="1:16" ht="20.25" customHeight="1" x14ac:dyDescent="0.15">
      <c r="A111" s="83"/>
      <c r="B111" s="56"/>
      <c r="C111" s="71"/>
      <c r="D111" s="51"/>
      <c r="E111" s="47"/>
      <c r="F111" s="47"/>
      <c r="G111" s="48"/>
      <c r="H111" s="74"/>
      <c r="I111" s="84"/>
      <c r="J111" s="85"/>
      <c r="K111" s="49"/>
      <c r="L111" s="77"/>
      <c r="M111" s="50"/>
      <c r="N111" s="75"/>
      <c r="O111" s="52"/>
      <c r="P111" s="79"/>
    </row>
    <row r="112" spans="1:16" ht="20.25" customHeight="1" x14ac:dyDescent="0.15">
      <c r="A112" s="83"/>
      <c r="B112" s="56"/>
      <c r="C112" s="71"/>
      <c r="D112" s="51"/>
      <c r="E112" s="47"/>
      <c r="F112" s="47"/>
      <c r="G112" s="48"/>
      <c r="H112" s="74"/>
      <c r="I112" s="84"/>
      <c r="J112" s="85"/>
      <c r="K112" s="49"/>
      <c r="L112" s="77"/>
      <c r="M112" s="50"/>
      <c r="N112" s="75"/>
      <c r="O112" s="52"/>
      <c r="P112" s="79"/>
    </row>
    <row r="113" spans="1:16" ht="20.25" customHeight="1" x14ac:dyDescent="0.15">
      <c r="A113" s="83"/>
      <c r="B113" s="56"/>
      <c r="C113" s="71"/>
      <c r="D113" s="51"/>
      <c r="E113" s="47"/>
      <c r="F113" s="47"/>
      <c r="G113" s="48"/>
      <c r="H113" s="74"/>
      <c r="I113" s="84"/>
      <c r="J113" s="85"/>
      <c r="K113" s="49"/>
      <c r="L113" s="77"/>
      <c r="M113" s="50"/>
      <c r="N113" s="75"/>
      <c r="O113" s="52"/>
      <c r="P113" s="79"/>
    </row>
    <row r="114" spans="1:16" ht="20.25" customHeight="1" x14ac:dyDescent="0.15">
      <c r="A114" s="83"/>
      <c r="B114" s="56"/>
      <c r="C114" s="71"/>
      <c r="D114" s="51"/>
      <c r="E114" s="47"/>
      <c r="F114" s="47"/>
      <c r="G114" s="48"/>
      <c r="H114" s="74"/>
      <c r="I114" s="84"/>
      <c r="J114" s="85"/>
      <c r="K114" s="49"/>
      <c r="L114" s="77"/>
      <c r="M114" s="50"/>
      <c r="N114" s="75"/>
      <c r="O114" s="52"/>
      <c r="P114" s="79"/>
    </row>
    <row r="115" spans="1:16" ht="20.25" customHeight="1" x14ac:dyDescent="0.15">
      <c r="A115" s="83"/>
      <c r="B115" s="56"/>
      <c r="C115" s="71"/>
      <c r="D115" s="51"/>
      <c r="E115" s="47"/>
      <c r="F115" s="47"/>
      <c r="G115" s="48"/>
      <c r="H115" s="74"/>
      <c r="I115" s="84"/>
      <c r="J115" s="85"/>
      <c r="K115" s="49"/>
      <c r="L115" s="77"/>
      <c r="M115" s="50"/>
      <c r="N115" s="75"/>
      <c r="O115" s="52"/>
      <c r="P115" s="79"/>
    </row>
    <row r="116" spans="1:16" ht="20.25" customHeight="1" x14ac:dyDescent="0.15">
      <c r="A116" s="83"/>
      <c r="B116" s="56"/>
      <c r="C116" s="71"/>
      <c r="D116" s="51"/>
      <c r="E116" s="47"/>
      <c r="F116" s="47"/>
      <c r="G116" s="48"/>
      <c r="H116" s="74"/>
      <c r="I116" s="84"/>
      <c r="J116" s="85"/>
      <c r="K116" s="49"/>
      <c r="L116" s="77"/>
      <c r="M116" s="50"/>
      <c r="N116" s="75"/>
      <c r="O116" s="52"/>
      <c r="P116" s="79"/>
    </row>
    <row r="117" spans="1:16" ht="20.25" customHeight="1" x14ac:dyDescent="0.15">
      <c r="A117" s="83"/>
      <c r="B117" s="56"/>
      <c r="C117" s="71"/>
      <c r="D117" s="51"/>
      <c r="E117" s="47"/>
      <c r="F117" s="47"/>
      <c r="G117" s="48"/>
      <c r="H117" s="74"/>
      <c r="I117" s="84"/>
      <c r="J117" s="85"/>
      <c r="K117" s="49"/>
      <c r="L117" s="77"/>
      <c r="M117" s="50"/>
      <c r="N117" s="75"/>
      <c r="O117" s="52"/>
      <c r="P117" s="79"/>
    </row>
    <row r="118" spans="1:16" ht="20.25" customHeight="1" x14ac:dyDescent="0.15">
      <c r="A118" s="83"/>
      <c r="B118" s="56"/>
      <c r="C118" s="71"/>
      <c r="D118" s="51"/>
      <c r="E118" s="47"/>
      <c r="F118" s="47"/>
      <c r="G118" s="48"/>
      <c r="H118" s="74"/>
      <c r="I118" s="84"/>
      <c r="J118" s="85"/>
      <c r="K118" s="49"/>
      <c r="L118" s="77"/>
      <c r="M118" s="50"/>
      <c r="N118" s="75"/>
      <c r="O118" s="52"/>
      <c r="P118" s="79"/>
    </row>
    <row r="119" spans="1:16" ht="20.25" customHeight="1" x14ac:dyDescent="0.15">
      <c r="A119" s="83"/>
      <c r="B119" s="56"/>
      <c r="C119" s="71"/>
      <c r="D119" s="51"/>
      <c r="E119" s="47"/>
      <c r="F119" s="47"/>
      <c r="G119" s="48"/>
      <c r="H119" s="74"/>
      <c r="I119" s="84"/>
      <c r="J119" s="85"/>
      <c r="K119" s="49"/>
      <c r="L119" s="77"/>
      <c r="M119" s="50"/>
      <c r="N119" s="75"/>
      <c r="O119" s="52"/>
      <c r="P119" s="79"/>
    </row>
    <row r="120" spans="1:16" ht="20.25" customHeight="1" x14ac:dyDescent="0.15">
      <c r="A120" s="83"/>
      <c r="B120" s="56"/>
      <c r="C120" s="71"/>
      <c r="D120" s="51"/>
      <c r="E120" s="47"/>
      <c r="F120" s="47"/>
      <c r="G120" s="48"/>
      <c r="H120" s="74"/>
      <c r="I120" s="84"/>
      <c r="J120" s="85"/>
      <c r="K120" s="49"/>
      <c r="L120" s="77"/>
      <c r="M120" s="50"/>
      <c r="N120" s="75"/>
      <c r="O120" s="52"/>
      <c r="P120" s="79"/>
    </row>
    <row r="121" spans="1:16" ht="20.25" customHeight="1" x14ac:dyDescent="0.15">
      <c r="A121" s="83"/>
      <c r="B121" s="56"/>
      <c r="C121" s="71"/>
      <c r="D121" s="51"/>
      <c r="E121" s="47"/>
      <c r="F121" s="47"/>
      <c r="G121" s="48"/>
      <c r="H121" s="74"/>
      <c r="I121" s="84"/>
      <c r="J121" s="85"/>
      <c r="K121" s="49"/>
      <c r="L121" s="77"/>
      <c r="M121" s="50"/>
      <c r="N121" s="75"/>
      <c r="O121" s="52"/>
      <c r="P121" s="79"/>
    </row>
    <row r="122" spans="1:16" ht="20.25" customHeight="1" x14ac:dyDescent="0.15">
      <c r="A122" s="83"/>
      <c r="B122" s="56"/>
      <c r="C122" s="71"/>
      <c r="D122" s="51"/>
      <c r="E122" s="47"/>
      <c r="F122" s="47"/>
      <c r="G122" s="48"/>
      <c r="H122" s="74"/>
      <c r="I122" s="84"/>
      <c r="J122" s="85"/>
      <c r="K122" s="49"/>
      <c r="L122" s="77"/>
      <c r="M122" s="50"/>
      <c r="N122" s="75"/>
      <c r="O122" s="52"/>
      <c r="P122" s="79"/>
    </row>
    <row r="123" spans="1:16" ht="20.25" customHeight="1" x14ac:dyDescent="0.15">
      <c r="A123" s="83"/>
      <c r="B123" s="56"/>
      <c r="C123" s="71"/>
      <c r="D123" s="51"/>
      <c r="E123" s="47"/>
      <c r="F123" s="47"/>
      <c r="G123" s="48"/>
      <c r="H123" s="74"/>
      <c r="I123" s="84"/>
      <c r="J123" s="85"/>
      <c r="K123" s="49"/>
      <c r="L123" s="77"/>
      <c r="M123" s="50"/>
      <c r="N123" s="75"/>
      <c r="O123" s="52"/>
      <c r="P123" s="79"/>
    </row>
    <row r="124" spans="1:16" ht="20.25" customHeight="1" x14ac:dyDescent="0.15">
      <c r="A124" s="83"/>
      <c r="B124" s="56"/>
      <c r="C124" s="71"/>
      <c r="D124" s="51"/>
      <c r="E124" s="47"/>
      <c r="F124" s="47"/>
      <c r="G124" s="48"/>
      <c r="H124" s="74"/>
      <c r="I124" s="84"/>
      <c r="J124" s="85"/>
      <c r="K124" s="49"/>
      <c r="L124" s="77"/>
      <c r="M124" s="50"/>
      <c r="N124" s="75"/>
      <c r="O124" s="52"/>
      <c r="P124" s="79"/>
    </row>
    <row r="125" spans="1:16" ht="20.25" customHeight="1" x14ac:dyDescent="0.15">
      <c r="A125" s="83"/>
      <c r="B125" s="56"/>
      <c r="C125" s="71"/>
      <c r="D125" s="51"/>
      <c r="E125" s="47"/>
      <c r="F125" s="47"/>
      <c r="G125" s="48"/>
      <c r="H125" s="74"/>
      <c r="I125" s="84"/>
      <c r="J125" s="85"/>
      <c r="K125" s="49"/>
      <c r="L125" s="77"/>
      <c r="M125" s="50"/>
      <c r="N125" s="75"/>
      <c r="O125" s="52"/>
      <c r="P125" s="79"/>
    </row>
    <row r="126" spans="1:16" ht="20.25" customHeight="1" x14ac:dyDescent="0.15">
      <c r="A126" s="83"/>
      <c r="B126" s="56"/>
      <c r="C126" s="71"/>
      <c r="D126" s="51"/>
      <c r="E126" s="47"/>
      <c r="F126" s="47"/>
      <c r="G126" s="48"/>
      <c r="H126" s="74"/>
      <c r="I126" s="84"/>
      <c r="J126" s="85"/>
      <c r="K126" s="49"/>
      <c r="L126" s="77"/>
      <c r="M126" s="50"/>
      <c r="N126" s="75"/>
      <c r="O126" s="52"/>
      <c r="P126" s="79"/>
    </row>
    <row r="127" spans="1:16" ht="20.25" customHeight="1" x14ac:dyDescent="0.15">
      <c r="A127" s="83"/>
      <c r="B127" s="56"/>
      <c r="C127" s="71"/>
      <c r="D127" s="51"/>
      <c r="E127" s="47"/>
      <c r="F127" s="47"/>
      <c r="G127" s="48"/>
      <c r="H127" s="74"/>
      <c r="I127" s="84"/>
      <c r="J127" s="85"/>
      <c r="K127" s="49"/>
      <c r="L127" s="77"/>
      <c r="M127" s="50"/>
      <c r="N127" s="75"/>
      <c r="O127" s="52"/>
      <c r="P127" s="79"/>
    </row>
    <row r="128" spans="1:16" ht="20.25" customHeight="1" x14ac:dyDescent="0.15">
      <c r="A128" s="83"/>
      <c r="B128" s="56"/>
      <c r="C128" s="71"/>
      <c r="D128" s="51"/>
      <c r="E128" s="47"/>
      <c r="F128" s="47"/>
      <c r="G128" s="48"/>
      <c r="H128" s="74"/>
      <c r="I128" s="84"/>
      <c r="J128" s="85"/>
      <c r="K128" s="49"/>
      <c r="L128" s="77"/>
      <c r="M128" s="50"/>
      <c r="N128" s="75"/>
      <c r="O128" s="52"/>
      <c r="P128" s="79"/>
    </row>
    <row r="129" spans="1:16" ht="20.25" customHeight="1" x14ac:dyDescent="0.15">
      <c r="A129" s="83"/>
      <c r="B129" s="56"/>
      <c r="C129" s="71"/>
      <c r="D129" s="51"/>
      <c r="E129" s="47"/>
      <c r="F129" s="47"/>
      <c r="G129" s="48"/>
      <c r="H129" s="74"/>
      <c r="I129" s="84"/>
      <c r="J129" s="85"/>
      <c r="K129" s="49"/>
      <c r="L129" s="77"/>
      <c r="M129" s="50"/>
      <c r="N129" s="75"/>
      <c r="O129" s="52"/>
      <c r="P129" s="79"/>
    </row>
    <row r="130" spans="1:16" ht="20.25" customHeight="1" x14ac:dyDescent="0.15">
      <c r="A130" s="83"/>
      <c r="B130" s="56"/>
      <c r="C130" s="71"/>
      <c r="D130" s="51"/>
      <c r="E130" s="47"/>
      <c r="F130" s="47"/>
      <c r="G130" s="48"/>
      <c r="H130" s="74"/>
      <c r="I130" s="84"/>
      <c r="J130" s="85"/>
      <c r="K130" s="49"/>
      <c r="L130" s="77"/>
      <c r="M130" s="50"/>
      <c r="N130" s="75"/>
      <c r="O130" s="52"/>
      <c r="P130" s="79"/>
    </row>
    <row r="131" spans="1:16" ht="20.25" customHeight="1" x14ac:dyDescent="0.15">
      <c r="A131" s="83"/>
      <c r="B131" s="56"/>
      <c r="C131" s="71"/>
      <c r="D131" s="51"/>
      <c r="E131" s="47"/>
      <c r="F131" s="47"/>
      <c r="G131" s="48"/>
      <c r="H131" s="74"/>
      <c r="I131" s="84"/>
      <c r="J131" s="85"/>
      <c r="K131" s="49"/>
      <c r="L131" s="77"/>
      <c r="M131" s="50"/>
      <c r="N131" s="75"/>
      <c r="O131" s="52"/>
      <c r="P131" s="79"/>
    </row>
    <row r="132" spans="1:16" ht="20.25" customHeight="1" x14ac:dyDescent="0.15">
      <c r="A132" s="83"/>
      <c r="B132" s="56"/>
      <c r="C132" s="71"/>
      <c r="D132" s="51"/>
      <c r="E132" s="47"/>
      <c r="F132" s="47"/>
      <c r="G132" s="48"/>
      <c r="H132" s="74"/>
      <c r="I132" s="84"/>
      <c r="J132" s="85"/>
      <c r="K132" s="49"/>
      <c r="L132" s="77"/>
      <c r="M132" s="50"/>
      <c r="N132" s="75"/>
      <c r="O132" s="52"/>
      <c r="P132" s="79"/>
    </row>
    <row r="133" spans="1:16" ht="20.25" customHeight="1" x14ac:dyDescent="0.15">
      <c r="A133" s="83"/>
      <c r="B133" s="56"/>
      <c r="C133" s="71"/>
      <c r="D133" s="51"/>
      <c r="E133" s="47"/>
      <c r="F133" s="47"/>
      <c r="G133" s="48"/>
      <c r="H133" s="74"/>
      <c r="I133" s="84"/>
      <c r="J133" s="85"/>
      <c r="K133" s="49"/>
      <c r="L133" s="77"/>
      <c r="M133" s="50"/>
      <c r="N133" s="75"/>
      <c r="O133" s="52"/>
      <c r="P133" s="79"/>
    </row>
    <row r="134" spans="1:16" ht="20.25" customHeight="1" x14ac:dyDescent="0.15">
      <c r="A134" s="83"/>
      <c r="B134" s="56"/>
      <c r="C134" s="71"/>
      <c r="D134" s="51"/>
      <c r="E134" s="47"/>
      <c r="F134" s="47"/>
      <c r="G134" s="48"/>
      <c r="H134" s="74"/>
      <c r="I134" s="84"/>
      <c r="J134" s="85"/>
      <c r="K134" s="49"/>
      <c r="L134" s="77"/>
      <c r="M134" s="50"/>
      <c r="N134" s="75"/>
      <c r="O134" s="52"/>
      <c r="P134" s="79"/>
    </row>
    <row r="135" spans="1:16" ht="20.25" customHeight="1" x14ac:dyDescent="0.15">
      <c r="A135" s="83"/>
      <c r="B135" s="56"/>
      <c r="C135" s="71"/>
      <c r="D135" s="51"/>
      <c r="E135" s="47"/>
      <c r="F135" s="47"/>
      <c r="G135" s="48"/>
      <c r="H135" s="74"/>
      <c r="I135" s="84"/>
      <c r="J135" s="85"/>
      <c r="K135" s="49"/>
      <c r="L135" s="77"/>
      <c r="M135" s="50"/>
      <c r="N135" s="75"/>
      <c r="O135" s="52"/>
      <c r="P135" s="79"/>
    </row>
    <row r="136" spans="1:16" ht="20.25" customHeight="1" x14ac:dyDescent="0.15">
      <c r="A136" s="83"/>
      <c r="B136" s="56"/>
      <c r="C136" s="71"/>
      <c r="D136" s="51"/>
      <c r="E136" s="47"/>
      <c r="F136" s="47"/>
      <c r="G136" s="48"/>
      <c r="H136" s="74"/>
      <c r="I136" s="84"/>
      <c r="J136" s="85"/>
      <c r="K136" s="49"/>
      <c r="L136" s="77"/>
      <c r="M136" s="50"/>
      <c r="N136" s="75"/>
      <c r="O136" s="52"/>
      <c r="P136" s="79"/>
    </row>
    <row r="137" spans="1:16" ht="20.25" customHeight="1" x14ac:dyDescent="0.15">
      <c r="A137" s="83"/>
      <c r="B137" s="56"/>
      <c r="C137" s="71"/>
      <c r="D137" s="51"/>
      <c r="E137" s="47"/>
      <c r="F137" s="47"/>
      <c r="G137" s="48"/>
      <c r="H137" s="74"/>
      <c r="I137" s="84"/>
      <c r="J137" s="85"/>
      <c r="K137" s="49"/>
      <c r="L137" s="77"/>
      <c r="M137" s="50"/>
      <c r="N137" s="75"/>
      <c r="O137" s="52"/>
      <c r="P137" s="79"/>
    </row>
    <row r="138" spans="1:16" ht="20.25" customHeight="1" x14ac:dyDescent="0.15">
      <c r="A138" s="83"/>
      <c r="B138" s="56"/>
      <c r="C138" s="71"/>
      <c r="D138" s="51"/>
      <c r="E138" s="47"/>
      <c r="F138" s="47"/>
      <c r="G138" s="48"/>
      <c r="H138" s="74"/>
      <c r="I138" s="84"/>
      <c r="J138" s="85"/>
      <c r="K138" s="49"/>
      <c r="L138" s="77"/>
      <c r="M138" s="50"/>
      <c r="N138" s="75"/>
      <c r="O138" s="52"/>
      <c r="P138" s="79"/>
    </row>
    <row r="139" spans="1:16" ht="20.25" customHeight="1" x14ac:dyDescent="0.15">
      <c r="A139" s="83"/>
      <c r="B139" s="56"/>
      <c r="C139" s="71"/>
      <c r="D139" s="51"/>
      <c r="E139" s="47"/>
      <c r="F139" s="47"/>
      <c r="G139" s="48"/>
      <c r="H139" s="74"/>
      <c r="I139" s="84"/>
      <c r="J139" s="85"/>
      <c r="K139" s="49"/>
      <c r="L139" s="77"/>
      <c r="M139" s="50"/>
      <c r="N139" s="75"/>
      <c r="O139" s="52"/>
      <c r="P139" s="79"/>
    </row>
    <row r="140" spans="1:16" ht="20.25" customHeight="1" x14ac:dyDescent="0.15">
      <c r="A140" s="83"/>
      <c r="B140" s="56"/>
      <c r="C140" s="71"/>
      <c r="D140" s="51"/>
      <c r="E140" s="47"/>
      <c r="F140" s="47"/>
      <c r="G140" s="48"/>
      <c r="H140" s="74"/>
      <c r="I140" s="84"/>
      <c r="J140" s="85"/>
      <c r="K140" s="49"/>
      <c r="L140" s="77"/>
      <c r="M140" s="50"/>
      <c r="N140" s="75"/>
      <c r="O140" s="52"/>
      <c r="P140" s="79"/>
    </row>
    <row r="141" spans="1:16" ht="20.25" customHeight="1" x14ac:dyDescent="0.15">
      <c r="A141" s="83"/>
      <c r="B141" s="56"/>
      <c r="C141" s="71"/>
      <c r="D141" s="51"/>
      <c r="E141" s="47"/>
      <c r="F141" s="47"/>
      <c r="G141" s="48"/>
      <c r="H141" s="74"/>
      <c r="I141" s="84"/>
      <c r="J141" s="85"/>
      <c r="K141" s="49"/>
      <c r="L141" s="77"/>
      <c r="M141" s="50"/>
      <c r="N141" s="75"/>
      <c r="O141" s="52"/>
      <c r="P141" s="79"/>
    </row>
    <row r="142" spans="1:16" ht="20.25" customHeight="1" x14ac:dyDescent="0.15">
      <c r="A142" s="83"/>
      <c r="B142" s="56"/>
      <c r="C142" s="71"/>
      <c r="D142" s="51"/>
      <c r="E142" s="47"/>
      <c r="F142" s="47"/>
      <c r="G142" s="48"/>
      <c r="H142" s="74"/>
      <c r="I142" s="84"/>
      <c r="J142" s="85"/>
      <c r="K142" s="49"/>
      <c r="L142" s="77"/>
      <c r="M142" s="50"/>
      <c r="N142" s="75"/>
      <c r="O142" s="52"/>
      <c r="P142" s="79"/>
    </row>
    <row r="143" spans="1:16" ht="20.25" customHeight="1" x14ac:dyDescent="0.15">
      <c r="A143" s="83"/>
      <c r="B143" s="56"/>
      <c r="C143" s="71"/>
      <c r="D143" s="51"/>
      <c r="E143" s="47"/>
      <c r="F143" s="47"/>
      <c r="G143" s="48"/>
      <c r="H143" s="74"/>
      <c r="I143" s="84"/>
      <c r="J143" s="85"/>
      <c r="K143" s="49"/>
      <c r="L143" s="77"/>
      <c r="M143" s="50"/>
      <c r="N143" s="75"/>
      <c r="O143" s="52"/>
      <c r="P143" s="79"/>
    </row>
    <row r="144" spans="1:16" ht="20.25" customHeight="1" x14ac:dyDescent="0.15">
      <c r="A144" s="83"/>
      <c r="B144" s="56"/>
      <c r="C144" s="71"/>
      <c r="D144" s="51"/>
      <c r="E144" s="47"/>
      <c r="F144" s="47"/>
      <c r="G144" s="48"/>
      <c r="H144" s="74"/>
      <c r="I144" s="84"/>
      <c r="J144" s="85"/>
      <c r="K144" s="49"/>
      <c r="L144" s="77"/>
      <c r="M144" s="50"/>
      <c r="N144" s="75"/>
      <c r="O144" s="52"/>
      <c r="P144" s="79"/>
    </row>
    <row r="145" spans="1:16" ht="20.25" customHeight="1" x14ac:dyDescent="0.15">
      <c r="A145" s="83"/>
      <c r="B145" s="56"/>
      <c r="C145" s="71"/>
      <c r="D145" s="51"/>
      <c r="E145" s="47"/>
      <c r="F145" s="47"/>
      <c r="G145" s="48"/>
      <c r="H145" s="74"/>
      <c r="I145" s="84"/>
      <c r="J145" s="85"/>
      <c r="K145" s="49"/>
      <c r="L145" s="77"/>
      <c r="M145" s="50"/>
      <c r="N145" s="75"/>
      <c r="O145" s="52"/>
      <c r="P145" s="79"/>
    </row>
    <row r="146" spans="1:16" ht="20.25" customHeight="1" x14ac:dyDescent="0.15">
      <c r="A146" s="83"/>
      <c r="B146" s="56"/>
      <c r="C146" s="71"/>
      <c r="D146" s="51"/>
      <c r="E146" s="47"/>
      <c r="F146" s="47"/>
      <c r="G146" s="48"/>
      <c r="H146" s="74"/>
      <c r="I146" s="84"/>
      <c r="J146" s="85"/>
      <c r="K146" s="49"/>
      <c r="L146" s="77"/>
      <c r="M146" s="50"/>
      <c r="N146" s="75"/>
      <c r="O146" s="52"/>
      <c r="P146" s="79"/>
    </row>
    <row r="147" spans="1:16" ht="20.25" customHeight="1" x14ac:dyDescent="0.15">
      <c r="A147" s="83"/>
      <c r="B147" s="56"/>
      <c r="C147" s="71"/>
      <c r="D147" s="51"/>
      <c r="E147" s="47"/>
      <c r="F147" s="47"/>
      <c r="G147" s="48"/>
      <c r="H147" s="74"/>
      <c r="I147" s="84"/>
      <c r="J147" s="85"/>
      <c r="K147" s="49"/>
      <c r="L147" s="77"/>
      <c r="M147" s="50"/>
      <c r="N147" s="75"/>
      <c r="O147" s="52"/>
      <c r="P147" s="79"/>
    </row>
    <row r="148" spans="1:16" ht="20.25" customHeight="1" x14ac:dyDescent="0.15">
      <c r="A148" s="83"/>
      <c r="B148" s="56"/>
      <c r="C148" s="71"/>
      <c r="D148" s="51"/>
      <c r="E148" s="47"/>
      <c r="F148" s="47"/>
      <c r="G148" s="48"/>
      <c r="H148" s="74"/>
      <c r="I148" s="84"/>
      <c r="J148" s="85"/>
      <c r="K148" s="49"/>
      <c r="L148" s="77"/>
      <c r="M148" s="50"/>
      <c r="N148" s="75"/>
      <c r="O148" s="52"/>
      <c r="P148" s="79"/>
    </row>
    <row r="149" spans="1:16" ht="20.25" customHeight="1" x14ac:dyDescent="0.15">
      <c r="A149" s="83"/>
      <c r="B149" s="56"/>
      <c r="C149" s="71"/>
      <c r="D149" s="51"/>
      <c r="E149" s="47"/>
      <c r="F149" s="47"/>
      <c r="G149" s="48"/>
      <c r="H149" s="74"/>
      <c r="I149" s="84"/>
      <c r="J149" s="85"/>
      <c r="K149" s="49"/>
      <c r="L149" s="77"/>
      <c r="M149" s="50"/>
      <c r="N149" s="75"/>
      <c r="O149" s="52"/>
      <c r="P149" s="79"/>
    </row>
    <row r="150" spans="1:16" ht="20.25" customHeight="1" x14ac:dyDescent="0.15">
      <c r="A150" s="83"/>
      <c r="B150" s="56"/>
      <c r="C150" s="71"/>
      <c r="D150" s="51"/>
      <c r="E150" s="47"/>
      <c r="F150" s="47"/>
      <c r="G150" s="48"/>
      <c r="H150" s="74"/>
      <c r="I150" s="84"/>
      <c r="J150" s="85"/>
      <c r="K150" s="49"/>
      <c r="L150" s="77"/>
      <c r="M150" s="50"/>
      <c r="N150" s="75"/>
      <c r="O150" s="52"/>
      <c r="P150" s="79"/>
    </row>
    <row r="151" spans="1:16" ht="20.25" customHeight="1" x14ac:dyDescent="0.15">
      <c r="A151" s="83"/>
      <c r="B151" s="56"/>
      <c r="C151" s="71"/>
      <c r="D151" s="51"/>
      <c r="E151" s="47"/>
      <c r="F151" s="47"/>
      <c r="G151" s="48"/>
      <c r="H151" s="74"/>
      <c r="I151" s="84"/>
      <c r="J151" s="85"/>
      <c r="K151" s="49"/>
      <c r="L151" s="77"/>
      <c r="M151" s="50"/>
      <c r="N151" s="75"/>
      <c r="O151" s="52"/>
      <c r="P151" s="79"/>
    </row>
    <row r="152" spans="1:16" ht="20.25" customHeight="1" x14ac:dyDescent="0.15">
      <c r="A152" s="83"/>
      <c r="B152" s="56"/>
      <c r="C152" s="71"/>
      <c r="D152" s="51"/>
      <c r="E152" s="47"/>
      <c r="F152" s="47"/>
      <c r="G152" s="48"/>
      <c r="H152" s="74"/>
      <c r="I152" s="84"/>
      <c r="J152" s="85"/>
      <c r="K152" s="49"/>
      <c r="L152" s="77"/>
      <c r="M152" s="50"/>
      <c r="N152" s="75"/>
      <c r="O152" s="52"/>
      <c r="P152" s="79"/>
    </row>
    <row r="153" spans="1:16" ht="20.25" customHeight="1" x14ac:dyDescent="0.15">
      <c r="A153" s="83"/>
      <c r="B153" s="56"/>
      <c r="C153" s="71"/>
      <c r="D153" s="51"/>
      <c r="E153" s="47"/>
      <c r="F153" s="47"/>
      <c r="G153" s="48"/>
      <c r="H153" s="74"/>
      <c r="I153" s="84"/>
      <c r="J153" s="85"/>
      <c r="K153" s="49"/>
      <c r="L153" s="77"/>
      <c r="M153" s="50"/>
      <c r="N153" s="75"/>
      <c r="O153" s="52"/>
      <c r="P153" s="79"/>
    </row>
    <row r="154" spans="1:16" ht="20.25" customHeight="1" x14ac:dyDescent="0.15">
      <c r="A154" s="83"/>
      <c r="B154" s="56"/>
      <c r="C154" s="71"/>
      <c r="D154" s="51"/>
      <c r="E154" s="47"/>
      <c r="F154" s="47"/>
      <c r="G154" s="48"/>
      <c r="H154" s="74"/>
      <c r="I154" s="84"/>
      <c r="J154" s="85"/>
      <c r="K154" s="49"/>
      <c r="L154" s="77"/>
      <c r="M154" s="50"/>
      <c r="N154" s="75"/>
      <c r="O154" s="52"/>
      <c r="P154" s="79"/>
    </row>
    <row r="155" spans="1:16" ht="20.25" customHeight="1" x14ac:dyDescent="0.15">
      <c r="A155" s="83"/>
      <c r="B155" s="56"/>
      <c r="C155" s="71"/>
      <c r="D155" s="51"/>
      <c r="E155" s="47"/>
      <c r="F155" s="47"/>
      <c r="G155" s="48"/>
      <c r="H155" s="74"/>
      <c r="I155" s="84"/>
      <c r="J155" s="85"/>
      <c r="K155" s="49"/>
      <c r="L155" s="77"/>
      <c r="M155" s="50"/>
      <c r="N155" s="75"/>
      <c r="O155" s="52"/>
      <c r="P155" s="79"/>
    </row>
    <row r="156" spans="1:16" ht="20.25" customHeight="1" x14ac:dyDescent="0.15">
      <c r="A156" s="83"/>
      <c r="B156" s="56"/>
      <c r="C156" s="71"/>
      <c r="D156" s="51"/>
      <c r="E156" s="47"/>
      <c r="F156" s="47"/>
      <c r="G156" s="48"/>
      <c r="H156" s="74"/>
      <c r="I156" s="84"/>
      <c r="J156" s="85"/>
      <c r="K156" s="49"/>
      <c r="L156" s="77"/>
      <c r="M156" s="50"/>
      <c r="N156" s="75"/>
      <c r="O156" s="52"/>
      <c r="P156" s="79"/>
    </row>
    <row r="157" spans="1:16" ht="20.25" customHeight="1" x14ac:dyDescent="0.15">
      <c r="A157" s="83"/>
      <c r="B157" s="56"/>
      <c r="C157" s="71"/>
      <c r="D157" s="51"/>
      <c r="E157" s="47"/>
      <c r="F157" s="47"/>
      <c r="G157" s="48"/>
      <c r="H157" s="74"/>
      <c r="I157" s="84"/>
      <c r="J157" s="85"/>
      <c r="K157" s="49"/>
      <c r="L157" s="77"/>
      <c r="M157" s="50"/>
      <c r="N157" s="75"/>
      <c r="O157" s="52"/>
      <c r="P157" s="79"/>
    </row>
    <row r="158" spans="1:16" ht="20.25" customHeight="1" x14ac:dyDescent="0.15">
      <c r="A158" s="83"/>
      <c r="B158" s="56"/>
      <c r="C158" s="71"/>
      <c r="D158" s="51"/>
      <c r="E158" s="47"/>
      <c r="F158" s="47"/>
      <c r="G158" s="48"/>
      <c r="H158" s="74"/>
      <c r="I158" s="84"/>
      <c r="J158" s="85"/>
      <c r="K158" s="49"/>
      <c r="L158" s="77"/>
      <c r="M158" s="50"/>
      <c r="N158" s="75"/>
      <c r="O158" s="52"/>
      <c r="P158" s="79"/>
    </row>
    <row r="159" spans="1:16" ht="20.25" customHeight="1" x14ac:dyDescent="0.15">
      <c r="A159" s="83"/>
      <c r="B159" s="56"/>
      <c r="C159" s="71"/>
      <c r="D159" s="51"/>
      <c r="E159" s="47"/>
      <c r="F159" s="47"/>
      <c r="G159" s="48"/>
      <c r="H159" s="74"/>
      <c r="I159" s="84"/>
      <c r="J159" s="85"/>
      <c r="K159" s="49"/>
      <c r="L159" s="77"/>
      <c r="M159" s="50"/>
      <c r="N159" s="75"/>
      <c r="O159" s="52"/>
      <c r="P159" s="79"/>
    </row>
    <row r="160" spans="1:16" ht="20.25" customHeight="1" x14ac:dyDescent="0.15">
      <c r="A160" s="83"/>
      <c r="B160" s="56"/>
      <c r="C160" s="71"/>
      <c r="D160" s="51"/>
      <c r="E160" s="47"/>
      <c r="F160" s="47"/>
      <c r="G160" s="48"/>
      <c r="H160" s="74"/>
      <c r="I160" s="84"/>
      <c r="J160" s="85"/>
      <c r="K160" s="49"/>
      <c r="L160" s="77"/>
      <c r="M160" s="50"/>
      <c r="N160" s="75"/>
      <c r="O160" s="52"/>
      <c r="P160" s="79"/>
    </row>
    <row r="161" spans="1:16" ht="20.25" customHeight="1" x14ac:dyDescent="0.15">
      <c r="A161" s="83"/>
      <c r="B161" s="56"/>
      <c r="C161" s="71"/>
      <c r="D161" s="51"/>
      <c r="E161" s="47"/>
      <c r="F161" s="47"/>
      <c r="G161" s="48"/>
      <c r="H161" s="74"/>
      <c r="I161" s="84"/>
      <c r="J161" s="85"/>
      <c r="K161" s="49"/>
      <c r="L161" s="77"/>
      <c r="M161" s="50"/>
      <c r="N161" s="75"/>
      <c r="O161" s="52"/>
      <c r="P161" s="79"/>
    </row>
    <row r="162" spans="1:16" ht="20.25" customHeight="1" x14ac:dyDescent="0.15">
      <c r="A162" s="83"/>
      <c r="B162" s="56"/>
      <c r="C162" s="71"/>
      <c r="D162" s="51"/>
      <c r="E162" s="47"/>
      <c r="F162" s="47"/>
      <c r="G162" s="48"/>
      <c r="H162" s="74"/>
      <c r="I162" s="84"/>
      <c r="J162" s="85"/>
      <c r="K162" s="49"/>
      <c r="L162" s="77"/>
      <c r="M162" s="50"/>
      <c r="N162" s="75"/>
      <c r="O162" s="52"/>
      <c r="P162" s="79"/>
    </row>
    <row r="163" spans="1:16" ht="20.25" customHeight="1" x14ac:dyDescent="0.15">
      <c r="A163" s="83"/>
      <c r="B163" s="56"/>
      <c r="C163" s="71"/>
      <c r="D163" s="51"/>
      <c r="E163" s="47"/>
      <c r="F163" s="47"/>
      <c r="G163" s="48"/>
      <c r="H163" s="74"/>
      <c r="I163" s="84"/>
      <c r="J163" s="85"/>
      <c r="K163" s="49"/>
      <c r="L163" s="77"/>
      <c r="M163" s="50"/>
      <c r="N163" s="75"/>
      <c r="O163" s="52"/>
      <c r="P163" s="79"/>
    </row>
    <row r="164" spans="1:16" ht="20.25" customHeight="1" x14ac:dyDescent="0.15">
      <c r="A164" s="83"/>
      <c r="B164" s="56"/>
      <c r="C164" s="71"/>
      <c r="D164" s="51"/>
      <c r="E164" s="47"/>
      <c r="F164" s="47"/>
      <c r="G164" s="48"/>
      <c r="H164" s="74"/>
      <c r="I164" s="84"/>
      <c r="J164" s="85"/>
      <c r="K164" s="49"/>
      <c r="L164" s="77"/>
      <c r="M164" s="50"/>
      <c r="N164" s="75"/>
      <c r="O164" s="52"/>
      <c r="P164" s="79"/>
    </row>
    <row r="165" spans="1:16" ht="20.25" customHeight="1" x14ac:dyDescent="0.15">
      <c r="A165" s="83"/>
      <c r="B165" s="56"/>
      <c r="C165" s="71"/>
      <c r="D165" s="51"/>
      <c r="E165" s="47"/>
      <c r="F165" s="47"/>
      <c r="G165" s="48"/>
      <c r="H165" s="74"/>
      <c r="I165" s="84"/>
      <c r="J165" s="85"/>
      <c r="K165" s="49"/>
      <c r="L165" s="77"/>
      <c r="M165" s="50"/>
      <c r="N165" s="75"/>
      <c r="O165" s="52"/>
      <c r="P165" s="79"/>
    </row>
    <row r="166" spans="1:16" ht="20.25" customHeight="1" x14ac:dyDescent="0.15">
      <c r="A166" s="83"/>
      <c r="B166" s="56"/>
      <c r="C166" s="71"/>
      <c r="D166" s="51"/>
      <c r="E166" s="47"/>
      <c r="F166" s="47"/>
      <c r="G166" s="48"/>
      <c r="H166" s="74"/>
      <c r="I166" s="84"/>
      <c r="J166" s="85"/>
      <c r="K166" s="49"/>
      <c r="L166" s="77"/>
      <c r="M166" s="50"/>
      <c r="N166" s="75"/>
      <c r="O166" s="52"/>
      <c r="P166" s="79"/>
    </row>
    <row r="167" spans="1:16" ht="20.25" customHeight="1" x14ac:dyDescent="0.15">
      <c r="A167" s="83"/>
      <c r="B167" s="56"/>
      <c r="C167" s="71"/>
      <c r="D167" s="51"/>
      <c r="E167" s="47"/>
      <c r="F167" s="47"/>
      <c r="G167" s="48"/>
      <c r="H167" s="74"/>
      <c r="I167" s="84"/>
      <c r="J167" s="85"/>
      <c r="K167" s="49"/>
      <c r="L167" s="77"/>
      <c r="M167" s="50"/>
      <c r="N167" s="75"/>
      <c r="O167" s="52"/>
      <c r="P167" s="79"/>
    </row>
    <row r="168" spans="1:16" ht="20.25" customHeight="1" x14ac:dyDescent="0.15">
      <c r="A168" s="83"/>
      <c r="B168" s="56"/>
      <c r="C168" s="71"/>
      <c r="D168" s="51"/>
      <c r="E168" s="47"/>
      <c r="F168" s="47"/>
      <c r="G168" s="48"/>
      <c r="H168" s="74"/>
      <c r="I168" s="84"/>
      <c r="J168" s="85"/>
      <c r="K168" s="49"/>
      <c r="L168" s="77"/>
      <c r="M168" s="50"/>
      <c r="N168" s="75"/>
      <c r="O168" s="52"/>
      <c r="P168" s="79"/>
    </row>
    <row r="169" spans="1:16" ht="20.25" customHeight="1" x14ac:dyDescent="0.15">
      <c r="A169" s="83"/>
      <c r="B169" s="56"/>
      <c r="C169" s="71"/>
      <c r="D169" s="51"/>
      <c r="E169" s="47"/>
      <c r="F169" s="47"/>
      <c r="G169" s="48"/>
      <c r="H169" s="74"/>
      <c r="I169" s="84"/>
      <c r="J169" s="85"/>
      <c r="K169" s="49"/>
      <c r="L169" s="77"/>
      <c r="M169" s="50"/>
      <c r="N169" s="75"/>
      <c r="O169" s="52"/>
      <c r="P169" s="79"/>
    </row>
    <row r="170" spans="1:16" ht="20.25" customHeight="1" x14ac:dyDescent="0.15">
      <c r="A170" s="83"/>
      <c r="B170" s="56"/>
      <c r="C170" s="71"/>
      <c r="D170" s="51"/>
      <c r="E170" s="47"/>
      <c r="F170" s="47"/>
      <c r="G170" s="48"/>
      <c r="H170" s="74"/>
      <c r="I170" s="84"/>
      <c r="J170" s="85"/>
      <c r="K170" s="49"/>
      <c r="L170" s="77"/>
      <c r="M170" s="50"/>
      <c r="N170" s="75"/>
      <c r="O170" s="52"/>
      <c r="P170" s="79"/>
    </row>
    <row r="171" spans="1:16" ht="20.25" customHeight="1" x14ac:dyDescent="0.15">
      <c r="A171" s="83"/>
      <c r="B171" s="56"/>
      <c r="C171" s="71"/>
      <c r="D171" s="51"/>
      <c r="E171" s="47"/>
      <c r="F171" s="47"/>
      <c r="G171" s="48"/>
      <c r="H171" s="74"/>
      <c r="I171" s="84"/>
      <c r="J171" s="85"/>
      <c r="K171" s="49"/>
      <c r="L171" s="77"/>
      <c r="M171" s="50"/>
      <c r="N171" s="75"/>
      <c r="O171" s="52"/>
      <c r="P171" s="79"/>
    </row>
    <row r="172" spans="1:16" ht="20.25" customHeight="1" x14ac:dyDescent="0.15">
      <c r="A172" s="83"/>
      <c r="B172" s="56"/>
      <c r="C172" s="71"/>
      <c r="D172" s="51"/>
      <c r="E172" s="47"/>
      <c r="F172" s="47"/>
      <c r="G172" s="48"/>
      <c r="H172" s="74"/>
      <c r="I172" s="84"/>
      <c r="J172" s="85"/>
      <c r="K172" s="49"/>
      <c r="L172" s="77"/>
      <c r="M172" s="50"/>
      <c r="N172" s="75"/>
      <c r="O172" s="52"/>
      <c r="P172" s="79"/>
    </row>
    <row r="173" spans="1:16" ht="20.25" customHeight="1" x14ac:dyDescent="0.15">
      <c r="A173" s="83"/>
      <c r="B173" s="56"/>
      <c r="C173" s="71"/>
      <c r="D173" s="51"/>
      <c r="E173" s="47"/>
      <c r="F173" s="47"/>
      <c r="G173" s="48"/>
      <c r="H173" s="74"/>
      <c r="I173" s="84"/>
      <c r="J173" s="85"/>
      <c r="K173" s="49"/>
      <c r="L173" s="77"/>
      <c r="M173" s="50"/>
      <c r="N173" s="75"/>
      <c r="O173" s="52"/>
      <c r="P173" s="79"/>
    </row>
    <row r="174" spans="1:16" ht="20.25" customHeight="1" x14ac:dyDescent="0.15">
      <c r="A174" s="83"/>
      <c r="B174" s="56"/>
      <c r="C174" s="71"/>
      <c r="D174" s="51"/>
      <c r="E174" s="47"/>
      <c r="F174" s="47"/>
      <c r="G174" s="48"/>
      <c r="H174" s="74"/>
      <c r="I174" s="84"/>
      <c r="J174" s="85"/>
      <c r="K174" s="49"/>
      <c r="L174" s="77"/>
      <c r="M174" s="50"/>
      <c r="N174" s="75"/>
      <c r="O174" s="52"/>
      <c r="P174" s="79"/>
    </row>
    <row r="175" spans="1:16" ht="20.25" customHeight="1" x14ac:dyDescent="0.15">
      <c r="A175" s="83"/>
      <c r="B175" s="56"/>
      <c r="C175" s="71"/>
      <c r="D175" s="51"/>
      <c r="E175" s="47"/>
      <c r="F175" s="47"/>
      <c r="G175" s="48"/>
      <c r="H175" s="74"/>
      <c r="I175" s="84"/>
      <c r="J175" s="85"/>
      <c r="K175" s="49"/>
      <c r="L175" s="77"/>
      <c r="M175" s="50"/>
      <c r="N175" s="75"/>
      <c r="O175" s="52"/>
      <c r="P175" s="79"/>
    </row>
    <row r="176" spans="1:16" ht="20.25" customHeight="1" x14ac:dyDescent="0.15">
      <c r="A176" s="83"/>
      <c r="B176" s="56"/>
      <c r="C176" s="71"/>
      <c r="D176" s="51"/>
      <c r="E176" s="47"/>
      <c r="F176" s="47"/>
      <c r="G176" s="48"/>
      <c r="H176" s="74"/>
      <c r="I176" s="84"/>
      <c r="J176" s="85"/>
      <c r="K176" s="49"/>
      <c r="L176" s="77"/>
      <c r="M176" s="50"/>
      <c r="N176" s="75"/>
      <c r="O176" s="52"/>
      <c r="P176" s="79"/>
    </row>
    <row r="177" spans="1:16" ht="20.25" customHeight="1" x14ac:dyDescent="0.15">
      <c r="A177" s="83"/>
      <c r="B177" s="56"/>
      <c r="C177" s="71"/>
      <c r="D177" s="51"/>
      <c r="E177" s="47"/>
      <c r="F177" s="47"/>
      <c r="G177" s="48"/>
      <c r="H177" s="74"/>
      <c r="I177" s="84"/>
      <c r="J177" s="85"/>
      <c r="K177" s="49"/>
      <c r="L177" s="77"/>
      <c r="M177" s="50"/>
      <c r="N177" s="75"/>
      <c r="O177" s="52"/>
      <c r="P177" s="79"/>
    </row>
    <row r="178" spans="1:16" ht="20.25" customHeight="1" x14ac:dyDescent="0.15">
      <c r="A178" s="83"/>
      <c r="B178" s="56"/>
      <c r="C178" s="71"/>
      <c r="D178" s="51"/>
      <c r="E178" s="47"/>
      <c r="F178" s="47"/>
      <c r="G178" s="48"/>
      <c r="H178" s="74"/>
      <c r="I178" s="84"/>
      <c r="J178" s="85"/>
      <c r="K178" s="49"/>
      <c r="L178" s="77"/>
      <c r="M178" s="50"/>
      <c r="N178" s="75"/>
      <c r="O178" s="52"/>
      <c r="P178" s="79"/>
    </row>
    <row r="179" spans="1:16" ht="20.25" customHeight="1" x14ac:dyDescent="0.15">
      <c r="A179" s="83"/>
      <c r="B179" s="56"/>
      <c r="C179" s="71"/>
      <c r="D179" s="51"/>
      <c r="E179" s="47"/>
      <c r="F179" s="47"/>
      <c r="G179" s="48"/>
      <c r="H179" s="74"/>
      <c r="I179" s="84"/>
      <c r="J179" s="85"/>
      <c r="K179" s="49"/>
      <c r="L179" s="77"/>
      <c r="M179" s="50"/>
      <c r="N179" s="75"/>
      <c r="O179" s="52"/>
      <c r="P179" s="79"/>
    </row>
    <row r="180" spans="1:16" ht="20.25" customHeight="1" x14ac:dyDescent="0.15">
      <c r="A180" s="83"/>
      <c r="B180" s="56"/>
      <c r="C180" s="71"/>
      <c r="D180" s="51"/>
      <c r="E180" s="47"/>
      <c r="F180" s="47"/>
      <c r="G180" s="48"/>
      <c r="H180" s="74"/>
      <c r="I180" s="84"/>
      <c r="J180" s="85"/>
      <c r="K180" s="49"/>
      <c r="L180" s="77"/>
      <c r="M180" s="50"/>
      <c r="N180" s="75"/>
      <c r="O180" s="52"/>
      <c r="P180" s="79"/>
    </row>
    <row r="181" spans="1:16" ht="20.25" customHeight="1" x14ac:dyDescent="0.15">
      <c r="A181" s="83"/>
      <c r="B181" s="56"/>
      <c r="C181" s="71"/>
      <c r="D181" s="51"/>
      <c r="E181" s="47"/>
      <c r="F181" s="47"/>
      <c r="G181" s="48"/>
      <c r="H181" s="74"/>
      <c r="I181" s="84"/>
      <c r="J181" s="85"/>
      <c r="K181" s="49"/>
      <c r="L181" s="77"/>
      <c r="M181" s="50"/>
      <c r="N181" s="75"/>
      <c r="O181" s="52"/>
      <c r="P181" s="79"/>
    </row>
    <row r="182" spans="1:16" ht="20.25" customHeight="1" x14ac:dyDescent="0.15">
      <c r="A182" s="83"/>
      <c r="B182" s="56"/>
      <c r="C182" s="71"/>
      <c r="D182" s="51"/>
      <c r="E182" s="47"/>
      <c r="F182" s="47"/>
      <c r="G182" s="48"/>
      <c r="H182" s="74"/>
      <c r="I182" s="84"/>
      <c r="J182" s="85"/>
      <c r="K182" s="49"/>
      <c r="L182" s="77"/>
      <c r="M182" s="50"/>
      <c r="N182" s="75"/>
      <c r="O182" s="52"/>
      <c r="P182" s="79"/>
    </row>
    <row r="183" spans="1:16" ht="20.25" customHeight="1" x14ac:dyDescent="0.15">
      <c r="A183" s="83"/>
      <c r="B183" s="56"/>
      <c r="C183" s="71"/>
      <c r="D183" s="51"/>
      <c r="E183" s="47"/>
      <c r="F183" s="47"/>
      <c r="G183" s="48"/>
      <c r="H183" s="74"/>
      <c r="I183" s="84"/>
      <c r="J183" s="85"/>
      <c r="K183" s="49"/>
      <c r="L183" s="77"/>
      <c r="M183" s="50"/>
      <c r="N183" s="75"/>
      <c r="O183" s="52"/>
      <c r="P183" s="79"/>
    </row>
    <row r="184" spans="1:16" ht="20.25" customHeight="1" x14ac:dyDescent="0.15">
      <c r="A184" s="83"/>
      <c r="B184" s="56"/>
      <c r="C184" s="71"/>
      <c r="D184" s="51"/>
      <c r="E184" s="47"/>
      <c r="F184" s="47"/>
      <c r="G184" s="48"/>
      <c r="H184" s="74"/>
      <c r="I184" s="84"/>
      <c r="J184" s="85"/>
      <c r="K184" s="49"/>
      <c r="L184" s="77"/>
      <c r="M184" s="50"/>
      <c r="N184" s="75"/>
      <c r="O184" s="52"/>
      <c r="P184" s="79"/>
    </row>
    <row r="185" spans="1:16" ht="20.25" customHeight="1" x14ac:dyDescent="0.15">
      <c r="A185" s="83"/>
      <c r="B185" s="56"/>
      <c r="C185" s="71"/>
      <c r="D185" s="51"/>
      <c r="E185" s="47"/>
      <c r="F185" s="47"/>
      <c r="G185" s="48"/>
      <c r="H185" s="74"/>
      <c r="I185" s="84"/>
      <c r="J185" s="85"/>
      <c r="K185" s="49"/>
      <c r="L185" s="77"/>
      <c r="M185" s="50"/>
      <c r="N185" s="75"/>
      <c r="O185" s="52"/>
      <c r="P185" s="79"/>
    </row>
    <row r="186" spans="1:16" ht="20.25" customHeight="1" x14ac:dyDescent="0.15">
      <c r="A186" s="83"/>
      <c r="B186" s="56"/>
      <c r="C186" s="71"/>
      <c r="D186" s="51"/>
      <c r="E186" s="47"/>
      <c r="F186" s="47"/>
      <c r="G186" s="48"/>
      <c r="H186" s="74"/>
      <c r="I186" s="84"/>
      <c r="J186" s="85"/>
      <c r="K186" s="49"/>
      <c r="L186" s="77"/>
      <c r="M186" s="50"/>
      <c r="N186" s="75"/>
      <c r="O186" s="52"/>
      <c r="P186" s="79"/>
    </row>
    <row r="187" spans="1:16" ht="20.25" customHeight="1" x14ac:dyDescent="0.15">
      <c r="A187" s="83"/>
      <c r="B187" s="56"/>
      <c r="C187" s="71"/>
      <c r="D187" s="51"/>
      <c r="E187" s="47"/>
      <c r="F187" s="47"/>
      <c r="G187" s="48"/>
      <c r="H187" s="74"/>
      <c r="I187" s="84"/>
      <c r="J187" s="85"/>
      <c r="K187" s="49"/>
      <c r="L187" s="77"/>
      <c r="M187" s="50"/>
      <c r="N187" s="75"/>
      <c r="O187" s="52"/>
      <c r="P187" s="79"/>
    </row>
    <row r="188" spans="1:16" ht="20.25" customHeight="1" x14ac:dyDescent="0.15">
      <c r="A188" s="83"/>
      <c r="B188" s="56"/>
      <c r="C188" s="71"/>
      <c r="D188" s="51"/>
      <c r="E188" s="47"/>
      <c r="F188" s="47"/>
      <c r="G188" s="48"/>
      <c r="H188" s="74"/>
      <c r="I188" s="84"/>
      <c r="J188" s="85"/>
      <c r="K188" s="49"/>
      <c r="L188" s="77"/>
      <c r="M188" s="50"/>
      <c r="N188" s="75"/>
      <c r="O188" s="52"/>
      <c r="P188" s="79"/>
    </row>
    <row r="189" spans="1:16" ht="20.25" customHeight="1" x14ac:dyDescent="0.15">
      <c r="A189" s="83"/>
      <c r="B189" s="56"/>
      <c r="C189" s="71"/>
      <c r="D189" s="51"/>
      <c r="E189" s="47"/>
      <c r="F189" s="47"/>
      <c r="G189" s="48"/>
      <c r="H189" s="74"/>
      <c r="I189" s="84"/>
      <c r="J189" s="85"/>
      <c r="K189" s="49"/>
      <c r="L189" s="77"/>
      <c r="M189" s="50"/>
      <c r="N189" s="75"/>
      <c r="O189" s="52"/>
      <c r="P189" s="79"/>
    </row>
    <row r="190" spans="1:16" ht="20.25" customHeight="1" x14ac:dyDescent="0.15">
      <c r="A190" s="83"/>
      <c r="B190" s="56"/>
      <c r="C190" s="71"/>
      <c r="D190" s="51"/>
      <c r="E190" s="47"/>
      <c r="F190" s="47"/>
      <c r="G190" s="48"/>
      <c r="H190" s="74"/>
      <c r="I190" s="84"/>
      <c r="J190" s="85"/>
      <c r="K190" s="49"/>
      <c r="L190" s="77"/>
      <c r="M190" s="50"/>
      <c r="N190" s="75"/>
      <c r="O190" s="52"/>
      <c r="P190" s="79"/>
    </row>
    <row r="191" spans="1:16" ht="20.25" customHeight="1" x14ac:dyDescent="0.15">
      <c r="A191" s="83"/>
      <c r="B191" s="56"/>
      <c r="C191" s="71"/>
      <c r="D191" s="51"/>
      <c r="E191" s="47"/>
      <c r="F191" s="47"/>
      <c r="G191" s="48"/>
      <c r="H191" s="74"/>
      <c r="I191" s="84"/>
      <c r="J191" s="85"/>
      <c r="K191" s="49"/>
      <c r="L191" s="77"/>
      <c r="M191" s="50"/>
      <c r="N191" s="75"/>
      <c r="O191" s="52"/>
      <c r="P191" s="79"/>
    </row>
    <row r="192" spans="1:16" ht="20.25" customHeight="1" x14ac:dyDescent="0.15">
      <c r="A192" s="83"/>
      <c r="B192" s="56"/>
      <c r="C192" s="71"/>
      <c r="D192" s="51"/>
      <c r="E192" s="47"/>
      <c r="F192" s="47"/>
      <c r="G192" s="48"/>
      <c r="H192" s="74"/>
      <c r="I192" s="84"/>
      <c r="J192" s="85"/>
      <c r="K192" s="49"/>
      <c r="L192" s="77"/>
      <c r="M192" s="50"/>
      <c r="N192" s="75"/>
      <c r="O192" s="52"/>
      <c r="P192" s="79"/>
    </row>
    <row r="193" spans="1:16" ht="20.25" customHeight="1" x14ac:dyDescent="0.15">
      <c r="A193" s="83"/>
      <c r="B193" s="56"/>
      <c r="C193" s="71"/>
      <c r="D193" s="51"/>
      <c r="E193" s="47"/>
      <c r="F193" s="47"/>
      <c r="G193" s="48"/>
      <c r="H193" s="74"/>
      <c r="I193" s="84"/>
      <c r="J193" s="85"/>
      <c r="K193" s="49"/>
      <c r="L193" s="77"/>
      <c r="M193" s="50"/>
      <c r="N193" s="75"/>
      <c r="O193" s="52"/>
      <c r="P193" s="79"/>
    </row>
    <row r="194" spans="1:16" ht="20.25" customHeight="1" x14ac:dyDescent="0.15">
      <c r="A194" s="83"/>
      <c r="B194" s="56"/>
      <c r="C194" s="71"/>
      <c r="D194" s="51"/>
      <c r="E194" s="47"/>
      <c r="F194" s="47"/>
      <c r="G194" s="48"/>
      <c r="H194" s="74"/>
      <c r="I194" s="84"/>
      <c r="J194" s="85"/>
      <c r="K194" s="49"/>
      <c r="L194" s="77"/>
      <c r="M194" s="50"/>
      <c r="N194" s="75"/>
      <c r="O194" s="52"/>
      <c r="P194" s="79"/>
    </row>
    <row r="195" spans="1:16" ht="20.25" customHeight="1" x14ac:dyDescent="0.15">
      <c r="A195" s="83"/>
      <c r="B195" s="56"/>
      <c r="C195" s="71"/>
      <c r="D195" s="51"/>
      <c r="E195" s="47"/>
      <c r="F195" s="47"/>
      <c r="G195" s="48"/>
      <c r="H195" s="74"/>
      <c r="I195" s="84"/>
      <c r="J195" s="85"/>
      <c r="K195" s="49"/>
      <c r="L195" s="77"/>
      <c r="M195" s="50"/>
      <c r="N195" s="75"/>
      <c r="O195" s="52"/>
      <c r="P195" s="79"/>
    </row>
    <row r="196" spans="1:16" ht="20.25" customHeight="1" x14ac:dyDescent="0.15">
      <c r="A196" s="83"/>
      <c r="B196" s="56"/>
      <c r="C196" s="71"/>
      <c r="D196" s="51"/>
      <c r="E196" s="47"/>
      <c r="F196" s="47"/>
      <c r="G196" s="48"/>
      <c r="H196" s="74"/>
      <c r="I196" s="84"/>
      <c r="J196" s="85"/>
      <c r="K196" s="49"/>
      <c r="L196" s="77"/>
      <c r="M196" s="50"/>
      <c r="N196" s="75"/>
      <c r="O196" s="52"/>
      <c r="P196" s="79"/>
    </row>
    <row r="197" spans="1:16" ht="20.25" customHeight="1" x14ac:dyDescent="0.15">
      <c r="A197" s="83"/>
      <c r="B197" s="56"/>
      <c r="C197" s="71"/>
      <c r="D197" s="51"/>
      <c r="E197" s="47"/>
      <c r="F197" s="47"/>
      <c r="G197" s="48"/>
      <c r="H197" s="74"/>
      <c r="I197" s="84"/>
      <c r="J197" s="85"/>
      <c r="K197" s="49"/>
      <c r="L197" s="77"/>
      <c r="M197" s="50"/>
      <c r="N197" s="75"/>
      <c r="O197" s="52"/>
      <c r="P197" s="79"/>
    </row>
    <row r="198" spans="1:16" ht="20.25" customHeight="1" x14ac:dyDescent="0.15">
      <c r="A198" s="83"/>
      <c r="B198" s="56"/>
      <c r="C198" s="71"/>
      <c r="D198" s="51"/>
      <c r="E198" s="47"/>
      <c r="F198" s="47"/>
      <c r="G198" s="48"/>
      <c r="H198" s="74"/>
      <c r="I198" s="84"/>
      <c r="J198" s="85"/>
      <c r="K198" s="49"/>
      <c r="L198" s="77"/>
      <c r="M198" s="50"/>
      <c r="N198" s="75"/>
      <c r="O198" s="52"/>
      <c r="P198" s="79"/>
    </row>
    <row r="199" spans="1:16" ht="20.25" customHeight="1" x14ac:dyDescent="0.15">
      <c r="A199" s="83"/>
      <c r="B199" s="56"/>
      <c r="C199" s="71"/>
      <c r="D199" s="51"/>
      <c r="E199" s="47"/>
      <c r="F199" s="47"/>
      <c r="G199" s="48"/>
      <c r="H199" s="74"/>
      <c r="I199" s="84"/>
      <c r="J199" s="85"/>
      <c r="K199" s="49"/>
      <c r="L199" s="77"/>
      <c r="M199" s="50"/>
      <c r="N199" s="75"/>
      <c r="O199" s="52"/>
      <c r="P199" s="79"/>
    </row>
    <row r="200" spans="1:16" ht="20.25" customHeight="1" x14ac:dyDescent="0.15">
      <c r="A200" s="83"/>
      <c r="B200" s="56"/>
      <c r="C200" s="71"/>
      <c r="D200" s="51"/>
      <c r="E200" s="47"/>
      <c r="F200" s="47"/>
      <c r="G200" s="48"/>
      <c r="H200" s="74"/>
      <c r="I200" s="84"/>
      <c r="J200" s="85"/>
      <c r="K200" s="49"/>
      <c r="L200" s="77"/>
      <c r="M200" s="50"/>
      <c r="N200" s="75"/>
      <c r="O200" s="52"/>
      <c r="P200" s="79"/>
    </row>
    <row r="201" spans="1:16" ht="20.25" customHeight="1" x14ac:dyDescent="0.15">
      <c r="A201" s="83"/>
      <c r="B201" s="56"/>
      <c r="C201" s="71"/>
      <c r="D201" s="51"/>
      <c r="E201" s="47"/>
      <c r="F201" s="47"/>
      <c r="G201" s="48"/>
      <c r="H201" s="74"/>
      <c r="I201" s="84"/>
      <c r="J201" s="85"/>
      <c r="K201" s="49"/>
      <c r="L201" s="77"/>
      <c r="M201" s="50"/>
      <c r="N201" s="75"/>
      <c r="O201" s="52"/>
      <c r="P201" s="79"/>
    </row>
    <row r="202" spans="1:16" ht="20.25" customHeight="1" x14ac:dyDescent="0.15">
      <c r="A202" s="83"/>
      <c r="B202" s="56"/>
      <c r="C202" s="71"/>
      <c r="D202" s="51"/>
      <c r="E202" s="47"/>
      <c r="F202" s="47"/>
      <c r="G202" s="48"/>
      <c r="H202" s="74"/>
      <c r="I202" s="84"/>
      <c r="J202" s="85"/>
      <c r="K202" s="49"/>
      <c r="L202" s="77"/>
      <c r="M202" s="50"/>
      <c r="N202" s="75"/>
      <c r="O202" s="52"/>
      <c r="P202" s="79"/>
    </row>
    <row r="203" spans="1:16" ht="20.25" customHeight="1" x14ac:dyDescent="0.15">
      <c r="A203" s="83"/>
      <c r="B203" s="56"/>
      <c r="C203" s="71"/>
      <c r="D203" s="51"/>
      <c r="E203" s="47"/>
      <c r="F203" s="47"/>
      <c r="G203" s="48"/>
      <c r="H203" s="74"/>
      <c r="I203" s="84"/>
      <c r="J203" s="85"/>
      <c r="K203" s="49"/>
      <c r="L203" s="77"/>
      <c r="M203" s="50"/>
      <c r="N203" s="75"/>
      <c r="O203" s="52"/>
      <c r="P203" s="79"/>
    </row>
    <row r="204" spans="1:16" ht="20.25" customHeight="1" x14ac:dyDescent="0.15">
      <c r="A204" s="83"/>
      <c r="B204" s="56"/>
      <c r="C204" s="71"/>
      <c r="D204" s="51"/>
      <c r="E204" s="47"/>
      <c r="F204" s="47"/>
      <c r="G204" s="48"/>
      <c r="H204" s="74"/>
      <c r="I204" s="84"/>
      <c r="J204" s="85"/>
      <c r="K204" s="49"/>
      <c r="L204" s="77"/>
      <c r="M204" s="50"/>
      <c r="N204" s="75"/>
      <c r="O204" s="52"/>
      <c r="P204" s="79"/>
    </row>
    <row r="205" spans="1:16" ht="20.25" customHeight="1" x14ac:dyDescent="0.15">
      <c r="A205" s="83"/>
      <c r="B205" s="56"/>
      <c r="C205" s="71"/>
      <c r="D205" s="51"/>
      <c r="E205" s="47"/>
      <c r="F205" s="47"/>
      <c r="G205" s="48"/>
      <c r="H205" s="74"/>
      <c r="I205" s="84"/>
      <c r="J205" s="85"/>
      <c r="K205" s="49"/>
      <c r="L205" s="77"/>
      <c r="M205" s="50"/>
      <c r="N205" s="75"/>
      <c r="O205" s="52"/>
      <c r="P205" s="79"/>
    </row>
    <row r="206" spans="1:16" ht="20.25" customHeight="1" x14ac:dyDescent="0.15">
      <c r="A206" s="83"/>
      <c r="B206" s="56"/>
      <c r="C206" s="71"/>
      <c r="D206" s="51"/>
      <c r="E206" s="47"/>
      <c r="F206" s="47"/>
      <c r="G206" s="48"/>
      <c r="H206" s="74"/>
      <c r="I206" s="84"/>
      <c r="J206" s="85"/>
      <c r="K206" s="49"/>
      <c r="L206" s="77"/>
      <c r="M206" s="50"/>
      <c r="N206" s="75"/>
      <c r="O206" s="52"/>
      <c r="P206" s="79"/>
    </row>
    <row r="207" spans="1:16" ht="20.25" customHeight="1" x14ac:dyDescent="0.15">
      <c r="A207" s="83"/>
      <c r="B207" s="56"/>
      <c r="C207" s="71"/>
      <c r="D207" s="51"/>
      <c r="E207" s="47"/>
      <c r="F207" s="47"/>
      <c r="G207" s="48"/>
      <c r="H207" s="74"/>
      <c r="I207" s="84"/>
      <c r="J207" s="85"/>
      <c r="K207" s="49"/>
      <c r="L207" s="77"/>
      <c r="M207" s="50"/>
      <c r="N207" s="75"/>
      <c r="O207" s="52"/>
      <c r="P207" s="79"/>
    </row>
    <row r="208" spans="1:16" ht="20.25" customHeight="1" x14ac:dyDescent="0.15">
      <c r="A208" s="83"/>
      <c r="B208" s="56"/>
      <c r="C208" s="71"/>
      <c r="D208" s="51"/>
      <c r="E208" s="47"/>
      <c r="F208" s="47"/>
      <c r="G208" s="48"/>
      <c r="H208" s="74"/>
      <c r="I208" s="84"/>
      <c r="J208" s="85"/>
      <c r="K208" s="49"/>
      <c r="L208" s="77"/>
      <c r="M208" s="50"/>
      <c r="N208" s="75"/>
      <c r="O208" s="52"/>
      <c r="P208" s="79"/>
    </row>
    <row r="209" spans="1:16" ht="20.25" customHeight="1" x14ac:dyDescent="0.15">
      <c r="A209" s="83"/>
      <c r="B209" s="56"/>
      <c r="C209" s="71"/>
      <c r="D209" s="51"/>
      <c r="E209" s="47"/>
      <c r="F209" s="47"/>
      <c r="G209" s="48"/>
      <c r="H209" s="74"/>
      <c r="I209" s="84"/>
      <c r="J209" s="85"/>
      <c r="K209" s="49"/>
      <c r="L209" s="77"/>
      <c r="M209" s="50"/>
      <c r="N209" s="75"/>
      <c r="O209" s="52"/>
      <c r="P209" s="79"/>
    </row>
    <row r="210" spans="1:16" ht="20.25" customHeight="1" x14ac:dyDescent="0.15">
      <c r="A210" s="83"/>
      <c r="B210" s="56"/>
      <c r="C210" s="71"/>
      <c r="D210" s="51"/>
      <c r="E210" s="47"/>
      <c r="F210" s="47"/>
      <c r="G210" s="48"/>
      <c r="H210" s="74"/>
      <c r="I210" s="84"/>
      <c r="J210" s="85"/>
      <c r="K210" s="49"/>
      <c r="L210" s="77"/>
      <c r="M210" s="50"/>
      <c r="N210" s="75"/>
      <c r="O210" s="52"/>
      <c r="P210" s="79"/>
    </row>
    <row r="211" spans="1:16" ht="20.25" customHeight="1" x14ac:dyDescent="0.15">
      <c r="A211" s="83"/>
      <c r="B211" s="56"/>
      <c r="C211" s="71"/>
      <c r="D211" s="51"/>
      <c r="E211" s="47"/>
      <c r="F211" s="47"/>
      <c r="G211" s="48"/>
      <c r="H211" s="74"/>
      <c r="I211" s="84"/>
      <c r="J211" s="85"/>
      <c r="K211" s="49"/>
      <c r="L211" s="77"/>
      <c r="M211" s="50"/>
      <c r="N211" s="75"/>
      <c r="O211" s="52"/>
      <c r="P211" s="79"/>
    </row>
    <row r="212" spans="1:16" ht="20.25" customHeight="1" x14ac:dyDescent="0.15">
      <c r="A212" s="83"/>
      <c r="B212" s="56"/>
      <c r="C212" s="71"/>
      <c r="D212" s="51"/>
      <c r="E212" s="47"/>
      <c r="F212" s="47"/>
      <c r="G212" s="48"/>
      <c r="H212" s="74"/>
      <c r="I212" s="84"/>
      <c r="J212" s="85"/>
      <c r="K212" s="49"/>
      <c r="L212" s="77"/>
      <c r="M212" s="50"/>
      <c r="N212" s="75"/>
      <c r="O212" s="52"/>
      <c r="P212" s="79"/>
    </row>
    <row r="213" spans="1:16" ht="20.25" customHeight="1" x14ac:dyDescent="0.15">
      <c r="A213" s="83"/>
      <c r="B213" s="56"/>
      <c r="C213" s="71"/>
      <c r="D213" s="51"/>
      <c r="E213" s="47"/>
      <c r="F213" s="47"/>
      <c r="G213" s="48"/>
      <c r="H213" s="74"/>
      <c r="I213" s="84"/>
      <c r="J213" s="85"/>
      <c r="K213" s="49"/>
      <c r="L213" s="77"/>
      <c r="M213" s="50"/>
      <c r="N213" s="75"/>
      <c r="O213" s="52"/>
      <c r="P213" s="79"/>
    </row>
    <row r="214" spans="1:16" ht="20.25" customHeight="1" x14ac:dyDescent="0.15">
      <c r="A214" s="83"/>
      <c r="B214" s="56"/>
      <c r="C214" s="71"/>
      <c r="D214" s="51"/>
      <c r="E214" s="47"/>
      <c r="F214" s="47"/>
      <c r="G214" s="48"/>
      <c r="H214" s="74"/>
      <c r="I214" s="84"/>
      <c r="J214" s="85"/>
      <c r="K214" s="49"/>
      <c r="L214" s="77"/>
      <c r="M214" s="50"/>
      <c r="N214" s="75"/>
      <c r="O214" s="52"/>
      <c r="P214" s="79"/>
    </row>
    <row r="215" spans="1:16" ht="20.25" customHeight="1" x14ac:dyDescent="0.15">
      <c r="A215" s="83"/>
      <c r="B215" s="56"/>
      <c r="C215" s="71"/>
      <c r="D215" s="51"/>
      <c r="E215" s="47"/>
      <c r="F215" s="47"/>
      <c r="G215" s="48"/>
      <c r="H215" s="74"/>
      <c r="I215" s="84"/>
      <c r="J215" s="85"/>
      <c r="K215" s="49"/>
      <c r="L215" s="77"/>
      <c r="M215" s="50"/>
      <c r="N215" s="75"/>
      <c r="O215" s="52"/>
      <c r="P215" s="79"/>
    </row>
    <row r="216" spans="1:16" ht="20.25" customHeight="1" x14ac:dyDescent="0.15">
      <c r="A216" s="83"/>
      <c r="B216" s="56"/>
      <c r="C216" s="71"/>
      <c r="D216" s="51"/>
      <c r="E216" s="47"/>
      <c r="F216" s="47"/>
      <c r="G216" s="48"/>
      <c r="H216" s="74"/>
      <c r="I216" s="84"/>
      <c r="J216" s="85"/>
      <c r="K216" s="49"/>
      <c r="L216" s="77"/>
      <c r="M216" s="50"/>
      <c r="N216" s="75"/>
      <c r="O216" s="52"/>
      <c r="P216" s="79"/>
    </row>
    <row r="217" spans="1:16" ht="20.25" customHeight="1" x14ac:dyDescent="0.15">
      <c r="A217" s="83"/>
      <c r="B217" s="56"/>
      <c r="C217" s="71"/>
      <c r="D217" s="51"/>
      <c r="E217" s="47"/>
      <c r="F217" s="47"/>
      <c r="G217" s="48"/>
      <c r="H217" s="74"/>
      <c r="I217" s="84"/>
      <c r="J217" s="85"/>
      <c r="K217" s="49"/>
      <c r="L217" s="77"/>
      <c r="M217" s="50"/>
      <c r="N217" s="75"/>
      <c r="O217" s="52"/>
      <c r="P217" s="79"/>
    </row>
    <row r="218" spans="1:16" ht="20.25" customHeight="1" x14ac:dyDescent="0.15">
      <c r="A218" s="83"/>
      <c r="B218" s="56"/>
      <c r="C218" s="71"/>
      <c r="D218" s="51"/>
      <c r="E218" s="47"/>
      <c r="F218" s="47"/>
      <c r="G218" s="48"/>
      <c r="H218" s="74"/>
      <c r="I218" s="84"/>
      <c r="J218" s="85"/>
      <c r="K218" s="49"/>
      <c r="L218" s="77"/>
      <c r="M218" s="50"/>
      <c r="N218" s="75"/>
      <c r="O218" s="52"/>
      <c r="P218" s="79"/>
    </row>
    <row r="219" spans="1:16" ht="20.25" customHeight="1" x14ac:dyDescent="0.15">
      <c r="A219" s="83"/>
      <c r="B219" s="56"/>
      <c r="C219" s="71"/>
      <c r="D219" s="51"/>
      <c r="E219" s="47"/>
      <c r="F219" s="47"/>
      <c r="G219" s="48"/>
      <c r="H219" s="74"/>
      <c r="I219" s="84"/>
      <c r="J219" s="85"/>
      <c r="K219" s="49"/>
      <c r="L219" s="77"/>
      <c r="M219" s="50"/>
      <c r="N219" s="75"/>
      <c r="O219" s="52"/>
      <c r="P219" s="79"/>
    </row>
    <row r="220" spans="1:16" ht="20.25" customHeight="1" x14ac:dyDescent="0.15">
      <c r="A220" s="83"/>
      <c r="B220" s="56"/>
      <c r="C220" s="71"/>
      <c r="D220" s="51"/>
      <c r="E220" s="47"/>
      <c r="F220" s="47"/>
      <c r="G220" s="48"/>
      <c r="H220" s="74"/>
      <c r="I220" s="84"/>
      <c r="J220" s="85"/>
      <c r="K220" s="49"/>
      <c r="L220" s="77"/>
      <c r="M220" s="50"/>
      <c r="N220" s="75"/>
      <c r="O220" s="52"/>
      <c r="P220" s="79"/>
    </row>
    <row r="221" spans="1:16" ht="20.25" customHeight="1" x14ac:dyDescent="0.15">
      <c r="A221" s="83"/>
      <c r="B221" s="56"/>
      <c r="C221" s="71"/>
      <c r="D221" s="51"/>
      <c r="E221" s="47"/>
      <c r="F221" s="47"/>
      <c r="G221" s="48"/>
      <c r="H221" s="74"/>
      <c r="I221" s="84"/>
      <c r="J221" s="85"/>
      <c r="K221" s="49"/>
      <c r="L221" s="77"/>
      <c r="M221" s="50"/>
      <c r="N221" s="75"/>
      <c r="O221" s="52"/>
      <c r="P221" s="79"/>
    </row>
    <row r="222" spans="1:16" ht="20.25" customHeight="1" x14ac:dyDescent="0.15">
      <c r="A222" s="83"/>
      <c r="B222" s="56"/>
      <c r="C222" s="71"/>
      <c r="D222" s="51"/>
      <c r="E222" s="47"/>
      <c r="F222" s="47"/>
      <c r="G222" s="48"/>
      <c r="H222" s="74"/>
      <c r="I222" s="84"/>
      <c r="J222" s="85"/>
      <c r="K222" s="49"/>
      <c r="L222" s="77"/>
      <c r="M222" s="50"/>
      <c r="N222" s="75"/>
      <c r="O222" s="52"/>
      <c r="P222" s="79"/>
    </row>
    <row r="223" spans="1:16" ht="20.25" customHeight="1" x14ac:dyDescent="0.15">
      <c r="A223" s="83"/>
      <c r="B223" s="56"/>
      <c r="C223" s="71"/>
      <c r="D223" s="51"/>
      <c r="E223" s="47"/>
      <c r="F223" s="47"/>
      <c r="G223" s="48"/>
      <c r="H223" s="74"/>
      <c r="I223" s="84"/>
      <c r="J223" s="85"/>
      <c r="K223" s="49"/>
      <c r="L223" s="77"/>
      <c r="M223" s="50"/>
      <c r="N223" s="75"/>
      <c r="O223" s="52"/>
      <c r="P223" s="79"/>
    </row>
    <row r="224" spans="1:16" ht="20.25" customHeight="1" x14ac:dyDescent="0.15">
      <c r="A224" s="83"/>
      <c r="B224" s="56"/>
      <c r="C224" s="71"/>
      <c r="D224" s="51"/>
      <c r="E224" s="47"/>
      <c r="F224" s="47"/>
      <c r="G224" s="48"/>
      <c r="H224" s="74"/>
      <c r="I224" s="84"/>
      <c r="J224" s="85"/>
      <c r="K224" s="49"/>
      <c r="L224" s="77"/>
      <c r="M224" s="50"/>
      <c r="N224" s="75"/>
      <c r="O224" s="52"/>
      <c r="P224" s="79"/>
    </row>
    <row r="225" spans="1:16" ht="20.25" customHeight="1" x14ac:dyDescent="0.15">
      <c r="A225" s="83"/>
      <c r="B225" s="56"/>
      <c r="C225" s="71"/>
      <c r="D225" s="51"/>
      <c r="E225" s="47"/>
      <c r="F225" s="47"/>
      <c r="G225" s="48"/>
      <c r="H225" s="74"/>
      <c r="I225" s="84"/>
      <c r="J225" s="85"/>
      <c r="K225" s="49"/>
      <c r="L225" s="77"/>
      <c r="M225" s="50"/>
      <c r="N225" s="75"/>
      <c r="O225" s="52"/>
      <c r="P225" s="79"/>
    </row>
    <row r="226" spans="1:16" ht="20.25" customHeight="1" x14ac:dyDescent="0.15">
      <c r="A226" s="83"/>
      <c r="B226" s="56"/>
      <c r="C226" s="71"/>
      <c r="D226" s="51"/>
      <c r="E226" s="47"/>
      <c r="F226" s="47"/>
      <c r="G226" s="48"/>
      <c r="H226" s="74"/>
      <c r="I226" s="84"/>
      <c r="J226" s="85"/>
      <c r="K226" s="49"/>
      <c r="L226" s="77"/>
      <c r="M226" s="50"/>
      <c r="N226" s="75"/>
      <c r="O226" s="52"/>
      <c r="P226" s="79"/>
    </row>
    <row r="227" spans="1:16" ht="20.25" customHeight="1" x14ac:dyDescent="0.15">
      <c r="A227" s="83"/>
      <c r="B227" s="56"/>
      <c r="C227" s="71"/>
      <c r="D227" s="51"/>
      <c r="E227" s="47"/>
      <c r="F227" s="47"/>
      <c r="G227" s="48"/>
      <c r="H227" s="74"/>
      <c r="I227" s="84"/>
      <c r="J227" s="85"/>
      <c r="K227" s="49"/>
      <c r="L227" s="77"/>
      <c r="M227" s="50"/>
      <c r="N227" s="75"/>
      <c r="O227" s="52"/>
      <c r="P227" s="79"/>
    </row>
    <row r="228" spans="1:16" ht="20.25" customHeight="1" x14ac:dyDescent="0.15">
      <c r="A228" s="83"/>
      <c r="B228" s="56"/>
      <c r="C228" s="71"/>
      <c r="D228" s="51"/>
      <c r="E228" s="47"/>
      <c r="F228" s="47"/>
      <c r="G228" s="48"/>
      <c r="H228" s="74"/>
      <c r="I228" s="84"/>
      <c r="J228" s="85"/>
      <c r="K228" s="49"/>
      <c r="L228" s="77"/>
      <c r="M228" s="50"/>
      <c r="N228" s="75"/>
      <c r="O228" s="52"/>
      <c r="P228" s="79"/>
    </row>
    <row r="229" spans="1:16" ht="20.25" customHeight="1" x14ac:dyDescent="0.15">
      <c r="A229" s="83"/>
      <c r="B229" s="56"/>
      <c r="C229" s="71"/>
      <c r="D229" s="51"/>
      <c r="E229" s="47"/>
      <c r="F229" s="47"/>
      <c r="G229" s="48"/>
      <c r="H229" s="74"/>
      <c r="I229" s="84"/>
      <c r="J229" s="85"/>
      <c r="K229" s="49"/>
      <c r="L229" s="77"/>
      <c r="M229" s="50"/>
      <c r="N229" s="75"/>
      <c r="O229" s="52"/>
      <c r="P229" s="79"/>
    </row>
    <row r="230" spans="1:16" ht="20.25" customHeight="1" x14ac:dyDescent="0.15">
      <c r="A230" s="83"/>
      <c r="B230" s="56"/>
      <c r="C230" s="71"/>
      <c r="D230" s="51"/>
      <c r="E230" s="47"/>
      <c r="F230" s="47"/>
      <c r="G230" s="48"/>
      <c r="H230" s="74"/>
      <c r="I230" s="84"/>
      <c r="J230" s="85"/>
      <c r="K230" s="49"/>
      <c r="L230" s="77"/>
      <c r="M230" s="50"/>
      <c r="N230" s="75"/>
      <c r="O230" s="52"/>
      <c r="P230" s="79"/>
    </row>
    <row r="231" spans="1:16" ht="20.25" customHeight="1" x14ac:dyDescent="0.15">
      <c r="A231" s="83"/>
      <c r="B231" s="56"/>
      <c r="C231" s="71"/>
      <c r="D231" s="51"/>
      <c r="E231" s="47"/>
      <c r="F231" s="47"/>
      <c r="G231" s="48"/>
      <c r="H231" s="74"/>
      <c r="I231" s="84"/>
      <c r="J231" s="85"/>
      <c r="K231" s="49"/>
      <c r="L231" s="77"/>
      <c r="M231" s="50"/>
      <c r="N231" s="75"/>
      <c r="O231" s="52"/>
      <c r="P231" s="79"/>
    </row>
    <row r="232" spans="1:16" ht="20.25" customHeight="1" x14ac:dyDescent="0.15">
      <c r="A232" s="83"/>
      <c r="B232" s="56"/>
      <c r="C232" s="71"/>
      <c r="D232" s="51"/>
      <c r="E232" s="47"/>
      <c r="F232" s="47"/>
      <c r="G232" s="48"/>
      <c r="H232" s="74"/>
      <c r="I232" s="84"/>
      <c r="J232" s="85"/>
      <c r="K232" s="49"/>
      <c r="L232" s="77"/>
      <c r="M232" s="50"/>
      <c r="N232" s="75"/>
      <c r="O232" s="52"/>
      <c r="P232" s="79"/>
    </row>
    <row r="233" spans="1:16" ht="20.25" customHeight="1" x14ac:dyDescent="0.15">
      <c r="A233" s="83"/>
      <c r="B233" s="56"/>
      <c r="C233" s="71"/>
      <c r="D233" s="51"/>
      <c r="E233" s="47"/>
      <c r="F233" s="47"/>
      <c r="G233" s="48"/>
      <c r="H233" s="74"/>
      <c r="I233" s="84"/>
      <c r="J233" s="85"/>
      <c r="K233" s="49"/>
      <c r="L233" s="77"/>
      <c r="M233" s="50"/>
      <c r="N233" s="75"/>
      <c r="O233" s="52"/>
      <c r="P233" s="79"/>
    </row>
    <row r="234" spans="1:16" ht="20.25" customHeight="1" x14ac:dyDescent="0.15">
      <c r="A234" s="83"/>
      <c r="B234" s="56"/>
      <c r="C234" s="71"/>
      <c r="D234" s="51"/>
      <c r="E234" s="47"/>
      <c r="F234" s="47"/>
      <c r="G234" s="48"/>
      <c r="H234" s="74"/>
      <c r="I234" s="84"/>
      <c r="J234" s="85"/>
      <c r="K234" s="49"/>
      <c r="L234" s="77"/>
      <c r="M234" s="50"/>
      <c r="N234" s="75"/>
      <c r="O234" s="52"/>
      <c r="P234" s="79"/>
    </row>
    <row r="235" spans="1:16" ht="20.25" customHeight="1" x14ac:dyDescent="0.15">
      <c r="A235" s="83"/>
      <c r="B235" s="56"/>
      <c r="C235" s="71"/>
      <c r="D235" s="51"/>
      <c r="E235" s="47"/>
      <c r="F235" s="47"/>
      <c r="G235" s="48"/>
      <c r="H235" s="74"/>
      <c r="I235" s="84"/>
      <c r="J235" s="85"/>
      <c r="K235" s="49"/>
      <c r="L235" s="77"/>
      <c r="M235" s="50"/>
      <c r="N235" s="75"/>
      <c r="O235" s="52"/>
      <c r="P235" s="79"/>
    </row>
    <row r="236" spans="1:16" ht="20.25" customHeight="1" x14ac:dyDescent="0.15">
      <c r="A236" s="83"/>
      <c r="B236" s="56"/>
      <c r="C236" s="71"/>
      <c r="D236" s="51"/>
      <c r="E236" s="47"/>
      <c r="F236" s="47"/>
      <c r="G236" s="48"/>
      <c r="H236" s="74"/>
      <c r="I236" s="84"/>
      <c r="J236" s="85"/>
      <c r="K236" s="49"/>
      <c r="L236" s="77"/>
      <c r="M236" s="50"/>
      <c r="N236" s="75"/>
      <c r="O236" s="52"/>
      <c r="P236" s="79"/>
    </row>
    <row r="237" spans="1:16" ht="20.25" customHeight="1" x14ac:dyDescent="0.15">
      <c r="A237" s="83"/>
      <c r="B237" s="56"/>
      <c r="C237" s="71"/>
      <c r="D237" s="51"/>
      <c r="E237" s="47"/>
      <c r="F237" s="47"/>
      <c r="G237" s="48"/>
      <c r="H237" s="74"/>
      <c r="I237" s="84"/>
      <c r="J237" s="85"/>
      <c r="K237" s="49"/>
      <c r="L237" s="77"/>
      <c r="M237" s="50"/>
      <c r="N237" s="75"/>
      <c r="O237" s="52"/>
      <c r="P237" s="79"/>
    </row>
    <row r="238" spans="1:16" ht="20.25" customHeight="1" x14ac:dyDescent="0.15">
      <c r="A238" s="83"/>
      <c r="B238" s="56"/>
      <c r="C238" s="71"/>
      <c r="D238" s="51"/>
      <c r="E238" s="47"/>
      <c r="F238" s="47"/>
      <c r="G238" s="48"/>
      <c r="H238" s="74"/>
      <c r="I238" s="84"/>
      <c r="J238" s="85"/>
      <c r="K238" s="49"/>
      <c r="L238" s="77"/>
      <c r="M238" s="50"/>
      <c r="N238" s="75"/>
      <c r="O238" s="52"/>
      <c r="P238" s="79"/>
    </row>
    <row r="239" spans="1:16" ht="20.25" customHeight="1" x14ac:dyDescent="0.15">
      <c r="A239" s="83"/>
      <c r="B239" s="56"/>
      <c r="C239" s="71"/>
      <c r="D239" s="51"/>
      <c r="E239" s="47"/>
      <c r="F239" s="47"/>
      <c r="G239" s="48"/>
      <c r="H239" s="74"/>
      <c r="I239" s="84"/>
      <c r="J239" s="85"/>
      <c r="K239" s="49"/>
      <c r="L239" s="77"/>
      <c r="M239" s="50"/>
      <c r="N239" s="75"/>
      <c r="O239" s="52"/>
      <c r="P239" s="79"/>
    </row>
    <row r="240" spans="1:16" ht="20.25" customHeight="1" x14ac:dyDescent="0.15">
      <c r="A240" s="83"/>
      <c r="B240" s="56"/>
      <c r="C240" s="71"/>
      <c r="D240" s="51"/>
      <c r="E240" s="47"/>
      <c r="F240" s="47"/>
      <c r="G240" s="48"/>
      <c r="H240" s="74"/>
      <c r="I240" s="84"/>
      <c r="J240" s="85"/>
      <c r="K240" s="49"/>
      <c r="L240" s="77"/>
      <c r="M240" s="50"/>
      <c r="N240" s="75"/>
      <c r="O240" s="52"/>
      <c r="P240" s="79"/>
    </row>
    <row r="241" spans="1:16" ht="20.25" customHeight="1" x14ac:dyDescent="0.15">
      <c r="A241" s="83"/>
      <c r="B241" s="56"/>
      <c r="C241" s="71"/>
      <c r="D241" s="51"/>
      <c r="E241" s="47"/>
      <c r="F241" s="47"/>
      <c r="G241" s="48"/>
      <c r="H241" s="74"/>
      <c r="I241" s="84"/>
      <c r="J241" s="85"/>
      <c r="K241" s="49"/>
      <c r="L241" s="77"/>
      <c r="M241" s="50"/>
      <c r="N241" s="75"/>
      <c r="O241" s="52"/>
      <c r="P241" s="79"/>
    </row>
    <row r="242" spans="1:16" ht="20.25" customHeight="1" x14ac:dyDescent="0.15">
      <c r="A242" s="83"/>
      <c r="B242" s="56"/>
      <c r="C242" s="71"/>
      <c r="D242" s="51"/>
      <c r="E242" s="47"/>
      <c r="F242" s="47"/>
      <c r="G242" s="48"/>
      <c r="H242" s="74"/>
      <c r="I242" s="84"/>
      <c r="J242" s="85"/>
      <c r="K242" s="49"/>
      <c r="L242" s="77"/>
      <c r="M242" s="50"/>
      <c r="N242" s="75"/>
      <c r="O242" s="52"/>
      <c r="P242" s="79"/>
    </row>
    <row r="243" spans="1:16" ht="20.25" customHeight="1" x14ac:dyDescent="0.15">
      <c r="A243" s="83"/>
      <c r="B243" s="56"/>
      <c r="C243" s="71"/>
      <c r="D243" s="51"/>
      <c r="E243" s="47"/>
      <c r="F243" s="47"/>
      <c r="G243" s="48"/>
      <c r="H243" s="74"/>
      <c r="I243" s="84"/>
      <c r="J243" s="85"/>
      <c r="K243" s="49"/>
      <c r="L243" s="77"/>
      <c r="M243" s="50"/>
      <c r="N243" s="75"/>
      <c r="O243" s="52"/>
      <c r="P243" s="79"/>
    </row>
    <row r="244" spans="1:16" ht="20.25" customHeight="1" x14ac:dyDescent="0.15">
      <c r="A244" s="83"/>
      <c r="B244" s="56"/>
      <c r="C244" s="71"/>
      <c r="D244" s="51"/>
      <c r="E244" s="47"/>
      <c r="F244" s="47"/>
      <c r="G244" s="48"/>
      <c r="H244" s="74"/>
      <c r="I244" s="84"/>
      <c r="J244" s="85"/>
      <c r="K244" s="49"/>
      <c r="L244" s="77"/>
      <c r="M244" s="50"/>
      <c r="N244" s="75"/>
      <c r="O244" s="52"/>
      <c r="P244" s="79"/>
    </row>
    <row r="245" spans="1:16" ht="20.25" customHeight="1" x14ac:dyDescent="0.15">
      <c r="A245" s="83"/>
      <c r="B245" s="56"/>
      <c r="C245" s="71"/>
      <c r="D245" s="51"/>
      <c r="E245" s="47"/>
      <c r="F245" s="47"/>
      <c r="G245" s="48"/>
      <c r="H245" s="74"/>
      <c r="I245" s="84"/>
      <c r="J245" s="85"/>
      <c r="K245" s="49"/>
      <c r="L245" s="77"/>
      <c r="M245" s="50"/>
      <c r="N245" s="75"/>
      <c r="O245" s="52"/>
      <c r="P245" s="79"/>
    </row>
    <row r="246" spans="1:16" ht="20.25" customHeight="1" x14ac:dyDescent="0.15">
      <c r="A246" s="83"/>
      <c r="B246" s="56"/>
      <c r="C246" s="71"/>
      <c r="D246" s="51"/>
      <c r="E246" s="47"/>
      <c r="F246" s="47"/>
      <c r="G246" s="48"/>
      <c r="H246" s="74"/>
      <c r="I246" s="84"/>
      <c r="J246" s="85"/>
      <c r="K246" s="49"/>
      <c r="L246" s="77"/>
      <c r="M246" s="50"/>
      <c r="N246" s="75"/>
      <c r="O246" s="52"/>
      <c r="P246" s="79"/>
    </row>
    <row r="247" spans="1:16" ht="20.25" customHeight="1" x14ac:dyDescent="0.15">
      <c r="A247" s="83"/>
      <c r="B247" s="56"/>
      <c r="C247" s="71"/>
      <c r="D247" s="51"/>
      <c r="E247" s="47"/>
      <c r="F247" s="47"/>
      <c r="G247" s="48"/>
      <c r="H247" s="74"/>
      <c r="I247" s="84"/>
      <c r="J247" s="85"/>
      <c r="K247" s="49"/>
      <c r="L247" s="77"/>
      <c r="M247" s="50"/>
      <c r="N247" s="75"/>
      <c r="O247" s="52"/>
      <c r="P247" s="79"/>
    </row>
    <row r="248" spans="1:16" ht="20.25" customHeight="1" x14ac:dyDescent="0.15">
      <c r="A248" s="83"/>
      <c r="B248" s="56"/>
      <c r="C248" s="71"/>
      <c r="D248" s="51"/>
      <c r="E248" s="47"/>
      <c r="F248" s="47"/>
      <c r="G248" s="48"/>
      <c r="H248" s="74"/>
      <c r="I248" s="84"/>
      <c r="J248" s="85"/>
      <c r="K248" s="49"/>
      <c r="L248" s="77"/>
      <c r="M248" s="50"/>
      <c r="N248" s="75"/>
      <c r="O248" s="52"/>
      <c r="P248" s="79"/>
    </row>
    <row r="249" spans="1:16" ht="20.25" customHeight="1" x14ac:dyDescent="0.15">
      <c r="A249" s="83"/>
      <c r="B249" s="56"/>
      <c r="C249" s="71"/>
      <c r="D249" s="51"/>
      <c r="E249" s="47"/>
      <c r="F249" s="47"/>
      <c r="G249" s="48"/>
      <c r="H249" s="74"/>
      <c r="I249" s="84"/>
      <c r="J249" s="85"/>
      <c r="K249" s="49"/>
      <c r="L249" s="77"/>
      <c r="M249" s="50"/>
      <c r="N249" s="75"/>
      <c r="O249" s="52"/>
      <c r="P249" s="79"/>
    </row>
    <row r="250" spans="1:16" ht="20.25" customHeight="1" x14ac:dyDescent="0.15">
      <c r="A250" s="83"/>
      <c r="B250" s="56"/>
      <c r="C250" s="71"/>
      <c r="D250" s="51"/>
      <c r="E250" s="47"/>
      <c r="F250" s="47"/>
      <c r="G250" s="48"/>
      <c r="H250" s="74"/>
      <c r="I250" s="84"/>
      <c r="J250" s="85"/>
      <c r="K250" s="49"/>
      <c r="L250" s="77"/>
      <c r="M250" s="50"/>
      <c r="N250" s="75"/>
      <c r="O250" s="52"/>
      <c r="P250" s="79"/>
    </row>
    <row r="251" spans="1:16" ht="20.25" customHeight="1" x14ac:dyDescent="0.15">
      <c r="A251" s="83"/>
      <c r="B251" s="56"/>
      <c r="C251" s="71"/>
      <c r="D251" s="51"/>
      <c r="E251" s="47"/>
      <c r="F251" s="47"/>
      <c r="G251" s="48"/>
      <c r="H251" s="74"/>
      <c r="I251" s="84"/>
      <c r="J251" s="85"/>
      <c r="K251" s="49"/>
      <c r="L251" s="77"/>
      <c r="M251" s="50"/>
      <c r="N251" s="75"/>
      <c r="O251" s="52"/>
      <c r="P251" s="79"/>
    </row>
    <row r="252" spans="1:16" ht="20.25" customHeight="1" x14ac:dyDescent="0.15">
      <c r="A252" s="83"/>
      <c r="B252" s="56"/>
      <c r="C252" s="71"/>
      <c r="D252" s="51"/>
      <c r="E252" s="47"/>
      <c r="F252" s="47"/>
      <c r="G252" s="48"/>
      <c r="H252" s="74"/>
      <c r="I252" s="84"/>
      <c r="J252" s="85"/>
      <c r="K252" s="49"/>
      <c r="L252" s="77"/>
      <c r="M252" s="50"/>
      <c r="N252" s="75"/>
      <c r="O252" s="52"/>
      <c r="P252" s="79"/>
    </row>
    <row r="253" spans="1:16" ht="20.25" customHeight="1" x14ac:dyDescent="0.15">
      <c r="A253" s="83"/>
      <c r="B253" s="56"/>
      <c r="C253" s="71"/>
      <c r="D253" s="51"/>
      <c r="E253" s="47"/>
      <c r="F253" s="47"/>
      <c r="G253" s="48"/>
      <c r="H253" s="74"/>
      <c r="I253" s="84"/>
      <c r="J253" s="85"/>
      <c r="K253" s="49"/>
      <c r="L253" s="77"/>
      <c r="M253" s="50"/>
      <c r="N253" s="75"/>
      <c r="O253" s="52"/>
      <c r="P253" s="79"/>
    </row>
    <row r="254" spans="1:16" ht="20.25" customHeight="1" x14ac:dyDescent="0.15">
      <c r="A254" s="83"/>
      <c r="B254" s="56"/>
      <c r="C254" s="71"/>
      <c r="D254" s="51"/>
      <c r="E254" s="47"/>
      <c r="F254" s="47"/>
      <c r="G254" s="48"/>
      <c r="H254" s="74"/>
      <c r="I254" s="84"/>
      <c r="J254" s="85"/>
      <c r="K254" s="49"/>
      <c r="L254" s="77"/>
      <c r="M254" s="50"/>
      <c r="N254" s="75"/>
      <c r="O254" s="52"/>
      <c r="P254" s="79"/>
    </row>
    <row r="255" spans="1:16" ht="20.25" customHeight="1" x14ac:dyDescent="0.15">
      <c r="A255" s="83"/>
      <c r="B255" s="56"/>
      <c r="C255" s="71"/>
      <c r="D255" s="51"/>
      <c r="E255" s="47"/>
      <c r="F255" s="47"/>
      <c r="G255" s="48"/>
      <c r="H255" s="74"/>
      <c r="I255" s="84"/>
      <c r="J255" s="85"/>
      <c r="K255" s="49"/>
      <c r="L255" s="77"/>
      <c r="M255" s="50"/>
      <c r="N255" s="75"/>
      <c r="O255" s="52"/>
      <c r="P255" s="79"/>
    </row>
    <row r="256" spans="1:16" ht="20.25" customHeight="1" x14ac:dyDescent="0.15">
      <c r="A256" s="83"/>
      <c r="B256" s="56"/>
      <c r="C256" s="71"/>
      <c r="D256" s="51"/>
      <c r="E256" s="47"/>
      <c r="F256" s="47"/>
      <c r="G256" s="48"/>
      <c r="H256" s="74"/>
      <c r="I256" s="84"/>
      <c r="J256" s="85"/>
      <c r="K256" s="49"/>
      <c r="L256" s="77"/>
      <c r="M256" s="50"/>
      <c r="N256" s="75"/>
      <c r="O256" s="52"/>
      <c r="P256" s="79"/>
    </row>
    <row r="257" spans="1:16" ht="20.25" customHeight="1" x14ac:dyDescent="0.15">
      <c r="A257" s="83"/>
      <c r="B257" s="56"/>
      <c r="C257" s="71"/>
      <c r="D257" s="51"/>
      <c r="E257" s="47"/>
      <c r="F257" s="47"/>
      <c r="G257" s="48"/>
      <c r="H257" s="74"/>
      <c r="I257" s="84"/>
      <c r="J257" s="85"/>
      <c r="K257" s="49"/>
      <c r="L257" s="77"/>
      <c r="M257" s="50"/>
      <c r="N257" s="75"/>
      <c r="O257" s="52"/>
      <c r="P257" s="79"/>
    </row>
    <row r="258" spans="1:16" ht="20.25" customHeight="1" x14ac:dyDescent="0.15">
      <c r="A258" s="83"/>
      <c r="B258" s="56"/>
      <c r="C258" s="71"/>
      <c r="D258" s="51"/>
      <c r="E258" s="47"/>
      <c r="F258" s="47"/>
      <c r="G258" s="48"/>
      <c r="H258" s="74"/>
      <c r="I258" s="84"/>
      <c r="J258" s="85"/>
      <c r="K258" s="49"/>
      <c r="L258" s="77"/>
      <c r="M258" s="50"/>
      <c r="N258" s="75"/>
      <c r="O258" s="52"/>
      <c r="P258" s="79"/>
    </row>
    <row r="259" spans="1:16" ht="20.25" customHeight="1" x14ac:dyDescent="0.15">
      <c r="A259" s="83"/>
      <c r="B259" s="56"/>
      <c r="C259" s="71"/>
      <c r="D259" s="51"/>
      <c r="E259" s="47"/>
      <c r="F259" s="47"/>
      <c r="G259" s="48"/>
      <c r="H259" s="74"/>
      <c r="I259" s="84"/>
      <c r="J259" s="85"/>
      <c r="K259" s="49"/>
      <c r="L259" s="77"/>
      <c r="M259" s="50"/>
      <c r="N259" s="75"/>
      <c r="O259" s="52"/>
      <c r="P259" s="79"/>
    </row>
    <row r="260" spans="1:16" ht="20.25" customHeight="1" x14ac:dyDescent="0.15">
      <c r="A260" s="83"/>
      <c r="B260" s="56"/>
      <c r="C260" s="71"/>
      <c r="D260" s="51"/>
      <c r="E260" s="47"/>
      <c r="F260" s="47"/>
      <c r="G260" s="48"/>
      <c r="H260" s="74"/>
      <c r="I260" s="84"/>
      <c r="J260" s="85"/>
      <c r="K260" s="49"/>
      <c r="L260" s="77"/>
      <c r="M260" s="50"/>
      <c r="N260" s="75"/>
      <c r="O260" s="52"/>
      <c r="P260" s="79"/>
    </row>
    <row r="261" spans="1:16" ht="20.25" customHeight="1" x14ac:dyDescent="0.15">
      <c r="A261" s="83"/>
      <c r="B261" s="56"/>
      <c r="C261" s="71"/>
      <c r="D261" s="51"/>
      <c r="E261" s="47"/>
      <c r="F261" s="47"/>
      <c r="G261" s="48"/>
      <c r="H261" s="74"/>
      <c r="I261" s="84"/>
      <c r="J261" s="85"/>
      <c r="K261" s="49"/>
      <c r="L261" s="77"/>
      <c r="M261" s="50"/>
      <c r="N261" s="75"/>
      <c r="O261" s="52"/>
      <c r="P261" s="79"/>
    </row>
    <row r="262" spans="1:16" ht="20.25" customHeight="1" x14ac:dyDescent="0.15">
      <c r="A262" s="83"/>
      <c r="B262" s="56"/>
      <c r="C262" s="71"/>
      <c r="D262" s="51"/>
      <c r="E262" s="47"/>
      <c r="F262" s="47"/>
      <c r="G262" s="48"/>
      <c r="H262" s="74"/>
      <c r="I262" s="84"/>
      <c r="J262" s="85"/>
      <c r="K262" s="49"/>
      <c r="L262" s="77"/>
      <c r="M262" s="50"/>
      <c r="N262" s="75"/>
      <c r="O262" s="52"/>
      <c r="P262" s="79"/>
    </row>
    <row r="263" spans="1:16" ht="20.25" customHeight="1" x14ac:dyDescent="0.15">
      <c r="A263" s="83"/>
      <c r="B263" s="56"/>
      <c r="C263" s="71"/>
      <c r="D263" s="51"/>
      <c r="E263" s="47"/>
      <c r="F263" s="47"/>
      <c r="G263" s="48"/>
      <c r="H263" s="74"/>
      <c r="I263" s="84"/>
      <c r="J263" s="85"/>
      <c r="K263" s="49"/>
      <c r="L263" s="77"/>
      <c r="M263" s="50"/>
      <c r="N263" s="75"/>
      <c r="O263" s="52"/>
      <c r="P263" s="79"/>
    </row>
    <row r="264" spans="1:16" ht="20.25" customHeight="1" x14ac:dyDescent="0.15">
      <c r="A264" s="83"/>
      <c r="B264" s="56"/>
      <c r="C264" s="71"/>
      <c r="D264" s="51"/>
      <c r="E264" s="47"/>
      <c r="F264" s="47"/>
      <c r="G264" s="48"/>
      <c r="H264" s="74"/>
      <c r="I264" s="84"/>
      <c r="J264" s="85"/>
      <c r="K264" s="49"/>
      <c r="L264" s="77"/>
      <c r="M264" s="50"/>
      <c r="N264" s="75"/>
      <c r="O264" s="52"/>
      <c r="P264" s="79"/>
    </row>
    <row r="265" spans="1:16" ht="20.25" customHeight="1" x14ac:dyDescent="0.15">
      <c r="A265" s="83"/>
      <c r="B265" s="56"/>
      <c r="C265" s="71"/>
      <c r="D265" s="51"/>
      <c r="E265" s="47"/>
      <c r="F265" s="47"/>
      <c r="G265" s="48"/>
      <c r="H265" s="74"/>
      <c r="I265" s="84"/>
      <c r="J265" s="85"/>
      <c r="K265" s="49"/>
      <c r="L265" s="77"/>
      <c r="M265" s="50"/>
      <c r="N265" s="75"/>
      <c r="O265" s="52"/>
      <c r="P265" s="79"/>
    </row>
    <row r="266" spans="1:16" ht="20.25" customHeight="1" x14ac:dyDescent="0.15">
      <c r="A266" s="83"/>
      <c r="B266" s="56"/>
      <c r="C266" s="71"/>
      <c r="D266" s="51"/>
      <c r="E266" s="47"/>
      <c r="F266" s="47"/>
      <c r="G266" s="48"/>
      <c r="H266" s="74"/>
      <c r="I266" s="84"/>
      <c r="J266" s="85"/>
      <c r="K266" s="49"/>
      <c r="L266" s="77"/>
      <c r="M266" s="50"/>
      <c r="N266" s="75"/>
      <c r="O266" s="52"/>
      <c r="P266" s="79"/>
    </row>
    <row r="267" spans="1:16" ht="20.25" customHeight="1" x14ac:dyDescent="0.15">
      <c r="A267" s="83"/>
      <c r="B267" s="56"/>
      <c r="C267" s="71"/>
      <c r="D267" s="51"/>
      <c r="E267" s="47"/>
      <c r="F267" s="47"/>
      <c r="G267" s="48"/>
      <c r="H267" s="74"/>
      <c r="I267" s="84"/>
      <c r="J267" s="85"/>
      <c r="K267" s="49"/>
      <c r="L267" s="77"/>
      <c r="M267" s="50"/>
      <c r="N267" s="75"/>
      <c r="O267" s="52"/>
      <c r="P267" s="79"/>
    </row>
    <row r="268" spans="1:16" ht="20.25" customHeight="1" x14ac:dyDescent="0.15">
      <c r="A268" s="83"/>
      <c r="B268" s="56"/>
      <c r="C268" s="71"/>
      <c r="D268" s="51"/>
      <c r="E268" s="47"/>
      <c r="F268" s="47"/>
      <c r="G268" s="48"/>
      <c r="H268" s="74"/>
      <c r="I268" s="84"/>
      <c r="J268" s="85"/>
      <c r="K268" s="49"/>
      <c r="L268" s="77"/>
      <c r="M268" s="50"/>
      <c r="N268" s="75"/>
      <c r="O268" s="52"/>
      <c r="P268" s="79"/>
    </row>
    <row r="269" spans="1:16" ht="20.25" customHeight="1" x14ac:dyDescent="0.15">
      <c r="A269" s="83"/>
      <c r="B269" s="56"/>
      <c r="C269" s="71"/>
      <c r="D269" s="51"/>
      <c r="E269" s="47"/>
      <c r="F269" s="47"/>
      <c r="G269" s="48"/>
      <c r="H269" s="74"/>
      <c r="I269" s="84"/>
      <c r="J269" s="85"/>
      <c r="K269" s="49"/>
      <c r="L269" s="77"/>
      <c r="M269" s="50"/>
      <c r="N269" s="75"/>
      <c r="O269" s="52"/>
      <c r="P269" s="79"/>
    </row>
    <row r="270" spans="1:16" ht="20.25" customHeight="1" x14ac:dyDescent="0.15">
      <c r="A270" s="83"/>
      <c r="B270" s="56"/>
      <c r="C270" s="71"/>
      <c r="D270" s="51"/>
      <c r="E270" s="47"/>
      <c r="F270" s="47"/>
      <c r="G270" s="48"/>
      <c r="H270" s="74"/>
      <c r="I270" s="84"/>
      <c r="J270" s="85"/>
      <c r="K270" s="49"/>
      <c r="L270" s="77"/>
      <c r="M270" s="50"/>
      <c r="N270" s="75"/>
      <c r="O270" s="52"/>
      <c r="P270" s="79"/>
    </row>
    <row r="271" spans="1:16" ht="20.25" customHeight="1" x14ac:dyDescent="0.15">
      <c r="A271" s="83"/>
      <c r="B271" s="56"/>
      <c r="C271" s="71"/>
      <c r="D271" s="51"/>
      <c r="E271" s="47"/>
      <c r="F271" s="47"/>
      <c r="G271" s="48"/>
      <c r="H271" s="74"/>
      <c r="I271" s="84"/>
      <c r="J271" s="85"/>
      <c r="K271" s="49"/>
      <c r="L271" s="77"/>
      <c r="M271" s="50"/>
      <c r="N271" s="75"/>
      <c r="O271" s="52"/>
      <c r="P271" s="79"/>
    </row>
    <row r="272" spans="1:16" ht="20.25" customHeight="1" x14ac:dyDescent="0.15">
      <c r="A272" s="83"/>
      <c r="B272" s="56"/>
      <c r="C272" s="71"/>
      <c r="D272" s="51"/>
      <c r="E272" s="47"/>
      <c r="F272" s="47"/>
      <c r="G272" s="48"/>
      <c r="H272" s="74"/>
      <c r="I272" s="84"/>
      <c r="J272" s="85"/>
      <c r="K272" s="49"/>
      <c r="L272" s="77"/>
      <c r="M272" s="50"/>
      <c r="N272" s="75"/>
      <c r="O272" s="52"/>
      <c r="P272" s="79"/>
    </row>
    <row r="273" spans="1:16" ht="20.25" customHeight="1" x14ac:dyDescent="0.15">
      <c r="A273" s="83"/>
      <c r="B273" s="56"/>
      <c r="C273" s="71"/>
      <c r="D273" s="51"/>
      <c r="E273" s="47"/>
      <c r="F273" s="47"/>
      <c r="G273" s="48"/>
      <c r="H273" s="74"/>
      <c r="I273" s="84"/>
      <c r="J273" s="85"/>
      <c r="K273" s="49"/>
      <c r="L273" s="77"/>
      <c r="M273" s="50"/>
      <c r="N273" s="75"/>
      <c r="O273" s="52"/>
      <c r="P273" s="79"/>
    </row>
    <row r="274" spans="1:16" ht="20.25" customHeight="1" x14ac:dyDescent="0.15">
      <c r="A274" s="83"/>
      <c r="B274" s="56"/>
      <c r="C274" s="71"/>
      <c r="D274" s="51"/>
      <c r="E274" s="47"/>
      <c r="F274" s="47"/>
      <c r="G274" s="48"/>
      <c r="H274" s="74"/>
      <c r="I274" s="84"/>
      <c r="J274" s="85"/>
      <c r="K274" s="49"/>
      <c r="L274" s="77"/>
      <c r="M274" s="50"/>
      <c r="N274" s="75"/>
      <c r="O274" s="52"/>
      <c r="P274" s="79"/>
    </row>
    <row r="275" spans="1:16" ht="20.25" customHeight="1" x14ac:dyDescent="0.15">
      <c r="A275" s="83"/>
      <c r="B275" s="56"/>
      <c r="C275" s="71"/>
      <c r="D275" s="51"/>
      <c r="E275" s="47"/>
      <c r="F275" s="47"/>
      <c r="G275" s="48"/>
      <c r="H275" s="74"/>
      <c r="I275" s="84"/>
      <c r="J275" s="85"/>
      <c r="K275" s="49"/>
      <c r="L275" s="77"/>
      <c r="M275" s="50"/>
      <c r="N275" s="75"/>
      <c r="O275" s="52"/>
      <c r="P275" s="79"/>
    </row>
    <row r="276" spans="1:16" ht="20.25" customHeight="1" x14ac:dyDescent="0.15">
      <c r="A276" s="83"/>
      <c r="B276" s="56"/>
      <c r="C276" s="71"/>
      <c r="D276" s="51"/>
      <c r="E276" s="47"/>
      <c r="F276" s="47"/>
      <c r="G276" s="48"/>
      <c r="H276" s="74"/>
      <c r="I276" s="84"/>
      <c r="J276" s="85"/>
      <c r="K276" s="49"/>
      <c r="L276" s="77"/>
      <c r="M276" s="50"/>
      <c r="N276" s="75"/>
      <c r="O276" s="52"/>
      <c r="P276" s="79"/>
    </row>
    <row r="277" spans="1:16" ht="20.25" customHeight="1" x14ac:dyDescent="0.15">
      <c r="A277" s="83"/>
      <c r="B277" s="56"/>
      <c r="C277" s="71"/>
      <c r="D277" s="51"/>
      <c r="E277" s="47"/>
      <c r="F277" s="47"/>
      <c r="G277" s="48"/>
      <c r="H277" s="74"/>
      <c r="I277" s="84"/>
      <c r="J277" s="85"/>
      <c r="K277" s="49"/>
      <c r="L277" s="77"/>
      <c r="M277" s="50"/>
      <c r="N277" s="75"/>
      <c r="O277" s="52"/>
      <c r="P277" s="79"/>
    </row>
    <row r="278" spans="1:16" ht="20.25" customHeight="1" x14ac:dyDescent="0.15">
      <c r="A278" s="83"/>
      <c r="B278" s="56"/>
      <c r="C278" s="71"/>
      <c r="D278" s="51"/>
      <c r="E278" s="47"/>
      <c r="F278" s="47"/>
      <c r="G278" s="48"/>
      <c r="H278" s="74"/>
      <c r="I278" s="84"/>
      <c r="J278" s="85"/>
      <c r="K278" s="49"/>
      <c r="L278" s="77"/>
      <c r="M278" s="50"/>
      <c r="N278" s="75"/>
      <c r="O278" s="52"/>
      <c r="P278" s="79"/>
    </row>
    <row r="279" spans="1:16" ht="20.25" customHeight="1" x14ac:dyDescent="0.15">
      <c r="A279" s="83"/>
      <c r="B279" s="56"/>
      <c r="C279" s="71"/>
      <c r="D279" s="51"/>
      <c r="E279" s="47"/>
      <c r="F279" s="47"/>
      <c r="G279" s="48"/>
      <c r="H279" s="74"/>
      <c r="I279" s="84"/>
      <c r="J279" s="85"/>
      <c r="K279" s="49"/>
      <c r="L279" s="77"/>
      <c r="M279" s="50"/>
      <c r="N279" s="75"/>
      <c r="O279" s="52"/>
      <c r="P279" s="79"/>
    </row>
    <row r="280" spans="1:16" ht="20.25" customHeight="1" x14ac:dyDescent="0.15">
      <c r="A280" s="83"/>
      <c r="B280" s="56"/>
      <c r="C280" s="71"/>
      <c r="D280" s="51"/>
      <c r="E280" s="47"/>
      <c r="F280" s="47"/>
      <c r="G280" s="48"/>
      <c r="H280" s="74"/>
      <c r="I280" s="84"/>
      <c r="J280" s="85"/>
      <c r="K280" s="49"/>
      <c r="L280" s="77"/>
      <c r="M280" s="50"/>
      <c r="N280" s="75"/>
      <c r="O280" s="52"/>
      <c r="P280" s="79"/>
    </row>
    <row r="281" spans="1:16" ht="20.25" customHeight="1" x14ac:dyDescent="0.15">
      <c r="A281" s="83"/>
      <c r="B281" s="56"/>
      <c r="C281" s="71"/>
      <c r="D281" s="51"/>
      <c r="E281" s="47"/>
      <c r="F281" s="47"/>
      <c r="G281" s="48"/>
      <c r="H281" s="74"/>
      <c r="I281" s="84"/>
      <c r="J281" s="85"/>
      <c r="K281" s="49"/>
      <c r="L281" s="77"/>
      <c r="M281" s="50"/>
      <c r="N281" s="75"/>
      <c r="O281" s="52"/>
      <c r="P281" s="79"/>
    </row>
    <row r="282" spans="1:16" ht="20.25" customHeight="1" x14ac:dyDescent="0.15">
      <c r="A282" s="83"/>
      <c r="B282" s="56"/>
      <c r="C282" s="71"/>
      <c r="D282" s="51"/>
      <c r="E282" s="47"/>
      <c r="F282" s="47"/>
      <c r="G282" s="48"/>
      <c r="H282" s="74"/>
      <c r="I282" s="84"/>
      <c r="J282" s="85"/>
      <c r="K282" s="49"/>
      <c r="L282" s="77"/>
      <c r="M282" s="50"/>
      <c r="N282" s="75"/>
      <c r="O282" s="52"/>
      <c r="P282" s="79"/>
    </row>
    <row r="283" spans="1:16" ht="20.25" customHeight="1" x14ac:dyDescent="0.15">
      <c r="A283" s="83"/>
      <c r="B283" s="56"/>
      <c r="C283" s="71"/>
      <c r="D283" s="51"/>
      <c r="E283" s="47"/>
      <c r="F283" s="47"/>
      <c r="G283" s="48"/>
      <c r="H283" s="74"/>
      <c r="I283" s="84"/>
      <c r="J283" s="85"/>
      <c r="K283" s="49"/>
      <c r="L283" s="77"/>
      <c r="M283" s="50"/>
      <c r="N283" s="75"/>
      <c r="O283" s="52"/>
      <c r="P283" s="79"/>
    </row>
    <row r="284" spans="1:16" ht="20.25" customHeight="1" x14ac:dyDescent="0.15">
      <c r="A284" s="83"/>
      <c r="B284" s="56"/>
      <c r="C284" s="71"/>
      <c r="D284" s="51"/>
      <c r="E284" s="47"/>
      <c r="F284" s="47"/>
      <c r="G284" s="48"/>
      <c r="H284" s="74"/>
      <c r="I284" s="84"/>
      <c r="J284" s="85"/>
      <c r="K284" s="49"/>
      <c r="L284" s="77"/>
      <c r="M284" s="50"/>
      <c r="N284" s="75"/>
      <c r="O284" s="52"/>
      <c r="P284" s="79"/>
    </row>
    <row r="285" spans="1:16" ht="20.25" customHeight="1" x14ac:dyDescent="0.15">
      <c r="A285" s="83"/>
      <c r="B285" s="56"/>
      <c r="C285" s="71"/>
      <c r="D285" s="51"/>
      <c r="E285" s="47"/>
      <c r="F285" s="47"/>
      <c r="G285" s="48"/>
      <c r="H285" s="74"/>
      <c r="I285" s="84"/>
      <c r="J285" s="85"/>
      <c r="K285" s="49"/>
      <c r="L285" s="77"/>
      <c r="M285" s="50"/>
      <c r="N285" s="75"/>
      <c r="O285" s="52"/>
      <c r="P285" s="79"/>
    </row>
    <row r="286" spans="1:16" ht="20.25" customHeight="1" x14ac:dyDescent="0.15">
      <c r="A286" s="83"/>
      <c r="B286" s="56"/>
      <c r="C286" s="71"/>
      <c r="D286" s="51"/>
      <c r="E286" s="47"/>
      <c r="F286" s="47"/>
      <c r="G286" s="48"/>
      <c r="H286" s="74"/>
      <c r="I286" s="84"/>
      <c r="J286" s="85"/>
      <c r="K286" s="49"/>
      <c r="L286" s="77"/>
      <c r="M286" s="50"/>
      <c r="N286" s="75"/>
      <c r="O286" s="52"/>
      <c r="P286" s="79"/>
    </row>
    <row r="287" spans="1:16" ht="20.25" customHeight="1" x14ac:dyDescent="0.15">
      <c r="A287" s="83"/>
      <c r="B287" s="56"/>
      <c r="C287" s="71"/>
      <c r="D287" s="51"/>
      <c r="E287" s="47"/>
      <c r="F287" s="47"/>
      <c r="G287" s="48"/>
      <c r="H287" s="74"/>
      <c r="I287" s="84"/>
      <c r="J287" s="85"/>
      <c r="K287" s="49"/>
      <c r="L287" s="77"/>
      <c r="M287" s="50"/>
      <c r="N287" s="75"/>
      <c r="O287" s="52"/>
      <c r="P287" s="79"/>
    </row>
    <row r="288" spans="1:16" ht="20.25" customHeight="1" x14ac:dyDescent="0.15">
      <c r="A288" s="83"/>
      <c r="B288" s="56"/>
      <c r="C288" s="71"/>
      <c r="D288" s="51"/>
      <c r="E288" s="47"/>
      <c r="F288" s="47"/>
      <c r="G288" s="48"/>
      <c r="H288" s="74"/>
      <c r="I288" s="84"/>
      <c r="J288" s="85"/>
      <c r="K288" s="49"/>
      <c r="L288" s="77"/>
      <c r="M288" s="50"/>
      <c r="N288" s="75"/>
      <c r="O288" s="52"/>
      <c r="P288" s="79"/>
    </row>
    <row r="289" spans="1:16" ht="20.25" customHeight="1" x14ac:dyDescent="0.15">
      <c r="A289" s="83"/>
      <c r="B289" s="56"/>
      <c r="C289" s="71"/>
      <c r="D289" s="51"/>
      <c r="E289" s="47"/>
      <c r="F289" s="47"/>
      <c r="G289" s="48"/>
      <c r="H289" s="74"/>
      <c r="I289" s="84"/>
      <c r="J289" s="85"/>
      <c r="K289" s="49"/>
      <c r="L289" s="77"/>
      <c r="M289" s="50"/>
      <c r="N289" s="75"/>
      <c r="O289" s="52"/>
      <c r="P289" s="79"/>
    </row>
    <row r="290" spans="1:16" ht="20.25" customHeight="1" x14ac:dyDescent="0.15">
      <c r="A290" s="83"/>
      <c r="B290" s="56"/>
      <c r="C290" s="71"/>
      <c r="D290" s="51"/>
      <c r="E290" s="47"/>
      <c r="F290" s="47"/>
      <c r="G290" s="48"/>
      <c r="H290" s="74"/>
      <c r="I290" s="84"/>
      <c r="J290" s="85"/>
      <c r="K290" s="49"/>
      <c r="L290" s="77"/>
      <c r="M290" s="50"/>
      <c r="N290" s="75"/>
      <c r="O290" s="52"/>
      <c r="P290" s="79"/>
    </row>
    <row r="291" spans="1:16" ht="20.25" customHeight="1" x14ac:dyDescent="0.15">
      <c r="A291" s="83"/>
      <c r="B291" s="56"/>
      <c r="C291" s="71"/>
      <c r="D291" s="51"/>
      <c r="E291" s="47"/>
      <c r="F291" s="47"/>
      <c r="G291" s="48"/>
      <c r="H291" s="74"/>
      <c r="I291" s="84"/>
      <c r="J291" s="85"/>
      <c r="K291" s="49"/>
      <c r="L291" s="77"/>
      <c r="M291" s="50"/>
      <c r="N291" s="75"/>
      <c r="O291" s="52"/>
      <c r="P291" s="79"/>
    </row>
    <row r="292" spans="1:16" ht="20.25" customHeight="1" x14ac:dyDescent="0.15">
      <c r="A292" s="83"/>
      <c r="B292" s="56"/>
      <c r="C292" s="71"/>
      <c r="D292" s="51"/>
      <c r="E292" s="47"/>
      <c r="F292" s="47"/>
      <c r="G292" s="48"/>
      <c r="H292" s="74"/>
      <c r="I292" s="84"/>
      <c r="J292" s="85"/>
      <c r="K292" s="49"/>
      <c r="L292" s="77"/>
      <c r="M292" s="50"/>
      <c r="N292" s="75"/>
      <c r="O292" s="52"/>
      <c r="P292" s="79"/>
    </row>
    <row r="293" spans="1:16" ht="20.25" customHeight="1" x14ac:dyDescent="0.15">
      <c r="A293" s="83"/>
      <c r="B293" s="56"/>
      <c r="C293" s="71"/>
      <c r="D293" s="51"/>
      <c r="E293" s="47"/>
      <c r="F293" s="47"/>
      <c r="G293" s="48"/>
      <c r="H293" s="74"/>
      <c r="I293" s="84"/>
      <c r="J293" s="85"/>
      <c r="K293" s="49"/>
      <c r="L293" s="77"/>
      <c r="M293" s="50"/>
      <c r="N293" s="75"/>
      <c r="O293" s="52"/>
      <c r="P293" s="79"/>
    </row>
    <row r="294" spans="1:16" ht="20.25" customHeight="1" x14ac:dyDescent="0.15">
      <c r="A294" s="83"/>
      <c r="B294" s="56"/>
      <c r="C294" s="71"/>
      <c r="D294" s="51"/>
      <c r="E294" s="47"/>
      <c r="F294" s="47"/>
      <c r="G294" s="48"/>
      <c r="H294" s="74"/>
      <c r="I294" s="84"/>
      <c r="J294" s="85"/>
      <c r="K294" s="49"/>
      <c r="L294" s="77"/>
      <c r="M294" s="50"/>
      <c r="N294" s="75"/>
      <c r="O294" s="52"/>
      <c r="P294" s="79"/>
    </row>
    <row r="295" spans="1:16" ht="20.25" customHeight="1" x14ac:dyDescent="0.15">
      <c r="A295" s="83"/>
      <c r="B295" s="56"/>
      <c r="C295" s="71"/>
      <c r="D295" s="51"/>
      <c r="E295" s="47"/>
      <c r="F295" s="47"/>
      <c r="G295" s="48"/>
      <c r="H295" s="74"/>
      <c r="I295" s="84"/>
      <c r="J295" s="85"/>
      <c r="K295" s="49"/>
      <c r="L295" s="77"/>
      <c r="M295" s="50"/>
      <c r="N295" s="75"/>
      <c r="O295" s="52"/>
      <c r="P295" s="79"/>
    </row>
    <row r="296" spans="1:16" ht="20.25" customHeight="1" x14ac:dyDescent="0.15">
      <c r="A296" s="83"/>
      <c r="B296" s="56"/>
      <c r="C296" s="71"/>
      <c r="D296" s="51"/>
      <c r="E296" s="47"/>
      <c r="F296" s="47"/>
      <c r="G296" s="48"/>
      <c r="H296" s="74"/>
      <c r="I296" s="84"/>
      <c r="J296" s="85"/>
      <c r="K296" s="49"/>
      <c r="L296" s="77"/>
      <c r="M296" s="50"/>
      <c r="N296" s="75"/>
      <c r="O296" s="52"/>
      <c r="P296" s="79"/>
    </row>
    <row r="297" spans="1:16" ht="20.25" customHeight="1" x14ac:dyDescent="0.15">
      <c r="A297" s="83"/>
      <c r="B297" s="56"/>
      <c r="C297" s="71"/>
      <c r="D297" s="51"/>
      <c r="E297" s="47"/>
      <c r="F297" s="47"/>
      <c r="G297" s="48"/>
      <c r="H297" s="74"/>
      <c r="I297" s="84"/>
      <c r="J297" s="85"/>
      <c r="K297" s="49"/>
      <c r="L297" s="77"/>
      <c r="M297" s="50"/>
      <c r="N297" s="75"/>
      <c r="O297" s="52"/>
      <c r="P297" s="79"/>
    </row>
    <row r="298" spans="1:16" ht="20.25" customHeight="1" x14ac:dyDescent="0.15">
      <c r="A298" s="83"/>
      <c r="B298" s="56"/>
      <c r="C298" s="71"/>
      <c r="D298" s="51"/>
      <c r="E298" s="47"/>
      <c r="F298" s="47"/>
      <c r="G298" s="48"/>
      <c r="H298" s="74"/>
      <c r="I298" s="84"/>
      <c r="J298" s="85"/>
      <c r="K298" s="49"/>
      <c r="L298" s="77"/>
      <c r="M298" s="50"/>
      <c r="N298" s="75"/>
      <c r="O298" s="52"/>
      <c r="P298" s="79"/>
    </row>
    <row r="299" spans="1:16" ht="20.25" customHeight="1" x14ac:dyDescent="0.15">
      <c r="A299" s="83"/>
      <c r="B299" s="56"/>
      <c r="C299" s="71"/>
      <c r="D299" s="51"/>
      <c r="E299" s="47"/>
      <c r="F299" s="47"/>
      <c r="G299" s="48"/>
      <c r="H299" s="74"/>
      <c r="I299" s="84"/>
      <c r="J299" s="85"/>
      <c r="K299" s="49"/>
      <c r="L299" s="77"/>
      <c r="M299" s="50"/>
      <c r="N299" s="75"/>
      <c r="O299" s="52"/>
      <c r="P299" s="79"/>
    </row>
    <row r="300" spans="1:16" ht="20.25" customHeight="1" x14ac:dyDescent="0.15">
      <c r="A300" s="83"/>
      <c r="B300" s="56"/>
      <c r="C300" s="71"/>
      <c r="D300" s="51"/>
      <c r="E300" s="47"/>
      <c r="F300" s="47"/>
      <c r="G300" s="48"/>
      <c r="H300" s="74"/>
      <c r="I300" s="84"/>
      <c r="J300" s="85"/>
      <c r="K300" s="49"/>
      <c r="L300" s="77"/>
      <c r="M300" s="50"/>
      <c r="N300" s="75"/>
      <c r="O300" s="52"/>
      <c r="P300" s="79"/>
    </row>
    <row r="301" spans="1:16" ht="20.25" customHeight="1" x14ac:dyDescent="0.15">
      <c r="A301" s="83"/>
      <c r="B301" s="56"/>
      <c r="C301" s="71"/>
      <c r="D301" s="51"/>
      <c r="E301" s="47"/>
      <c r="F301" s="47"/>
      <c r="G301" s="48"/>
      <c r="H301" s="74"/>
      <c r="I301" s="84"/>
      <c r="J301" s="85"/>
      <c r="K301" s="49"/>
      <c r="L301" s="77"/>
      <c r="M301" s="50"/>
      <c r="N301" s="75"/>
      <c r="O301" s="52"/>
      <c r="P301" s="79"/>
    </row>
    <row r="302" spans="1:16" ht="20.25" customHeight="1" x14ac:dyDescent="0.15">
      <c r="A302" s="83"/>
      <c r="B302" s="56"/>
      <c r="C302" s="71"/>
      <c r="D302" s="51"/>
      <c r="E302" s="47"/>
      <c r="F302" s="47"/>
      <c r="G302" s="48"/>
      <c r="H302" s="74"/>
      <c r="I302" s="84"/>
      <c r="J302" s="85"/>
      <c r="K302" s="49"/>
      <c r="L302" s="77"/>
      <c r="M302" s="50"/>
      <c r="N302" s="75"/>
      <c r="O302" s="52"/>
      <c r="P302" s="79"/>
    </row>
    <row r="303" spans="1:16" ht="20.25" customHeight="1" x14ac:dyDescent="0.15">
      <c r="A303" s="83"/>
      <c r="B303" s="56"/>
      <c r="C303" s="71"/>
      <c r="D303" s="51"/>
      <c r="E303" s="47"/>
      <c r="F303" s="47"/>
      <c r="G303" s="48"/>
      <c r="H303" s="74"/>
      <c r="I303" s="84"/>
      <c r="J303" s="85"/>
      <c r="K303" s="49"/>
      <c r="L303" s="77"/>
      <c r="M303" s="50"/>
      <c r="N303" s="75"/>
      <c r="O303" s="52"/>
      <c r="P303" s="79"/>
    </row>
    <row r="304" spans="1:16" ht="20.25" customHeight="1" x14ac:dyDescent="0.15">
      <c r="A304" s="83"/>
      <c r="B304" s="56"/>
      <c r="C304" s="71"/>
      <c r="D304" s="51"/>
      <c r="E304" s="47"/>
      <c r="F304" s="47"/>
      <c r="G304" s="48"/>
      <c r="H304" s="74"/>
      <c r="I304" s="84"/>
      <c r="J304" s="85"/>
      <c r="K304" s="49"/>
      <c r="L304" s="77"/>
      <c r="M304" s="50"/>
      <c r="N304" s="75"/>
      <c r="O304" s="52"/>
      <c r="P304" s="79"/>
    </row>
    <row r="305" spans="1:16" ht="20.25" customHeight="1" x14ac:dyDescent="0.15">
      <c r="A305" s="83"/>
      <c r="B305" s="56"/>
      <c r="C305" s="71"/>
      <c r="D305" s="51"/>
      <c r="E305" s="47"/>
      <c r="F305" s="47"/>
      <c r="G305" s="48"/>
      <c r="H305" s="74"/>
      <c r="I305" s="84"/>
      <c r="J305" s="85"/>
      <c r="K305" s="49"/>
      <c r="L305" s="77"/>
      <c r="M305" s="50"/>
      <c r="N305" s="75"/>
      <c r="O305" s="52"/>
      <c r="P305" s="79"/>
    </row>
    <row r="306" spans="1:16" ht="20.25" customHeight="1" x14ac:dyDescent="0.15">
      <c r="A306" s="83"/>
      <c r="B306" s="56"/>
      <c r="C306" s="71"/>
      <c r="D306" s="51"/>
      <c r="E306" s="47"/>
      <c r="F306" s="47"/>
      <c r="G306" s="48"/>
      <c r="H306" s="74"/>
      <c r="I306" s="84"/>
      <c r="J306" s="85"/>
      <c r="K306" s="49"/>
      <c r="L306" s="77"/>
      <c r="M306" s="50"/>
      <c r="N306" s="75"/>
      <c r="O306" s="52"/>
      <c r="P306" s="79"/>
    </row>
    <row r="307" spans="1:16" ht="20.25" customHeight="1" x14ac:dyDescent="0.15">
      <c r="A307" s="83"/>
      <c r="B307" s="56"/>
      <c r="C307" s="71"/>
      <c r="D307" s="51"/>
      <c r="E307" s="47"/>
      <c r="F307" s="47"/>
      <c r="G307" s="48"/>
      <c r="H307" s="74"/>
      <c r="I307" s="84"/>
      <c r="J307" s="85"/>
      <c r="K307" s="49"/>
      <c r="L307" s="77"/>
      <c r="M307" s="50"/>
      <c r="N307" s="75"/>
      <c r="O307" s="52"/>
      <c r="P307" s="79"/>
    </row>
    <row r="308" spans="1:16" ht="20.25" customHeight="1" x14ac:dyDescent="0.15">
      <c r="A308" s="83"/>
      <c r="B308" s="56"/>
      <c r="C308" s="71"/>
      <c r="D308" s="51"/>
      <c r="E308" s="47"/>
      <c r="F308" s="47"/>
      <c r="G308" s="48"/>
      <c r="H308" s="74"/>
      <c r="I308" s="84"/>
      <c r="J308" s="85"/>
      <c r="K308" s="49"/>
      <c r="L308" s="77"/>
      <c r="M308" s="50"/>
      <c r="N308" s="75"/>
      <c r="O308" s="52"/>
      <c r="P308" s="79"/>
    </row>
    <row r="309" spans="1:16" ht="20.25" customHeight="1" x14ac:dyDescent="0.15">
      <c r="A309" s="83"/>
      <c r="B309" s="56"/>
      <c r="C309" s="71"/>
      <c r="D309" s="51"/>
      <c r="E309" s="47"/>
      <c r="F309" s="47"/>
      <c r="G309" s="48"/>
      <c r="H309" s="74"/>
      <c r="I309" s="84"/>
      <c r="J309" s="85"/>
      <c r="K309" s="49"/>
      <c r="L309" s="77"/>
      <c r="M309" s="50"/>
      <c r="N309" s="75"/>
      <c r="O309" s="52"/>
      <c r="P309" s="79"/>
    </row>
    <row r="310" spans="1:16" ht="20.25" customHeight="1" x14ac:dyDescent="0.15">
      <c r="A310" s="83"/>
      <c r="B310" s="56"/>
      <c r="C310" s="71"/>
      <c r="D310" s="51"/>
      <c r="E310" s="47"/>
      <c r="F310" s="47"/>
      <c r="G310" s="48"/>
      <c r="H310" s="74"/>
      <c r="I310" s="84"/>
      <c r="J310" s="85"/>
      <c r="K310" s="49"/>
      <c r="L310" s="77"/>
      <c r="M310" s="50"/>
      <c r="N310" s="75"/>
      <c r="O310" s="52"/>
      <c r="P310" s="79"/>
    </row>
    <row r="311" spans="1:16" ht="20.25" customHeight="1" x14ac:dyDescent="0.15">
      <c r="A311" s="83"/>
      <c r="B311" s="56"/>
      <c r="C311" s="71"/>
      <c r="D311" s="51"/>
      <c r="E311" s="47"/>
      <c r="F311" s="47"/>
      <c r="G311" s="48"/>
      <c r="H311" s="74"/>
      <c r="I311" s="84"/>
      <c r="J311" s="85"/>
      <c r="K311" s="49"/>
      <c r="L311" s="77"/>
      <c r="M311" s="50"/>
      <c r="N311" s="75"/>
      <c r="O311" s="52"/>
      <c r="P311" s="79"/>
    </row>
    <row r="312" spans="1:16" ht="20.25" customHeight="1" x14ac:dyDescent="0.15">
      <c r="A312" s="83"/>
      <c r="B312" s="56"/>
      <c r="C312" s="71"/>
      <c r="D312" s="51"/>
      <c r="E312" s="47"/>
      <c r="F312" s="47"/>
      <c r="G312" s="48"/>
      <c r="H312" s="74"/>
      <c r="I312" s="84"/>
      <c r="J312" s="85"/>
      <c r="K312" s="49"/>
      <c r="L312" s="77"/>
      <c r="M312" s="50"/>
      <c r="N312" s="75"/>
      <c r="O312" s="52"/>
      <c r="P312" s="79"/>
    </row>
    <row r="313" spans="1:16" ht="20.25" customHeight="1" x14ac:dyDescent="0.15">
      <c r="A313" s="83"/>
      <c r="B313" s="56"/>
      <c r="C313" s="71"/>
      <c r="D313" s="51"/>
      <c r="E313" s="47"/>
      <c r="F313" s="47"/>
      <c r="G313" s="48"/>
      <c r="H313" s="74"/>
      <c r="I313" s="84"/>
      <c r="J313" s="85"/>
      <c r="K313" s="49"/>
      <c r="L313" s="77"/>
      <c r="M313" s="50"/>
      <c r="N313" s="75"/>
      <c r="O313" s="52"/>
      <c r="P313" s="79"/>
    </row>
    <row r="314" spans="1:16" ht="20.25" customHeight="1" x14ac:dyDescent="0.15">
      <c r="A314" s="83"/>
      <c r="B314" s="56"/>
      <c r="C314" s="71"/>
      <c r="D314" s="51"/>
      <c r="E314" s="47"/>
      <c r="F314" s="47"/>
      <c r="G314" s="48"/>
      <c r="H314" s="74"/>
      <c r="I314" s="84"/>
      <c r="J314" s="85"/>
      <c r="K314" s="49"/>
      <c r="L314" s="77"/>
      <c r="M314" s="50"/>
      <c r="N314" s="75"/>
      <c r="O314" s="52"/>
      <c r="P314" s="79"/>
    </row>
    <row r="315" spans="1:16" ht="20.25" customHeight="1" x14ac:dyDescent="0.15">
      <c r="A315" s="83"/>
      <c r="B315" s="56"/>
      <c r="C315" s="71"/>
      <c r="D315" s="51"/>
      <c r="E315" s="47"/>
      <c r="F315" s="47"/>
      <c r="G315" s="48"/>
      <c r="H315" s="74"/>
      <c r="I315" s="84"/>
      <c r="J315" s="85"/>
      <c r="K315" s="49"/>
      <c r="L315" s="77"/>
      <c r="M315" s="50"/>
      <c r="N315" s="75"/>
      <c r="O315" s="52"/>
      <c r="P315" s="79"/>
    </row>
    <row r="316" spans="1:16" ht="20.25" customHeight="1" x14ac:dyDescent="0.15">
      <c r="A316" s="83"/>
      <c r="B316" s="56"/>
      <c r="C316" s="71"/>
      <c r="D316" s="51"/>
      <c r="E316" s="47"/>
      <c r="F316" s="47"/>
      <c r="G316" s="48"/>
      <c r="H316" s="74"/>
      <c r="I316" s="84"/>
      <c r="J316" s="85"/>
      <c r="K316" s="49"/>
      <c r="L316" s="77"/>
      <c r="M316" s="50"/>
      <c r="N316" s="75"/>
      <c r="O316" s="52"/>
      <c r="P316" s="79"/>
    </row>
    <row r="317" spans="1:16" ht="20.25" customHeight="1" x14ac:dyDescent="0.15">
      <c r="A317" s="83"/>
      <c r="B317" s="56"/>
      <c r="C317" s="71"/>
      <c r="D317" s="51"/>
      <c r="E317" s="47"/>
      <c r="F317" s="47"/>
      <c r="G317" s="48"/>
      <c r="H317" s="74"/>
      <c r="I317" s="84"/>
      <c r="J317" s="85"/>
      <c r="K317" s="49"/>
      <c r="L317" s="77"/>
      <c r="M317" s="50"/>
      <c r="N317" s="75"/>
      <c r="O317" s="52"/>
      <c r="P317" s="79"/>
    </row>
    <row r="318" spans="1:16" ht="20.25" customHeight="1" x14ac:dyDescent="0.15">
      <c r="A318" s="83"/>
      <c r="B318" s="56"/>
      <c r="C318" s="71"/>
      <c r="D318" s="51"/>
      <c r="E318" s="47"/>
      <c r="F318" s="47"/>
      <c r="G318" s="48"/>
      <c r="H318" s="74"/>
      <c r="I318" s="84"/>
      <c r="J318" s="85"/>
      <c r="K318" s="49"/>
      <c r="L318" s="77"/>
      <c r="M318" s="50"/>
      <c r="N318" s="75"/>
      <c r="O318" s="52"/>
      <c r="P318" s="79"/>
    </row>
    <row r="319" spans="1:16" ht="20.25" customHeight="1" x14ac:dyDescent="0.15">
      <c r="A319" s="83"/>
      <c r="B319" s="56"/>
      <c r="C319" s="71"/>
      <c r="D319" s="51"/>
      <c r="E319" s="47"/>
      <c r="F319" s="47"/>
      <c r="G319" s="48"/>
      <c r="H319" s="74"/>
      <c r="I319" s="84"/>
      <c r="J319" s="85"/>
      <c r="K319" s="49"/>
      <c r="L319" s="77"/>
      <c r="M319" s="50"/>
      <c r="N319" s="75"/>
      <c r="O319" s="52"/>
      <c r="P319" s="79"/>
    </row>
    <row r="320" spans="1:16" ht="20.25" customHeight="1" x14ac:dyDescent="0.15">
      <c r="A320" s="83"/>
      <c r="B320" s="56"/>
      <c r="C320" s="71"/>
      <c r="D320" s="51"/>
      <c r="E320" s="47"/>
      <c r="F320" s="47"/>
      <c r="G320" s="48"/>
      <c r="H320" s="74"/>
      <c r="I320" s="84"/>
      <c r="J320" s="85"/>
      <c r="K320" s="49"/>
      <c r="L320" s="77"/>
      <c r="M320" s="50"/>
      <c r="N320" s="75"/>
      <c r="O320" s="52"/>
      <c r="P320" s="79"/>
    </row>
    <row r="321" spans="1:16" ht="20.25" customHeight="1" x14ac:dyDescent="0.15">
      <c r="A321" s="83"/>
      <c r="B321" s="56"/>
      <c r="C321" s="71"/>
      <c r="D321" s="51"/>
      <c r="E321" s="47"/>
      <c r="F321" s="47"/>
      <c r="G321" s="48"/>
      <c r="H321" s="74"/>
      <c r="I321" s="84"/>
      <c r="J321" s="85"/>
      <c r="K321" s="49"/>
      <c r="L321" s="77"/>
      <c r="M321" s="50"/>
      <c r="N321" s="75"/>
      <c r="O321" s="52"/>
      <c r="P321" s="79"/>
    </row>
    <row r="322" spans="1:16" ht="20.25" customHeight="1" x14ac:dyDescent="0.15">
      <c r="A322" s="83"/>
      <c r="B322" s="56"/>
      <c r="C322" s="71"/>
      <c r="D322" s="51"/>
      <c r="E322" s="47"/>
      <c r="F322" s="47"/>
      <c r="G322" s="48"/>
      <c r="H322" s="74"/>
      <c r="I322" s="84"/>
      <c r="J322" s="85"/>
      <c r="K322" s="49"/>
      <c r="L322" s="77"/>
      <c r="M322" s="50"/>
      <c r="N322" s="75"/>
      <c r="O322" s="52"/>
      <c r="P322" s="79"/>
    </row>
    <row r="323" spans="1:16" ht="20.25" customHeight="1" x14ac:dyDescent="0.15">
      <c r="A323" s="83"/>
      <c r="B323" s="56"/>
      <c r="C323" s="71"/>
      <c r="D323" s="51"/>
      <c r="E323" s="47"/>
      <c r="F323" s="47"/>
      <c r="G323" s="48"/>
      <c r="H323" s="74"/>
      <c r="I323" s="84"/>
      <c r="J323" s="85"/>
      <c r="K323" s="49"/>
      <c r="L323" s="77"/>
      <c r="M323" s="50"/>
      <c r="N323" s="75"/>
      <c r="O323" s="52"/>
      <c r="P323" s="79"/>
    </row>
    <row r="324" spans="1:16" ht="20.25" customHeight="1" x14ac:dyDescent="0.15">
      <c r="A324" s="83"/>
      <c r="B324" s="56"/>
      <c r="C324" s="71"/>
      <c r="D324" s="51"/>
      <c r="E324" s="47"/>
      <c r="F324" s="47"/>
      <c r="G324" s="48"/>
      <c r="H324" s="74"/>
      <c r="I324" s="84"/>
      <c r="J324" s="85"/>
      <c r="K324" s="49"/>
      <c r="L324" s="77"/>
      <c r="M324" s="50"/>
      <c r="N324" s="75"/>
      <c r="O324" s="52"/>
      <c r="P324" s="79"/>
    </row>
    <row r="325" spans="1:16" ht="20.25" customHeight="1" x14ac:dyDescent="0.15">
      <c r="A325" s="83"/>
      <c r="B325" s="56"/>
      <c r="C325" s="71"/>
      <c r="D325" s="51"/>
      <c r="E325" s="47"/>
      <c r="F325" s="47"/>
      <c r="G325" s="48"/>
      <c r="H325" s="74"/>
      <c r="I325" s="84"/>
      <c r="J325" s="85"/>
      <c r="K325" s="49"/>
      <c r="L325" s="77"/>
      <c r="M325" s="50"/>
      <c r="N325" s="75"/>
      <c r="O325" s="52"/>
      <c r="P325" s="79"/>
    </row>
    <row r="326" spans="1:16" ht="20.25" customHeight="1" x14ac:dyDescent="0.15">
      <c r="A326" s="83"/>
      <c r="B326" s="56"/>
      <c r="C326" s="71"/>
      <c r="D326" s="51"/>
      <c r="E326" s="47"/>
      <c r="F326" s="47"/>
      <c r="G326" s="48"/>
      <c r="H326" s="74"/>
      <c r="I326" s="84"/>
      <c r="J326" s="85"/>
      <c r="K326" s="49"/>
      <c r="L326" s="77"/>
      <c r="M326" s="50"/>
      <c r="N326" s="75"/>
      <c r="O326" s="52"/>
      <c r="P326" s="79"/>
    </row>
    <row r="327" spans="1:16" ht="20.25" customHeight="1" x14ac:dyDescent="0.15">
      <c r="A327" s="176"/>
      <c r="I327" s="176"/>
      <c r="J327" s="176"/>
    </row>
    <row r="328" spans="1:16" ht="20.25" customHeight="1" x14ac:dyDescent="0.15">
      <c r="A328" s="176"/>
      <c r="I328" s="176"/>
      <c r="J328" s="176"/>
    </row>
    <row r="329" spans="1:16" ht="20.25" customHeight="1" x14ac:dyDescent="0.15">
      <c r="A329" s="176"/>
      <c r="I329" s="176"/>
      <c r="J329" s="176"/>
    </row>
    <row r="330" spans="1:16" ht="20.25" customHeight="1" x14ac:dyDescent="0.15">
      <c r="A330" s="176"/>
      <c r="I330" s="176"/>
      <c r="J330" s="176"/>
    </row>
    <row r="331" spans="1:16" ht="20.25" customHeight="1" x14ac:dyDescent="0.15">
      <c r="A331" s="176"/>
      <c r="I331" s="176"/>
      <c r="J331" s="176"/>
    </row>
    <row r="332" spans="1:16" ht="20.25" customHeight="1" x14ac:dyDescent="0.15">
      <c r="A332" s="176"/>
      <c r="I332" s="176"/>
      <c r="J332" s="176"/>
    </row>
  </sheetData>
  <mergeCells count="1">
    <mergeCell ref="E1:J1"/>
  </mergeCells>
  <phoneticPr fontId="2" type="noConversion"/>
  <dataValidations count="1">
    <dataValidation type="list" allowBlank="1" showInputMessage="1" showErrorMessage="1" sqref="P2" xr:uid="{B559DAEA-7FD5-455E-94B2-53C3D09BE10C}">
      <formula1>"夏普比率(1年),夏普比率(2年),夏普比率(3年)"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GET_STOCK2">
                <anchor moveWithCells="1">
                  <from>
                    <xdr:col>0</xdr:col>
                    <xdr:colOff>114300</xdr:colOff>
                    <xdr:row>0</xdr:row>
                    <xdr:rowOff>85725</xdr:rowOff>
                  </from>
                  <to>
                    <xdr:col>0</xdr:col>
                    <xdr:colOff>990600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5" name="Button 8">
              <controlPr defaultSize="0" print="0" autoFill="0" autoPict="0" macro="[0]!获取风险指标">
                <anchor moveWithCells="1">
                  <from>
                    <xdr:col>15</xdr:col>
                    <xdr:colOff>104775</xdr:colOff>
                    <xdr:row>0</xdr:row>
                    <xdr:rowOff>104775</xdr:rowOff>
                  </from>
                  <to>
                    <xdr:col>15</xdr:col>
                    <xdr:colOff>942975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81A82-771B-47C0-8F98-97E4DA85F7D3}">
  <sheetPr codeName="Sheet5">
    <tabColor theme="9" tint="0.39997558519241921"/>
  </sheetPr>
  <dimension ref="A1:O325"/>
  <sheetViews>
    <sheetView workbookViewId="0">
      <pane ySplit="2" topLeftCell="A15" activePane="bottomLeft" state="frozen"/>
      <selection pane="bottomLeft" activeCell="A26" sqref="A26"/>
    </sheetView>
  </sheetViews>
  <sheetFormatPr defaultColWidth="9" defaultRowHeight="20.25" customHeight="1" x14ac:dyDescent="0.15"/>
  <cols>
    <col min="1" max="1" width="14.875" style="31" customWidth="1"/>
    <col min="2" max="2" width="26.375" style="31" customWidth="1"/>
    <col min="3" max="3" width="13.125" style="31" customWidth="1"/>
    <col min="4" max="5" width="12.625" style="31" customWidth="1"/>
    <col min="6" max="6" width="12.625" style="115" customWidth="1"/>
    <col min="7" max="7" width="11" style="31" customWidth="1"/>
    <col min="8" max="8" width="17.875" style="31" customWidth="1"/>
    <col min="9" max="10" width="11.875" style="31" customWidth="1"/>
    <col min="11" max="12" width="14.625" style="31" customWidth="1"/>
    <col min="13" max="15" width="13.875" style="31" customWidth="1"/>
    <col min="16" max="16384" width="9" style="31"/>
  </cols>
  <sheetData>
    <row r="1" spans="1:15" ht="33" customHeight="1" x14ac:dyDescent="0.15">
      <c r="B1" s="100" t="s">
        <v>249</v>
      </c>
      <c r="C1" s="127" t="s">
        <v>24</v>
      </c>
      <c r="D1" s="127"/>
      <c r="E1" s="206" t="s">
        <v>210</v>
      </c>
      <c r="F1" s="206"/>
      <c r="G1" s="206"/>
      <c r="H1" s="206"/>
      <c r="I1" s="206"/>
      <c r="J1" s="206"/>
      <c r="L1" s="122" t="s">
        <v>148</v>
      </c>
      <c r="M1" s="101">
        <f>SUM(M3:M24)</f>
        <v>774.04937137520028</v>
      </c>
      <c r="N1" s="101">
        <f>SUM(N3:N24)</f>
        <v>173415.10720399997</v>
      </c>
      <c r="O1" s="101">
        <f>SUM(O3:O24)</f>
        <v>-338.76644200000123</v>
      </c>
    </row>
    <row r="2" spans="1:15" ht="24" customHeight="1" x14ac:dyDescent="0.15">
      <c r="A2" s="116" t="s">
        <v>0</v>
      </c>
      <c r="B2" s="184" t="s">
        <v>96</v>
      </c>
      <c r="C2" s="184" t="s">
        <v>97</v>
      </c>
      <c r="D2" s="184" t="s">
        <v>98</v>
      </c>
      <c r="E2" s="184" t="s">
        <v>99</v>
      </c>
      <c r="F2" s="184" t="s">
        <v>142</v>
      </c>
      <c r="G2" s="184" t="s">
        <v>100</v>
      </c>
      <c r="H2" s="184" t="s">
        <v>101</v>
      </c>
      <c r="I2" s="185" t="s">
        <v>120</v>
      </c>
      <c r="J2" s="185" t="s">
        <v>143</v>
      </c>
      <c r="K2" s="184" t="s">
        <v>121</v>
      </c>
      <c r="L2" s="184" t="s">
        <v>122</v>
      </c>
      <c r="M2" s="184" t="s">
        <v>123</v>
      </c>
      <c r="N2" s="184" t="s">
        <v>145</v>
      </c>
      <c r="O2" s="184" t="s">
        <v>144</v>
      </c>
    </row>
    <row r="3" spans="1:15" ht="20.25" customHeight="1" x14ac:dyDescent="0.15">
      <c r="A3" s="124" t="s">
        <v>102</v>
      </c>
      <c r="B3" s="117" t="s">
        <v>103</v>
      </c>
      <c r="C3" s="118">
        <v>44067</v>
      </c>
      <c r="D3" s="104">
        <v>2.6520000000000001</v>
      </c>
      <c r="E3" s="96">
        <v>2.6842999999999999</v>
      </c>
      <c r="F3" s="96">
        <v>1.2199999999999999E-2</v>
      </c>
      <c r="G3" s="97">
        <v>1.22</v>
      </c>
      <c r="H3" s="119">
        <v>44068.553472222222</v>
      </c>
      <c r="I3" s="123">
        <v>1265</v>
      </c>
      <c r="J3" s="126">
        <v>2.3715000000000002</v>
      </c>
      <c r="K3" s="98">
        <v>3.2354399999999998E-2</v>
      </c>
      <c r="L3" s="121">
        <v>2.6843544000000001</v>
      </c>
      <c r="M3" s="109">
        <v>36.599359499999998</v>
      </c>
      <c r="N3" s="120">
        <v>3395.6394999999998</v>
      </c>
      <c r="O3" s="111">
        <v>395.69199999999955</v>
      </c>
    </row>
    <row r="4" spans="1:15" ht="20.25" customHeight="1" x14ac:dyDescent="0.15">
      <c r="A4" s="124" t="s">
        <v>104</v>
      </c>
      <c r="B4" s="117" t="s">
        <v>105</v>
      </c>
      <c r="C4" s="118">
        <v>44067</v>
      </c>
      <c r="D4" s="95">
        <v>2.2509999999999999</v>
      </c>
      <c r="E4" s="96">
        <v>2.266</v>
      </c>
      <c r="F4" s="96">
        <v>6.7000000000000002E-3</v>
      </c>
      <c r="G4" s="97">
        <v>0.67</v>
      </c>
      <c r="H4" s="119">
        <v>44068.552083333336</v>
      </c>
      <c r="I4" s="123">
        <v>1469.52</v>
      </c>
      <c r="J4" s="126">
        <v>2.0543999999999998</v>
      </c>
      <c r="K4" s="98">
        <v>1.50817E-2</v>
      </c>
      <c r="L4" s="121">
        <v>2.2660817</v>
      </c>
      <c r="M4" s="109">
        <v>20.227178649599999</v>
      </c>
      <c r="N4" s="120">
        <v>3329.9323199999999</v>
      </c>
      <c r="O4" s="109">
        <v>310.95043200000009</v>
      </c>
    </row>
    <row r="5" spans="1:15" ht="20.25" customHeight="1" x14ac:dyDescent="0.15">
      <c r="A5" s="124" t="s">
        <v>106</v>
      </c>
      <c r="B5" s="117" t="s">
        <v>107</v>
      </c>
      <c r="C5" s="118">
        <v>44067</v>
      </c>
      <c r="D5" s="26">
        <v>6.1555</v>
      </c>
      <c r="E5" s="27">
        <v>6.1338999999999997</v>
      </c>
      <c r="F5" s="27">
        <v>-3.4999999999999996E-3</v>
      </c>
      <c r="G5" s="28">
        <v>-0.35</v>
      </c>
      <c r="H5" s="119">
        <v>44068.552083333336</v>
      </c>
      <c r="I5" s="123">
        <v>1426.05</v>
      </c>
      <c r="J5" s="126">
        <v>7.0762999999999998</v>
      </c>
      <c r="K5" s="112">
        <v>-2.1544249999999997E-2</v>
      </c>
      <c r="L5" s="121">
        <v>6.1339557500000002</v>
      </c>
      <c r="M5" s="113">
        <v>-35.319051652500001</v>
      </c>
      <c r="N5" s="120">
        <v>8747.248094999999</v>
      </c>
      <c r="O5" s="113">
        <v>-1343.9095200000011</v>
      </c>
    </row>
    <row r="6" spans="1:15" ht="20.25" customHeight="1" x14ac:dyDescent="0.15">
      <c r="A6" s="124" t="s">
        <v>108</v>
      </c>
      <c r="B6" s="117" t="s">
        <v>109</v>
      </c>
      <c r="C6" s="118">
        <v>44067</v>
      </c>
      <c r="D6" s="95">
        <v>1.8886000000000001</v>
      </c>
      <c r="E6" s="96">
        <v>1.8957999999999999</v>
      </c>
      <c r="F6" s="96">
        <v>3.8E-3</v>
      </c>
      <c r="G6" s="97">
        <v>0.38</v>
      </c>
      <c r="H6" s="119">
        <v>44068.552083333336</v>
      </c>
      <c r="I6" s="123">
        <v>4757.18</v>
      </c>
      <c r="J6" s="126">
        <v>2.1374</v>
      </c>
      <c r="K6" s="98">
        <v>7.1766800000000013E-3</v>
      </c>
      <c r="L6" s="121">
        <v>1.89577668</v>
      </c>
      <c r="M6" s="109">
        <v>38.638386821600008</v>
      </c>
      <c r="N6" s="120">
        <v>9018.6618440000002</v>
      </c>
      <c r="O6" s="113">
        <v>-1149.3346880000008</v>
      </c>
    </row>
    <row r="7" spans="1:15" ht="20.25" customHeight="1" x14ac:dyDescent="0.15">
      <c r="A7" s="124" t="s">
        <v>110</v>
      </c>
      <c r="B7" s="117" t="s">
        <v>111</v>
      </c>
      <c r="C7" s="118">
        <v>44067</v>
      </c>
      <c r="D7" s="95">
        <v>3.1995</v>
      </c>
      <c r="E7" s="96">
        <v>3.2336</v>
      </c>
      <c r="F7" s="96">
        <v>1.0700000000000001E-2</v>
      </c>
      <c r="G7" s="97">
        <v>1.07</v>
      </c>
      <c r="H7" s="119">
        <v>44068.552083333336</v>
      </c>
      <c r="I7" s="123">
        <v>2920.96</v>
      </c>
      <c r="J7" s="126">
        <v>3.4235000000000002</v>
      </c>
      <c r="K7" s="98">
        <v>3.4234650000000005E-2</v>
      </c>
      <c r="L7" s="121">
        <v>3.2337346500000002</v>
      </c>
      <c r="M7" s="109">
        <v>106.99900019200003</v>
      </c>
      <c r="N7" s="120">
        <v>9445.2162559999997</v>
      </c>
      <c r="O7" s="113">
        <v>-554.69030400000156</v>
      </c>
    </row>
    <row r="8" spans="1:15" ht="20.25" customHeight="1" x14ac:dyDescent="0.15">
      <c r="A8" s="124" t="s">
        <v>112</v>
      </c>
      <c r="B8" s="117" t="s">
        <v>113</v>
      </c>
      <c r="C8" s="118">
        <v>44067</v>
      </c>
      <c r="D8" s="26">
        <v>1.8089999999999999</v>
      </c>
      <c r="E8" s="27">
        <v>1.7984</v>
      </c>
      <c r="F8" s="27">
        <v>-5.8999999999999999E-3</v>
      </c>
      <c r="G8" s="28">
        <v>-0.59</v>
      </c>
      <c r="H8" s="119">
        <v>44068.552083333336</v>
      </c>
      <c r="I8" s="123">
        <v>12873.51</v>
      </c>
      <c r="J8" s="126">
        <v>2.016</v>
      </c>
      <c r="K8" s="112">
        <v>-1.06731E-2</v>
      </c>
      <c r="L8" s="121">
        <v>1.7983269</v>
      </c>
      <c r="M8" s="113">
        <v>-153.12267734400001</v>
      </c>
      <c r="N8" s="120">
        <v>23151.720384</v>
      </c>
      <c r="O8" s="113">
        <v>-2801.2757760000022</v>
      </c>
    </row>
    <row r="9" spans="1:15" ht="20.25" customHeight="1" x14ac:dyDescent="0.15">
      <c r="A9" s="124" t="s">
        <v>114</v>
      </c>
      <c r="B9" s="117" t="s">
        <v>115</v>
      </c>
      <c r="C9" s="118">
        <v>44067</v>
      </c>
      <c r="D9" s="95">
        <v>2.653</v>
      </c>
      <c r="E9" s="96">
        <v>2.6728000000000001</v>
      </c>
      <c r="F9" s="96">
        <v>7.4000000000000003E-3</v>
      </c>
      <c r="G9" s="97">
        <v>0.74</v>
      </c>
      <c r="H9" s="119">
        <v>44068.552083333336</v>
      </c>
      <c r="I9" s="123">
        <v>4617.97</v>
      </c>
      <c r="J9" s="126">
        <v>2.6960000000000002</v>
      </c>
      <c r="K9" s="98">
        <v>1.9632199999999999E-2</v>
      </c>
      <c r="L9" s="121">
        <v>2.6726322000000002</v>
      </c>
      <c r="M9" s="109">
        <v>92.130348688000012</v>
      </c>
      <c r="N9" s="120">
        <v>12342.910216</v>
      </c>
      <c r="O9" s="113">
        <v>-107.13690400000087</v>
      </c>
    </row>
    <row r="10" spans="1:15" ht="20.25" customHeight="1" x14ac:dyDescent="0.15">
      <c r="A10" s="124" t="s">
        <v>116</v>
      </c>
      <c r="B10" s="117" t="s">
        <v>117</v>
      </c>
      <c r="C10" s="118">
        <v>44067</v>
      </c>
      <c r="D10" s="95">
        <v>5.3179999999999996</v>
      </c>
      <c r="E10" s="96">
        <v>5.3353000000000002</v>
      </c>
      <c r="F10" s="96">
        <v>3.3E-3</v>
      </c>
      <c r="G10" s="97">
        <v>0.33</v>
      </c>
      <c r="H10" s="119">
        <v>44068.552083333336</v>
      </c>
      <c r="I10" s="123">
        <v>11977.12</v>
      </c>
      <c r="J10" s="126">
        <v>4.9734999999999996</v>
      </c>
      <c r="K10" s="98">
        <v>1.75494E-2</v>
      </c>
      <c r="L10" s="121">
        <v>5.3355493999999997</v>
      </c>
      <c r="M10" s="109">
        <v>196.575080856</v>
      </c>
      <c r="N10" s="120">
        <v>63901.528336000003</v>
      </c>
      <c r="O10" s="109">
        <v>4333.3220160000055</v>
      </c>
    </row>
    <row r="11" spans="1:15" ht="20.25" customHeight="1" x14ac:dyDescent="0.15">
      <c r="A11" s="124" t="s">
        <v>118</v>
      </c>
      <c r="B11" s="117" t="s">
        <v>119</v>
      </c>
      <c r="C11" s="118">
        <v>44067</v>
      </c>
      <c r="D11" s="95">
        <v>2.4420000000000002</v>
      </c>
      <c r="E11" s="96">
        <v>2.4502999999999999</v>
      </c>
      <c r="F11" s="96">
        <v>3.4000000000000002E-3</v>
      </c>
      <c r="G11" s="97">
        <v>0.34</v>
      </c>
      <c r="H11" s="119">
        <v>44068.551388888889</v>
      </c>
      <c r="I11" s="123">
        <v>4167.1400000000003</v>
      </c>
      <c r="J11" s="126">
        <v>2.5207999999999999</v>
      </c>
      <c r="K11" s="98">
        <v>8.3028000000000008E-3</v>
      </c>
      <c r="L11" s="121">
        <v>2.4503028000000002</v>
      </c>
      <c r="M11" s="109">
        <v>35.715390140800004</v>
      </c>
      <c r="N11" s="120">
        <v>10210.743142000001</v>
      </c>
      <c r="O11" s="113">
        <v>-293.78336999999919</v>
      </c>
    </row>
    <row r="12" spans="1:15" ht="20.25" customHeight="1" x14ac:dyDescent="0.15">
      <c r="A12" s="124" t="s">
        <v>128</v>
      </c>
      <c r="B12" s="117" t="s">
        <v>129</v>
      </c>
      <c r="C12" s="118">
        <v>44067</v>
      </c>
      <c r="D12" s="95">
        <v>1.4456</v>
      </c>
      <c r="E12" s="96">
        <v>1.5048999999999999</v>
      </c>
      <c r="F12" s="96">
        <v>4.0999999999999995E-2</v>
      </c>
      <c r="G12" s="97">
        <v>4.0999999999999996</v>
      </c>
      <c r="H12" s="119">
        <v>44068.552083333336</v>
      </c>
      <c r="I12" s="123">
        <v>3685.8</v>
      </c>
      <c r="J12" s="126">
        <v>1.3566</v>
      </c>
      <c r="K12" s="98">
        <v>5.9269599999999992E-2</v>
      </c>
      <c r="L12" s="121">
        <v>1.5048695999999999</v>
      </c>
      <c r="M12" s="109">
        <v>205.00640747999998</v>
      </c>
      <c r="N12" s="120">
        <v>5546.7604199999996</v>
      </c>
      <c r="O12" s="109">
        <v>546.60413999999946</v>
      </c>
    </row>
    <row r="13" spans="1:15" ht="20.25" customHeight="1" x14ac:dyDescent="0.15">
      <c r="A13" s="116" t="s">
        <v>124</v>
      </c>
      <c r="B13" s="117" t="s">
        <v>125</v>
      </c>
      <c r="C13" s="118">
        <v>44067</v>
      </c>
      <c r="D13" s="95">
        <v>1.9472</v>
      </c>
      <c r="E13" s="96">
        <v>1.9480999999999999</v>
      </c>
      <c r="F13" s="96">
        <v>5.0000000000000001E-4</v>
      </c>
      <c r="G13" s="97">
        <v>0.05</v>
      </c>
      <c r="H13" s="119">
        <v>44068.551388888889</v>
      </c>
      <c r="I13" s="123">
        <v>507.32</v>
      </c>
      <c r="J13" s="126">
        <v>1.9711000000000001</v>
      </c>
      <c r="K13" s="98">
        <v>9.7360000000000003E-4</v>
      </c>
      <c r="L13" s="121">
        <v>1.9481736000000001</v>
      </c>
      <c r="M13" s="109">
        <v>0.49998922600000006</v>
      </c>
      <c r="N13" s="120">
        <v>988.31009199999994</v>
      </c>
      <c r="O13" s="113">
        <v>-11.668360000000121</v>
      </c>
    </row>
    <row r="14" spans="1:15" ht="20.25" customHeight="1" x14ac:dyDescent="0.15">
      <c r="A14" s="116" t="s">
        <v>106</v>
      </c>
      <c r="B14" s="117" t="s">
        <v>107</v>
      </c>
      <c r="C14" s="118">
        <v>44067</v>
      </c>
      <c r="D14" s="26">
        <v>6.1555</v>
      </c>
      <c r="E14" s="27">
        <v>6.1338999999999997</v>
      </c>
      <c r="F14" s="27">
        <v>-3.4999999999999996E-3</v>
      </c>
      <c r="G14" s="28">
        <v>-0.35</v>
      </c>
      <c r="H14" s="119">
        <v>44068.552083333336</v>
      </c>
      <c r="I14" s="123">
        <v>847.9</v>
      </c>
      <c r="J14" s="126">
        <v>7.0762999999999998</v>
      </c>
      <c r="K14" s="112">
        <v>-2.1544249999999997E-2</v>
      </c>
      <c r="L14" s="121">
        <v>6.1339557500000002</v>
      </c>
      <c r="M14" s="113">
        <v>-20.999981694999995</v>
      </c>
      <c r="N14" s="120">
        <v>5200.9338099999995</v>
      </c>
      <c r="O14" s="113">
        <v>-799.0609599999998</v>
      </c>
    </row>
    <row r="15" spans="1:15" ht="20.25" customHeight="1" x14ac:dyDescent="0.15">
      <c r="A15" s="116" t="s">
        <v>110</v>
      </c>
      <c r="B15" s="117" t="s">
        <v>111</v>
      </c>
      <c r="C15" s="118">
        <v>44067</v>
      </c>
      <c r="D15" s="95">
        <v>3.1995</v>
      </c>
      <c r="E15" s="96">
        <v>3.2336</v>
      </c>
      <c r="F15" s="96">
        <v>1.0700000000000001E-2</v>
      </c>
      <c r="G15" s="97">
        <v>1.07</v>
      </c>
      <c r="H15" s="119">
        <v>44068.552083333336</v>
      </c>
      <c r="I15" s="123">
        <v>1201.03</v>
      </c>
      <c r="J15" s="126">
        <v>3.3304999999999998</v>
      </c>
      <c r="K15" s="98">
        <v>3.4234650000000005E-2</v>
      </c>
      <c r="L15" s="121">
        <v>3.2337346500000002</v>
      </c>
      <c r="M15" s="109">
        <v>42.800325440500004</v>
      </c>
      <c r="N15" s="120">
        <v>3883.6506079999999</v>
      </c>
      <c r="O15" s="113">
        <v>-116.3798069999998</v>
      </c>
    </row>
    <row r="16" spans="1:15" ht="20.25" customHeight="1" x14ac:dyDescent="0.15">
      <c r="A16" s="116" t="s">
        <v>126</v>
      </c>
      <c r="B16" s="117" t="s">
        <v>217</v>
      </c>
      <c r="C16" s="118"/>
      <c r="D16" s="26"/>
      <c r="E16" s="27"/>
      <c r="F16" s="27"/>
      <c r="G16" s="28"/>
      <c r="H16" s="119"/>
      <c r="I16" s="123">
        <v>1859.22</v>
      </c>
      <c r="J16" s="126">
        <v>1.6135999999999999</v>
      </c>
      <c r="K16" s="112"/>
      <c r="L16" s="121"/>
      <c r="M16" s="113"/>
      <c r="N16" s="120"/>
      <c r="O16" s="113"/>
    </row>
    <row r="17" spans="1:15" ht="20.25" customHeight="1" x14ac:dyDescent="0.15">
      <c r="A17" s="116" t="s">
        <v>128</v>
      </c>
      <c r="B17" s="117" t="s">
        <v>129</v>
      </c>
      <c r="C17" s="118">
        <v>44067</v>
      </c>
      <c r="D17" s="95">
        <v>1.4456</v>
      </c>
      <c r="E17" s="96">
        <v>1.5048999999999999</v>
      </c>
      <c r="F17" s="96">
        <v>4.0999999999999995E-2</v>
      </c>
      <c r="G17" s="97">
        <v>4.0999999999999996</v>
      </c>
      <c r="H17" s="119">
        <v>44068.552083333336</v>
      </c>
      <c r="I17" s="123">
        <v>2285.52</v>
      </c>
      <c r="J17" s="126">
        <v>1.3126</v>
      </c>
      <c r="K17" s="98">
        <v>5.9269599999999992E-2</v>
      </c>
      <c r="L17" s="121">
        <v>1.5048695999999999</v>
      </c>
      <c r="M17" s="109">
        <v>122.99891563199999</v>
      </c>
      <c r="N17" s="120">
        <v>3439.4790479999997</v>
      </c>
      <c r="O17" s="109">
        <v>439.50549599999977</v>
      </c>
    </row>
    <row r="18" spans="1:15" ht="20.25" customHeight="1" x14ac:dyDescent="0.15">
      <c r="A18" s="116" t="s">
        <v>130</v>
      </c>
      <c r="B18" s="117" t="s">
        <v>131</v>
      </c>
      <c r="C18" s="118">
        <v>44067</v>
      </c>
      <c r="D18" s="95">
        <v>3.5070000000000001</v>
      </c>
      <c r="E18" s="96">
        <v>3.5257000000000001</v>
      </c>
      <c r="F18" s="96">
        <v>5.3E-3</v>
      </c>
      <c r="G18" s="97">
        <v>0.53</v>
      </c>
      <c r="H18" s="119">
        <v>44068.552083333336</v>
      </c>
      <c r="I18" s="123">
        <v>908.83</v>
      </c>
      <c r="J18" s="126">
        <v>3.3008999999999999</v>
      </c>
      <c r="K18" s="98">
        <v>1.8587100000000002E-2</v>
      </c>
      <c r="L18" s="121">
        <v>3.5255871000000001</v>
      </c>
      <c r="M18" s="109">
        <v>15.899771819100001</v>
      </c>
      <c r="N18" s="120">
        <v>3204.261931</v>
      </c>
      <c r="O18" s="109">
        <v>204.30498399999988</v>
      </c>
    </row>
    <row r="19" spans="1:15" ht="20.25" customHeight="1" x14ac:dyDescent="0.15">
      <c r="A19" s="116" t="s">
        <v>132</v>
      </c>
      <c r="B19" s="117" t="s">
        <v>133</v>
      </c>
      <c r="C19" s="118">
        <v>44067</v>
      </c>
      <c r="D19" s="95">
        <v>1.0333000000000001</v>
      </c>
      <c r="E19" s="96">
        <v>1.0334000000000001</v>
      </c>
      <c r="F19" s="96">
        <v>1E-4</v>
      </c>
      <c r="G19" s="97">
        <v>0.01</v>
      </c>
      <c r="H19" s="119">
        <v>44068.552777777775</v>
      </c>
      <c r="I19" s="123">
        <v>1023.05</v>
      </c>
      <c r="J19" s="126">
        <v>0.97750000000000004</v>
      </c>
      <c r="K19" s="98">
        <v>1.0333000000000002E-4</v>
      </c>
      <c r="L19" s="121">
        <v>1.0334033300000001</v>
      </c>
      <c r="M19" s="109">
        <v>0.10000313750000001</v>
      </c>
      <c r="N19" s="120">
        <v>1057.2198700000001</v>
      </c>
      <c r="O19" s="109">
        <v>57.188495000000103</v>
      </c>
    </row>
    <row r="20" spans="1:15" ht="20.25" customHeight="1" x14ac:dyDescent="0.15">
      <c r="A20" s="116" t="s">
        <v>134</v>
      </c>
      <c r="B20" s="117" t="s">
        <v>135</v>
      </c>
      <c r="C20" s="118">
        <v>44067</v>
      </c>
      <c r="D20" s="95">
        <v>2.593</v>
      </c>
      <c r="E20" s="96">
        <v>2.6459000000000001</v>
      </c>
      <c r="F20" s="96">
        <v>2.0400000000000001E-2</v>
      </c>
      <c r="G20" s="97">
        <v>2.04</v>
      </c>
      <c r="H20" s="119">
        <v>44068.552083333336</v>
      </c>
      <c r="I20" s="123">
        <v>1295.6400000000001</v>
      </c>
      <c r="J20" s="126">
        <v>2.3155000000000001</v>
      </c>
      <c r="K20" s="98">
        <v>5.2897199999999998E-2</v>
      </c>
      <c r="L20" s="121">
        <v>2.6458971999999998</v>
      </c>
      <c r="M20" s="109">
        <v>61.201110168000007</v>
      </c>
      <c r="N20" s="120">
        <v>3428.1338760000003</v>
      </c>
      <c r="O20" s="109">
        <v>428.07945599999994</v>
      </c>
    </row>
    <row r="21" spans="1:15" ht="20.25" customHeight="1" x14ac:dyDescent="0.15">
      <c r="A21" s="116" t="s">
        <v>146</v>
      </c>
      <c r="B21" s="117" t="s">
        <v>147</v>
      </c>
      <c r="C21" s="118">
        <v>44067</v>
      </c>
      <c r="D21" s="95">
        <v>1.4883</v>
      </c>
      <c r="E21" s="96">
        <v>1.4923999999999999</v>
      </c>
      <c r="F21" s="96">
        <v>2.7000000000000001E-3</v>
      </c>
      <c r="G21" s="97">
        <v>0.27</v>
      </c>
      <c r="H21" s="119">
        <v>44068.551388888889</v>
      </c>
      <c r="I21" s="123">
        <v>2092.44</v>
      </c>
      <c r="J21" s="126">
        <v>1.4337</v>
      </c>
      <c r="K21" s="98">
        <v>4.01841E-3</v>
      </c>
      <c r="L21" s="121">
        <v>1.49231841</v>
      </c>
      <c r="M21" s="109">
        <v>8.0998143155999998</v>
      </c>
      <c r="N21" s="120">
        <v>3122.7574559999998</v>
      </c>
      <c r="O21" s="109">
        <v>122.8262279999999</v>
      </c>
    </row>
    <row r="22" spans="1:15" ht="20.25" customHeight="1" x14ac:dyDescent="0.15">
      <c r="A22" s="125" t="s">
        <v>136</v>
      </c>
      <c r="B22" s="117" t="s">
        <v>137</v>
      </c>
      <c r="C22" s="118">
        <v>44067</v>
      </c>
      <c r="D22" s="26">
        <v>1.5745</v>
      </c>
      <c r="E22" s="27">
        <v>1.5657000000000001</v>
      </c>
      <c r="F22" s="27">
        <v>-5.6000000000000008E-3</v>
      </c>
      <c r="G22" s="28">
        <v>-0.56000000000000005</v>
      </c>
      <c r="H22" s="119">
        <v>44068.552777777775</v>
      </c>
      <c r="I22" s="123">
        <v>0</v>
      </c>
      <c r="J22" s="126">
        <v>0</v>
      </c>
      <c r="K22" s="112">
        <v>-8.8172000000000007E-3</v>
      </c>
      <c r="L22" s="121">
        <v>1.5656828</v>
      </c>
      <c r="M22" s="113">
        <v>0</v>
      </c>
      <c r="N22" s="120">
        <v>0</v>
      </c>
      <c r="O22" s="113">
        <v>0</v>
      </c>
    </row>
    <row r="23" spans="1:15" ht="20.25" customHeight="1" x14ac:dyDescent="0.15">
      <c r="A23" s="125" t="s">
        <v>138</v>
      </c>
      <c r="B23" s="117" t="s">
        <v>139</v>
      </c>
      <c r="C23" s="118">
        <v>44067</v>
      </c>
      <c r="D23" s="95">
        <v>1.3809</v>
      </c>
      <c r="E23" s="96">
        <v>1.3868</v>
      </c>
      <c r="F23" s="96">
        <v>4.3E-3</v>
      </c>
      <c r="G23" s="97">
        <v>0.43</v>
      </c>
      <c r="H23" s="119">
        <v>44068.552083333336</v>
      </c>
      <c r="I23" s="123">
        <v>0</v>
      </c>
      <c r="J23" s="126">
        <v>0</v>
      </c>
      <c r="K23" s="98">
        <v>5.9378699999999996E-3</v>
      </c>
      <c r="L23" s="121">
        <v>1.3868378699999999</v>
      </c>
      <c r="M23" s="109">
        <v>0</v>
      </c>
      <c r="N23" s="120">
        <v>0</v>
      </c>
      <c r="O23" s="113">
        <v>0</v>
      </c>
    </row>
    <row r="24" spans="1:15" ht="20.25" customHeight="1" x14ac:dyDescent="0.15">
      <c r="A24" s="125" t="s">
        <v>140</v>
      </c>
      <c r="B24" s="117" t="s">
        <v>141</v>
      </c>
      <c r="C24" s="118">
        <v>44067</v>
      </c>
      <c r="D24" s="95">
        <v>1.2386999999999999</v>
      </c>
      <c r="E24" s="96">
        <v>1.2405999999999999</v>
      </c>
      <c r="F24" s="96">
        <v>1.5E-3</v>
      </c>
      <c r="G24" s="97">
        <v>0.15</v>
      </c>
      <c r="H24" s="119">
        <v>44068.552083333336</v>
      </c>
      <c r="I24" s="123">
        <v>0</v>
      </c>
      <c r="J24" s="126">
        <v>0</v>
      </c>
      <c r="K24" s="98">
        <v>1.8580499999999998E-3</v>
      </c>
      <c r="L24" s="121">
        <v>1.24055805</v>
      </c>
      <c r="M24" s="109">
        <v>0</v>
      </c>
      <c r="N24" s="120">
        <v>0</v>
      </c>
      <c r="O24" s="113">
        <v>0</v>
      </c>
    </row>
    <row r="25" spans="1:15" ht="20.25" customHeight="1" x14ac:dyDescent="0.15">
      <c r="A25" s="125" t="s">
        <v>202</v>
      </c>
      <c r="B25" s="117" t="s">
        <v>203</v>
      </c>
      <c r="C25" s="118">
        <v>44067</v>
      </c>
      <c r="D25" s="95">
        <v>1.0125</v>
      </c>
      <c r="E25" s="96">
        <v>1.0125999999999999</v>
      </c>
      <c r="F25" s="104">
        <v>1E-4</v>
      </c>
      <c r="G25" s="97">
        <v>0.01</v>
      </c>
      <c r="H25" s="119">
        <v>44068.552083333336</v>
      </c>
      <c r="I25" s="123">
        <v>0</v>
      </c>
      <c r="J25" s="126">
        <v>0</v>
      </c>
      <c r="K25" s="128">
        <v>1.0125000000000001E-4</v>
      </c>
      <c r="L25" s="121">
        <v>1.0126012499999999</v>
      </c>
      <c r="M25" s="99">
        <v>0</v>
      </c>
      <c r="N25" s="120">
        <v>0</v>
      </c>
      <c r="O25" s="90">
        <v>0</v>
      </c>
    </row>
    <row r="26" spans="1:15" s="197" customFormat="1" ht="20.25" customHeight="1" x14ac:dyDescent="0.15">
      <c r="A26" s="210" t="s">
        <v>247</v>
      </c>
      <c r="B26" s="187" t="s">
        <v>250</v>
      </c>
      <c r="C26" s="188">
        <v>44067</v>
      </c>
      <c r="D26" s="189">
        <v>1.4139999999999999</v>
      </c>
      <c r="E26" s="190">
        <v>1.417</v>
      </c>
      <c r="F26" s="211">
        <v>2.0999999999999999E-3</v>
      </c>
      <c r="G26" s="191">
        <v>0.21</v>
      </c>
      <c r="H26" s="192">
        <v>44068.553472222222</v>
      </c>
      <c r="I26" s="193">
        <v>0</v>
      </c>
      <c r="J26" s="194">
        <v>0</v>
      </c>
      <c r="K26" s="212">
        <v>2.9693999999999996E-3</v>
      </c>
      <c r="L26" s="195">
        <v>1.4169693999999999</v>
      </c>
      <c r="M26" s="213">
        <v>0</v>
      </c>
      <c r="N26" s="196">
        <v>0</v>
      </c>
      <c r="O26" s="214">
        <v>0</v>
      </c>
    </row>
    <row r="27" spans="1:15" ht="20.25" customHeight="1" x14ac:dyDescent="0.15">
      <c r="A27" s="114"/>
      <c r="B27" s="102"/>
      <c r="C27" s="103"/>
      <c r="D27" s="95"/>
      <c r="E27" s="96"/>
      <c r="F27" s="96"/>
      <c r="G27" s="97"/>
      <c r="H27" s="105"/>
      <c r="I27" s="106"/>
      <c r="J27" s="107"/>
      <c r="K27" s="98"/>
      <c r="L27" s="108"/>
      <c r="M27" s="109"/>
      <c r="N27" s="110"/>
      <c r="O27" s="113"/>
    </row>
    <row r="28" spans="1:15" ht="20.25" customHeight="1" x14ac:dyDescent="0.15">
      <c r="A28" s="114"/>
      <c r="B28" s="102"/>
      <c r="C28" s="103"/>
      <c r="D28" s="95"/>
      <c r="E28" s="96"/>
      <c r="F28" s="96"/>
      <c r="G28" s="97"/>
      <c r="H28" s="105"/>
      <c r="I28" s="106"/>
      <c r="J28" s="107"/>
      <c r="K28" s="98"/>
      <c r="L28" s="108"/>
      <c r="M28" s="109"/>
      <c r="N28" s="110"/>
      <c r="O28" s="113"/>
    </row>
    <row r="29" spans="1:15" ht="20.25" customHeight="1" x14ac:dyDescent="0.15">
      <c r="A29" s="114"/>
      <c r="B29" s="102"/>
      <c r="C29" s="103"/>
      <c r="D29" s="95"/>
      <c r="E29" s="96"/>
      <c r="F29" s="96"/>
      <c r="G29" s="97"/>
      <c r="H29" s="105"/>
      <c r="I29" s="106"/>
      <c r="J29" s="107"/>
      <c r="K29" s="98"/>
      <c r="L29" s="108"/>
      <c r="M29" s="109"/>
      <c r="N29" s="110"/>
      <c r="O29" s="113"/>
    </row>
    <row r="30" spans="1:15" ht="20.25" customHeight="1" x14ac:dyDescent="0.15">
      <c r="A30" s="114"/>
      <c r="B30" s="102"/>
      <c r="C30" s="103"/>
      <c r="D30" s="95"/>
      <c r="E30" s="96"/>
      <c r="F30" s="96"/>
      <c r="G30" s="97"/>
      <c r="H30" s="105"/>
      <c r="I30" s="106"/>
      <c r="J30" s="107"/>
      <c r="K30" s="98"/>
      <c r="L30" s="108"/>
      <c r="M30" s="109"/>
      <c r="N30" s="110"/>
      <c r="O30" s="113"/>
    </row>
    <row r="31" spans="1:15" ht="20.25" customHeight="1" x14ac:dyDescent="0.15">
      <c r="A31" s="114"/>
      <c r="B31" s="102"/>
      <c r="C31" s="103"/>
      <c r="D31" s="95"/>
      <c r="E31" s="96"/>
      <c r="F31" s="96"/>
      <c r="G31" s="97"/>
      <c r="H31" s="105"/>
      <c r="I31" s="106"/>
      <c r="J31" s="107"/>
      <c r="K31" s="98"/>
      <c r="L31" s="108"/>
      <c r="M31" s="109"/>
      <c r="N31" s="110"/>
      <c r="O31" s="113"/>
    </row>
    <row r="32" spans="1:15" ht="20.25" customHeight="1" x14ac:dyDescent="0.15">
      <c r="A32" s="114"/>
      <c r="B32" s="102"/>
      <c r="C32" s="103"/>
      <c r="D32" s="95"/>
      <c r="E32" s="96"/>
      <c r="F32" s="96"/>
      <c r="G32" s="97"/>
      <c r="H32" s="105"/>
      <c r="I32" s="106"/>
      <c r="J32" s="107"/>
      <c r="K32" s="98"/>
      <c r="L32" s="108"/>
      <c r="M32" s="109"/>
      <c r="N32" s="110"/>
      <c r="O32" s="113"/>
    </row>
    <row r="33" spans="1:15" ht="20.25" customHeight="1" x14ac:dyDescent="0.15">
      <c r="A33" s="114"/>
      <c r="B33" s="102"/>
      <c r="C33" s="103"/>
      <c r="D33" s="95"/>
      <c r="E33" s="96"/>
      <c r="F33" s="96"/>
      <c r="G33" s="97"/>
      <c r="H33" s="105"/>
      <c r="I33" s="106"/>
      <c r="J33" s="107"/>
      <c r="K33" s="98"/>
      <c r="L33" s="108"/>
      <c r="M33" s="109"/>
      <c r="N33" s="110"/>
      <c r="O33" s="113"/>
    </row>
    <row r="34" spans="1:15" ht="20.25" customHeight="1" x14ac:dyDescent="0.15">
      <c r="A34" s="114"/>
      <c r="B34" s="102"/>
      <c r="C34" s="103"/>
      <c r="D34" s="95"/>
      <c r="E34" s="96"/>
      <c r="F34" s="96"/>
      <c r="G34" s="97"/>
      <c r="H34" s="105"/>
      <c r="I34" s="106"/>
      <c r="J34" s="107"/>
      <c r="K34" s="98"/>
      <c r="L34" s="108"/>
      <c r="M34" s="109"/>
      <c r="N34" s="110"/>
      <c r="O34" s="113"/>
    </row>
    <row r="35" spans="1:15" ht="20.25" customHeight="1" x14ac:dyDescent="0.15">
      <c r="A35" s="114"/>
      <c r="B35" s="102"/>
      <c r="C35" s="103"/>
      <c r="D35" s="95"/>
      <c r="E35" s="96"/>
      <c r="F35" s="96"/>
      <c r="G35" s="97"/>
      <c r="H35" s="105"/>
      <c r="I35" s="106"/>
      <c r="J35" s="107"/>
      <c r="K35" s="98"/>
      <c r="L35" s="108"/>
      <c r="M35" s="109"/>
      <c r="N35" s="110"/>
      <c r="O35" s="113"/>
    </row>
    <row r="36" spans="1:15" ht="20.25" customHeight="1" x14ac:dyDescent="0.15">
      <c r="A36" s="114"/>
      <c r="B36" s="102"/>
      <c r="C36" s="103"/>
      <c r="D36" s="95"/>
      <c r="E36" s="96"/>
      <c r="F36" s="96"/>
      <c r="G36" s="97"/>
      <c r="H36" s="105"/>
      <c r="I36" s="106"/>
      <c r="J36" s="107"/>
      <c r="K36" s="98"/>
      <c r="L36" s="108"/>
      <c r="M36" s="109"/>
      <c r="N36" s="110"/>
      <c r="O36" s="113"/>
    </row>
    <row r="37" spans="1:15" ht="20.25" customHeight="1" x14ac:dyDescent="0.15">
      <c r="A37" s="114"/>
      <c r="B37" s="102"/>
      <c r="C37" s="103"/>
      <c r="D37" s="95"/>
      <c r="E37" s="96"/>
      <c r="F37" s="96"/>
      <c r="G37" s="97"/>
      <c r="H37" s="105"/>
      <c r="I37" s="106"/>
      <c r="J37" s="107"/>
      <c r="K37" s="98"/>
      <c r="L37" s="108"/>
      <c r="M37" s="109"/>
      <c r="N37" s="110"/>
      <c r="O37" s="113"/>
    </row>
    <row r="38" spans="1:15" ht="20.25" customHeight="1" x14ac:dyDescent="0.15">
      <c r="A38" s="114"/>
      <c r="B38" s="102"/>
      <c r="C38" s="103"/>
      <c r="D38" s="95"/>
      <c r="E38" s="96"/>
      <c r="F38" s="96"/>
      <c r="G38" s="97"/>
      <c r="H38" s="105"/>
      <c r="I38" s="106"/>
      <c r="J38" s="107"/>
      <c r="K38" s="98"/>
      <c r="L38" s="108"/>
      <c r="M38" s="109"/>
      <c r="N38" s="110"/>
      <c r="O38" s="113"/>
    </row>
    <row r="39" spans="1:15" ht="20.25" customHeight="1" x14ac:dyDescent="0.15">
      <c r="A39" s="114"/>
      <c r="B39" s="102"/>
      <c r="C39" s="103"/>
      <c r="D39" s="95"/>
      <c r="E39" s="96"/>
      <c r="F39" s="96"/>
      <c r="G39" s="97"/>
      <c r="H39" s="105"/>
      <c r="I39" s="106"/>
      <c r="J39" s="107"/>
      <c r="K39" s="98"/>
      <c r="L39" s="108"/>
      <c r="M39" s="109"/>
      <c r="N39" s="110"/>
      <c r="O39" s="113"/>
    </row>
    <row r="40" spans="1:15" ht="20.25" customHeight="1" x14ac:dyDescent="0.15">
      <c r="A40" s="114"/>
      <c r="B40" s="102"/>
      <c r="C40" s="103"/>
      <c r="D40" s="95"/>
      <c r="E40" s="96"/>
      <c r="F40" s="96"/>
      <c r="G40" s="97"/>
      <c r="H40" s="105"/>
      <c r="I40" s="106"/>
      <c r="J40" s="107"/>
      <c r="K40" s="98"/>
      <c r="L40" s="108"/>
      <c r="M40" s="109"/>
      <c r="N40" s="110"/>
      <c r="O40" s="113"/>
    </row>
    <row r="41" spans="1:15" ht="20.25" customHeight="1" x14ac:dyDescent="0.15">
      <c r="A41" s="114"/>
      <c r="B41" s="102"/>
      <c r="C41" s="103"/>
      <c r="D41" s="95"/>
      <c r="E41" s="96"/>
      <c r="F41" s="96"/>
      <c r="G41" s="97"/>
      <c r="H41" s="105"/>
      <c r="I41" s="106"/>
      <c r="J41" s="107"/>
      <c r="K41" s="98"/>
      <c r="L41" s="108"/>
      <c r="M41" s="109"/>
      <c r="N41" s="110"/>
      <c r="O41" s="113"/>
    </row>
    <row r="42" spans="1:15" ht="20.25" customHeight="1" x14ac:dyDescent="0.15">
      <c r="A42" s="114"/>
      <c r="B42" s="102"/>
      <c r="C42" s="103"/>
      <c r="D42" s="95"/>
      <c r="E42" s="96"/>
      <c r="F42" s="96"/>
      <c r="G42" s="97"/>
      <c r="H42" s="105"/>
      <c r="I42" s="106"/>
      <c r="J42" s="107"/>
      <c r="K42" s="98"/>
      <c r="L42" s="108"/>
      <c r="M42" s="109"/>
      <c r="N42" s="110"/>
      <c r="O42" s="113"/>
    </row>
    <row r="43" spans="1:15" ht="20.25" customHeight="1" x14ac:dyDescent="0.15">
      <c r="A43" s="114"/>
      <c r="B43" s="102"/>
      <c r="C43" s="103"/>
      <c r="D43" s="95"/>
      <c r="E43" s="96"/>
      <c r="F43" s="96"/>
      <c r="G43" s="97"/>
      <c r="H43" s="105"/>
      <c r="I43" s="106"/>
      <c r="J43" s="107"/>
      <c r="K43" s="98"/>
      <c r="L43" s="108"/>
      <c r="M43" s="109"/>
      <c r="N43" s="110"/>
      <c r="O43" s="113"/>
    </row>
    <row r="44" spans="1:15" ht="20.25" customHeight="1" x14ac:dyDescent="0.15">
      <c r="A44" s="114"/>
      <c r="B44" s="102"/>
      <c r="C44" s="103"/>
      <c r="D44" s="95"/>
      <c r="E44" s="96"/>
      <c r="F44" s="96"/>
      <c r="G44" s="97"/>
      <c r="H44" s="105"/>
      <c r="I44" s="106"/>
      <c r="J44" s="107"/>
      <c r="K44" s="98"/>
      <c r="L44" s="108"/>
      <c r="M44" s="109"/>
      <c r="N44" s="110"/>
      <c r="O44" s="113"/>
    </row>
    <row r="45" spans="1:15" ht="20.25" customHeight="1" x14ac:dyDescent="0.15">
      <c r="A45" s="114"/>
      <c r="B45" s="102"/>
      <c r="C45" s="103"/>
      <c r="D45" s="95"/>
      <c r="E45" s="96"/>
      <c r="F45" s="96"/>
      <c r="G45" s="97"/>
      <c r="H45" s="105"/>
      <c r="I45" s="106"/>
      <c r="J45" s="107"/>
      <c r="K45" s="98"/>
      <c r="L45" s="108"/>
      <c r="M45" s="109"/>
      <c r="N45" s="110"/>
      <c r="O45" s="113"/>
    </row>
    <row r="46" spans="1:15" ht="20.25" customHeight="1" x14ac:dyDescent="0.15">
      <c r="A46" s="114"/>
      <c r="B46" s="102"/>
      <c r="C46" s="103"/>
      <c r="D46" s="95"/>
      <c r="E46" s="96"/>
      <c r="F46" s="96"/>
      <c r="G46" s="97"/>
      <c r="H46" s="105"/>
      <c r="I46" s="106"/>
      <c r="J46" s="107"/>
      <c r="K46" s="98"/>
      <c r="L46" s="108"/>
      <c r="M46" s="109"/>
      <c r="N46" s="110"/>
      <c r="O46" s="113"/>
    </row>
    <row r="47" spans="1:15" ht="20.25" customHeight="1" x14ac:dyDescent="0.15">
      <c r="A47" s="114"/>
      <c r="B47" s="102"/>
      <c r="C47" s="103"/>
      <c r="D47" s="95"/>
      <c r="E47" s="96"/>
      <c r="F47" s="96"/>
      <c r="G47" s="97"/>
      <c r="H47" s="105"/>
      <c r="I47" s="106"/>
      <c r="J47" s="107"/>
      <c r="K47" s="98"/>
      <c r="L47" s="108"/>
      <c r="M47" s="109"/>
      <c r="N47" s="110"/>
      <c r="O47" s="113"/>
    </row>
    <row r="48" spans="1:15" ht="20.25" customHeight="1" x14ac:dyDescent="0.15">
      <c r="A48" s="114"/>
      <c r="B48" s="102"/>
      <c r="C48" s="103"/>
      <c r="D48" s="95"/>
      <c r="E48" s="96"/>
      <c r="F48" s="96"/>
      <c r="G48" s="97"/>
      <c r="H48" s="105"/>
      <c r="I48" s="106"/>
      <c r="J48" s="107"/>
      <c r="K48" s="98"/>
      <c r="L48" s="108"/>
      <c r="M48" s="109"/>
      <c r="N48" s="110"/>
      <c r="O48" s="113"/>
    </row>
    <row r="49" spans="1:15" ht="20.25" customHeight="1" x14ac:dyDescent="0.15">
      <c r="A49" s="114"/>
      <c r="B49" s="102"/>
      <c r="C49" s="103"/>
      <c r="D49" s="95"/>
      <c r="E49" s="96"/>
      <c r="F49" s="96"/>
      <c r="G49" s="97"/>
      <c r="H49" s="105"/>
      <c r="I49" s="106"/>
      <c r="J49" s="107"/>
      <c r="K49" s="98"/>
      <c r="L49" s="108"/>
      <c r="M49" s="109"/>
      <c r="N49" s="110"/>
      <c r="O49" s="113"/>
    </row>
    <row r="50" spans="1:15" ht="20.25" customHeight="1" x14ac:dyDescent="0.15">
      <c r="A50" s="114"/>
      <c r="B50" s="102"/>
      <c r="C50" s="103"/>
      <c r="D50" s="95"/>
      <c r="E50" s="96"/>
      <c r="F50" s="96"/>
      <c r="G50" s="97"/>
      <c r="H50" s="105"/>
      <c r="I50" s="106"/>
      <c r="J50" s="107"/>
      <c r="K50" s="98"/>
      <c r="L50" s="108"/>
      <c r="M50" s="109"/>
      <c r="N50" s="110"/>
      <c r="O50" s="113"/>
    </row>
    <row r="51" spans="1:15" ht="20.25" customHeight="1" x14ac:dyDescent="0.15">
      <c r="A51" s="114"/>
      <c r="B51" s="102"/>
      <c r="C51" s="103"/>
      <c r="D51" s="95"/>
      <c r="E51" s="96"/>
      <c r="F51" s="96"/>
      <c r="G51" s="97"/>
      <c r="H51" s="105"/>
      <c r="I51" s="106"/>
      <c r="J51" s="107"/>
      <c r="K51" s="98"/>
      <c r="L51" s="108"/>
      <c r="M51" s="109"/>
      <c r="N51" s="110"/>
      <c r="O51" s="113"/>
    </row>
    <row r="52" spans="1:15" ht="20.25" customHeight="1" x14ac:dyDescent="0.15">
      <c r="A52" s="114"/>
      <c r="B52" s="102"/>
      <c r="C52" s="103"/>
      <c r="D52" s="95"/>
      <c r="E52" s="96"/>
      <c r="F52" s="96"/>
      <c r="G52" s="97"/>
      <c r="H52" s="105"/>
      <c r="I52" s="106"/>
      <c r="J52" s="107"/>
      <c r="K52" s="98"/>
      <c r="L52" s="108"/>
      <c r="M52" s="109"/>
      <c r="N52" s="110"/>
      <c r="O52" s="113"/>
    </row>
    <row r="53" spans="1:15" ht="20.25" customHeight="1" x14ac:dyDescent="0.15">
      <c r="A53" s="114"/>
      <c r="B53" s="102"/>
      <c r="C53" s="103"/>
      <c r="D53" s="95"/>
      <c r="E53" s="96"/>
      <c r="F53" s="96"/>
      <c r="G53" s="97"/>
      <c r="H53" s="105"/>
      <c r="I53" s="106"/>
      <c r="J53" s="107"/>
      <c r="K53" s="98"/>
      <c r="L53" s="108"/>
      <c r="M53" s="109"/>
      <c r="N53" s="110"/>
      <c r="O53" s="113"/>
    </row>
    <row r="54" spans="1:15" ht="20.25" customHeight="1" x14ac:dyDescent="0.15">
      <c r="A54" s="114"/>
      <c r="B54" s="102"/>
      <c r="C54" s="103"/>
      <c r="D54" s="95"/>
      <c r="E54" s="96"/>
      <c r="F54" s="96"/>
      <c r="G54" s="97"/>
      <c r="H54" s="105"/>
      <c r="I54" s="106"/>
      <c r="J54" s="107"/>
      <c r="K54" s="98"/>
      <c r="L54" s="108"/>
      <c r="M54" s="109"/>
      <c r="N54" s="110"/>
      <c r="O54" s="113"/>
    </row>
    <row r="55" spans="1:15" ht="20.25" customHeight="1" x14ac:dyDescent="0.15">
      <c r="A55" s="114"/>
      <c r="B55" s="102"/>
      <c r="C55" s="103"/>
      <c r="D55" s="95"/>
      <c r="E55" s="96"/>
      <c r="F55" s="96"/>
      <c r="G55" s="97"/>
      <c r="H55" s="105"/>
      <c r="I55" s="106"/>
      <c r="J55" s="107"/>
      <c r="K55" s="98"/>
      <c r="L55" s="108"/>
      <c r="M55" s="109"/>
      <c r="N55" s="110"/>
      <c r="O55" s="113"/>
    </row>
    <row r="56" spans="1:15" ht="20.25" customHeight="1" x14ac:dyDescent="0.15">
      <c r="A56" s="114"/>
      <c r="B56" s="102"/>
      <c r="C56" s="103"/>
      <c r="D56" s="95"/>
      <c r="E56" s="96"/>
      <c r="F56" s="96"/>
      <c r="G56" s="97"/>
      <c r="H56" s="105"/>
      <c r="I56" s="106"/>
      <c r="J56" s="107"/>
      <c r="K56" s="98"/>
      <c r="L56" s="108"/>
      <c r="M56" s="109"/>
      <c r="N56" s="110"/>
      <c r="O56" s="113"/>
    </row>
    <row r="57" spans="1:15" ht="20.25" customHeight="1" x14ac:dyDescent="0.15">
      <c r="A57" s="114"/>
      <c r="B57" s="102"/>
      <c r="C57" s="103"/>
      <c r="D57" s="95"/>
      <c r="E57" s="96"/>
      <c r="F57" s="96"/>
      <c r="G57" s="97"/>
      <c r="H57" s="105"/>
      <c r="I57" s="106"/>
      <c r="J57" s="107"/>
      <c r="K57" s="98"/>
      <c r="L57" s="108"/>
      <c r="M57" s="109"/>
      <c r="N57" s="110"/>
      <c r="O57" s="113"/>
    </row>
    <row r="58" spans="1:15" ht="20.25" customHeight="1" x14ac:dyDescent="0.15">
      <c r="A58" s="114"/>
      <c r="B58" s="102"/>
      <c r="C58" s="103"/>
      <c r="D58" s="95"/>
      <c r="E58" s="96"/>
      <c r="F58" s="96"/>
      <c r="G58" s="97"/>
      <c r="H58" s="105"/>
      <c r="I58" s="106"/>
      <c r="J58" s="107"/>
      <c r="K58" s="98"/>
      <c r="L58" s="108"/>
      <c r="M58" s="109"/>
      <c r="N58" s="110"/>
      <c r="O58" s="113"/>
    </row>
    <row r="59" spans="1:15" ht="20.25" customHeight="1" x14ac:dyDescent="0.15">
      <c r="A59" s="114"/>
      <c r="B59" s="102"/>
      <c r="C59" s="103"/>
      <c r="D59" s="95"/>
      <c r="E59" s="96"/>
      <c r="F59" s="96"/>
      <c r="G59" s="97"/>
      <c r="H59" s="105"/>
      <c r="I59" s="106"/>
      <c r="J59" s="107"/>
      <c r="K59" s="98"/>
      <c r="L59" s="108"/>
      <c r="M59" s="109"/>
      <c r="N59" s="110"/>
      <c r="O59" s="113"/>
    </row>
    <row r="60" spans="1:15" ht="20.25" customHeight="1" x14ac:dyDescent="0.15">
      <c r="A60" s="114"/>
      <c r="B60" s="102"/>
      <c r="C60" s="103"/>
      <c r="D60" s="95"/>
      <c r="E60" s="96"/>
      <c r="F60" s="96"/>
      <c r="G60" s="97"/>
      <c r="H60" s="105"/>
      <c r="I60" s="106"/>
      <c r="J60" s="107"/>
      <c r="K60" s="98"/>
      <c r="L60" s="108"/>
      <c r="M60" s="109"/>
      <c r="N60" s="110"/>
      <c r="O60" s="113"/>
    </row>
    <row r="61" spans="1:15" ht="20.25" customHeight="1" x14ac:dyDescent="0.15">
      <c r="A61" s="114"/>
      <c r="B61" s="102"/>
      <c r="C61" s="103"/>
      <c r="D61" s="95"/>
      <c r="E61" s="96"/>
      <c r="F61" s="96"/>
      <c r="G61" s="97"/>
      <c r="H61" s="105"/>
      <c r="I61" s="106"/>
      <c r="J61" s="107"/>
      <c r="K61" s="98"/>
      <c r="L61" s="108"/>
      <c r="M61" s="109"/>
      <c r="N61" s="110"/>
      <c r="O61" s="113"/>
    </row>
    <row r="62" spans="1:15" ht="20.25" customHeight="1" x14ac:dyDescent="0.15">
      <c r="A62" s="114"/>
      <c r="B62" s="102"/>
      <c r="C62" s="103"/>
      <c r="D62" s="95"/>
      <c r="E62" s="96"/>
      <c r="F62" s="96"/>
      <c r="G62" s="97"/>
      <c r="H62" s="105"/>
      <c r="I62" s="106"/>
      <c r="J62" s="107"/>
      <c r="K62" s="98"/>
      <c r="L62" s="108"/>
      <c r="M62" s="109"/>
      <c r="N62" s="110"/>
      <c r="O62" s="113"/>
    </row>
    <row r="63" spans="1:15" ht="20.25" customHeight="1" x14ac:dyDescent="0.15">
      <c r="A63" s="114"/>
      <c r="B63" s="102"/>
      <c r="C63" s="103"/>
      <c r="D63" s="95"/>
      <c r="E63" s="96"/>
      <c r="F63" s="96"/>
      <c r="G63" s="97"/>
      <c r="H63" s="105"/>
      <c r="I63" s="106"/>
      <c r="J63" s="107"/>
      <c r="K63" s="98"/>
      <c r="L63" s="108"/>
      <c r="M63" s="109"/>
      <c r="N63" s="110"/>
      <c r="O63" s="113"/>
    </row>
    <row r="64" spans="1:15" ht="20.25" customHeight="1" x14ac:dyDescent="0.15">
      <c r="A64" s="114"/>
      <c r="B64" s="102"/>
      <c r="C64" s="103"/>
      <c r="D64" s="95"/>
      <c r="E64" s="96"/>
      <c r="F64" s="96"/>
      <c r="G64" s="97"/>
      <c r="H64" s="105"/>
      <c r="I64" s="106"/>
      <c r="J64" s="107"/>
      <c r="K64" s="98"/>
      <c r="L64" s="108"/>
      <c r="M64" s="109"/>
      <c r="N64" s="110"/>
      <c r="O64" s="113"/>
    </row>
    <row r="65" spans="1:15" ht="20.25" customHeight="1" x14ac:dyDescent="0.15">
      <c r="A65" s="114"/>
      <c r="B65" s="102"/>
      <c r="C65" s="103"/>
      <c r="D65" s="95"/>
      <c r="E65" s="96"/>
      <c r="F65" s="96"/>
      <c r="G65" s="97"/>
      <c r="H65" s="105"/>
      <c r="I65" s="106"/>
      <c r="J65" s="107"/>
      <c r="K65" s="98"/>
      <c r="L65" s="108"/>
      <c r="M65" s="109"/>
      <c r="N65" s="110"/>
      <c r="O65" s="113"/>
    </row>
    <row r="66" spans="1:15" ht="20.25" customHeight="1" x14ac:dyDescent="0.15">
      <c r="A66" s="114"/>
      <c r="B66" s="102"/>
      <c r="C66" s="103"/>
      <c r="D66" s="95"/>
      <c r="E66" s="96"/>
      <c r="F66" s="96"/>
      <c r="G66" s="97"/>
      <c r="H66" s="105"/>
      <c r="I66" s="106"/>
      <c r="J66" s="107"/>
      <c r="K66" s="98"/>
      <c r="L66" s="108"/>
      <c r="M66" s="109"/>
      <c r="N66" s="110"/>
      <c r="O66" s="113"/>
    </row>
    <row r="67" spans="1:15" ht="20.25" customHeight="1" x14ac:dyDescent="0.15">
      <c r="A67" s="114"/>
      <c r="B67" s="102"/>
      <c r="C67" s="103"/>
      <c r="D67" s="95"/>
      <c r="E67" s="96"/>
      <c r="F67" s="96"/>
      <c r="G67" s="97"/>
      <c r="H67" s="105"/>
      <c r="I67" s="106"/>
      <c r="J67" s="107"/>
      <c r="K67" s="98"/>
      <c r="L67" s="108"/>
      <c r="M67" s="109"/>
      <c r="N67" s="110"/>
      <c r="O67" s="113"/>
    </row>
    <row r="68" spans="1:15" ht="20.25" customHeight="1" x14ac:dyDescent="0.15">
      <c r="A68" s="114"/>
      <c r="B68" s="102"/>
      <c r="C68" s="103"/>
      <c r="D68" s="95"/>
      <c r="E68" s="96"/>
      <c r="F68" s="96"/>
      <c r="G68" s="97"/>
      <c r="H68" s="105"/>
      <c r="I68" s="106"/>
      <c r="J68" s="107"/>
      <c r="K68" s="98"/>
      <c r="L68" s="108"/>
      <c r="M68" s="109"/>
      <c r="N68" s="110"/>
      <c r="O68" s="113"/>
    </row>
    <row r="69" spans="1:15" ht="20.25" customHeight="1" x14ac:dyDescent="0.15">
      <c r="A69" s="114"/>
      <c r="B69" s="102"/>
      <c r="C69" s="103"/>
      <c r="D69" s="95"/>
      <c r="E69" s="96"/>
      <c r="F69" s="96"/>
      <c r="G69" s="97"/>
      <c r="H69" s="105"/>
      <c r="I69" s="106"/>
      <c r="J69" s="107"/>
      <c r="K69" s="98"/>
      <c r="L69" s="108"/>
      <c r="M69" s="109"/>
      <c r="N69" s="110"/>
      <c r="O69" s="113"/>
    </row>
    <row r="70" spans="1:15" ht="20.25" customHeight="1" x14ac:dyDescent="0.15">
      <c r="A70" s="114"/>
      <c r="B70" s="102"/>
      <c r="C70" s="103"/>
      <c r="D70" s="95"/>
      <c r="E70" s="96"/>
      <c r="F70" s="96"/>
      <c r="G70" s="97"/>
      <c r="H70" s="105"/>
      <c r="I70" s="106"/>
      <c r="J70" s="107"/>
      <c r="K70" s="98"/>
      <c r="L70" s="108"/>
      <c r="M70" s="109"/>
      <c r="N70" s="110"/>
      <c r="O70" s="113"/>
    </row>
    <row r="71" spans="1:15" ht="20.25" customHeight="1" x14ac:dyDescent="0.15">
      <c r="A71" s="114"/>
      <c r="B71" s="102"/>
      <c r="C71" s="103"/>
      <c r="D71" s="95"/>
      <c r="E71" s="96"/>
      <c r="F71" s="96"/>
      <c r="G71" s="97"/>
      <c r="H71" s="105"/>
      <c r="I71" s="106"/>
      <c r="J71" s="107"/>
      <c r="K71" s="98"/>
      <c r="L71" s="108"/>
      <c r="M71" s="109"/>
      <c r="N71" s="110"/>
      <c r="O71" s="113"/>
    </row>
    <row r="72" spans="1:15" ht="20.25" customHeight="1" x14ac:dyDescent="0.15">
      <c r="A72" s="114"/>
      <c r="B72" s="102"/>
      <c r="C72" s="103"/>
      <c r="D72" s="95"/>
      <c r="E72" s="96"/>
      <c r="F72" s="96"/>
      <c r="G72" s="97"/>
      <c r="H72" s="105"/>
      <c r="I72" s="106"/>
      <c r="J72" s="107"/>
      <c r="K72" s="98"/>
      <c r="L72" s="108"/>
      <c r="M72" s="109"/>
      <c r="N72" s="110"/>
      <c r="O72" s="113"/>
    </row>
    <row r="73" spans="1:15" ht="20.25" customHeight="1" x14ac:dyDescent="0.15">
      <c r="A73" s="114"/>
      <c r="B73" s="102"/>
      <c r="C73" s="103"/>
      <c r="D73" s="95"/>
      <c r="E73" s="96"/>
      <c r="F73" s="96"/>
      <c r="G73" s="97"/>
      <c r="H73" s="105"/>
      <c r="I73" s="106"/>
      <c r="J73" s="107"/>
      <c r="K73" s="98"/>
      <c r="L73" s="108"/>
      <c r="M73" s="109"/>
      <c r="N73" s="110"/>
      <c r="O73" s="113"/>
    </row>
    <row r="74" spans="1:15" ht="20.25" customHeight="1" x14ac:dyDescent="0.15">
      <c r="A74" s="114"/>
      <c r="B74" s="102"/>
      <c r="C74" s="103"/>
      <c r="D74" s="95"/>
      <c r="E74" s="96"/>
      <c r="F74" s="96"/>
      <c r="G74" s="97"/>
      <c r="H74" s="105"/>
      <c r="I74" s="106"/>
      <c r="J74" s="107"/>
      <c r="K74" s="98"/>
      <c r="L74" s="108"/>
      <c r="M74" s="109"/>
      <c r="N74" s="110"/>
      <c r="O74" s="113"/>
    </row>
    <row r="75" spans="1:15" ht="20.25" customHeight="1" x14ac:dyDescent="0.15">
      <c r="A75" s="114"/>
      <c r="B75" s="102"/>
      <c r="C75" s="103"/>
      <c r="D75" s="95"/>
      <c r="E75" s="96"/>
      <c r="F75" s="96"/>
      <c r="G75" s="97"/>
      <c r="H75" s="105"/>
      <c r="I75" s="106"/>
      <c r="J75" s="107"/>
      <c r="K75" s="98"/>
      <c r="L75" s="108"/>
      <c r="M75" s="109"/>
      <c r="N75" s="110"/>
      <c r="O75" s="113"/>
    </row>
    <row r="76" spans="1:15" ht="20.25" customHeight="1" x14ac:dyDescent="0.15">
      <c r="A76" s="114"/>
      <c r="B76" s="102"/>
      <c r="C76" s="103"/>
      <c r="D76" s="95"/>
      <c r="E76" s="96"/>
      <c r="F76" s="96"/>
      <c r="G76" s="97"/>
      <c r="H76" s="105"/>
      <c r="I76" s="106"/>
      <c r="J76" s="107"/>
      <c r="K76" s="98"/>
      <c r="L76" s="108"/>
      <c r="M76" s="109"/>
      <c r="N76" s="110"/>
      <c r="O76" s="113"/>
    </row>
    <row r="77" spans="1:15" ht="20.25" customHeight="1" x14ac:dyDescent="0.15">
      <c r="A77" s="114"/>
      <c r="B77" s="102"/>
      <c r="C77" s="103"/>
      <c r="D77" s="95"/>
      <c r="E77" s="96"/>
      <c r="F77" s="96"/>
      <c r="G77" s="97"/>
      <c r="H77" s="105"/>
      <c r="I77" s="106"/>
      <c r="J77" s="107"/>
      <c r="K77" s="98"/>
      <c r="L77" s="108"/>
      <c r="M77" s="109"/>
      <c r="N77" s="110"/>
      <c r="O77" s="113"/>
    </row>
    <row r="78" spans="1:15" ht="20.25" customHeight="1" x14ac:dyDescent="0.15">
      <c r="A78" s="114"/>
      <c r="B78" s="102"/>
      <c r="C78" s="103"/>
      <c r="D78" s="95"/>
      <c r="E78" s="96"/>
      <c r="F78" s="96"/>
      <c r="G78" s="97"/>
      <c r="H78" s="105"/>
      <c r="I78" s="106"/>
      <c r="J78" s="107"/>
      <c r="K78" s="98"/>
      <c r="L78" s="108"/>
      <c r="M78" s="109"/>
      <c r="N78" s="110"/>
      <c r="O78" s="113"/>
    </row>
    <row r="79" spans="1:15" ht="20.25" customHeight="1" x14ac:dyDescent="0.15">
      <c r="A79" s="114"/>
      <c r="B79" s="102"/>
      <c r="C79" s="103"/>
      <c r="D79" s="95"/>
      <c r="E79" s="96"/>
      <c r="F79" s="96"/>
      <c r="G79" s="97"/>
      <c r="H79" s="105"/>
      <c r="I79" s="106"/>
      <c r="J79" s="107"/>
      <c r="K79" s="98"/>
      <c r="L79" s="108"/>
      <c r="M79" s="109"/>
      <c r="N79" s="110"/>
      <c r="O79" s="113"/>
    </row>
    <row r="80" spans="1:15" ht="20.25" customHeight="1" x14ac:dyDescent="0.15">
      <c r="A80" s="114"/>
      <c r="B80" s="102"/>
      <c r="C80" s="103"/>
      <c r="D80" s="95"/>
      <c r="E80" s="96"/>
      <c r="F80" s="96"/>
      <c r="G80" s="97"/>
      <c r="H80" s="105"/>
      <c r="I80" s="106"/>
      <c r="J80" s="107"/>
      <c r="K80" s="98"/>
      <c r="L80" s="108"/>
      <c r="M80" s="109"/>
      <c r="N80" s="110"/>
      <c r="O80" s="113"/>
    </row>
    <row r="81" spans="1:15" ht="20.25" customHeight="1" x14ac:dyDescent="0.15">
      <c r="A81" s="114"/>
      <c r="B81" s="102"/>
      <c r="C81" s="103"/>
      <c r="D81" s="95"/>
      <c r="E81" s="96"/>
      <c r="F81" s="96"/>
      <c r="G81" s="97"/>
      <c r="H81" s="105"/>
      <c r="I81" s="106"/>
      <c r="J81" s="107"/>
      <c r="K81" s="98"/>
      <c r="L81" s="108"/>
      <c r="M81" s="109"/>
      <c r="N81" s="110"/>
      <c r="O81" s="113"/>
    </row>
    <row r="82" spans="1:15" ht="20.25" customHeight="1" x14ac:dyDescent="0.15">
      <c r="A82" s="114"/>
      <c r="B82" s="102"/>
      <c r="C82" s="103"/>
      <c r="D82" s="95"/>
      <c r="E82" s="96"/>
      <c r="F82" s="96"/>
      <c r="G82" s="97"/>
      <c r="H82" s="105"/>
      <c r="I82" s="106"/>
      <c r="J82" s="107"/>
      <c r="K82" s="98"/>
      <c r="L82" s="108"/>
      <c r="M82" s="109"/>
      <c r="N82" s="110"/>
      <c r="O82" s="113"/>
    </row>
    <row r="83" spans="1:15" ht="20.25" customHeight="1" x14ac:dyDescent="0.15">
      <c r="A83" s="114"/>
      <c r="B83" s="102"/>
      <c r="C83" s="103"/>
      <c r="D83" s="95"/>
      <c r="E83" s="96"/>
      <c r="F83" s="96"/>
      <c r="G83" s="97"/>
      <c r="H83" s="105"/>
      <c r="I83" s="106"/>
      <c r="J83" s="107"/>
      <c r="K83" s="98"/>
      <c r="L83" s="108"/>
      <c r="M83" s="109"/>
      <c r="N83" s="110"/>
      <c r="O83" s="113"/>
    </row>
    <row r="84" spans="1:15" ht="20.25" customHeight="1" x14ac:dyDescent="0.15">
      <c r="A84" s="114"/>
      <c r="B84" s="102"/>
      <c r="C84" s="103"/>
      <c r="D84" s="95"/>
      <c r="E84" s="96"/>
      <c r="F84" s="96"/>
      <c r="G84" s="97"/>
      <c r="H84" s="105"/>
      <c r="I84" s="106"/>
      <c r="J84" s="107"/>
      <c r="K84" s="98"/>
      <c r="L84" s="108"/>
      <c r="M84" s="109"/>
      <c r="N84" s="110"/>
      <c r="O84" s="113"/>
    </row>
    <row r="85" spans="1:15" ht="20.25" customHeight="1" x14ac:dyDescent="0.15">
      <c r="A85" s="114"/>
      <c r="B85" s="102"/>
      <c r="C85" s="103"/>
      <c r="D85" s="95"/>
      <c r="E85" s="96"/>
      <c r="F85" s="96"/>
      <c r="G85" s="97"/>
      <c r="H85" s="105"/>
      <c r="I85" s="106"/>
      <c r="J85" s="107"/>
      <c r="K85" s="98"/>
      <c r="L85" s="108"/>
      <c r="M85" s="109"/>
      <c r="N85" s="110"/>
      <c r="O85" s="113"/>
    </row>
    <row r="86" spans="1:15" ht="20.25" customHeight="1" x14ac:dyDescent="0.15">
      <c r="A86" s="114"/>
      <c r="B86" s="102"/>
      <c r="C86" s="103"/>
      <c r="D86" s="95"/>
      <c r="E86" s="96"/>
      <c r="F86" s="96"/>
      <c r="G86" s="97"/>
      <c r="H86" s="105"/>
      <c r="I86" s="106"/>
      <c r="J86" s="107"/>
      <c r="K86" s="98"/>
      <c r="L86" s="108"/>
      <c r="M86" s="109"/>
      <c r="N86" s="110"/>
      <c r="O86" s="113"/>
    </row>
    <row r="87" spans="1:15" ht="20.25" customHeight="1" x14ac:dyDescent="0.15">
      <c r="A87" s="114"/>
      <c r="B87" s="102"/>
      <c r="C87" s="103"/>
      <c r="D87" s="95"/>
      <c r="E87" s="96"/>
      <c r="F87" s="96"/>
      <c r="G87" s="97"/>
      <c r="H87" s="105"/>
      <c r="I87" s="106"/>
      <c r="J87" s="107"/>
      <c r="K87" s="98"/>
      <c r="L87" s="108"/>
      <c r="M87" s="109"/>
      <c r="N87" s="110"/>
      <c r="O87" s="113"/>
    </row>
    <row r="88" spans="1:15" ht="20.25" customHeight="1" x14ac:dyDescent="0.15">
      <c r="A88" s="114"/>
      <c r="B88" s="102"/>
      <c r="C88" s="103"/>
      <c r="D88" s="95"/>
      <c r="E88" s="96"/>
      <c r="F88" s="96"/>
      <c r="G88" s="97"/>
      <c r="H88" s="105"/>
      <c r="I88" s="106"/>
      <c r="J88" s="107"/>
      <c r="K88" s="98"/>
      <c r="L88" s="108"/>
      <c r="M88" s="109"/>
      <c r="N88" s="110"/>
      <c r="O88" s="113"/>
    </row>
    <row r="89" spans="1:15" ht="20.25" customHeight="1" x14ac:dyDescent="0.15">
      <c r="A89" s="114"/>
      <c r="B89" s="102"/>
      <c r="C89" s="103"/>
      <c r="D89" s="95"/>
      <c r="E89" s="96"/>
      <c r="F89" s="96"/>
      <c r="G89" s="97"/>
      <c r="H89" s="105"/>
      <c r="I89" s="106"/>
      <c r="J89" s="107"/>
      <c r="K89" s="98"/>
      <c r="L89" s="108"/>
      <c r="M89" s="109"/>
      <c r="N89" s="110"/>
      <c r="O89" s="113"/>
    </row>
    <row r="90" spans="1:15" ht="20.25" customHeight="1" x14ac:dyDescent="0.15">
      <c r="A90" s="114"/>
      <c r="B90" s="102"/>
      <c r="C90" s="103"/>
      <c r="D90" s="95"/>
      <c r="E90" s="96"/>
      <c r="F90" s="96"/>
      <c r="G90" s="97"/>
      <c r="H90" s="105"/>
      <c r="I90" s="106"/>
      <c r="J90" s="107"/>
      <c r="K90" s="98"/>
      <c r="L90" s="108"/>
      <c r="M90" s="109"/>
      <c r="N90" s="110"/>
      <c r="O90" s="113"/>
    </row>
    <row r="91" spans="1:15" ht="20.25" customHeight="1" x14ac:dyDescent="0.15">
      <c r="A91" s="114"/>
      <c r="B91" s="102"/>
      <c r="C91" s="103"/>
      <c r="D91" s="95"/>
      <c r="E91" s="96"/>
      <c r="F91" s="96"/>
      <c r="G91" s="97"/>
      <c r="H91" s="105"/>
      <c r="I91" s="106"/>
      <c r="J91" s="107"/>
      <c r="K91" s="98"/>
      <c r="L91" s="108"/>
      <c r="M91" s="109"/>
      <c r="N91" s="110"/>
      <c r="O91" s="113"/>
    </row>
    <row r="92" spans="1:15" ht="20.25" customHeight="1" x14ac:dyDescent="0.15">
      <c r="A92" s="114"/>
      <c r="B92" s="102"/>
      <c r="C92" s="103"/>
      <c r="D92" s="95"/>
      <c r="E92" s="96"/>
      <c r="F92" s="96"/>
      <c r="G92" s="97"/>
      <c r="H92" s="105"/>
      <c r="I92" s="106"/>
      <c r="J92" s="107"/>
      <c r="K92" s="98"/>
      <c r="L92" s="108"/>
      <c r="M92" s="109"/>
      <c r="N92" s="110"/>
      <c r="O92" s="113"/>
    </row>
    <row r="93" spans="1:15" ht="20.25" customHeight="1" x14ac:dyDescent="0.15">
      <c r="A93" s="114"/>
      <c r="B93" s="102"/>
      <c r="C93" s="103"/>
      <c r="D93" s="95"/>
      <c r="E93" s="96"/>
      <c r="F93" s="96"/>
      <c r="G93" s="97"/>
      <c r="H93" s="105"/>
      <c r="I93" s="106"/>
      <c r="J93" s="107"/>
      <c r="K93" s="98"/>
      <c r="L93" s="108"/>
      <c r="M93" s="109"/>
      <c r="N93" s="110"/>
      <c r="O93" s="113"/>
    </row>
    <row r="94" spans="1:15" ht="20.25" customHeight="1" x14ac:dyDescent="0.15">
      <c r="A94" s="114"/>
      <c r="B94" s="102"/>
      <c r="C94" s="103"/>
      <c r="D94" s="95"/>
      <c r="E94" s="96"/>
      <c r="F94" s="96"/>
      <c r="G94" s="97"/>
      <c r="H94" s="105"/>
      <c r="I94" s="106"/>
      <c r="J94" s="107"/>
      <c r="K94" s="98"/>
      <c r="L94" s="108"/>
      <c r="M94" s="109"/>
      <c r="N94" s="110"/>
      <c r="O94" s="113"/>
    </row>
    <row r="95" spans="1:15" ht="20.25" customHeight="1" x14ac:dyDescent="0.15">
      <c r="A95" s="114"/>
      <c r="B95" s="102"/>
      <c r="C95" s="103"/>
      <c r="D95" s="95"/>
      <c r="E95" s="96"/>
      <c r="F95" s="96"/>
      <c r="G95" s="97"/>
      <c r="H95" s="105"/>
      <c r="I95" s="106"/>
      <c r="J95" s="107"/>
      <c r="K95" s="98"/>
      <c r="L95" s="108"/>
      <c r="M95" s="109"/>
      <c r="N95" s="110"/>
      <c r="O95" s="113"/>
    </row>
    <row r="96" spans="1:15" ht="20.25" customHeight="1" x14ac:dyDescent="0.15">
      <c r="A96" s="114"/>
      <c r="B96" s="102"/>
      <c r="C96" s="103"/>
      <c r="D96" s="95"/>
      <c r="E96" s="96"/>
      <c r="F96" s="96"/>
      <c r="G96" s="97"/>
      <c r="H96" s="105"/>
      <c r="I96" s="106"/>
      <c r="J96" s="107"/>
      <c r="K96" s="98"/>
      <c r="L96" s="108"/>
      <c r="M96" s="109"/>
      <c r="N96" s="110"/>
      <c r="O96" s="113"/>
    </row>
    <row r="97" spans="1:15" ht="20.25" customHeight="1" x14ac:dyDescent="0.15">
      <c r="A97" s="114"/>
      <c r="B97" s="102"/>
      <c r="C97" s="103"/>
      <c r="D97" s="95"/>
      <c r="E97" s="96"/>
      <c r="F97" s="96"/>
      <c r="G97" s="97"/>
      <c r="H97" s="105"/>
      <c r="I97" s="106"/>
      <c r="J97" s="107"/>
      <c r="K97" s="98"/>
      <c r="L97" s="108"/>
      <c r="M97" s="109"/>
      <c r="N97" s="110"/>
      <c r="O97" s="113"/>
    </row>
    <row r="98" spans="1:15" ht="20.25" customHeight="1" x14ac:dyDescent="0.15">
      <c r="A98" s="114"/>
      <c r="B98" s="102"/>
      <c r="C98" s="103"/>
      <c r="D98" s="95"/>
      <c r="E98" s="96"/>
      <c r="F98" s="96"/>
      <c r="G98" s="97"/>
      <c r="H98" s="105"/>
      <c r="I98" s="106"/>
      <c r="J98" s="107"/>
      <c r="K98" s="98"/>
      <c r="L98" s="108"/>
      <c r="M98" s="109"/>
      <c r="N98" s="110"/>
      <c r="O98" s="113"/>
    </row>
    <row r="99" spans="1:15" ht="20.25" customHeight="1" x14ac:dyDescent="0.15">
      <c r="A99" s="114"/>
      <c r="B99" s="102"/>
      <c r="C99" s="103"/>
      <c r="D99" s="95"/>
      <c r="E99" s="96"/>
      <c r="F99" s="96"/>
      <c r="G99" s="97"/>
      <c r="H99" s="105"/>
      <c r="I99" s="106"/>
      <c r="J99" s="107"/>
      <c r="K99" s="98"/>
      <c r="L99" s="108"/>
      <c r="M99" s="109"/>
      <c r="N99" s="110"/>
      <c r="O99" s="113"/>
    </row>
    <row r="100" spans="1:15" ht="20.25" customHeight="1" x14ac:dyDescent="0.15">
      <c r="A100" s="114"/>
      <c r="B100" s="102"/>
      <c r="C100" s="103"/>
      <c r="D100" s="95"/>
      <c r="E100" s="96"/>
      <c r="F100" s="96"/>
      <c r="G100" s="97"/>
      <c r="H100" s="105"/>
      <c r="I100" s="106"/>
      <c r="J100" s="107"/>
      <c r="K100" s="98"/>
      <c r="L100" s="108"/>
      <c r="M100" s="109"/>
      <c r="N100" s="110"/>
      <c r="O100" s="113"/>
    </row>
    <row r="101" spans="1:15" ht="20.25" customHeight="1" x14ac:dyDescent="0.15">
      <c r="A101" s="114"/>
      <c r="B101" s="102"/>
      <c r="C101" s="103"/>
      <c r="D101" s="95"/>
      <c r="E101" s="96"/>
      <c r="F101" s="96"/>
      <c r="G101" s="97"/>
      <c r="H101" s="105"/>
      <c r="I101" s="106"/>
      <c r="J101" s="107"/>
      <c r="K101" s="98"/>
      <c r="L101" s="108"/>
      <c r="M101" s="109"/>
      <c r="N101" s="110"/>
      <c r="O101" s="113"/>
    </row>
    <row r="102" spans="1:15" ht="20.25" customHeight="1" x14ac:dyDescent="0.15">
      <c r="A102" s="114"/>
      <c r="B102" s="102"/>
      <c r="C102" s="103"/>
      <c r="D102" s="95"/>
      <c r="E102" s="96"/>
      <c r="F102" s="96"/>
      <c r="G102" s="97"/>
      <c r="H102" s="105"/>
      <c r="I102" s="106"/>
      <c r="J102" s="107"/>
      <c r="K102" s="98"/>
      <c r="L102" s="108"/>
      <c r="M102" s="109"/>
      <c r="N102" s="110"/>
      <c r="O102" s="113"/>
    </row>
    <row r="103" spans="1:15" ht="20.25" customHeight="1" x14ac:dyDescent="0.15">
      <c r="A103" s="114"/>
      <c r="B103" s="102"/>
      <c r="C103" s="103"/>
      <c r="D103" s="95"/>
      <c r="E103" s="96"/>
      <c r="F103" s="96"/>
      <c r="G103" s="97"/>
      <c r="H103" s="105"/>
      <c r="I103" s="106"/>
      <c r="J103" s="107"/>
      <c r="K103" s="98"/>
      <c r="L103" s="108"/>
      <c r="M103" s="109"/>
      <c r="N103" s="110"/>
      <c r="O103" s="113"/>
    </row>
    <row r="104" spans="1:15" ht="20.25" customHeight="1" x14ac:dyDescent="0.15">
      <c r="A104" s="114"/>
      <c r="B104" s="102"/>
      <c r="C104" s="103"/>
      <c r="D104" s="95"/>
      <c r="E104" s="96"/>
      <c r="F104" s="96"/>
      <c r="G104" s="97"/>
      <c r="H104" s="105"/>
      <c r="I104" s="106"/>
      <c r="J104" s="107"/>
      <c r="K104" s="98"/>
      <c r="L104" s="108"/>
      <c r="M104" s="109"/>
      <c r="N104" s="110"/>
      <c r="O104" s="113"/>
    </row>
    <row r="105" spans="1:15" ht="20.25" customHeight="1" x14ac:dyDescent="0.15">
      <c r="A105" s="114"/>
      <c r="B105" s="102"/>
      <c r="C105" s="103"/>
      <c r="D105" s="95"/>
      <c r="E105" s="96"/>
      <c r="F105" s="96"/>
      <c r="G105" s="97"/>
      <c r="H105" s="105"/>
      <c r="I105" s="106"/>
      <c r="J105" s="107"/>
      <c r="K105" s="98"/>
      <c r="L105" s="108"/>
      <c r="M105" s="109"/>
      <c r="N105" s="110"/>
      <c r="O105" s="113"/>
    </row>
    <row r="106" spans="1:15" ht="20.25" customHeight="1" x14ac:dyDescent="0.15">
      <c r="A106" s="114"/>
      <c r="B106" s="102"/>
      <c r="C106" s="103"/>
      <c r="D106" s="95"/>
      <c r="E106" s="96"/>
      <c r="F106" s="96"/>
      <c r="G106" s="97"/>
      <c r="H106" s="105"/>
      <c r="I106" s="106"/>
      <c r="J106" s="107"/>
      <c r="K106" s="98"/>
      <c r="L106" s="108"/>
      <c r="M106" s="109"/>
      <c r="N106" s="110"/>
      <c r="O106" s="113"/>
    </row>
    <row r="107" spans="1:15" ht="20.25" customHeight="1" x14ac:dyDescent="0.15">
      <c r="A107" s="114"/>
      <c r="B107" s="102"/>
      <c r="C107" s="103"/>
      <c r="D107" s="95"/>
      <c r="E107" s="96"/>
      <c r="F107" s="96"/>
      <c r="G107" s="97"/>
      <c r="H107" s="105"/>
      <c r="I107" s="106"/>
      <c r="J107" s="107"/>
      <c r="K107" s="98"/>
      <c r="L107" s="108"/>
      <c r="M107" s="109"/>
      <c r="N107" s="110"/>
      <c r="O107" s="113"/>
    </row>
    <row r="108" spans="1:15" ht="20.25" customHeight="1" x14ac:dyDescent="0.15">
      <c r="A108" s="114"/>
      <c r="B108" s="102"/>
      <c r="C108" s="103"/>
      <c r="D108" s="95"/>
      <c r="E108" s="96"/>
      <c r="F108" s="96"/>
      <c r="G108" s="97"/>
      <c r="H108" s="105"/>
      <c r="I108" s="106"/>
      <c r="J108" s="107"/>
      <c r="K108" s="98"/>
      <c r="L108" s="108"/>
      <c r="M108" s="109"/>
      <c r="N108" s="110"/>
      <c r="O108" s="113"/>
    </row>
    <row r="109" spans="1:15" ht="20.25" customHeight="1" x14ac:dyDescent="0.15">
      <c r="A109" s="114"/>
      <c r="B109" s="102"/>
      <c r="C109" s="103"/>
      <c r="D109" s="95"/>
      <c r="E109" s="96"/>
      <c r="F109" s="96"/>
      <c r="G109" s="97"/>
      <c r="H109" s="105"/>
      <c r="I109" s="106"/>
      <c r="J109" s="107"/>
      <c r="K109" s="98"/>
      <c r="L109" s="108"/>
      <c r="M109" s="109"/>
      <c r="N109" s="110"/>
      <c r="O109" s="113"/>
    </row>
    <row r="110" spans="1:15" ht="20.25" customHeight="1" x14ac:dyDescent="0.15">
      <c r="A110" s="114"/>
      <c r="B110" s="102"/>
      <c r="C110" s="103"/>
      <c r="D110" s="95"/>
      <c r="E110" s="96"/>
      <c r="F110" s="96"/>
      <c r="G110" s="97"/>
      <c r="H110" s="105"/>
      <c r="I110" s="106"/>
      <c r="J110" s="107"/>
      <c r="K110" s="98"/>
      <c r="L110" s="108"/>
      <c r="M110" s="109"/>
      <c r="N110" s="110"/>
      <c r="O110" s="113"/>
    </row>
    <row r="111" spans="1:15" ht="20.25" customHeight="1" x14ac:dyDescent="0.15">
      <c r="A111" s="114"/>
      <c r="B111" s="102"/>
      <c r="C111" s="103"/>
      <c r="D111" s="95"/>
      <c r="E111" s="96"/>
      <c r="F111" s="96"/>
      <c r="G111" s="97"/>
      <c r="H111" s="105"/>
      <c r="I111" s="106"/>
      <c r="J111" s="107"/>
      <c r="K111" s="98"/>
      <c r="L111" s="108"/>
      <c r="M111" s="109"/>
      <c r="N111" s="110"/>
      <c r="O111" s="113"/>
    </row>
    <row r="112" spans="1:15" ht="20.25" customHeight="1" x14ac:dyDescent="0.15">
      <c r="A112" s="114"/>
      <c r="B112" s="102"/>
      <c r="C112" s="103"/>
      <c r="D112" s="95"/>
      <c r="E112" s="96"/>
      <c r="F112" s="96"/>
      <c r="G112" s="97"/>
      <c r="H112" s="105"/>
      <c r="I112" s="106"/>
      <c r="J112" s="107"/>
      <c r="K112" s="98"/>
      <c r="L112" s="108"/>
      <c r="M112" s="109"/>
      <c r="N112" s="110"/>
      <c r="O112" s="113"/>
    </row>
    <row r="113" spans="1:15" ht="20.25" customHeight="1" x14ac:dyDescent="0.15">
      <c r="A113" s="114"/>
      <c r="B113" s="102"/>
      <c r="C113" s="103"/>
      <c r="D113" s="95"/>
      <c r="E113" s="96"/>
      <c r="F113" s="96"/>
      <c r="G113" s="97"/>
      <c r="H113" s="105"/>
      <c r="I113" s="106"/>
      <c r="J113" s="107"/>
      <c r="K113" s="98"/>
      <c r="L113" s="108"/>
      <c r="M113" s="109"/>
      <c r="N113" s="110"/>
      <c r="O113" s="113"/>
    </row>
    <row r="114" spans="1:15" ht="20.25" customHeight="1" x14ac:dyDescent="0.15">
      <c r="A114" s="114"/>
      <c r="B114" s="102"/>
      <c r="C114" s="103"/>
      <c r="D114" s="95"/>
      <c r="E114" s="96"/>
      <c r="F114" s="96"/>
      <c r="G114" s="97"/>
      <c r="H114" s="105"/>
      <c r="I114" s="106"/>
      <c r="J114" s="107"/>
      <c r="K114" s="98"/>
      <c r="L114" s="108"/>
      <c r="M114" s="109"/>
      <c r="N114" s="110"/>
      <c r="O114" s="113"/>
    </row>
    <row r="115" spans="1:15" ht="20.25" customHeight="1" x14ac:dyDescent="0.15">
      <c r="A115" s="114"/>
      <c r="B115" s="102"/>
      <c r="C115" s="103"/>
      <c r="D115" s="95"/>
      <c r="E115" s="96"/>
      <c r="F115" s="96"/>
      <c r="G115" s="97"/>
      <c r="H115" s="105"/>
      <c r="I115" s="106"/>
      <c r="J115" s="107"/>
      <c r="K115" s="98"/>
      <c r="L115" s="108"/>
      <c r="M115" s="109"/>
      <c r="N115" s="110"/>
      <c r="O115" s="113"/>
    </row>
    <row r="116" spans="1:15" ht="20.25" customHeight="1" x14ac:dyDescent="0.15">
      <c r="A116" s="114"/>
      <c r="B116" s="102"/>
      <c r="C116" s="103"/>
      <c r="D116" s="95"/>
      <c r="E116" s="96"/>
      <c r="F116" s="96"/>
      <c r="G116" s="97"/>
      <c r="H116" s="105"/>
      <c r="I116" s="106"/>
      <c r="J116" s="107"/>
      <c r="K116" s="98"/>
      <c r="L116" s="108"/>
      <c r="M116" s="109"/>
      <c r="N116" s="110"/>
      <c r="O116" s="113"/>
    </row>
    <row r="117" spans="1:15" ht="20.25" customHeight="1" x14ac:dyDescent="0.15">
      <c r="A117" s="114"/>
      <c r="B117" s="102"/>
      <c r="C117" s="103"/>
      <c r="D117" s="95"/>
      <c r="E117" s="96"/>
      <c r="F117" s="96"/>
      <c r="G117" s="97"/>
      <c r="H117" s="105"/>
      <c r="I117" s="106"/>
      <c r="J117" s="107"/>
      <c r="K117" s="98"/>
      <c r="L117" s="108"/>
      <c r="M117" s="109"/>
      <c r="N117" s="110"/>
      <c r="O117" s="113"/>
    </row>
    <row r="118" spans="1:15" ht="20.25" customHeight="1" x14ac:dyDescent="0.15">
      <c r="A118" s="114"/>
      <c r="B118" s="102"/>
      <c r="C118" s="103"/>
      <c r="D118" s="95"/>
      <c r="E118" s="96"/>
      <c r="F118" s="96"/>
      <c r="G118" s="97"/>
      <c r="H118" s="105"/>
      <c r="I118" s="106"/>
      <c r="J118" s="107"/>
      <c r="K118" s="98"/>
      <c r="L118" s="108"/>
      <c r="M118" s="109"/>
      <c r="N118" s="110"/>
      <c r="O118" s="113"/>
    </row>
    <row r="119" spans="1:15" ht="20.25" customHeight="1" x14ac:dyDescent="0.15">
      <c r="A119" s="114"/>
      <c r="B119" s="102"/>
      <c r="C119" s="103"/>
      <c r="D119" s="95"/>
      <c r="E119" s="96"/>
      <c r="F119" s="96"/>
      <c r="G119" s="97"/>
      <c r="H119" s="105"/>
      <c r="I119" s="106"/>
      <c r="J119" s="107"/>
      <c r="K119" s="98"/>
      <c r="L119" s="108"/>
      <c r="M119" s="109"/>
      <c r="N119" s="110"/>
      <c r="O119" s="113"/>
    </row>
    <row r="120" spans="1:15" ht="20.25" customHeight="1" x14ac:dyDescent="0.15">
      <c r="A120" s="114"/>
      <c r="B120" s="102"/>
      <c r="C120" s="103"/>
      <c r="D120" s="95"/>
      <c r="E120" s="96"/>
      <c r="F120" s="96"/>
      <c r="G120" s="97"/>
      <c r="H120" s="105"/>
      <c r="I120" s="106"/>
      <c r="J120" s="107"/>
      <c r="K120" s="98"/>
      <c r="L120" s="108"/>
      <c r="M120" s="109"/>
      <c r="N120" s="110"/>
      <c r="O120" s="113"/>
    </row>
    <row r="121" spans="1:15" ht="20.25" customHeight="1" x14ac:dyDescent="0.15">
      <c r="A121" s="114"/>
      <c r="B121" s="102"/>
      <c r="C121" s="103"/>
      <c r="D121" s="95"/>
      <c r="E121" s="96"/>
      <c r="F121" s="96"/>
      <c r="G121" s="97"/>
      <c r="H121" s="105"/>
      <c r="I121" s="106"/>
      <c r="J121" s="107"/>
      <c r="K121" s="98"/>
      <c r="L121" s="108"/>
      <c r="M121" s="109"/>
      <c r="N121" s="110"/>
      <c r="O121" s="113"/>
    </row>
    <row r="122" spans="1:15" ht="20.25" customHeight="1" x14ac:dyDescent="0.15">
      <c r="A122" s="114"/>
      <c r="B122" s="102"/>
      <c r="C122" s="103"/>
      <c r="D122" s="95"/>
      <c r="E122" s="96"/>
      <c r="F122" s="96"/>
      <c r="G122" s="97"/>
      <c r="H122" s="105"/>
      <c r="I122" s="106"/>
      <c r="J122" s="107"/>
      <c r="K122" s="98"/>
      <c r="L122" s="108"/>
      <c r="M122" s="109"/>
      <c r="N122" s="110"/>
      <c r="O122" s="113"/>
    </row>
    <row r="123" spans="1:15" ht="20.25" customHeight="1" x14ac:dyDescent="0.15">
      <c r="A123" s="114"/>
      <c r="B123" s="102"/>
      <c r="C123" s="103"/>
      <c r="D123" s="95"/>
      <c r="E123" s="96"/>
      <c r="F123" s="96"/>
      <c r="G123" s="97"/>
      <c r="H123" s="105"/>
      <c r="I123" s="106"/>
      <c r="J123" s="107"/>
      <c r="K123" s="98"/>
      <c r="L123" s="108"/>
      <c r="M123" s="109"/>
      <c r="N123" s="110"/>
      <c r="O123" s="113"/>
    </row>
    <row r="124" spans="1:15" ht="20.25" customHeight="1" x14ac:dyDescent="0.15">
      <c r="A124" s="114"/>
      <c r="B124" s="102"/>
      <c r="C124" s="103"/>
      <c r="D124" s="95"/>
      <c r="E124" s="96"/>
      <c r="F124" s="96"/>
      <c r="G124" s="97"/>
      <c r="H124" s="105"/>
      <c r="I124" s="106"/>
      <c r="J124" s="107"/>
      <c r="K124" s="98"/>
      <c r="L124" s="108"/>
      <c r="M124" s="109"/>
      <c r="N124" s="110"/>
      <c r="O124" s="113"/>
    </row>
    <row r="125" spans="1:15" ht="20.25" customHeight="1" x14ac:dyDescent="0.15">
      <c r="A125" s="114"/>
      <c r="B125" s="102"/>
      <c r="C125" s="103"/>
      <c r="D125" s="95"/>
      <c r="E125" s="96"/>
      <c r="F125" s="96"/>
      <c r="G125" s="97"/>
      <c r="H125" s="105"/>
      <c r="I125" s="106"/>
      <c r="J125" s="107"/>
      <c r="K125" s="98"/>
      <c r="L125" s="108"/>
      <c r="M125" s="109"/>
      <c r="N125" s="110"/>
      <c r="O125" s="113"/>
    </row>
    <row r="126" spans="1:15" ht="20.25" customHeight="1" x14ac:dyDescent="0.15">
      <c r="A126" s="114"/>
      <c r="B126" s="102"/>
      <c r="C126" s="103"/>
      <c r="D126" s="95"/>
      <c r="E126" s="96"/>
      <c r="F126" s="96"/>
      <c r="G126" s="97"/>
      <c r="H126" s="105"/>
      <c r="I126" s="106"/>
      <c r="J126" s="107"/>
      <c r="K126" s="98"/>
      <c r="L126" s="108"/>
      <c r="M126" s="109"/>
      <c r="N126" s="110"/>
      <c r="O126" s="113"/>
    </row>
    <row r="127" spans="1:15" ht="20.25" customHeight="1" x14ac:dyDescent="0.15">
      <c r="A127" s="114"/>
      <c r="B127" s="102"/>
      <c r="C127" s="103"/>
      <c r="D127" s="95"/>
      <c r="E127" s="96"/>
      <c r="F127" s="96"/>
      <c r="G127" s="97"/>
      <c r="H127" s="105"/>
      <c r="I127" s="106"/>
      <c r="J127" s="107"/>
      <c r="K127" s="98"/>
      <c r="L127" s="108"/>
      <c r="M127" s="109"/>
      <c r="N127" s="110"/>
      <c r="O127" s="113"/>
    </row>
    <row r="128" spans="1:15" ht="20.25" customHeight="1" x14ac:dyDescent="0.15">
      <c r="A128" s="114"/>
      <c r="B128" s="102"/>
      <c r="C128" s="103"/>
      <c r="D128" s="95"/>
      <c r="E128" s="96"/>
      <c r="F128" s="96"/>
      <c r="G128" s="97"/>
      <c r="H128" s="105"/>
      <c r="I128" s="106"/>
      <c r="J128" s="107"/>
      <c r="K128" s="98"/>
      <c r="L128" s="108"/>
      <c r="M128" s="109"/>
      <c r="N128" s="110"/>
      <c r="O128" s="113"/>
    </row>
    <row r="129" spans="1:15" ht="20.25" customHeight="1" x14ac:dyDescent="0.15">
      <c r="A129" s="114"/>
      <c r="B129" s="102"/>
      <c r="C129" s="103"/>
      <c r="D129" s="95"/>
      <c r="E129" s="96"/>
      <c r="F129" s="96"/>
      <c r="G129" s="97"/>
      <c r="H129" s="105"/>
      <c r="I129" s="106"/>
      <c r="J129" s="107"/>
      <c r="K129" s="98"/>
      <c r="L129" s="108"/>
      <c r="M129" s="109"/>
      <c r="N129" s="110"/>
      <c r="O129" s="113"/>
    </row>
    <row r="130" spans="1:15" ht="20.25" customHeight="1" x14ac:dyDescent="0.15">
      <c r="A130" s="114"/>
      <c r="B130" s="102"/>
      <c r="C130" s="103"/>
      <c r="D130" s="95"/>
      <c r="E130" s="96"/>
      <c r="F130" s="96"/>
      <c r="G130" s="97"/>
      <c r="H130" s="105"/>
      <c r="I130" s="106"/>
      <c r="J130" s="107"/>
      <c r="K130" s="98"/>
      <c r="L130" s="108"/>
      <c r="M130" s="109"/>
      <c r="N130" s="110"/>
      <c r="O130" s="113"/>
    </row>
    <row r="131" spans="1:15" ht="20.25" customHeight="1" x14ac:dyDescent="0.15">
      <c r="A131" s="114"/>
      <c r="B131" s="102"/>
      <c r="C131" s="103"/>
      <c r="D131" s="95"/>
      <c r="E131" s="96"/>
      <c r="F131" s="96"/>
      <c r="G131" s="97"/>
      <c r="H131" s="105"/>
      <c r="I131" s="106"/>
      <c r="J131" s="107"/>
      <c r="K131" s="98"/>
      <c r="L131" s="108"/>
      <c r="M131" s="109"/>
      <c r="N131" s="110"/>
      <c r="O131" s="113"/>
    </row>
    <row r="132" spans="1:15" ht="20.25" customHeight="1" x14ac:dyDescent="0.15">
      <c r="A132" s="114"/>
      <c r="B132" s="102"/>
      <c r="C132" s="103"/>
      <c r="D132" s="95"/>
      <c r="E132" s="96"/>
      <c r="F132" s="96"/>
      <c r="G132" s="97"/>
      <c r="H132" s="105"/>
      <c r="I132" s="106"/>
      <c r="J132" s="107"/>
      <c r="K132" s="98"/>
      <c r="L132" s="108"/>
      <c r="M132" s="109"/>
      <c r="N132" s="110"/>
      <c r="O132" s="113"/>
    </row>
    <row r="133" spans="1:15" ht="20.25" customHeight="1" x14ac:dyDescent="0.15">
      <c r="A133" s="114"/>
      <c r="B133" s="102"/>
      <c r="C133" s="103"/>
      <c r="D133" s="95"/>
      <c r="E133" s="96"/>
      <c r="F133" s="96"/>
      <c r="G133" s="97"/>
      <c r="H133" s="105"/>
      <c r="I133" s="106"/>
      <c r="J133" s="107"/>
      <c r="K133" s="98"/>
      <c r="L133" s="108"/>
      <c r="M133" s="109"/>
      <c r="N133" s="110"/>
      <c r="O133" s="113"/>
    </row>
    <row r="134" spans="1:15" ht="20.25" customHeight="1" x14ac:dyDescent="0.15">
      <c r="A134" s="114"/>
      <c r="B134" s="102"/>
      <c r="C134" s="103"/>
      <c r="D134" s="95"/>
      <c r="E134" s="96"/>
      <c r="F134" s="96"/>
      <c r="G134" s="97"/>
      <c r="H134" s="105"/>
      <c r="I134" s="106"/>
      <c r="J134" s="107"/>
      <c r="K134" s="98"/>
      <c r="L134" s="108"/>
      <c r="M134" s="109"/>
      <c r="N134" s="110"/>
      <c r="O134" s="113"/>
    </row>
    <row r="135" spans="1:15" ht="20.25" customHeight="1" x14ac:dyDescent="0.15">
      <c r="A135" s="114"/>
      <c r="B135" s="102"/>
      <c r="C135" s="103"/>
      <c r="D135" s="95"/>
      <c r="E135" s="96"/>
      <c r="F135" s="96"/>
      <c r="G135" s="97"/>
      <c r="H135" s="105"/>
      <c r="I135" s="106"/>
      <c r="J135" s="107"/>
      <c r="K135" s="98"/>
      <c r="L135" s="108"/>
      <c r="M135" s="109"/>
      <c r="N135" s="110"/>
      <c r="O135" s="113"/>
    </row>
    <row r="136" spans="1:15" ht="20.25" customHeight="1" x14ac:dyDescent="0.15">
      <c r="A136" s="114"/>
      <c r="B136" s="102"/>
      <c r="C136" s="103"/>
      <c r="D136" s="95"/>
      <c r="E136" s="96"/>
      <c r="F136" s="96"/>
      <c r="G136" s="97"/>
      <c r="H136" s="105"/>
      <c r="I136" s="106"/>
      <c r="J136" s="107"/>
      <c r="K136" s="98"/>
      <c r="L136" s="108"/>
      <c r="M136" s="109"/>
      <c r="N136" s="110"/>
      <c r="O136" s="113"/>
    </row>
    <row r="137" spans="1:15" ht="20.25" customHeight="1" x14ac:dyDescent="0.15">
      <c r="A137" s="114"/>
      <c r="B137" s="102"/>
      <c r="C137" s="103"/>
      <c r="D137" s="95"/>
      <c r="E137" s="96"/>
      <c r="F137" s="96"/>
      <c r="G137" s="97"/>
      <c r="H137" s="105"/>
      <c r="I137" s="106"/>
      <c r="J137" s="107"/>
      <c r="K137" s="98"/>
      <c r="L137" s="108"/>
      <c r="M137" s="109"/>
      <c r="N137" s="110"/>
      <c r="O137" s="113"/>
    </row>
    <row r="138" spans="1:15" ht="20.25" customHeight="1" x14ac:dyDescent="0.15">
      <c r="A138" s="114"/>
      <c r="B138" s="102"/>
      <c r="C138" s="103"/>
      <c r="D138" s="95"/>
      <c r="E138" s="96"/>
      <c r="F138" s="96"/>
      <c r="G138" s="97"/>
      <c r="H138" s="105"/>
      <c r="I138" s="106"/>
      <c r="J138" s="107"/>
      <c r="K138" s="98"/>
      <c r="L138" s="108"/>
      <c r="M138" s="109"/>
      <c r="N138" s="110"/>
      <c r="O138" s="113"/>
    </row>
    <row r="139" spans="1:15" ht="20.25" customHeight="1" x14ac:dyDescent="0.15">
      <c r="A139" s="114"/>
      <c r="B139" s="102"/>
      <c r="C139" s="103"/>
      <c r="D139" s="95"/>
      <c r="E139" s="96"/>
      <c r="F139" s="96"/>
      <c r="G139" s="97"/>
      <c r="H139" s="105"/>
      <c r="I139" s="106"/>
      <c r="J139" s="107"/>
      <c r="K139" s="98"/>
      <c r="L139" s="108"/>
      <c r="M139" s="109"/>
      <c r="N139" s="110"/>
      <c r="O139" s="113"/>
    </row>
    <row r="140" spans="1:15" ht="20.25" customHeight="1" x14ac:dyDescent="0.15">
      <c r="A140" s="114"/>
      <c r="B140" s="102"/>
      <c r="C140" s="103"/>
      <c r="D140" s="95"/>
      <c r="E140" s="96"/>
      <c r="F140" s="96"/>
      <c r="G140" s="97"/>
      <c r="H140" s="105"/>
      <c r="I140" s="106"/>
      <c r="J140" s="107"/>
      <c r="K140" s="98"/>
      <c r="L140" s="108"/>
      <c r="M140" s="109"/>
      <c r="N140" s="110"/>
      <c r="O140" s="113"/>
    </row>
    <row r="141" spans="1:15" ht="20.25" customHeight="1" x14ac:dyDescent="0.15">
      <c r="A141" s="114"/>
      <c r="B141" s="102"/>
      <c r="C141" s="103"/>
      <c r="D141" s="95"/>
      <c r="E141" s="96"/>
      <c r="F141" s="96"/>
      <c r="G141" s="97"/>
      <c r="H141" s="105"/>
      <c r="I141" s="106"/>
      <c r="J141" s="107"/>
      <c r="K141" s="98"/>
      <c r="L141" s="108"/>
      <c r="M141" s="109"/>
      <c r="N141" s="110"/>
      <c r="O141" s="113"/>
    </row>
    <row r="142" spans="1:15" ht="20.25" customHeight="1" x14ac:dyDescent="0.15">
      <c r="A142" s="114"/>
      <c r="B142" s="102"/>
      <c r="C142" s="103"/>
      <c r="D142" s="95"/>
      <c r="E142" s="96"/>
      <c r="F142" s="96"/>
      <c r="G142" s="97"/>
      <c r="H142" s="105"/>
      <c r="I142" s="106"/>
      <c r="J142" s="107"/>
      <c r="K142" s="98"/>
      <c r="L142" s="108"/>
      <c r="M142" s="109"/>
      <c r="N142" s="110"/>
      <c r="O142" s="113"/>
    </row>
    <row r="143" spans="1:15" ht="20.25" customHeight="1" x14ac:dyDescent="0.15">
      <c r="A143" s="114"/>
      <c r="B143" s="102"/>
      <c r="C143" s="103"/>
      <c r="D143" s="95"/>
      <c r="E143" s="96"/>
      <c r="F143" s="96"/>
      <c r="G143" s="97"/>
      <c r="H143" s="105"/>
      <c r="I143" s="106"/>
      <c r="J143" s="107"/>
      <c r="K143" s="98"/>
      <c r="L143" s="108"/>
      <c r="M143" s="109"/>
      <c r="N143" s="110"/>
      <c r="O143" s="113"/>
    </row>
    <row r="144" spans="1:15" ht="20.25" customHeight="1" x14ac:dyDescent="0.15">
      <c r="A144" s="114"/>
      <c r="B144" s="102"/>
      <c r="C144" s="103"/>
      <c r="D144" s="95"/>
      <c r="E144" s="96"/>
      <c r="F144" s="96"/>
      <c r="G144" s="97"/>
      <c r="H144" s="105"/>
      <c r="I144" s="106"/>
      <c r="J144" s="107"/>
      <c r="K144" s="98"/>
      <c r="L144" s="108"/>
      <c r="M144" s="109"/>
      <c r="N144" s="110"/>
      <c r="O144" s="113"/>
    </row>
    <row r="145" spans="1:15" ht="20.25" customHeight="1" x14ac:dyDescent="0.15">
      <c r="A145" s="114"/>
      <c r="B145" s="102"/>
      <c r="C145" s="103"/>
      <c r="D145" s="95"/>
      <c r="E145" s="96"/>
      <c r="F145" s="96"/>
      <c r="G145" s="97"/>
      <c r="H145" s="105"/>
      <c r="I145" s="106"/>
      <c r="J145" s="107"/>
      <c r="K145" s="98"/>
      <c r="L145" s="108"/>
      <c r="M145" s="109"/>
      <c r="N145" s="110"/>
      <c r="O145" s="113"/>
    </row>
    <row r="146" spans="1:15" ht="20.25" customHeight="1" x14ac:dyDescent="0.15">
      <c r="A146" s="114"/>
      <c r="B146" s="102"/>
      <c r="C146" s="103"/>
      <c r="D146" s="95"/>
      <c r="E146" s="96"/>
      <c r="F146" s="96"/>
      <c r="G146" s="97"/>
      <c r="H146" s="105"/>
      <c r="I146" s="106"/>
      <c r="J146" s="107"/>
      <c r="K146" s="98"/>
      <c r="L146" s="108"/>
      <c r="M146" s="109"/>
      <c r="N146" s="110"/>
      <c r="O146" s="113"/>
    </row>
    <row r="147" spans="1:15" ht="20.25" customHeight="1" x14ac:dyDescent="0.15">
      <c r="A147" s="114"/>
      <c r="B147" s="102"/>
      <c r="C147" s="103"/>
      <c r="D147" s="95"/>
      <c r="E147" s="96"/>
      <c r="F147" s="96"/>
      <c r="G147" s="97"/>
      <c r="H147" s="105"/>
      <c r="I147" s="106"/>
      <c r="J147" s="107"/>
      <c r="K147" s="98"/>
      <c r="L147" s="108"/>
      <c r="M147" s="109"/>
      <c r="N147" s="110"/>
      <c r="O147" s="113"/>
    </row>
    <row r="148" spans="1:15" ht="20.25" customHeight="1" x14ac:dyDescent="0.15">
      <c r="A148" s="114"/>
      <c r="B148" s="102"/>
      <c r="C148" s="103"/>
      <c r="D148" s="95"/>
      <c r="E148" s="96"/>
      <c r="F148" s="96"/>
      <c r="G148" s="97"/>
      <c r="H148" s="105"/>
      <c r="I148" s="106"/>
      <c r="J148" s="107"/>
      <c r="K148" s="98"/>
      <c r="L148" s="108"/>
      <c r="M148" s="109"/>
      <c r="N148" s="110"/>
      <c r="O148" s="113"/>
    </row>
    <row r="149" spans="1:15" ht="20.25" customHeight="1" x14ac:dyDescent="0.15">
      <c r="A149" s="114"/>
      <c r="B149" s="102"/>
      <c r="C149" s="103"/>
      <c r="D149" s="95"/>
      <c r="E149" s="96"/>
      <c r="F149" s="96"/>
      <c r="G149" s="97"/>
      <c r="H149" s="105"/>
      <c r="I149" s="106"/>
      <c r="J149" s="107"/>
      <c r="K149" s="98"/>
      <c r="L149" s="108"/>
      <c r="M149" s="109"/>
      <c r="N149" s="110"/>
      <c r="O149" s="113"/>
    </row>
    <row r="150" spans="1:15" ht="20.25" customHeight="1" x14ac:dyDescent="0.15">
      <c r="A150" s="114"/>
      <c r="B150" s="102"/>
      <c r="C150" s="103"/>
      <c r="D150" s="95"/>
      <c r="E150" s="96"/>
      <c r="F150" s="96"/>
      <c r="G150" s="97"/>
      <c r="H150" s="105"/>
      <c r="I150" s="106"/>
      <c r="J150" s="107"/>
      <c r="K150" s="98"/>
      <c r="L150" s="108"/>
      <c r="M150" s="109"/>
      <c r="N150" s="110"/>
      <c r="O150" s="113"/>
    </row>
    <row r="151" spans="1:15" ht="20.25" customHeight="1" x14ac:dyDescent="0.15">
      <c r="A151" s="114"/>
      <c r="B151" s="102"/>
      <c r="C151" s="103"/>
      <c r="D151" s="95"/>
      <c r="E151" s="96"/>
      <c r="F151" s="96"/>
      <c r="G151" s="97"/>
      <c r="H151" s="105"/>
      <c r="I151" s="106"/>
      <c r="J151" s="107"/>
      <c r="K151" s="98"/>
      <c r="L151" s="108"/>
      <c r="M151" s="109"/>
      <c r="N151" s="110"/>
      <c r="O151" s="113"/>
    </row>
    <row r="152" spans="1:15" ht="20.25" customHeight="1" x14ac:dyDescent="0.15">
      <c r="A152" s="114"/>
      <c r="B152" s="102"/>
      <c r="C152" s="103"/>
      <c r="D152" s="95"/>
      <c r="E152" s="96"/>
      <c r="F152" s="96"/>
      <c r="G152" s="97"/>
      <c r="H152" s="105"/>
      <c r="I152" s="106"/>
      <c r="J152" s="107"/>
      <c r="K152" s="98"/>
      <c r="L152" s="108"/>
      <c r="M152" s="109"/>
      <c r="N152" s="110"/>
      <c r="O152" s="113"/>
    </row>
    <row r="153" spans="1:15" ht="20.25" customHeight="1" x14ac:dyDescent="0.15">
      <c r="A153" s="114"/>
      <c r="B153" s="102"/>
      <c r="C153" s="103"/>
      <c r="D153" s="95"/>
      <c r="E153" s="96"/>
      <c r="F153" s="96"/>
      <c r="G153" s="97"/>
      <c r="H153" s="105"/>
      <c r="I153" s="106"/>
      <c r="J153" s="107"/>
      <c r="K153" s="98"/>
      <c r="L153" s="108"/>
      <c r="M153" s="109"/>
      <c r="N153" s="110"/>
      <c r="O153" s="113"/>
    </row>
    <row r="154" spans="1:15" ht="20.25" customHeight="1" x14ac:dyDescent="0.15">
      <c r="A154" s="114"/>
      <c r="B154" s="102"/>
      <c r="C154" s="103"/>
      <c r="D154" s="95"/>
      <c r="E154" s="96"/>
      <c r="F154" s="96"/>
      <c r="G154" s="97"/>
      <c r="H154" s="105"/>
      <c r="I154" s="106"/>
      <c r="J154" s="107"/>
      <c r="K154" s="98"/>
      <c r="L154" s="108"/>
      <c r="M154" s="109"/>
      <c r="N154" s="110"/>
      <c r="O154" s="113"/>
    </row>
    <row r="155" spans="1:15" ht="20.25" customHeight="1" x14ac:dyDescent="0.15">
      <c r="A155" s="114"/>
      <c r="B155" s="102"/>
      <c r="C155" s="103"/>
      <c r="D155" s="95"/>
      <c r="E155" s="96"/>
      <c r="F155" s="96"/>
      <c r="G155" s="97"/>
      <c r="H155" s="105"/>
      <c r="I155" s="106"/>
      <c r="J155" s="107"/>
      <c r="K155" s="98"/>
      <c r="L155" s="108"/>
      <c r="M155" s="109"/>
      <c r="N155" s="110"/>
      <c r="O155" s="113"/>
    </row>
    <row r="156" spans="1:15" ht="20.25" customHeight="1" x14ac:dyDescent="0.15">
      <c r="A156" s="114"/>
      <c r="B156" s="102"/>
      <c r="C156" s="103"/>
      <c r="D156" s="95"/>
      <c r="E156" s="96"/>
      <c r="F156" s="96"/>
      <c r="G156" s="97"/>
      <c r="H156" s="105"/>
      <c r="I156" s="106"/>
      <c r="J156" s="107"/>
      <c r="K156" s="98"/>
      <c r="L156" s="108"/>
      <c r="M156" s="109"/>
      <c r="N156" s="110"/>
      <c r="O156" s="113"/>
    </row>
    <row r="157" spans="1:15" ht="20.25" customHeight="1" x14ac:dyDescent="0.15">
      <c r="A157" s="114"/>
      <c r="B157" s="102"/>
      <c r="C157" s="103"/>
      <c r="D157" s="95"/>
      <c r="E157" s="96"/>
      <c r="F157" s="96"/>
      <c r="G157" s="97"/>
      <c r="H157" s="105"/>
      <c r="I157" s="106"/>
      <c r="J157" s="107"/>
      <c r="K157" s="98"/>
      <c r="L157" s="108"/>
      <c r="M157" s="109"/>
      <c r="N157" s="110"/>
      <c r="O157" s="113"/>
    </row>
    <row r="158" spans="1:15" ht="20.25" customHeight="1" x14ac:dyDescent="0.15">
      <c r="A158" s="114"/>
      <c r="B158" s="102"/>
      <c r="C158" s="103"/>
      <c r="D158" s="95"/>
      <c r="E158" s="96"/>
      <c r="F158" s="96"/>
      <c r="G158" s="97"/>
      <c r="H158" s="105"/>
      <c r="I158" s="106"/>
      <c r="J158" s="107"/>
      <c r="K158" s="98"/>
      <c r="L158" s="108"/>
      <c r="M158" s="109"/>
      <c r="N158" s="110"/>
      <c r="O158" s="113"/>
    </row>
    <row r="159" spans="1:15" ht="20.25" customHeight="1" x14ac:dyDescent="0.15">
      <c r="A159" s="114"/>
      <c r="B159" s="102"/>
      <c r="C159" s="103"/>
      <c r="D159" s="95"/>
      <c r="E159" s="96"/>
      <c r="F159" s="96"/>
      <c r="G159" s="97"/>
      <c r="H159" s="105"/>
      <c r="I159" s="106"/>
      <c r="J159" s="107"/>
      <c r="K159" s="98"/>
      <c r="L159" s="108"/>
      <c r="M159" s="109"/>
      <c r="N159" s="110"/>
      <c r="O159" s="113"/>
    </row>
    <row r="160" spans="1:15" ht="20.25" customHeight="1" x14ac:dyDescent="0.15">
      <c r="A160" s="114"/>
      <c r="B160" s="102"/>
      <c r="C160" s="103"/>
      <c r="D160" s="95"/>
      <c r="E160" s="96"/>
      <c r="F160" s="96"/>
      <c r="G160" s="97"/>
      <c r="H160" s="105"/>
      <c r="I160" s="106"/>
      <c r="J160" s="107"/>
      <c r="K160" s="98"/>
      <c r="L160" s="108"/>
      <c r="M160" s="109"/>
      <c r="N160" s="110"/>
      <c r="O160" s="113"/>
    </row>
    <row r="161" spans="1:15" ht="20.25" customHeight="1" x14ac:dyDescent="0.15">
      <c r="A161" s="114"/>
      <c r="B161" s="102"/>
      <c r="C161" s="103"/>
      <c r="D161" s="95"/>
      <c r="E161" s="96"/>
      <c r="F161" s="96"/>
      <c r="G161" s="97"/>
      <c r="H161" s="105"/>
      <c r="I161" s="106"/>
      <c r="J161" s="107"/>
      <c r="K161" s="98"/>
      <c r="L161" s="108"/>
      <c r="M161" s="109"/>
      <c r="N161" s="110"/>
      <c r="O161" s="113"/>
    </row>
    <row r="162" spans="1:15" ht="20.25" customHeight="1" x14ac:dyDescent="0.15">
      <c r="A162" s="114"/>
      <c r="B162" s="102"/>
      <c r="C162" s="103"/>
      <c r="D162" s="95"/>
      <c r="E162" s="96"/>
      <c r="F162" s="96"/>
      <c r="G162" s="97"/>
      <c r="H162" s="105"/>
      <c r="I162" s="106"/>
      <c r="J162" s="107"/>
      <c r="K162" s="98"/>
      <c r="L162" s="108"/>
      <c r="M162" s="109"/>
      <c r="N162" s="110"/>
      <c r="O162" s="113"/>
    </row>
    <row r="163" spans="1:15" ht="20.25" customHeight="1" x14ac:dyDescent="0.15">
      <c r="A163" s="114"/>
      <c r="B163" s="102"/>
      <c r="C163" s="103"/>
      <c r="D163" s="95"/>
      <c r="E163" s="96"/>
      <c r="F163" s="96"/>
      <c r="G163" s="97"/>
      <c r="H163" s="105"/>
      <c r="I163" s="106"/>
      <c r="J163" s="107"/>
      <c r="K163" s="98"/>
      <c r="L163" s="108"/>
      <c r="M163" s="109"/>
      <c r="N163" s="110"/>
      <c r="O163" s="113"/>
    </row>
    <row r="164" spans="1:15" ht="20.25" customHeight="1" x14ac:dyDescent="0.15">
      <c r="A164" s="114"/>
      <c r="B164" s="102"/>
      <c r="C164" s="103"/>
      <c r="D164" s="95"/>
      <c r="E164" s="96"/>
      <c r="F164" s="96"/>
      <c r="G164" s="97"/>
      <c r="H164" s="105"/>
      <c r="I164" s="106"/>
      <c r="J164" s="107"/>
      <c r="K164" s="98"/>
      <c r="L164" s="108"/>
      <c r="M164" s="109"/>
      <c r="N164" s="110"/>
      <c r="O164" s="113"/>
    </row>
    <row r="165" spans="1:15" ht="20.25" customHeight="1" x14ac:dyDescent="0.15">
      <c r="A165" s="114"/>
      <c r="B165" s="102"/>
      <c r="C165" s="103"/>
      <c r="D165" s="95"/>
      <c r="E165" s="96"/>
      <c r="F165" s="96"/>
      <c r="G165" s="97"/>
      <c r="H165" s="105"/>
      <c r="I165" s="106"/>
      <c r="J165" s="107"/>
      <c r="K165" s="98"/>
      <c r="L165" s="108"/>
      <c r="M165" s="109"/>
      <c r="N165" s="110"/>
      <c r="O165" s="113"/>
    </row>
    <row r="166" spans="1:15" ht="20.25" customHeight="1" x14ac:dyDescent="0.15">
      <c r="A166" s="114"/>
      <c r="B166" s="102"/>
      <c r="C166" s="103"/>
      <c r="D166" s="95"/>
      <c r="E166" s="96"/>
      <c r="F166" s="96"/>
      <c r="G166" s="97"/>
      <c r="H166" s="105"/>
      <c r="I166" s="106"/>
      <c r="J166" s="107"/>
      <c r="K166" s="98"/>
      <c r="L166" s="108"/>
      <c r="M166" s="109"/>
      <c r="N166" s="110"/>
      <c r="O166" s="113"/>
    </row>
    <row r="167" spans="1:15" ht="20.25" customHeight="1" x14ac:dyDescent="0.15">
      <c r="A167" s="114"/>
      <c r="B167" s="102"/>
      <c r="C167" s="103"/>
      <c r="D167" s="95"/>
      <c r="E167" s="96"/>
      <c r="F167" s="96"/>
      <c r="G167" s="97"/>
      <c r="H167" s="105"/>
      <c r="I167" s="106"/>
      <c r="J167" s="107"/>
      <c r="K167" s="98"/>
      <c r="L167" s="108"/>
      <c r="M167" s="109"/>
      <c r="N167" s="110"/>
      <c r="O167" s="113"/>
    </row>
    <row r="168" spans="1:15" ht="20.25" customHeight="1" x14ac:dyDescent="0.15">
      <c r="A168" s="114"/>
      <c r="B168" s="102"/>
      <c r="C168" s="103"/>
      <c r="D168" s="95"/>
      <c r="E168" s="96"/>
      <c r="F168" s="96"/>
      <c r="G168" s="97"/>
      <c r="H168" s="105"/>
      <c r="I168" s="106"/>
      <c r="J168" s="107"/>
      <c r="K168" s="98"/>
      <c r="L168" s="108"/>
      <c r="M168" s="109"/>
      <c r="N168" s="110"/>
      <c r="O168" s="113"/>
    </row>
    <row r="169" spans="1:15" ht="20.25" customHeight="1" x14ac:dyDescent="0.15">
      <c r="A169" s="114"/>
      <c r="B169" s="102"/>
      <c r="C169" s="103"/>
      <c r="D169" s="95"/>
      <c r="E169" s="96"/>
      <c r="F169" s="96"/>
      <c r="G169" s="97"/>
      <c r="H169" s="105"/>
      <c r="I169" s="106"/>
      <c r="J169" s="107"/>
      <c r="K169" s="98"/>
      <c r="L169" s="108"/>
      <c r="M169" s="109"/>
      <c r="N169" s="110"/>
      <c r="O169" s="113"/>
    </row>
    <row r="170" spans="1:15" ht="20.25" customHeight="1" x14ac:dyDescent="0.15">
      <c r="A170" s="114"/>
      <c r="B170" s="102"/>
      <c r="C170" s="103"/>
      <c r="D170" s="95"/>
      <c r="E170" s="96"/>
      <c r="F170" s="96"/>
      <c r="G170" s="97"/>
      <c r="H170" s="105"/>
      <c r="I170" s="106"/>
      <c r="J170" s="107"/>
      <c r="K170" s="98"/>
      <c r="L170" s="108"/>
      <c r="M170" s="109"/>
      <c r="N170" s="110"/>
      <c r="O170" s="113"/>
    </row>
    <row r="171" spans="1:15" ht="20.25" customHeight="1" x14ac:dyDescent="0.15">
      <c r="A171" s="114"/>
      <c r="B171" s="102"/>
      <c r="C171" s="103"/>
      <c r="D171" s="95"/>
      <c r="E171" s="96"/>
      <c r="F171" s="96"/>
      <c r="G171" s="97"/>
      <c r="H171" s="105"/>
      <c r="I171" s="106"/>
      <c r="J171" s="107"/>
      <c r="K171" s="98"/>
      <c r="L171" s="108"/>
      <c r="M171" s="109"/>
      <c r="N171" s="110"/>
      <c r="O171" s="113"/>
    </row>
    <row r="172" spans="1:15" ht="20.25" customHeight="1" x14ac:dyDescent="0.15">
      <c r="A172" s="114"/>
      <c r="B172" s="102"/>
      <c r="C172" s="103"/>
      <c r="D172" s="95"/>
      <c r="E172" s="96"/>
      <c r="F172" s="96"/>
      <c r="G172" s="97"/>
      <c r="H172" s="105"/>
      <c r="I172" s="106"/>
      <c r="J172" s="107"/>
      <c r="K172" s="98"/>
      <c r="L172" s="108"/>
      <c r="M172" s="109"/>
      <c r="N172" s="110"/>
      <c r="O172" s="113"/>
    </row>
    <row r="173" spans="1:15" ht="20.25" customHeight="1" x14ac:dyDescent="0.15">
      <c r="A173" s="114"/>
      <c r="B173" s="102"/>
      <c r="C173" s="103"/>
      <c r="D173" s="95"/>
      <c r="E173" s="96"/>
      <c r="F173" s="96"/>
      <c r="G173" s="97"/>
      <c r="H173" s="105"/>
      <c r="I173" s="106"/>
      <c r="J173" s="107"/>
      <c r="K173" s="98"/>
      <c r="L173" s="108"/>
      <c r="M173" s="109"/>
      <c r="N173" s="110"/>
      <c r="O173" s="113"/>
    </row>
    <row r="174" spans="1:15" ht="20.25" customHeight="1" x14ac:dyDescent="0.15">
      <c r="A174" s="114"/>
      <c r="B174" s="102"/>
      <c r="C174" s="103"/>
      <c r="D174" s="95"/>
      <c r="E174" s="96"/>
      <c r="F174" s="96"/>
      <c r="G174" s="97"/>
      <c r="H174" s="105"/>
      <c r="I174" s="106"/>
      <c r="J174" s="107"/>
      <c r="K174" s="98"/>
      <c r="L174" s="108"/>
      <c r="M174" s="109"/>
      <c r="N174" s="110"/>
      <c r="O174" s="113"/>
    </row>
    <row r="175" spans="1:15" ht="20.25" customHeight="1" x14ac:dyDescent="0.15">
      <c r="A175" s="114"/>
      <c r="B175" s="102"/>
      <c r="C175" s="103"/>
      <c r="D175" s="95"/>
      <c r="E175" s="96"/>
      <c r="F175" s="96"/>
      <c r="G175" s="97"/>
      <c r="H175" s="105"/>
      <c r="I175" s="106"/>
      <c r="J175" s="107"/>
      <c r="K175" s="98"/>
      <c r="L175" s="108"/>
      <c r="M175" s="109"/>
      <c r="N175" s="110"/>
      <c r="O175" s="113"/>
    </row>
    <row r="176" spans="1:15" ht="20.25" customHeight="1" x14ac:dyDescent="0.15">
      <c r="A176" s="114"/>
      <c r="B176" s="102"/>
      <c r="C176" s="103"/>
      <c r="D176" s="95"/>
      <c r="E176" s="96"/>
      <c r="F176" s="96"/>
      <c r="G176" s="97"/>
      <c r="H176" s="105"/>
      <c r="I176" s="106"/>
      <c r="J176" s="107"/>
      <c r="K176" s="98"/>
      <c r="L176" s="108"/>
      <c r="M176" s="109"/>
      <c r="N176" s="110"/>
      <c r="O176" s="113"/>
    </row>
    <row r="177" spans="1:15" ht="20.25" customHeight="1" x14ac:dyDescent="0.15">
      <c r="A177" s="114"/>
      <c r="B177" s="102"/>
      <c r="C177" s="103"/>
      <c r="D177" s="95"/>
      <c r="E177" s="96"/>
      <c r="F177" s="96"/>
      <c r="G177" s="97"/>
      <c r="H177" s="105"/>
      <c r="I177" s="106"/>
      <c r="J177" s="107"/>
      <c r="K177" s="98"/>
      <c r="L177" s="108"/>
      <c r="M177" s="109"/>
      <c r="N177" s="110"/>
      <c r="O177" s="113"/>
    </row>
    <row r="178" spans="1:15" ht="20.25" customHeight="1" x14ac:dyDescent="0.15">
      <c r="A178" s="114"/>
      <c r="B178" s="102"/>
      <c r="C178" s="103"/>
      <c r="D178" s="95"/>
      <c r="E178" s="96"/>
      <c r="F178" s="96"/>
      <c r="G178" s="97"/>
      <c r="H178" s="105"/>
      <c r="I178" s="106"/>
      <c r="J178" s="107"/>
      <c r="K178" s="98"/>
      <c r="L178" s="108"/>
      <c r="M178" s="109"/>
      <c r="N178" s="110"/>
      <c r="O178" s="113"/>
    </row>
    <row r="179" spans="1:15" ht="20.25" customHeight="1" x14ac:dyDescent="0.15">
      <c r="A179" s="114"/>
      <c r="B179" s="102"/>
      <c r="C179" s="103"/>
      <c r="D179" s="95"/>
      <c r="E179" s="96"/>
      <c r="F179" s="96"/>
      <c r="G179" s="97"/>
      <c r="H179" s="105"/>
      <c r="I179" s="106"/>
      <c r="J179" s="107"/>
      <c r="K179" s="98"/>
      <c r="L179" s="108"/>
      <c r="M179" s="109"/>
      <c r="N179" s="110"/>
      <c r="O179" s="113"/>
    </row>
    <row r="180" spans="1:15" ht="20.25" customHeight="1" x14ac:dyDescent="0.15">
      <c r="A180" s="114"/>
      <c r="B180" s="102"/>
      <c r="C180" s="103"/>
      <c r="D180" s="95"/>
      <c r="E180" s="96"/>
      <c r="F180" s="96"/>
      <c r="G180" s="97"/>
      <c r="H180" s="105"/>
      <c r="I180" s="106"/>
      <c r="J180" s="107"/>
      <c r="K180" s="98"/>
      <c r="L180" s="108"/>
      <c r="M180" s="109"/>
      <c r="N180" s="110"/>
      <c r="O180" s="113"/>
    </row>
    <row r="181" spans="1:15" ht="20.25" customHeight="1" x14ac:dyDescent="0.15">
      <c r="A181" s="114"/>
      <c r="B181" s="102"/>
      <c r="C181" s="103"/>
      <c r="D181" s="95"/>
      <c r="E181" s="96"/>
      <c r="F181" s="96"/>
      <c r="G181" s="97"/>
      <c r="H181" s="105"/>
      <c r="I181" s="106"/>
      <c r="J181" s="107"/>
      <c r="K181" s="98"/>
      <c r="L181" s="108"/>
      <c r="M181" s="109"/>
      <c r="N181" s="110"/>
      <c r="O181" s="113"/>
    </row>
    <row r="182" spans="1:15" ht="20.25" customHeight="1" x14ac:dyDescent="0.15">
      <c r="A182" s="114"/>
      <c r="B182" s="102"/>
      <c r="C182" s="103"/>
      <c r="D182" s="95"/>
      <c r="E182" s="96"/>
      <c r="F182" s="96"/>
      <c r="G182" s="97"/>
      <c r="H182" s="105"/>
      <c r="I182" s="106"/>
      <c r="J182" s="107"/>
      <c r="K182" s="98"/>
      <c r="L182" s="108"/>
      <c r="M182" s="109"/>
      <c r="N182" s="110"/>
      <c r="O182" s="113"/>
    </row>
    <row r="183" spans="1:15" ht="20.25" customHeight="1" x14ac:dyDescent="0.15">
      <c r="A183" s="114"/>
      <c r="B183" s="102"/>
      <c r="C183" s="103"/>
      <c r="D183" s="95"/>
      <c r="E183" s="96"/>
      <c r="F183" s="96"/>
      <c r="G183" s="97"/>
      <c r="H183" s="105"/>
      <c r="I183" s="106"/>
      <c r="J183" s="107"/>
      <c r="K183" s="98"/>
      <c r="L183" s="108"/>
      <c r="M183" s="109"/>
      <c r="N183" s="110"/>
      <c r="O183" s="113"/>
    </row>
    <row r="184" spans="1:15" ht="20.25" customHeight="1" x14ac:dyDescent="0.15">
      <c r="A184" s="114"/>
      <c r="B184" s="102"/>
      <c r="C184" s="103"/>
      <c r="D184" s="95"/>
      <c r="E184" s="96"/>
      <c r="F184" s="96"/>
      <c r="G184" s="97"/>
      <c r="H184" s="105"/>
      <c r="I184" s="106"/>
      <c r="J184" s="107"/>
      <c r="K184" s="98"/>
      <c r="L184" s="108"/>
      <c r="M184" s="109"/>
      <c r="N184" s="110"/>
      <c r="O184" s="113"/>
    </row>
    <row r="185" spans="1:15" ht="20.25" customHeight="1" x14ac:dyDescent="0.15">
      <c r="A185" s="114"/>
      <c r="B185" s="102"/>
      <c r="C185" s="103"/>
      <c r="D185" s="95"/>
      <c r="E185" s="96"/>
      <c r="F185" s="96"/>
      <c r="G185" s="97"/>
      <c r="H185" s="105"/>
      <c r="I185" s="106"/>
      <c r="J185" s="107"/>
      <c r="K185" s="98"/>
      <c r="L185" s="108"/>
      <c r="M185" s="109"/>
      <c r="N185" s="110"/>
      <c r="O185" s="113"/>
    </row>
    <row r="186" spans="1:15" ht="20.25" customHeight="1" x14ac:dyDescent="0.15">
      <c r="A186" s="114"/>
      <c r="B186" s="102"/>
      <c r="C186" s="103"/>
      <c r="D186" s="95"/>
      <c r="E186" s="96"/>
      <c r="F186" s="96"/>
      <c r="G186" s="97"/>
      <c r="H186" s="105"/>
      <c r="I186" s="106"/>
      <c r="J186" s="107"/>
      <c r="K186" s="98"/>
      <c r="L186" s="108"/>
      <c r="M186" s="109"/>
      <c r="N186" s="110"/>
      <c r="O186" s="113"/>
    </row>
    <row r="187" spans="1:15" ht="20.25" customHeight="1" x14ac:dyDescent="0.15">
      <c r="A187" s="114"/>
      <c r="B187" s="102"/>
      <c r="C187" s="103"/>
      <c r="D187" s="95"/>
      <c r="E187" s="96"/>
      <c r="F187" s="96"/>
      <c r="G187" s="97"/>
      <c r="H187" s="105"/>
      <c r="I187" s="106"/>
      <c r="J187" s="107"/>
      <c r="K187" s="98"/>
      <c r="L187" s="108"/>
      <c r="M187" s="109"/>
      <c r="N187" s="110"/>
      <c r="O187" s="113"/>
    </row>
    <row r="188" spans="1:15" ht="20.25" customHeight="1" x14ac:dyDescent="0.15">
      <c r="A188" s="114"/>
      <c r="B188" s="102"/>
      <c r="C188" s="103"/>
      <c r="D188" s="95"/>
      <c r="E188" s="96"/>
      <c r="F188" s="96"/>
      <c r="G188" s="97"/>
      <c r="H188" s="105"/>
      <c r="I188" s="106"/>
      <c r="J188" s="107"/>
      <c r="K188" s="98"/>
      <c r="L188" s="108"/>
      <c r="M188" s="109"/>
      <c r="N188" s="110"/>
      <c r="O188" s="113"/>
    </row>
    <row r="189" spans="1:15" ht="20.25" customHeight="1" x14ac:dyDescent="0.15">
      <c r="A189" s="114"/>
      <c r="B189" s="102"/>
      <c r="C189" s="103"/>
      <c r="D189" s="95"/>
      <c r="E189" s="96"/>
      <c r="F189" s="96"/>
      <c r="G189" s="97"/>
      <c r="H189" s="105"/>
      <c r="I189" s="106"/>
      <c r="J189" s="107"/>
      <c r="K189" s="98"/>
      <c r="L189" s="108"/>
      <c r="M189" s="109"/>
      <c r="N189" s="110"/>
      <c r="O189" s="113"/>
    </row>
    <row r="190" spans="1:15" ht="20.25" customHeight="1" x14ac:dyDescent="0.15">
      <c r="A190" s="114"/>
      <c r="B190" s="102"/>
      <c r="C190" s="103"/>
      <c r="D190" s="95"/>
      <c r="E190" s="96"/>
      <c r="F190" s="96"/>
      <c r="G190" s="97"/>
      <c r="H190" s="105"/>
      <c r="I190" s="106"/>
      <c r="J190" s="107"/>
      <c r="K190" s="98"/>
      <c r="L190" s="108"/>
      <c r="M190" s="109"/>
      <c r="N190" s="110"/>
      <c r="O190" s="113"/>
    </row>
    <row r="191" spans="1:15" ht="20.25" customHeight="1" x14ac:dyDescent="0.15">
      <c r="A191" s="114"/>
      <c r="B191" s="102"/>
      <c r="C191" s="103"/>
      <c r="D191" s="95"/>
      <c r="E191" s="96"/>
      <c r="F191" s="96"/>
      <c r="G191" s="97"/>
      <c r="H191" s="105"/>
      <c r="I191" s="106"/>
      <c r="J191" s="107"/>
      <c r="K191" s="98"/>
      <c r="L191" s="108"/>
      <c r="M191" s="109"/>
      <c r="N191" s="110"/>
      <c r="O191" s="113"/>
    </row>
    <row r="192" spans="1:15" ht="20.25" customHeight="1" x14ac:dyDescent="0.15">
      <c r="A192" s="114"/>
      <c r="B192" s="102"/>
      <c r="C192" s="103"/>
      <c r="D192" s="95"/>
      <c r="E192" s="96"/>
      <c r="F192" s="96"/>
      <c r="G192" s="97"/>
      <c r="H192" s="105"/>
      <c r="I192" s="106"/>
      <c r="J192" s="107"/>
      <c r="K192" s="98"/>
      <c r="L192" s="108"/>
      <c r="M192" s="109"/>
      <c r="N192" s="110"/>
      <c r="O192" s="113"/>
    </row>
    <row r="193" spans="1:15" ht="20.25" customHeight="1" x14ac:dyDescent="0.15">
      <c r="A193" s="114"/>
      <c r="B193" s="102"/>
      <c r="C193" s="103"/>
      <c r="D193" s="95"/>
      <c r="E193" s="96"/>
      <c r="F193" s="96"/>
      <c r="G193" s="97"/>
      <c r="H193" s="105"/>
      <c r="I193" s="106"/>
      <c r="J193" s="107"/>
      <c r="K193" s="98"/>
      <c r="L193" s="108"/>
      <c r="M193" s="109"/>
      <c r="N193" s="110"/>
      <c r="O193" s="113"/>
    </row>
    <row r="194" spans="1:15" ht="20.25" customHeight="1" x14ac:dyDescent="0.15">
      <c r="A194" s="114"/>
      <c r="B194" s="102"/>
      <c r="C194" s="103"/>
      <c r="D194" s="95"/>
      <c r="E194" s="96"/>
      <c r="F194" s="96"/>
      <c r="G194" s="97"/>
      <c r="H194" s="105"/>
      <c r="I194" s="106"/>
      <c r="J194" s="107"/>
      <c r="K194" s="98"/>
      <c r="L194" s="108"/>
      <c r="M194" s="109"/>
      <c r="N194" s="110"/>
      <c r="O194" s="113"/>
    </row>
    <row r="195" spans="1:15" ht="20.25" customHeight="1" x14ac:dyDescent="0.15">
      <c r="A195" s="114"/>
      <c r="B195" s="102"/>
      <c r="C195" s="103"/>
      <c r="D195" s="95"/>
      <c r="E195" s="96"/>
      <c r="F195" s="96"/>
      <c r="G195" s="97"/>
      <c r="H195" s="105"/>
      <c r="I195" s="106"/>
      <c r="J195" s="107"/>
      <c r="K195" s="98"/>
      <c r="L195" s="108"/>
      <c r="M195" s="109"/>
      <c r="N195" s="110"/>
      <c r="O195" s="113"/>
    </row>
    <row r="196" spans="1:15" ht="20.25" customHeight="1" x14ac:dyDescent="0.15">
      <c r="A196" s="114"/>
      <c r="B196" s="102"/>
      <c r="C196" s="103"/>
      <c r="D196" s="95"/>
      <c r="E196" s="96"/>
      <c r="F196" s="96"/>
      <c r="G196" s="97"/>
      <c r="H196" s="105"/>
      <c r="I196" s="106"/>
      <c r="J196" s="107"/>
      <c r="K196" s="98"/>
      <c r="L196" s="108"/>
      <c r="M196" s="109"/>
      <c r="N196" s="110"/>
      <c r="O196" s="113"/>
    </row>
    <row r="197" spans="1:15" ht="20.25" customHeight="1" x14ac:dyDescent="0.15">
      <c r="A197" s="114"/>
      <c r="B197" s="102"/>
      <c r="C197" s="103"/>
      <c r="D197" s="95"/>
      <c r="E197" s="96"/>
      <c r="F197" s="96"/>
      <c r="G197" s="97"/>
      <c r="H197" s="105"/>
      <c r="I197" s="106"/>
      <c r="J197" s="107"/>
      <c r="K197" s="98"/>
      <c r="L197" s="108"/>
      <c r="M197" s="109"/>
      <c r="N197" s="110"/>
      <c r="O197" s="113"/>
    </row>
    <row r="198" spans="1:15" ht="20.25" customHeight="1" x14ac:dyDescent="0.15">
      <c r="A198" s="114"/>
      <c r="B198" s="102"/>
      <c r="C198" s="103"/>
      <c r="D198" s="95"/>
      <c r="E198" s="96"/>
      <c r="F198" s="96"/>
      <c r="G198" s="97"/>
      <c r="H198" s="105"/>
      <c r="I198" s="106"/>
      <c r="J198" s="107"/>
      <c r="K198" s="98"/>
      <c r="L198" s="108"/>
      <c r="M198" s="109"/>
      <c r="N198" s="110"/>
      <c r="O198" s="113"/>
    </row>
    <row r="199" spans="1:15" ht="20.25" customHeight="1" x14ac:dyDescent="0.15">
      <c r="A199" s="114"/>
      <c r="B199" s="102"/>
      <c r="C199" s="103"/>
      <c r="D199" s="95"/>
      <c r="E199" s="96"/>
      <c r="F199" s="96"/>
      <c r="G199" s="97"/>
      <c r="H199" s="105"/>
      <c r="I199" s="106"/>
      <c r="J199" s="107"/>
      <c r="K199" s="98"/>
      <c r="L199" s="108"/>
      <c r="M199" s="109"/>
      <c r="N199" s="110"/>
      <c r="O199" s="113"/>
    </row>
    <row r="200" spans="1:15" ht="20.25" customHeight="1" x14ac:dyDescent="0.15">
      <c r="A200" s="114"/>
      <c r="B200" s="102"/>
      <c r="C200" s="103"/>
      <c r="D200" s="95"/>
      <c r="E200" s="96"/>
      <c r="F200" s="96"/>
      <c r="G200" s="97"/>
      <c r="H200" s="105"/>
      <c r="I200" s="106"/>
      <c r="J200" s="107"/>
      <c r="K200" s="98"/>
      <c r="L200" s="108"/>
      <c r="M200" s="109"/>
      <c r="N200" s="110"/>
      <c r="O200" s="113"/>
    </row>
    <row r="201" spans="1:15" ht="20.25" customHeight="1" x14ac:dyDescent="0.15">
      <c r="A201" s="114"/>
      <c r="B201" s="102"/>
      <c r="C201" s="103"/>
      <c r="D201" s="95"/>
      <c r="E201" s="96"/>
      <c r="F201" s="96"/>
      <c r="G201" s="97"/>
      <c r="H201" s="105"/>
      <c r="I201" s="106"/>
      <c r="J201" s="107"/>
      <c r="K201" s="98"/>
      <c r="L201" s="108"/>
      <c r="M201" s="109"/>
      <c r="N201" s="110"/>
      <c r="O201" s="113"/>
    </row>
    <row r="202" spans="1:15" ht="20.25" customHeight="1" x14ac:dyDescent="0.15">
      <c r="A202" s="114"/>
      <c r="B202" s="102"/>
      <c r="C202" s="103"/>
      <c r="D202" s="95"/>
      <c r="E202" s="96"/>
      <c r="F202" s="96"/>
      <c r="G202" s="97"/>
      <c r="H202" s="105"/>
      <c r="I202" s="106"/>
      <c r="J202" s="107"/>
      <c r="K202" s="98"/>
      <c r="L202" s="108"/>
      <c r="M202" s="109"/>
      <c r="N202" s="110"/>
      <c r="O202" s="113"/>
    </row>
    <row r="203" spans="1:15" ht="20.25" customHeight="1" x14ac:dyDescent="0.15">
      <c r="A203" s="114"/>
      <c r="B203" s="102"/>
      <c r="C203" s="103"/>
      <c r="D203" s="95"/>
      <c r="E203" s="96"/>
      <c r="F203" s="96"/>
      <c r="G203" s="97"/>
      <c r="H203" s="105"/>
      <c r="I203" s="106"/>
      <c r="J203" s="107"/>
      <c r="K203" s="98"/>
      <c r="L203" s="108"/>
      <c r="M203" s="109"/>
      <c r="N203" s="110"/>
      <c r="O203" s="113"/>
    </row>
    <row r="204" spans="1:15" ht="20.25" customHeight="1" x14ac:dyDescent="0.15">
      <c r="A204" s="114"/>
      <c r="B204" s="102"/>
      <c r="C204" s="103"/>
      <c r="D204" s="95"/>
      <c r="E204" s="96"/>
      <c r="F204" s="96"/>
      <c r="G204" s="97"/>
      <c r="H204" s="105"/>
      <c r="I204" s="106"/>
      <c r="J204" s="107"/>
      <c r="K204" s="98"/>
      <c r="L204" s="108"/>
      <c r="M204" s="109"/>
      <c r="N204" s="110"/>
      <c r="O204" s="113"/>
    </row>
    <row r="205" spans="1:15" ht="20.25" customHeight="1" x14ac:dyDescent="0.15">
      <c r="A205" s="114"/>
      <c r="B205" s="102"/>
      <c r="C205" s="103"/>
      <c r="D205" s="95"/>
      <c r="E205" s="96"/>
      <c r="F205" s="96"/>
      <c r="G205" s="97"/>
      <c r="H205" s="105"/>
      <c r="I205" s="106"/>
      <c r="J205" s="107"/>
      <c r="K205" s="98"/>
      <c r="L205" s="108"/>
      <c r="M205" s="109"/>
      <c r="N205" s="110"/>
      <c r="O205" s="113"/>
    </row>
    <row r="206" spans="1:15" ht="20.25" customHeight="1" x14ac:dyDescent="0.15">
      <c r="A206" s="114"/>
      <c r="B206" s="102"/>
      <c r="C206" s="103"/>
      <c r="D206" s="95"/>
      <c r="E206" s="96"/>
      <c r="F206" s="96"/>
      <c r="G206" s="97"/>
      <c r="H206" s="105"/>
      <c r="I206" s="106"/>
      <c r="J206" s="107"/>
      <c r="K206" s="98"/>
      <c r="L206" s="108"/>
      <c r="M206" s="109"/>
      <c r="N206" s="110"/>
      <c r="O206" s="113"/>
    </row>
    <row r="207" spans="1:15" ht="20.25" customHeight="1" x14ac:dyDescent="0.15">
      <c r="A207" s="114"/>
      <c r="B207" s="102"/>
      <c r="C207" s="103"/>
      <c r="D207" s="95"/>
      <c r="E207" s="96"/>
      <c r="F207" s="96"/>
      <c r="G207" s="97"/>
      <c r="H207" s="105"/>
      <c r="I207" s="106"/>
      <c r="J207" s="107"/>
      <c r="K207" s="98"/>
      <c r="L207" s="108"/>
      <c r="M207" s="109"/>
      <c r="N207" s="110"/>
      <c r="O207" s="113"/>
    </row>
    <row r="208" spans="1:15" ht="20.25" customHeight="1" x14ac:dyDescent="0.15">
      <c r="A208" s="114"/>
      <c r="B208" s="102"/>
      <c r="C208" s="103"/>
      <c r="D208" s="95"/>
      <c r="E208" s="96"/>
      <c r="F208" s="96"/>
      <c r="G208" s="97"/>
      <c r="H208" s="105"/>
      <c r="I208" s="106"/>
      <c r="J208" s="107"/>
      <c r="K208" s="98"/>
      <c r="L208" s="108"/>
      <c r="M208" s="109"/>
      <c r="N208" s="110"/>
      <c r="O208" s="113"/>
    </row>
    <row r="209" spans="1:15" ht="20.25" customHeight="1" x14ac:dyDescent="0.15">
      <c r="A209" s="114"/>
      <c r="B209" s="102"/>
      <c r="C209" s="103"/>
      <c r="D209" s="95"/>
      <c r="E209" s="96"/>
      <c r="F209" s="96"/>
      <c r="G209" s="97"/>
      <c r="H209" s="105"/>
      <c r="I209" s="106"/>
      <c r="J209" s="107"/>
      <c r="K209" s="98"/>
      <c r="L209" s="108"/>
      <c r="M209" s="109"/>
      <c r="N209" s="110"/>
      <c r="O209" s="113"/>
    </row>
    <row r="210" spans="1:15" ht="20.25" customHeight="1" x14ac:dyDescent="0.15">
      <c r="A210" s="114"/>
      <c r="B210" s="102"/>
      <c r="C210" s="103"/>
      <c r="D210" s="95"/>
      <c r="E210" s="96"/>
      <c r="F210" s="96"/>
      <c r="G210" s="97"/>
      <c r="H210" s="105"/>
      <c r="I210" s="106"/>
      <c r="J210" s="107"/>
      <c r="K210" s="98"/>
      <c r="L210" s="108"/>
      <c r="M210" s="109"/>
      <c r="N210" s="110"/>
      <c r="O210" s="113"/>
    </row>
    <row r="211" spans="1:15" ht="20.25" customHeight="1" x14ac:dyDescent="0.15">
      <c r="A211" s="114"/>
      <c r="B211" s="102"/>
      <c r="C211" s="103"/>
      <c r="D211" s="95"/>
      <c r="E211" s="96"/>
      <c r="F211" s="96"/>
      <c r="G211" s="97"/>
      <c r="H211" s="105"/>
      <c r="I211" s="106"/>
      <c r="J211" s="107"/>
      <c r="K211" s="98"/>
      <c r="L211" s="108"/>
      <c r="M211" s="109"/>
      <c r="N211" s="110"/>
      <c r="O211" s="113"/>
    </row>
    <row r="212" spans="1:15" ht="20.25" customHeight="1" x14ac:dyDescent="0.15">
      <c r="A212" s="114"/>
      <c r="B212" s="102"/>
      <c r="C212" s="103"/>
      <c r="D212" s="95"/>
      <c r="E212" s="96"/>
      <c r="F212" s="96"/>
      <c r="G212" s="97"/>
      <c r="H212" s="105"/>
      <c r="I212" s="106"/>
      <c r="J212" s="107"/>
      <c r="K212" s="98"/>
      <c r="L212" s="108"/>
      <c r="M212" s="109"/>
      <c r="N212" s="110"/>
      <c r="O212" s="113"/>
    </row>
    <row r="213" spans="1:15" ht="20.25" customHeight="1" x14ac:dyDescent="0.15">
      <c r="A213" s="114"/>
      <c r="B213" s="102"/>
      <c r="C213" s="103"/>
      <c r="D213" s="95"/>
      <c r="E213" s="96"/>
      <c r="F213" s="96"/>
      <c r="G213" s="97"/>
      <c r="H213" s="105"/>
      <c r="I213" s="106"/>
      <c r="J213" s="107"/>
      <c r="K213" s="98"/>
      <c r="L213" s="108"/>
      <c r="M213" s="109"/>
      <c r="N213" s="110"/>
      <c r="O213" s="113"/>
    </row>
    <row r="214" spans="1:15" ht="20.25" customHeight="1" x14ac:dyDescent="0.15">
      <c r="A214" s="114"/>
      <c r="B214" s="102"/>
      <c r="C214" s="103"/>
      <c r="D214" s="95"/>
      <c r="E214" s="96"/>
      <c r="F214" s="96"/>
      <c r="G214" s="97"/>
      <c r="H214" s="105"/>
      <c r="I214" s="106"/>
      <c r="J214" s="107"/>
      <c r="K214" s="98"/>
      <c r="L214" s="108"/>
      <c r="M214" s="109"/>
      <c r="N214" s="110"/>
      <c r="O214" s="113"/>
    </row>
    <row r="215" spans="1:15" ht="20.25" customHeight="1" x14ac:dyDescent="0.15">
      <c r="A215" s="114"/>
      <c r="B215" s="102"/>
      <c r="C215" s="103"/>
      <c r="D215" s="95"/>
      <c r="E215" s="96"/>
      <c r="F215" s="96"/>
      <c r="G215" s="97"/>
      <c r="H215" s="105"/>
      <c r="I215" s="106"/>
      <c r="J215" s="107"/>
      <c r="K215" s="98"/>
      <c r="L215" s="108"/>
      <c r="M215" s="109"/>
      <c r="N215" s="110"/>
      <c r="O215" s="113"/>
    </row>
    <row r="216" spans="1:15" ht="20.25" customHeight="1" x14ac:dyDescent="0.15">
      <c r="A216" s="114"/>
      <c r="B216" s="102"/>
      <c r="C216" s="103"/>
      <c r="D216" s="95"/>
      <c r="E216" s="96"/>
      <c r="F216" s="96"/>
      <c r="G216" s="97"/>
      <c r="H216" s="105"/>
      <c r="I216" s="106"/>
      <c r="J216" s="107"/>
      <c r="K216" s="98"/>
      <c r="L216" s="108"/>
      <c r="M216" s="109"/>
      <c r="N216" s="110"/>
      <c r="O216" s="113"/>
    </row>
    <row r="217" spans="1:15" ht="20.25" customHeight="1" x14ac:dyDescent="0.15">
      <c r="A217" s="114"/>
      <c r="B217" s="102"/>
      <c r="C217" s="103"/>
      <c r="D217" s="95"/>
      <c r="E217" s="96"/>
      <c r="F217" s="96"/>
      <c r="G217" s="97"/>
      <c r="H217" s="105"/>
      <c r="I217" s="106"/>
      <c r="J217" s="107"/>
      <c r="K217" s="98"/>
      <c r="L217" s="108"/>
      <c r="M217" s="109"/>
      <c r="N217" s="110"/>
      <c r="O217" s="113"/>
    </row>
    <row r="218" spans="1:15" ht="20.25" customHeight="1" x14ac:dyDescent="0.15">
      <c r="A218" s="114"/>
      <c r="B218" s="102"/>
      <c r="C218" s="103"/>
      <c r="D218" s="95"/>
      <c r="E218" s="96"/>
      <c r="F218" s="96"/>
      <c r="G218" s="97"/>
      <c r="H218" s="105"/>
      <c r="I218" s="106"/>
      <c r="J218" s="107"/>
      <c r="K218" s="98"/>
      <c r="L218" s="108"/>
      <c r="M218" s="109"/>
      <c r="N218" s="110"/>
      <c r="O218" s="113"/>
    </row>
    <row r="219" spans="1:15" ht="20.25" customHeight="1" x14ac:dyDescent="0.15">
      <c r="A219" s="114"/>
      <c r="B219" s="102"/>
      <c r="C219" s="103"/>
      <c r="D219" s="95"/>
      <c r="E219" s="96"/>
      <c r="F219" s="96"/>
      <c r="G219" s="97"/>
      <c r="H219" s="105"/>
      <c r="I219" s="106"/>
      <c r="J219" s="107"/>
      <c r="K219" s="98"/>
      <c r="L219" s="108"/>
      <c r="M219" s="109"/>
      <c r="N219" s="110"/>
      <c r="O219" s="113"/>
    </row>
    <row r="220" spans="1:15" ht="20.25" customHeight="1" x14ac:dyDescent="0.15">
      <c r="A220" s="114"/>
      <c r="B220" s="102"/>
      <c r="C220" s="103"/>
      <c r="D220" s="95"/>
      <c r="E220" s="96"/>
      <c r="F220" s="96"/>
      <c r="G220" s="97"/>
      <c r="H220" s="105"/>
      <c r="I220" s="106"/>
      <c r="J220" s="107"/>
      <c r="K220" s="98"/>
      <c r="L220" s="108"/>
      <c r="M220" s="109"/>
      <c r="N220" s="110"/>
      <c r="O220" s="113"/>
    </row>
    <row r="221" spans="1:15" ht="20.25" customHeight="1" x14ac:dyDescent="0.15">
      <c r="A221" s="114"/>
      <c r="B221" s="102"/>
      <c r="C221" s="103"/>
      <c r="D221" s="95"/>
      <c r="E221" s="96"/>
      <c r="F221" s="96"/>
      <c r="G221" s="97"/>
      <c r="H221" s="105"/>
      <c r="I221" s="106"/>
      <c r="J221" s="107"/>
      <c r="K221" s="98"/>
      <c r="L221" s="108"/>
      <c r="M221" s="109"/>
      <c r="N221" s="110"/>
      <c r="O221" s="113"/>
    </row>
    <row r="222" spans="1:15" ht="20.25" customHeight="1" x14ac:dyDescent="0.15">
      <c r="A222" s="114"/>
      <c r="B222" s="102"/>
      <c r="C222" s="103"/>
      <c r="D222" s="95"/>
      <c r="E222" s="96"/>
      <c r="F222" s="96"/>
      <c r="G222" s="97"/>
      <c r="H222" s="105"/>
      <c r="I222" s="106"/>
      <c r="J222" s="107"/>
      <c r="K222" s="98"/>
      <c r="L222" s="108"/>
      <c r="M222" s="109"/>
      <c r="N222" s="110"/>
      <c r="O222" s="113"/>
    </row>
    <row r="223" spans="1:15" ht="20.25" customHeight="1" x14ac:dyDescent="0.15">
      <c r="A223" s="114"/>
      <c r="B223" s="102"/>
      <c r="C223" s="103"/>
      <c r="D223" s="95"/>
      <c r="E223" s="96"/>
      <c r="F223" s="96"/>
      <c r="G223" s="97"/>
      <c r="H223" s="105"/>
      <c r="I223" s="106"/>
      <c r="J223" s="107"/>
      <c r="K223" s="98"/>
      <c r="L223" s="108"/>
      <c r="M223" s="109"/>
      <c r="N223" s="110"/>
      <c r="O223" s="113"/>
    </row>
    <row r="224" spans="1:15" ht="20.25" customHeight="1" x14ac:dyDescent="0.15">
      <c r="A224" s="114"/>
      <c r="B224" s="102"/>
      <c r="C224" s="103"/>
      <c r="D224" s="95"/>
      <c r="E224" s="96"/>
      <c r="F224" s="96"/>
      <c r="G224" s="97"/>
      <c r="H224" s="105"/>
      <c r="I224" s="106"/>
      <c r="J224" s="107"/>
      <c r="K224" s="98"/>
      <c r="L224" s="108"/>
      <c r="M224" s="109"/>
      <c r="N224" s="110"/>
      <c r="O224" s="113"/>
    </row>
    <row r="225" spans="1:15" ht="20.25" customHeight="1" x14ac:dyDescent="0.15">
      <c r="A225" s="114"/>
      <c r="B225" s="102"/>
      <c r="C225" s="103"/>
      <c r="D225" s="95"/>
      <c r="E225" s="96"/>
      <c r="F225" s="96"/>
      <c r="G225" s="97"/>
      <c r="H225" s="105"/>
      <c r="I225" s="106"/>
      <c r="J225" s="107"/>
      <c r="K225" s="98"/>
      <c r="L225" s="108"/>
      <c r="M225" s="109"/>
      <c r="N225" s="110"/>
      <c r="O225" s="113"/>
    </row>
    <row r="226" spans="1:15" ht="20.25" customHeight="1" x14ac:dyDescent="0.15">
      <c r="A226" s="114"/>
      <c r="B226" s="102"/>
      <c r="C226" s="103"/>
      <c r="D226" s="95"/>
      <c r="E226" s="96"/>
      <c r="F226" s="96"/>
      <c r="G226" s="97"/>
      <c r="H226" s="105"/>
      <c r="I226" s="106"/>
      <c r="J226" s="107"/>
      <c r="K226" s="98"/>
      <c r="L226" s="108"/>
      <c r="M226" s="109"/>
      <c r="N226" s="110"/>
      <c r="O226" s="113"/>
    </row>
    <row r="227" spans="1:15" ht="20.25" customHeight="1" x14ac:dyDescent="0.15">
      <c r="A227" s="114"/>
      <c r="B227" s="102"/>
      <c r="C227" s="103"/>
      <c r="D227" s="95"/>
      <c r="E227" s="96"/>
      <c r="F227" s="96"/>
      <c r="G227" s="97"/>
      <c r="H227" s="105"/>
      <c r="I227" s="106"/>
      <c r="J227" s="107"/>
      <c r="K227" s="98"/>
      <c r="L227" s="108"/>
      <c r="M227" s="109"/>
      <c r="N227" s="110"/>
      <c r="O227" s="113"/>
    </row>
    <row r="228" spans="1:15" ht="20.25" customHeight="1" x14ac:dyDescent="0.15">
      <c r="A228" s="114"/>
      <c r="B228" s="102"/>
      <c r="C228" s="103"/>
      <c r="D228" s="95"/>
      <c r="E228" s="96"/>
      <c r="F228" s="96"/>
      <c r="G228" s="97"/>
      <c r="H228" s="105"/>
      <c r="I228" s="106"/>
      <c r="J228" s="107"/>
      <c r="K228" s="98"/>
      <c r="L228" s="108"/>
      <c r="M228" s="109"/>
      <c r="N228" s="110"/>
      <c r="O228" s="113"/>
    </row>
    <row r="229" spans="1:15" ht="20.25" customHeight="1" x14ac:dyDescent="0.15">
      <c r="A229" s="114"/>
      <c r="B229" s="102"/>
      <c r="C229" s="103"/>
      <c r="D229" s="95"/>
      <c r="E229" s="96"/>
      <c r="F229" s="96"/>
      <c r="G229" s="97"/>
      <c r="H229" s="105"/>
      <c r="I229" s="106"/>
      <c r="J229" s="107"/>
      <c r="K229" s="98"/>
      <c r="L229" s="108"/>
      <c r="M229" s="109"/>
      <c r="N229" s="110"/>
      <c r="O229" s="113"/>
    </row>
    <row r="230" spans="1:15" ht="20.25" customHeight="1" x14ac:dyDescent="0.15">
      <c r="A230" s="114"/>
      <c r="B230" s="102"/>
      <c r="C230" s="103"/>
      <c r="D230" s="95"/>
      <c r="E230" s="96"/>
      <c r="F230" s="96"/>
      <c r="G230" s="97"/>
      <c r="H230" s="105"/>
      <c r="I230" s="106"/>
      <c r="J230" s="107"/>
      <c r="K230" s="98"/>
      <c r="L230" s="108"/>
      <c r="M230" s="109"/>
      <c r="N230" s="110"/>
      <c r="O230" s="113"/>
    </row>
    <row r="231" spans="1:15" ht="20.25" customHeight="1" x14ac:dyDescent="0.15">
      <c r="A231" s="114"/>
      <c r="B231" s="102"/>
      <c r="C231" s="103"/>
      <c r="D231" s="95"/>
      <c r="E231" s="96"/>
      <c r="F231" s="96"/>
      <c r="G231" s="97"/>
      <c r="H231" s="105"/>
      <c r="I231" s="106"/>
      <c r="J231" s="107"/>
      <c r="K231" s="98"/>
      <c r="L231" s="108"/>
      <c r="M231" s="109"/>
      <c r="N231" s="110"/>
      <c r="O231" s="113"/>
    </row>
    <row r="232" spans="1:15" ht="20.25" customHeight="1" x14ac:dyDescent="0.15">
      <c r="A232" s="114"/>
      <c r="B232" s="102"/>
      <c r="C232" s="103"/>
      <c r="D232" s="95"/>
      <c r="E232" s="96"/>
      <c r="F232" s="96"/>
      <c r="G232" s="97"/>
      <c r="H232" s="105"/>
      <c r="I232" s="106"/>
      <c r="J232" s="107"/>
      <c r="K232" s="98"/>
      <c r="L232" s="108"/>
      <c r="M232" s="109"/>
      <c r="N232" s="110"/>
      <c r="O232" s="113"/>
    </row>
    <row r="233" spans="1:15" ht="20.25" customHeight="1" x14ac:dyDescent="0.15">
      <c r="A233" s="114"/>
      <c r="B233" s="102"/>
      <c r="C233" s="103"/>
      <c r="D233" s="95"/>
      <c r="E233" s="96"/>
      <c r="F233" s="96"/>
      <c r="G233" s="97"/>
      <c r="H233" s="105"/>
      <c r="I233" s="106"/>
      <c r="J233" s="107"/>
      <c r="K233" s="98"/>
      <c r="L233" s="108"/>
      <c r="M233" s="109"/>
      <c r="N233" s="110"/>
      <c r="O233" s="113"/>
    </row>
    <row r="234" spans="1:15" ht="20.25" customHeight="1" x14ac:dyDescent="0.15">
      <c r="A234" s="114"/>
      <c r="B234" s="102"/>
      <c r="C234" s="103"/>
      <c r="D234" s="95"/>
      <c r="E234" s="96"/>
      <c r="F234" s="96"/>
      <c r="G234" s="97"/>
      <c r="H234" s="105"/>
      <c r="I234" s="106"/>
      <c r="J234" s="107"/>
      <c r="K234" s="98"/>
      <c r="L234" s="108"/>
      <c r="M234" s="109"/>
      <c r="N234" s="110"/>
      <c r="O234" s="113"/>
    </row>
    <row r="235" spans="1:15" ht="20.25" customHeight="1" x14ac:dyDescent="0.15">
      <c r="A235" s="114"/>
      <c r="B235" s="102"/>
      <c r="C235" s="103"/>
      <c r="D235" s="95"/>
      <c r="E235" s="96"/>
      <c r="F235" s="96"/>
      <c r="G235" s="97"/>
      <c r="H235" s="105"/>
      <c r="I235" s="106"/>
      <c r="J235" s="107"/>
      <c r="K235" s="98"/>
      <c r="L235" s="108"/>
      <c r="M235" s="109"/>
      <c r="N235" s="110"/>
      <c r="O235" s="113"/>
    </row>
    <row r="236" spans="1:15" ht="20.25" customHeight="1" x14ac:dyDescent="0.15">
      <c r="A236" s="114"/>
      <c r="B236" s="102"/>
      <c r="C236" s="103"/>
      <c r="D236" s="95"/>
      <c r="E236" s="96"/>
      <c r="F236" s="96"/>
      <c r="G236" s="97"/>
      <c r="H236" s="105"/>
      <c r="I236" s="106"/>
      <c r="J236" s="107"/>
      <c r="K236" s="98"/>
      <c r="L236" s="108"/>
      <c r="M236" s="109"/>
      <c r="N236" s="110"/>
      <c r="O236" s="113"/>
    </row>
    <row r="237" spans="1:15" ht="20.25" customHeight="1" x14ac:dyDescent="0.15">
      <c r="A237" s="114"/>
      <c r="B237" s="102"/>
      <c r="C237" s="103"/>
      <c r="D237" s="95"/>
      <c r="E237" s="96"/>
      <c r="F237" s="96"/>
      <c r="G237" s="97"/>
      <c r="H237" s="105"/>
      <c r="I237" s="106"/>
      <c r="J237" s="107"/>
      <c r="K237" s="98"/>
      <c r="L237" s="108"/>
      <c r="M237" s="109"/>
      <c r="N237" s="110"/>
      <c r="O237" s="113"/>
    </row>
    <row r="238" spans="1:15" ht="20.25" customHeight="1" x14ac:dyDescent="0.15">
      <c r="A238" s="114"/>
      <c r="B238" s="102"/>
      <c r="C238" s="103"/>
      <c r="D238" s="95"/>
      <c r="E238" s="96"/>
      <c r="F238" s="96"/>
      <c r="G238" s="97"/>
      <c r="H238" s="105"/>
      <c r="I238" s="106"/>
      <c r="J238" s="107"/>
      <c r="K238" s="98"/>
      <c r="L238" s="108"/>
      <c r="M238" s="109"/>
      <c r="N238" s="110"/>
      <c r="O238" s="113"/>
    </row>
    <row r="239" spans="1:15" ht="20.25" customHeight="1" x14ac:dyDescent="0.15">
      <c r="A239" s="114"/>
      <c r="B239" s="102"/>
      <c r="C239" s="103"/>
      <c r="D239" s="95"/>
      <c r="E239" s="96"/>
      <c r="F239" s="96"/>
      <c r="G239" s="97"/>
      <c r="H239" s="105"/>
      <c r="I239" s="106"/>
      <c r="J239" s="107"/>
      <c r="K239" s="98"/>
      <c r="L239" s="108"/>
      <c r="M239" s="109"/>
      <c r="N239" s="110"/>
      <c r="O239" s="113"/>
    </row>
    <row r="240" spans="1:15" ht="20.25" customHeight="1" x14ac:dyDescent="0.15">
      <c r="A240" s="114"/>
      <c r="B240" s="102"/>
      <c r="C240" s="103"/>
      <c r="D240" s="95"/>
      <c r="E240" s="96"/>
      <c r="F240" s="96"/>
      <c r="G240" s="97"/>
      <c r="H240" s="105"/>
      <c r="I240" s="106"/>
      <c r="J240" s="107"/>
      <c r="K240" s="98"/>
      <c r="L240" s="108"/>
      <c r="M240" s="109"/>
      <c r="N240" s="110"/>
      <c r="O240" s="113"/>
    </row>
    <row r="241" spans="1:15" ht="20.25" customHeight="1" x14ac:dyDescent="0.15">
      <c r="A241" s="114"/>
      <c r="B241" s="102"/>
      <c r="C241" s="103"/>
      <c r="D241" s="95"/>
      <c r="E241" s="96"/>
      <c r="F241" s="96"/>
      <c r="G241" s="97"/>
      <c r="H241" s="105"/>
      <c r="I241" s="106"/>
      <c r="J241" s="107"/>
      <c r="K241" s="98"/>
      <c r="L241" s="108"/>
      <c r="M241" s="109"/>
      <c r="N241" s="110"/>
      <c r="O241" s="113"/>
    </row>
    <row r="242" spans="1:15" ht="20.25" customHeight="1" x14ac:dyDescent="0.15">
      <c r="A242" s="114"/>
      <c r="B242" s="102"/>
      <c r="C242" s="103"/>
      <c r="D242" s="95"/>
      <c r="E242" s="96"/>
      <c r="F242" s="96"/>
      <c r="G242" s="97"/>
      <c r="H242" s="105"/>
      <c r="I242" s="106"/>
      <c r="J242" s="107"/>
      <c r="K242" s="98"/>
      <c r="L242" s="108"/>
      <c r="M242" s="109"/>
      <c r="N242" s="110"/>
      <c r="O242" s="113"/>
    </row>
    <row r="243" spans="1:15" ht="20.25" customHeight="1" x14ac:dyDescent="0.15">
      <c r="A243" s="114"/>
      <c r="B243" s="102"/>
      <c r="C243" s="103"/>
      <c r="D243" s="95"/>
      <c r="E243" s="96"/>
      <c r="F243" s="96"/>
      <c r="G243" s="97"/>
      <c r="H243" s="105"/>
      <c r="I243" s="106"/>
      <c r="J243" s="107"/>
      <c r="K243" s="98"/>
      <c r="L243" s="108"/>
      <c r="M243" s="109"/>
      <c r="N243" s="110"/>
      <c r="O243" s="113"/>
    </row>
    <row r="244" spans="1:15" ht="20.25" customHeight="1" x14ac:dyDescent="0.15">
      <c r="A244" s="114"/>
      <c r="B244" s="102"/>
      <c r="C244" s="103"/>
      <c r="D244" s="95"/>
      <c r="E244" s="96"/>
      <c r="F244" s="96"/>
      <c r="G244" s="97"/>
      <c r="H244" s="105"/>
      <c r="I244" s="106"/>
      <c r="J244" s="107"/>
      <c r="K244" s="98"/>
      <c r="L244" s="108"/>
      <c r="M244" s="109"/>
      <c r="N244" s="110"/>
      <c r="O244" s="113"/>
    </row>
    <row r="245" spans="1:15" ht="20.25" customHeight="1" x14ac:dyDescent="0.15">
      <c r="A245" s="114"/>
      <c r="B245" s="102"/>
      <c r="C245" s="103"/>
      <c r="D245" s="95"/>
      <c r="E245" s="96"/>
      <c r="F245" s="96"/>
      <c r="G245" s="97"/>
      <c r="H245" s="105"/>
      <c r="I245" s="106"/>
      <c r="J245" s="107"/>
      <c r="K245" s="98"/>
      <c r="L245" s="108"/>
      <c r="M245" s="109"/>
      <c r="N245" s="110"/>
      <c r="O245" s="113"/>
    </row>
    <row r="246" spans="1:15" ht="20.25" customHeight="1" x14ac:dyDescent="0.15">
      <c r="A246" s="114"/>
      <c r="B246" s="102"/>
      <c r="C246" s="103"/>
      <c r="D246" s="95"/>
      <c r="E246" s="96"/>
      <c r="F246" s="96"/>
      <c r="G246" s="97"/>
      <c r="H246" s="105"/>
      <c r="I246" s="106"/>
      <c r="J246" s="107"/>
      <c r="K246" s="98"/>
      <c r="L246" s="108"/>
      <c r="M246" s="109"/>
      <c r="N246" s="110"/>
      <c r="O246" s="113"/>
    </row>
    <row r="247" spans="1:15" ht="20.25" customHeight="1" x14ac:dyDescent="0.15">
      <c r="A247" s="114"/>
      <c r="B247" s="102"/>
      <c r="C247" s="103"/>
      <c r="D247" s="95"/>
      <c r="E247" s="96"/>
      <c r="F247" s="96"/>
      <c r="G247" s="97"/>
      <c r="H247" s="105"/>
      <c r="I247" s="106"/>
      <c r="J247" s="107"/>
      <c r="K247" s="98"/>
      <c r="L247" s="108"/>
      <c r="M247" s="109"/>
      <c r="N247" s="110"/>
      <c r="O247" s="113"/>
    </row>
    <row r="248" spans="1:15" ht="20.25" customHeight="1" x14ac:dyDescent="0.15">
      <c r="A248" s="114"/>
      <c r="B248" s="102"/>
      <c r="C248" s="103"/>
      <c r="D248" s="95"/>
      <c r="E248" s="96"/>
      <c r="F248" s="96"/>
      <c r="G248" s="97"/>
      <c r="H248" s="105"/>
      <c r="I248" s="106"/>
      <c r="J248" s="107"/>
      <c r="K248" s="98"/>
      <c r="L248" s="108"/>
      <c r="M248" s="109"/>
      <c r="N248" s="110"/>
      <c r="O248" s="113"/>
    </row>
    <row r="249" spans="1:15" ht="20.25" customHeight="1" x14ac:dyDescent="0.15">
      <c r="A249" s="114"/>
      <c r="B249" s="102"/>
      <c r="C249" s="103"/>
      <c r="D249" s="95"/>
      <c r="E249" s="96"/>
      <c r="F249" s="96"/>
      <c r="G249" s="97"/>
      <c r="H249" s="105"/>
      <c r="I249" s="106"/>
      <c r="J249" s="107"/>
      <c r="K249" s="98"/>
      <c r="L249" s="108"/>
      <c r="M249" s="109"/>
      <c r="N249" s="110"/>
      <c r="O249" s="113"/>
    </row>
    <row r="250" spans="1:15" ht="20.25" customHeight="1" x14ac:dyDescent="0.15">
      <c r="A250" s="114"/>
      <c r="B250" s="102"/>
      <c r="C250" s="103"/>
      <c r="D250" s="95"/>
      <c r="E250" s="96"/>
      <c r="F250" s="96"/>
      <c r="G250" s="97"/>
      <c r="H250" s="105"/>
      <c r="I250" s="106"/>
      <c r="J250" s="107"/>
      <c r="K250" s="98"/>
      <c r="L250" s="108"/>
      <c r="M250" s="109"/>
      <c r="N250" s="110"/>
      <c r="O250" s="113"/>
    </row>
    <row r="251" spans="1:15" ht="20.25" customHeight="1" x14ac:dyDescent="0.15">
      <c r="A251" s="114"/>
      <c r="B251" s="102"/>
      <c r="C251" s="103"/>
      <c r="D251" s="95"/>
      <c r="E251" s="96"/>
      <c r="F251" s="96"/>
      <c r="G251" s="97"/>
      <c r="H251" s="105"/>
      <c r="I251" s="106"/>
      <c r="J251" s="107"/>
      <c r="K251" s="98"/>
      <c r="L251" s="108"/>
      <c r="M251" s="109"/>
      <c r="N251" s="110"/>
      <c r="O251" s="113"/>
    </row>
    <row r="252" spans="1:15" ht="20.25" customHeight="1" x14ac:dyDescent="0.15">
      <c r="A252" s="114"/>
      <c r="B252" s="102"/>
      <c r="C252" s="103"/>
      <c r="D252" s="95"/>
      <c r="E252" s="96"/>
      <c r="F252" s="96"/>
      <c r="G252" s="97"/>
      <c r="H252" s="105"/>
      <c r="I252" s="106"/>
      <c r="J252" s="107"/>
      <c r="K252" s="98"/>
      <c r="L252" s="108"/>
      <c r="M252" s="109"/>
      <c r="N252" s="110"/>
      <c r="O252" s="113"/>
    </row>
    <row r="253" spans="1:15" ht="20.25" customHeight="1" x14ac:dyDescent="0.15">
      <c r="A253" s="114"/>
      <c r="B253" s="102"/>
      <c r="C253" s="103"/>
      <c r="D253" s="95"/>
      <c r="E253" s="96"/>
      <c r="F253" s="96"/>
      <c r="G253" s="97"/>
      <c r="H253" s="105"/>
      <c r="I253" s="106"/>
      <c r="J253" s="107"/>
      <c r="K253" s="98"/>
      <c r="L253" s="108"/>
      <c r="M253" s="109"/>
      <c r="N253" s="110"/>
      <c r="O253" s="113"/>
    </row>
    <row r="254" spans="1:15" ht="20.25" customHeight="1" x14ac:dyDescent="0.15">
      <c r="A254" s="114"/>
      <c r="B254" s="102"/>
      <c r="C254" s="103"/>
      <c r="D254" s="95"/>
      <c r="E254" s="96"/>
      <c r="F254" s="96"/>
      <c r="G254" s="97"/>
      <c r="H254" s="105"/>
      <c r="I254" s="106"/>
      <c r="J254" s="107"/>
      <c r="K254" s="98"/>
      <c r="L254" s="108"/>
      <c r="M254" s="109"/>
      <c r="N254" s="110"/>
      <c r="O254" s="113"/>
    </row>
    <row r="255" spans="1:15" ht="20.25" customHeight="1" x14ac:dyDescent="0.15">
      <c r="A255" s="114"/>
      <c r="B255" s="102"/>
      <c r="C255" s="103"/>
      <c r="D255" s="95"/>
      <c r="E255" s="96"/>
      <c r="F255" s="96"/>
      <c r="G255" s="97"/>
      <c r="H255" s="105"/>
      <c r="I255" s="106"/>
      <c r="J255" s="107"/>
      <c r="K255" s="98"/>
      <c r="L255" s="108"/>
      <c r="M255" s="109"/>
      <c r="N255" s="110"/>
      <c r="O255" s="113"/>
    </row>
    <row r="256" spans="1:15" ht="20.25" customHeight="1" x14ac:dyDescent="0.15">
      <c r="A256" s="114"/>
      <c r="B256" s="102"/>
      <c r="C256" s="103"/>
      <c r="D256" s="95"/>
      <c r="E256" s="96"/>
      <c r="F256" s="96"/>
      <c r="G256" s="97"/>
      <c r="H256" s="105"/>
      <c r="I256" s="106"/>
      <c r="J256" s="107"/>
      <c r="K256" s="98"/>
      <c r="L256" s="108"/>
      <c r="M256" s="109"/>
      <c r="N256" s="110"/>
      <c r="O256" s="113"/>
    </row>
    <row r="257" spans="1:15" ht="20.25" customHeight="1" x14ac:dyDescent="0.15">
      <c r="A257" s="114"/>
      <c r="B257" s="102"/>
      <c r="C257" s="103"/>
      <c r="D257" s="95"/>
      <c r="E257" s="96"/>
      <c r="F257" s="96"/>
      <c r="G257" s="97"/>
      <c r="H257" s="105"/>
      <c r="I257" s="106"/>
      <c r="J257" s="107"/>
      <c r="K257" s="98"/>
      <c r="L257" s="108"/>
      <c r="M257" s="109"/>
      <c r="N257" s="110"/>
      <c r="O257" s="113"/>
    </row>
    <row r="258" spans="1:15" ht="20.25" customHeight="1" x14ac:dyDescent="0.15">
      <c r="A258" s="114"/>
      <c r="B258" s="102"/>
      <c r="C258" s="103"/>
      <c r="D258" s="95"/>
      <c r="E258" s="96"/>
      <c r="F258" s="96"/>
      <c r="G258" s="97"/>
      <c r="H258" s="105"/>
      <c r="I258" s="106"/>
      <c r="J258" s="107"/>
      <c r="K258" s="98"/>
      <c r="L258" s="108"/>
      <c r="M258" s="109"/>
      <c r="N258" s="110"/>
      <c r="O258" s="113"/>
    </row>
    <row r="259" spans="1:15" ht="20.25" customHeight="1" x14ac:dyDescent="0.15">
      <c r="A259" s="114"/>
      <c r="B259" s="102"/>
      <c r="C259" s="103"/>
      <c r="D259" s="95"/>
      <c r="E259" s="96"/>
      <c r="F259" s="96"/>
      <c r="G259" s="97"/>
      <c r="H259" s="105"/>
      <c r="I259" s="106"/>
      <c r="J259" s="107"/>
      <c r="K259" s="98"/>
      <c r="L259" s="108"/>
      <c r="M259" s="109"/>
      <c r="N259" s="110"/>
      <c r="O259" s="113"/>
    </row>
    <row r="260" spans="1:15" ht="20.25" customHeight="1" x14ac:dyDescent="0.15">
      <c r="A260" s="114"/>
      <c r="B260" s="102"/>
      <c r="C260" s="103"/>
      <c r="D260" s="95"/>
      <c r="E260" s="96"/>
      <c r="F260" s="96"/>
      <c r="G260" s="97"/>
      <c r="H260" s="105"/>
      <c r="I260" s="106"/>
      <c r="J260" s="107"/>
      <c r="K260" s="98"/>
      <c r="L260" s="108"/>
      <c r="M260" s="109"/>
      <c r="N260" s="110"/>
      <c r="O260" s="113"/>
    </row>
    <row r="261" spans="1:15" ht="20.25" customHeight="1" x14ac:dyDescent="0.15">
      <c r="A261" s="114"/>
      <c r="B261" s="102"/>
      <c r="C261" s="103"/>
      <c r="D261" s="95"/>
      <c r="E261" s="96"/>
      <c r="F261" s="96"/>
      <c r="G261" s="97"/>
      <c r="H261" s="105"/>
      <c r="I261" s="106"/>
      <c r="J261" s="107"/>
      <c r="K261" s="98"/>
      <c r="L261" s="108"/>
      <c r="M261" s="109"/>
      <c r="N261" s="110"/>
      <c r="O261" s="113"/>
    </row>
    <row r="262" spans="1:15" ht="20.25" customHeight="1" x14ac:dyDescent="0.15">
      <c r="A262" s="114"/>
      <c r="B262" s="102"/>
      <c r="C262" s="103"/>
      <c r="D262" s="95"/>
      <c r="E262" s="96"/>
      <c r="F262" s="96"/>
      <c r="G262" s="97"/>
      <c r="H262" s="105"/>
      <c r="I262" s="106"/>
      <c r="J262" s="107"/>
      <c r="K262" s="98"/>
      <c r="L262" s="108"/>
      <c r="M262" s="109"/>
      <c r="N262" s="110"/>
      <c r="O262" s="113"/>
    </row>
    <row r="263" spans="1:15" ht="20.25" customHeight="1" x14ac:dyDescent="0.15">
      <c r="A263" s="114"/>
      <c r="B263" s="102"/>
      <c r="C263" s="103"/>
      <c r="D263" s="95"/>
      <c r="E263" s="96"/>
      <c r="F263" s="96"/>
      <c r="G263" s="97"/>
      <c r="H263" s="105"/>
      <c r="I263" s="106"/>
      <c r="J263" s="107"/>
      <c r="K263" s="98"/>
      <c r="L263" s="108"/>
      <c r="M263" s="109"/>
      <c r="N263" s="110"/>
      <c r="O263" s="113"/>
    </row>
    <row r="264" spans="1:15" ht="20.25" customHeight="1" x14ac:dyDescent="0.15">
      <c r="A264" s="114"/>
      <c r="B264" s="102"/>
      <c r="C264" s="103"/>
      <c r="D264" s="95"/>
      <c r="E264" s="96"/>
      <c r="F264" s="96"/>
      <c r="G264" s="97"/>
      <c r="H264" s="105"/>
      <c r="I264" s="106"/>
      <c r="J264" s="107"/>
      <c r="K264" s="98"/>
      <c r="L264" s="108"/>
      <c r="M264" s="109"/>
      <c r="N264" s="110"/>
      <c r="O264" s="113"/>
    </row>
    <row r="265" spans="1:15" ht="20.25" customHeight="1" x14ac:dyDescent="0.15">
      <c r="A265" s="114"/>
      <c r="B265" s="102"/>
      <c r="C265" s="103"/>
      <c r="D265" s="95"/>
      <c r="E265" s="96"/>
      <c r="F265" s="96"/>
      <c r="G265" s="97"/>
      <c r="H265" s="105"/>
      <c r="I265" s="106"/>
      <c r="J265" s="107"/>
      <c r="K265" s="98"/>
      <c r="L265" s="108"/>
      <c r="M265" s="109"/>
      <c r="N265" s="110"/>
      <c r="O265" s="113"/>
    </row>
    <row r="266" spans="1:15" ht="20.25" customHeight="1" x14ac:dyDescent="0.15">
      <c r="A266" s="114"/>
      <c r="B266" s="102"/>
      <c r="C266" s="103"/>
      <c r="D266" s="95"/>
      <c r="E266" s="96"/>
      <c r="F266" s="96"/>
      <c r="G266" s="97"/>
      <c r="H266" s="105"/>
      <c r="I266" s="106"/>
      <c r="J266" s="107"/>
      <c r="K266" s="98"/>
      <c r="L266" s="108"/>
      <c r="M266" s="109"/>
      <c r="N266" s="110"/>
      <c r="O266" s="113"/>
    </row>
    <row r="267" spans="1:15" ht="20.25" customHeight="1" x14ac:dyDescent="0.15">
      <c r="A267" s="114"/>
      <c r="B267" s="102"/>
      <c r="C267" s="103"/>
      <c r="D267" s="95"/>
      <c r="E267" s="96"/>
      <c r="F267" s="96"/>
      <c r="G267" s="97"/>
      <c r="H267" s="105"/>
      <c r="I267" s="106"/>
      <c r="J267" s="107"/>
      <c r="K267" s="98"/>
      <c r="L267" s="108"/>
      <c r="M267" s="109"/>
      <c r="N267" s="110"/>
      <c r="O267" s="113"/>
    </row>
    <row r="268" spans="1:15" ht="20.25" customHeight="1" x14ac:dyDescent="0.15">
      <c r="A268" s="114"/>
      <c r="B268" s="102"/>
      <c r="C268" s="103"/>
      <c r="D268" s="95"/>
      <c r="E268" s="96"/>
      <c r="F268" s="96"/>
      <c r="G268" s="97"/>
      <c r="H268" s="105"/>
      <c r="I268" s="106"/>
      <c r="J268" s="107"/>
      <c r="K268" s="98"/>
      <c r="L268" s="108"/>
      <c r="M268" s="109"/>
      <c r="N268" s="110"/>
      <c r="O268" s="113"/>
    </row>
    <row r="269" spans="1:15" ht="20.25" customHeight="1" x14ac:dyDescent="0.15">
      <c r="A269" s="114"/>
      <c r="B269" s="102"/>
      <c r="C269" s="103"/>
      <c r="D269" s="95"/>
      <c r="E269" s="96"/>
      <c r="F269" s="96"/>
      <c r="G269" s="97"/>
      <c r="H269" s="105"/>
      <c r="I269" s="106"/>
      <c r="J269" s="107"/>
      <c r="K269" s="98"/>
      <c r="L269" s="108"/>
      <c r="M269" s="109"/>
      <c r="N269" s="110"/>
      <c r="O269" s="113"/>
    </row>
    <row r="270" spans="1:15" ht="20.25" customHeight="1" x14ac:dyDescent="0.15">
      <c r="A270" s="114"/>
      <c r="B270" s="102"/>
      <c r="C270" s="103"/>
      <c r="D270" s="95"/>
      <c r="E270" s="96"/>
      <c r="F270" s="96"/>
      <c r="G270" s="97"/>
      <c r="H270" s="105"/>
      <c r="I270" s="106"/>
      <c r="J270" s="107"/>
      <c r="K270" s="98"/>
      <c r="L270" s="108"/>
      <c r="M270" s="109"/>
      <c r="N270" s="110"/>
      <c r="O270" s="113"/>
    </row>
    <row r="271" spans="1:15" ht="20.25" customHeight="1" x14ac:dyDescent="0.15">
      <c r="A271" s="114"/>
      <c r="B271" s="102"/>
      <c r="C271" s="103"/>
      <c r="D271" s="95"/>
      <c r="E271" s="96"/>
      <c r="F271" s="96"/>
      <c r="G271" s="97"/>
      <c r="H271" s="105"/>
      <c r="I271" s="106"/>
      <c r="J271" s="107"/>
      <c r="K271" s="98"/>
      <c r="L271" s="108"/>
      <c r="M271" s="109"/>
      <c r="N271" s="110"/>
      <c r="O271" s="113"/>
    </row>
    <row r="272" spans="1:15" ht="20.25" customHeight="1" x14ac:dyDescent="0.15">
      <c r="A272" s="114"/>
      <c r="B272" s="102"/>
      <c r="C272" s="103"/>
      <c r="D272" s="95"/>
      <c r="E272" s="96"/>
      <c r="F272" s="96"/>
      <c r="G272" s="97"/>
      <c r="H272" s="105"/>
      <c r="I272" s="106"/>
      <c r="J272" s="107"/>
      <c r="K272" s="98"/>
      <c r="L272" s="108"/>
      <c r="M272" s="109"/>
      <c r="N272" s="110"/>
      <c r="O272" s="113"/>
    </row>
    <row r="273" spans="1:15" ht="20.25" customHeight="1" x14ac:dyDescent="0.15">
      <c r="A273" s="114"/>
      <c r="B273" s="102"/>
      <c r="C273" s="103"/>
      <c r="D273" s="95"/>
      <c r="E273" s="96"/>
      <c r="F273" s="96"/>
      <c r="G273" s="97"/>
      <c r="H273" s="105"/>
      <c r="I273" s="106"/>
      <c r="J273" s="107"/>
      <c r="K273" s="98"/>
      <c r="L273" s="108"/>
      <c r="M273" s="109"/>
      <c r="N273" s="110"/>
      <c r="O273" s="113"/>
    </row>
    <row r="274" spans="1:15" ht="20.25" customHeight="1" x14ac:dyDescent="0.15">
      <c r="A274" s="114"/>
      <c r="B274" s="102"/>
      <c r="C274" s="103"/>
      <c r="D274" s="95"/>
      <c r="E274" s="96"/>
      <c r="F274" s="96"/>
      <c r="G274" s="97"/>
      <c r="H274" s="105"/>
      <c r="I274" s="106"/>
      <c r="J274" s="107"/>
      <c r="K274" s="98"/>
      <c r="L274" s="108"/>
      <c r="M274" s="109"/>
      <c r="N274" s="110"/>
      <c r="O274" s="113"/>
    </row>
    <row r="275" spans="1:15" ht="20.25" customHeight="1" x14ac:dyDescent="0.15">
      <c r="A275" s="114"/>
      <c r="B275" s="102"/>
      <c r="C275" s="103"/>
      <c r="D275" s="95"/>
      <c r="E275" s="96"/>
      <c r="F275" s="96"/>
      <c r="G275" s="97"/>
      <c r="H275" s="105"/>
      <c r="I275" s="106"/>
      <c r="J275" s="107"/>
      <c r="K275" s="98"/>
      <c r="L275" s="108"/>
      <c r="M275" s="109"/>
      <c r="N275" s="110"/>
      <c r="O275" s="113"/>
    </row>
    <row r="276" spans="1:15" ht="20.25" customHeight="1" x14ac:dyDescent="0.15">
      <c r="A276" s="114"/>
      <c r="B276" s="102"/>
      <c r="C276" s="103"/>
      <c r="D276" s="95"/>
      <c r="E276" s="96"/>
      <c r="F276" s="96"/>
      <c r="G276" s="97"/>
      <c r="H276" s="105"/>
      <c r="I276" s="106"/>
      <c r="J276" s="107"/>
      <c r="K276" s="98"/>
      <c r="L276" s="108"/>
      <c r="M276" s="109"/>
      <c r="N276" s="110"/>
      <c r="O276" s="113"/>
    </row>
    <row r="277" spans="1:15" ht="20.25" customHeight="1" x14ac:dyDescent="0.15">
      <c r="A277" s="114"/>
      <c r="B277" s="102"/>
      <c r="C277" s="103"/>
      <c r="D277" s="95"/>
      <c r="E277" s="96"/>
      <c r="F277" s="96"/>
      <c r="G277" s="97"/>
      <c r="H277" s="105"/>
      <c r="I277" s="106"/>
      <c r="J277" s="107"/>
      <c r="K277" s="98"/>
      <c r="L277" s="108"/>
      <c r="M277" s="109"/>
      <c r="N277" s="110"/>
      <c r="O277" s="113"/>
    </row>
    <row r="278" spans="1:15" ht="20.25" customHeight="1" x14ac:dyDescent="0.15">
      <c r="A278" s="114"/>
      <c r="B278" s="102"/>
      <c r="C278" s="103"/>
      <c r="D278" s="95"/>
      <c r="E278" s="96"/>
      <c r="F278" s="96"/>
      <c r="G278" s="97"/>
      <c r="H278" s="105"/>
      <c r="I278" s="106"/>
      <c r="J278" s="107"/>
      <c r="K278" s="98"/>
      <c r="L278" s="108"/>
      <c r="M278" s="109"/>
      <c r="N278" s="110"/>
      <c r="O278" s="113"/>
    </row>
    <row r="279" spans="1:15" ht="20.25" customHeight="1" x14ac:dyDescent="0.15">
      <c r="A279" s="114"/>
      <c r="B279" s="102"/>
      <c r="C279" s="103"/>
      <c r="D279" s="95"/>
      <c r="E279" s="96"/>
      <c r="F279" s="96"/>
      <c r="G279" s="97"/>
      <c r="H279" s="105"/>
      <c r="I279" s="106"/>
      <c r="J279" s="107"/>
      <c r="K279" s="98"/>
      <c r="L279" s="108"/>
      <c r="M279" s="109"/>
      <c r="N279" s="110"/>
      <c r="O279" s="113"/>
    </row>
    <row r="280" spans="1:15" ht="20.25" customHeight="1" x14ac:dyDescent="0.15">
      <c r="A280" s="114"/>
      <c r="B280" s="102"/>
      <c r="C280" s="103"/>
      <c r="D280" s="95"/>
      <c r="E280" s="96"/>
      <c r="F280" s="96"/>
      <c r="G280" s="97"/>
      <c r="H280" s="105"/>
      <c r="I280" s="106"/>
      <c r="J280" s="107"/>
      <c r="K280" s="98"/>
      <c r="L280" s="108"/>
      <c r="M280" s="109"/>
      <c r="N280" s="110"/>
      <c r="O280" s="113"/>
    </row>
    <row r="281" spans="1:15" ht="20.25" customHeight="1" x14ac:dyDescent="0.15">
      <c r="A281" s="114"/>
      <c r="B281" s="102"/>
      <c r="C281" s="103"/>
      <c r="D281" s="95"/>
      <c r="E281" s="96"/>
      <c r="F281" s="96"/>
      <c r="G281" s="97"/>
      <c r="H281" s="105"/>
      <c r="I281" s="106"/>
      <c r="J281" s="107"/>
      <c r="K281" s="98"/>
      <c r="L281" s="108"/>
      <c r="M281" s="109"/>
      <c r="N281" s="110"/>
      <c r="O281" s="113"/>
    </row>
    <row r="282" spans="1:15" ht="20.25" customHeight="1" x14ac:dyDescent="0.15">
      <c r="A282" s="114"/>
      <c r="B282" s="102"/>
      <c r="C282" s="103"/>
      <c r="D282" s="95"/>
      <c r="E282" s="96"/>
      <c r="F282" s="96"/>
      <c r="G282" s="97"/>
      <c r="H282" s="105"/>
      <c r="I282" s="106"/>
      <c r="J282" s="107"/>
      <c r="K282" s="98"/>
      <c r="L282" s="108"/>
      <c r="M282" s="109"/>
      <c r="N282" s="110"/>
      <c r="O282" s="113"/>
    </row>
    <row r="283" spans="1:15" ht="20.25" customHeight="1" x14ac:dyDescent="0.15">
      <c r="A283" s="114"/>
      <c r="B283" s="102"/>
      <c r="C283" s="103"/>
      <c r="D283" s="95"/>
      <c r="E283" s="96"/>
      <c r="F283" s="96"/>
      <c r="G283" s="97"/>
      <c r="H283" s="105"/>
      <c r="I283" s="106"/>
      <c r="J283" s="107"/>
      <c r="K283" s="98"/>
      <c r="L283" s="108"/>
      <c r="M283" s="109"/>
      <c r="N283" s="110"/>
      <c r="O283" s="113"/>
    </row>
    <row r="284" spans="1:15" ht="20.25" customHeight="1" x14ac:dyDescent="0.15">
      <c r="A284" s="114"/>
      <c r="B284" s="102"/>
      <c r="C284" s="103"/>
      <c r="D284" s="95"/>
      <c r="E284" s="96"/>
      <c r="F284" s="96"/>
      <c r="G284" s="97"/>
      <c r="H284" s="105"/>
      <c r="I284" s="106"/>
      <c r="J284" s="107"/>
      <c r="K284" s="98"/>
      <c r="L284" s="108"/>
      <c r="M284" s="109"/>
      <c r="N284" s="110"/>
      <c r="O284" s="113"/>
    </row>
    <row r="285" spans="1:15" ht="20.25" customHeight="1" x14ac:dyDescent="0.15">
      <c r="A285" s="114"/>
      <c r="B285" s="102"/>
      <c r="C285" s="103"/>
      <c r="D285" s="95"/>
      <c r="E285" s="96"/>
      <c r="F285" s="96"/>
      <c r="G285" s="97"/>
      <c r="H285" s="105"/>
      <c r="I285" s="106"/>
      <c r="J285" s="107"/>
      <c r="K285" s="98"/>
      <c r="L285" s="108"/>
      <c r="M285" s="109"/>
      <c r="N285" s="110"/>
      <c r="O285" s="113"/>
    </row>
    <row r="286" spans="1:15" ht="20.25" customHeight="1" x14ac:dyDescent="0.15">
      <c r="A286" s="114"/>
      <c r="B286" s="102"/>
      <c r="C286" s="103"/>
      <c r="D286" s="95"/>
      <c r="E286" s="96"/>
      <c r="F286" s="96"/>
      <c r="G286" s="97"/>
      <c r="H286" s="105"/>
      <c r="I286" s="106"/>
      <c r="J286" s="107"/>
      <c r="K286" s="98"/>
      <c r="L286" s="108"/>
      <c r="M286" s="109"/>
      <c r="N286" s="110"/>
      <c r="O286" s="113"/>
    </row>
    <row r="287" spans="1:15" ht="20.25" customHeight="1" x14ac:dyDescent="0.15">
      <c r="A287" s="114"/>
      <c r="B287" s="102"/>
      <c r="C287" s="103"/>
      <c r="D287" s="95"/>
      <c r="E287" s="96"/>
      <c r="F287" s="96"/>
      <c r="G287" s="97"/>
      <c r="H287" s="105"/>
      <c r="I287" s="106"/>
      <c r="J287" s="107"/>
      <c r="K287" s="98"/>
      <c r="L287" s="108"/>
      <c r="M287" s="109"/>
      <c r="N287" s="110"/>
      <c r="O287" s="113"/>
    </row>
    <row r="288" spans="1:15" ht="20.25" customHeight="1" x14ac:dyDescent="0.15">
      <c r="A288" s="114"/>
      <c r="B288" s="102"/>
      <c r="C288" s="103"/>
      <c r="D288" s="95"/>
      <c r="E288" s="96"/>
      <c r="F288" s="96"/>
      <c r="G288" s="97"/>
      <c r="H288" s="105"/>
      <c r="I288" s="106"/>
      <c r="J288" s="107"/>
      <c r="K288" s="98"/>
      <c r="L288" s="108"/>
      <c r="M288" s="109"/>
      <c r="N288" s="110"/>
      <c r="O288" s="113"/>
    </row>
    <row r="289" spans="1:15" ht="20.25" customHeight="1" x14ac:dyDescent="0.15">
      <c r="A289" s="114"/>
      <c r="B289" s="102"/>
      <c r="C289" s="103"/>
      <c r="D289" s="95"/>
      <c r="E289" s="96"/>
      <c r="F289" s="96"/>
      <c r="G289" s="97"/>
      <c r="H289" s="105"/>
      <c r="I289" s="106"/>
      <c r="J289" s="107"/>
      <c r="K289" s="98"/>
      <c r="L289" s="108"/>
      <c r="M289" s="109"/>
      <c r="N289" s="110"/>
      <c r="O289" s="113"/>
    </row>
    <row r="290" spans="1:15" ht="20.25" customHeight="1" x14ac:dyDescent="0.15">
      <c r="A290" s="114"/>
      <c r="B290" s="102"/>
      <c r="C290" s="103"/>
      <c r="D290" s="95"/>
      <c r="E290" s="96"/>
      <c r="F290" s="96"/>
      <c r="G290" s="97"/>
      <c r="H290" s="105"/>
      <c r="I290" s="106"/>
      <c r="J290" s="107"/>
      <c r="K290" s="98"/>
      <c r="L290" s="108"/>
      <c r="M290" s="109"/>
      <c r="N290" s="110"/>
      <c r="O290" s="113"/>
    </row>
    <row r="291" spans="1:15" ht="20.25" customHeight="1" x14ac:dyDescent="0.15">
      <c r="A291" s="114"/>
      <c r="B291" s="102"/>
      <c r="C291" s="103"/>
      <c r="D291" s="95"/>
      <c r="E291" s="96"/>
      <c r="F291" s="96"/>
      <c r="G291" s="97"/>
      <c r="H291" s="105"/>
      <c r="I291" s="106"/>
      <c r="J291" s="107"/>
      <c r="K291" s="98"/>
      <c r="L291" s="108"/>
      <c r="M291" s="109"/>
      <c r="N291" s="110"/>
      <c r="O291" s="113"/>
    </row>
    <row r="292" spans="1:15" ht="20.25" customHeight="1" x14ac:dyDescent="0.15">
      <c r="A292" s="114"/>
      <c r="B292" s="102"/>
      <c r="C292" s="103"/>
      <c r="D292" s="95"/>
      <c r="E292" s="96"/>
      <c r="F292" s="96"/>
      <c r="G292" s="97"/>
      <c r="H292" s="105"/>
      <c r="I292" s="106"/>
      <c r="J292" s="107"/>
      <c r="K292" s="98"/>
      <c r="L292" s="108"/>
      <c r="M292" s="109"/>
      <c r="N292" s="110"/>
      <c r="O292" s="113"/>
    </row>
    <row r="293" spans="1:15" ht="20.25" customHeight="1" x14ac:dyDescent="0.15">
      <c r="A293" s="114"/>
      <c r="B293" s="102"/>
      <c r="C293" s="103"/>
      <c r="D293" s="95"/>
      <c r="E293" s="96"/>
      <c r="F293" s="96"/>
      <c r="G293" s="97"/>
      <c r="H293" s="105"/>
      <c r="I293" s="106"/>
      <c r="J293" s="107"/>
      <c r="K293" s="98"/>
      <c r="L293" s="108"/>
      <c r="M293" s="109"/>
      <c r="N293" s="110"/>
      <c r="O293" s="113"/>
    </row>
    <row r="294" spans="1:15" ht="20.25" customHeight="1" x14ac:dyDescent="0.15">
      <c r="A294" s="114"/>
      <c r="B294" s="102"/>
      <c r="C294" s="103"/>
      <c r="D294" s="95"/>
      <c r="E294" s="96"/>
      <c r="F294" s="96"/>
      <c r="G294" s="97"/>
      <c r="H294" s="105"/>
      <c r="I294" s="106"/>
      <c r="J294" s="107"/>
      <c r="K294" s="98"/>
      <c r="L294" s="108"/>
      <c r="M294" s="109"/>
      <c r="N294" s="110"/>
      <c r="O294" s="113"/>
    </row>
    <row r="295" spans="1:15" ht="20.25" customHeight="1" x14ac:dyDescent="0.15">
      <c r="A295" s="114"/>
      <c r="B295" s="102"/>
      <c r="C295" s="103"/>
      <c r="D295" s="95"/>
      <c r="E295" s="96"/>
      <c r="F295" s="96"/>
      <c r="G295" s="97"/>
      <c r="H295" s="105"/>
      <c r="I295" s="106"/>
      <c r="J295" s="107"/>
      <c r="K295" s="98"/>
      <c r="L295" s="108"/>
      <c r="M295" s="109"/>
      <c r="N295" s="110"/>
      <c r="O295" s="113"/>
    </row>
    <row r="296" spans="1:15" ht="20.25" customHeight="1" x14ac:dyDescent="0.15">
      <c r="A296" s="114"/>
      <c r="B296" s="102"/>
      <c r="C296" s="103"/>
      <c r="D296" s="95"/>
      <c r="E296" s="96"/>
      <c r="F296" s="96"/>
      <c r="G296" s="97"/>
      <c r="H296" s="105"/>
      <c r="I296" s="106"/>
      <c r="J296" s="107"/>
      <c r="K296" s="98"/>
      <c r="L296" s="108"/>
      <c r="M296" s="109"/>
      <c r="N296" s="110"/>
      <c r="O296" s="113"/>
    </row>
    <row r="297" spans="1:15" ht="20.25" customHeight="1" x14ac:dyDescent="0.15">
      <c r="A297" s="114"/>
      <c r="B297" s="102"/>
      <c r="C297" s="103"/>
      <c r="D297" s="95"/>
      <c r="E297" s="96"/>
      <c r="F297" s="96"/>
      <c r="G297" s="97"/>
      <c r="H297" s="105"/>
      <c r="I297" s="106"/>
      <c r="J297" s="107"/>
      <c r="K297" s="98"/>
      <c r="L297" s="108"/>
      <c r="M297" s="109"/>
      <c r="N297" s="110"/>
      <c r="O297" s="113"/>
    </row>
    <row r="298" spans="1:15" ht="20.25" customHeight="1" x14ac:dyDescent="0.15">
      <c r="A298" s="114"/>
      <c r="B298" s="102"/>
      <c r="C298" s="103"/>
      <c r="D298" s="95"/>
      <c r="E298" s="96"/>
      <c r="F298" s="96"/>
      <c r="G298" s="97"/>
      <c r="H298" s="105"/>
      <c r="I298" s="106"/>
      <c r="J298" s="107"/>
      <c r="K298" s="98"/>
      <c r="L298" s="108"/>
      <c r="M298" s="109"/>
      <c r="N298" s="110"/>
      <c r="O298" s="113"/>
    </row>
    <row r="299" spans="1:15" ht="20.25" customHeight="1" x14ac:dyDescent="0.15">
      <c r="A299" s="114"/>
      <c r="B299" s="102"/>
      <c r="C299" s="103"/>
      <c r="D299" s="95"/>
      <c r="E299" s="96"/>
      <c r="F299" s="96"/>
      <c r="G299" s="97"/>
      <c r="H299" s="105"/>
      <c r="I299" s="106"/>
      <c r="J299" s="107"/>
      <c r="K299" s="98"/>
      <c r="L299" s="108"/>
      <c r="M299" s="109"/>
      <c r="N299" s="110"/>
      <c r="O299" s="113"/>
    </row>
    <row r="300" spans="1:15" ht="20.25" customHeight="1" x14ac:dyDescent="0.15">
      <c r="A300" s="114"/>
      <c r="B300" s="102"/>
      <c r="C300" s="103"/>
      <c r="D300" s="95"/>
      <c r="E300" s="96"/>
      <c r="F300" s="96"/>
      <c r="G300" s="97"/>
      <c r="H300" s="105"/>
      <c r="I300" s="106"/>
      <c r="J300" s="107"/>
      <c r="K300" s="98"/>
      <c r="L300" s="108"/>
      <c r="M300" s="109"/>
      <c r="N300" s="110"/>
      <c r="O300" s="113"/>
    </row>
    <row r="301" spans="1:15" ht="20.25" customHeight="1" x14ac:dyDescent="0.15">
      <c r="A301" s="114"/>
      <c r="B301" s="102"/>
      <c r="C301" s="103"/>
      <c r="D301" s="95"/>
      <c r="E301" s="96"/>
      <c r="F301" s="96"/>
      <c r="G301" s="97"/>
      <c r="H301" s="105"/>
      <c r="I301" s="106"/>
      <c r="J301" s="107"/>
      <c r="K301" s="98"/>
      <c r="L301" s="108"/>
      <c r="M301" s="109"/>
      <c r="N301" s="110"/>
      <c r="O301" s="113"/>
    </row>
    <row r="302" spans="1:15" ht="20.25" customHeight="1" x14ac:dyDescent="0.15">
      <c r="A302" s="114"/>
      <c r="B302" s="102"/>
      <c r="C302" s="103"/>
      <c r="D302" s="95"/>
      <c r="E302" s="96"/>
      <c r="F302" s="96"/>
      <c r="G302" s="97"/>
      <c r="H302" s="105"/>
      <c r="I302" s="106"/>
      <c r="J302" s="107"/>
      <c r="K302" s="98"/>
      <c r="L302" s="108"/>
      <c r="M302" s="109"/>
      <c r="N302" s="110"/>
      <c r="O302" s="113"/>
    </row>
    <row r="303" spans="1:15" ht="20.25" customHeight="1" x14ac:dyDescent="0.15">
      <c r="A303" s="114"/>
      <c r="B303" s="102"/>
      <c r="C303" s="103"/>
      <c r="D303" s="95"/>
      <c r="E303" s="96"/>
      <c r="F303" s="96"/>
      <c r="G303" s="97"/>
      <c r="H303" s="105"/>
      <c r="I303" s="106"/>
      <c r="J303" s="107"/>
      <c r="K303" s="98"/>
      <c r="L303" s="108"/>
      <c r="M303" s="109"/>
      <c r="N303" s="110"/>
      <c r="O303" s="113"/>
    </row>
    <row r="304" spans="1:15" ht="20.25" customHeight="1" x14ac:dyDescent="0.15">
      <c r="A304" s="114"/>
      <c r="B304" s="102"/>
      <c r="C304" s="103"/>
      <c r="D304" s="95"/>
      <c r="E304" s="96"/>
      <c r="F304" s="96"/>
      <c r="G304" s="97"/>
      <c r="H304" s="105"/>
      <c r="I304" s="106"/>
      <c r="J304" s="107"/>
      <c r="K304" s="98"/>
      <c r="L304" s="108"/>
      <c r="M304" s="109"/>
      <c r="N304" s="110"/>
      <c r="O304" s="113"/>
    </row>
    <row r="305" spans="1:15" ht="20.25" customHeight="1" x14ac:dyDescent="0.15">
      <c r="A305" s="114"/>
      <c r="B305" s="102"/>
      <c r="C305" s="103"/>
      <c r="D305" s="95"/>
      <c r="E305" s="96"/>
      <c r="F305" s="96"/>
      <c r="G305" s="97"/>
      <c r="H305" s="105"/>
      <c r="I305" s="106"/>
      <c r="J305" s="107"/>
      <c r="K305" s="98"/>
      <c r="L305" s="108"/>
      <c r="M305" s="109"/>
      <c r="N305" s="110"/>
      <c r="O305" s="113"/>
    </row>
    <row r="306" spans="1:15" ht="20.25" customHeight="1" x14ac:dyDescent="0.15">
      <c r="A306" s="114"/>
      <c r="B306" s="102"/>
      <c r="C306" s="103"/>
      <c r="D306" s="95"/>
      <c r="E306" s="96"/>
      <c r="F306" s="96"/>
      <c r="G306" s="97"/>
      <c r="H306" s="105"/>
      <c r="I306" s="106"/>
      <c r="J306" s="107"/>
      <c r="K306" s="98"/>
      <c r="L306" s="108"/>
      <c r="M306" s="109"/>
      <c r="N306" s="110"/>
      <c r="O306" s="113"/>
    </row>
    <row r="307" spans="1:15" ht="20.25" customHeight="1" x14ac:dyDescent="0.15">
      <c r="A307" s="114"/>
      <c r="B307" s="102"/>
      <c r="C307" s="103"/>
      <c r="D307" s="95"/>
      <c r="E307" s="96"/>
      <c r="F307" s="96"/>
      <c r="G307" s="97"/>
      <c r="H307" s="105"/>
      <c r="I307" s="106"/>
      <c r="J307" s="107"/>
      <c r="K307" s="98"/>
      <c r="L307" s="108"/>
      <c r="M307" s="109"/>
      <c r="N307" s="110"/>
      <c r="O307" s="113"/>
    </row>
    <row r="308" spans="1:15" ht="20.25" customHeight="1" x14ac:dyDescent="0.15">
      <c r="A308" s="114"/>
      <c r="B308" s="102"/>
      <c r="C308" s="103"/>
      <c r="D308" s="95"/>
      <c r="E308" s="96"/>
      <c r="F308" s="96"/>
      <c r="G308" s="97"/>
      <c r="H308" s="105"/>
      <c r="I308" s="106"/>
      <c r="J308" s="107"/>
      <c r="K308" s="98"/>
      <c r="L308" s="108"/>
      <c r="M308" s="109"/>
      <c r="N308" s="110"/>
      <c r="O308" s="113"/>
    </row>
    <row r="309" spans="1:15" ht="20.25" customHeight="1" x14ac:dyDescent="0.15">
      <c r="A309" s="114"/>
      <c r="B309" s="102"/>
      <c r="C309" s="103"/>
      <c r="D309" s="95"/>
      <c r="E309" s="96"/>
      <c r="F309" s="96"/>
      <c r="G309" s="97"/>
      <c r="H309" s="105"/>
      <c r="I309" s="106"/>
      <c r="J309" s="107"/>
      <c r="K309" s="98"/>
      <c r="L309" s="108"/>
      <c r="M309" s="109"/>
      <c r="N309" s="110"/>
      <c r="O309" s="113"/>
    </row>
    <row r="310" spans="1:15" ht="20.25" customHeight="1" x14ac:dyDescent="0.15">
      <c r="A310" s="114"/>
      <c r="B310" s="102"/>
      <c r="C310" s="103"/>
      <c r="D310" s="95"/>
      <c r="E310" s="96"/>
      <c r="F310" s="96"/>
      <c r="G310" s="97"/>
      <c r="H310" s="105"/>
      <c r="I310" s="106"/>
      <c r="J310" s="107"/>
      <c r="K310" s="98"/>
      <c r="L310" s="108"/>
      <c r="M310" s="109"/>
      <c r="N310" s="110"/>
      <c r="O310" s="113"/>
    </row>
    <row r="311" spans="1:15" ht="20.25" customHeight="1" x14ac:dyDescent="0.15">
      <c r="A311" s="114"/>
      <c r="B311" s="102"/>
      <c r="C311" s="103"/>
      <c r="D311" s="95"/>
      <c r="E311" s="96"/>
      <c r="F311" s="96"/>
      <c r="G311" s="97"/>
      <c r="H311" s="105"/>
      <c r="I311" s="106"/>
      <c r="J311" s="107"/>
      <c r="K311" s="98"/>
      <c r="L311" s="108"/>
      <c r="M311" s="109"/>
      <c r="N311" s="110"/>
      <c r="O311" s="113"/>
    </row>
    <row r="312" spans="1:15" ht="20.25" customHeight="1" x14ac:dyDescent="0.15">
      <c r="A312" s="114"/>
      <c r="B312" s="102"/>
      <c r="C312" s="103"/>
      <c r="D312" s="95"/>
      <c r="E312" s="96"/>
      <c r="F312" s="96"/>
      <c r="G312" s="97"/>
      <c r="H312" s="105"/>
      <c r="I312" s="106"/>
      <c r="J312" s="107"/>
      <c r="K312" s="98"/>
      <c r="L312" s="108"/>
      <c r="M312" s="109"/>
      <c r="N312" s="110"/>
      <c r="O312" s="113"/>
    </row>
    <row r="313" spans="1:15" ht="20.25" customHeight="1" x14ac:dyDescent="0.15">
      <c r="A313" s="114"/>
      <c r="B313" s="102"/>
      <c r="C313" s="103"/>
      <c r="D313" s="95"/>
      <c r="E313" s="96"/>
      <c r="F313" s="96"/>
      <c r="G313" s="97"/>
      <c r="H313" s="105"/>
      <c r="I313" s="106"/>
      <c r="J313" s="107"/>
      <c r="K313" s="98"/>
      <c r="L313" s="108"/>
      <c r="M313" s="109"/>
      <c r="N313" s="110"/>
      <c r="O313" s="113"/>
    </row>
    <row r="314" spans="1:15" ht="20.25" customHeight="1" x14ac:dyDescent="0.15">
      <c r="A314" s="114"/>
      <c r="B314" s="102"/>
      <c r="C314" s="103"/>
      <c r="D314" s="95"/>
      <c r="E314" s="96"/>
      <c r="F314" s="96"/>
      <c r="G314" s="97"/>
      <c r="H314" s="105"/>
      <c r="I314" s="106"/>
      <c r="J314" s="107"/>
      <c r="K314" s="98"/>
      <c r="L314" s="108"/>
      <c r="M314" s="109"/>
      <c r="N314" s="110"/>
      <c r="O314" s="113"/>
    </row>
    <row r="315" spans="1:15" ht="20.25" customHeight="1" x14ac:dyDescent="0.15">
      <c r="A315" s="114"/>
      <c r="B315" s="102"/>
      <c r="C315" s="103"/>
      <c r="D315" s="95"/>
      <c r="E315" s="96"/>
      <c r="F315" s="96"/>
      <c r="G315" s="97"/>
      <c r="H315" s="105"/>
      <c r="I315" s="106"/>
      <c r="J315" s="107"/>
      <c r="K315" s="98"/>
      <c r="L315" s="108"/>
      <c r="M315" s="109"/>
      <c r="N315" s="110"/>
      <c r="O315" s="113"/>
    </row>
    <row r="316" spans="1:15" ht="20.25" customHeight="1" x14ac:dyDescent="0.15">
      <c r="A316" s="114"/>
      <c r="B316" s="102"/>
      <c r="C316" s="103"/>
      <c r="D316" s="95"/>
      <c r="E316" s="96"/>
      <c r="F316" s="96"/>
      <c r="G316" s="97"/>
      <c r="H316" s="105"/>
      <c r="I316" s="106"/>
      <c r="J316" s="107"/>
      <c r="K316" s="98"/>
      <c r="L316" s="108"/>
      <c r="M316" s="109"/>
      <c r="N316" s="110"/>
      <c r="O316" s="113"/>
    </row>
    <row r="317" spans="1:15" ht="20.25" customHeight="1" x14ac:dyDescent="0.15">
      <c r="A317" s="114"/>
      <c r="B317" s="102"/>
      <c r="C317" s="103"/>
      <c r="D317" s="95"/>
      <c r="E317" s="96"/>
      <c r="F317" s="96"/>
      <c r="G317" s="97"/>
      <c r="H317" s="105"/>
      <c r="I317" s="106"/>
      <c r="J317" s="107"/>
      <c r="K317" s="98"/>
      <c r="L317" s="108"/>
      <c r="M317" s="109"/>
      <c r="N317" s="110"/>
      <c r="O317" s="113"/>
    </row>
    <row r="318" spans="1:15" ht="20.25" customHeight="1" x14ac:dyDescent="0.15">
      <c r="A318" s="114"/>
      <c r="B318" s="102"/>
      <c r="C318" s="103"/>
      <c r="D318" s="95"/>
      <c r="E318" s="96"/>
      <c r="F318" s="96"/>
      <c r="G318" s="97"/>
      <c r="H318" s="105"/>
      <c r="I318" s="106"/>
      <c r="J318" s="107"/>
      <c r="K318" s="98"/>
      <c r="L318" s="108"/>
      <c r="M318" s="109"/>
      <c r="N318" s="110"/>
      <c r="O318" s="113"/>
    </row>
    <row r="319" spans="1:15" ht="20.25" customHeight="1" x14ac:dyDescent="0.15">
      <c r="A319" s="114"/>
      <c r="B319" s="102"/>
      <c r="C319" s="103"/>
      <c r="D319" s="95"/>
      <c r="E319" s="96"/>
      <c r="F319" s="96"/>
      <c r="G319" s="97"/>
      <c r="H319" s="105"/>
      <c r="I319" s="106"/>
      <c r="J319" s="107"/>
      <c r="K319" s="98"/>
      <c r="L319" s="108"/>
      <c r="M319" s="109"/>
      <c r="N319" s="110"/>
      <c r="O319" s="113"/>
    </row>
    <row r="320" spans="1:15" ht="20.25" customHeight="1" x14ac:dyDescent="0.15">
      <c r="A320" s="114"/>
      <c r="B320" s="102"/>
      <c r="C320" s="103"/>
      <c r="D320" s="95"/>
      <c r="E320" s="96"/>
      <c r="F320" s="96"/>
      <c r="G320" s="97"/>
      <c r="H320" s="105"/>
      <c r="I320" s="106"/>
      <c r="J320" s="107"/>
      <c r="K320" s="98"/>
      <c r="L320" s="108"/>
      <c r="M320" s="109"/>
      <c r="N320" s="110"/>
      <c r="O320" s="113"/>
    </row>
    <row r="321" spans="1:15" ht="20.25" customHeight="1" x14ac:dyDescent="0.15">
      <c r="A321" s="114"/>
      <c r="B321" s="102"/>
      <c r="C321" s="103"/>
      <c r="D321" s="95"/>
      <c r="E321" s="96"/>
      <c r="F321" s="96"/>
      <c r="G321" s="97"/>
      <c r="H321" s="105"/>
      <c r="I321" s="106"/>
      <c r="J321" s="107"/>
      <c r="K321" s="98"/>
      <c r="L321" s="108"/>
      <c r="M321" s="109"/>
      <c r="N321" s="110"/>
      <c r="O321" s="113"/>
    </row>
    <row r="322" spans="1:15" ht="20.25" customHeight="1" x14ac:dyDescent="0.15">
      <c r="A322" s="114"/>
      <c r="B322" s="102"/>
      <c r="C322" s="103"/>
      <c r="D322" s="95"/>
      <c r="E322" s="96"/>
      <c r="F322" s="96"/>
      <c r="G322" s="97"/>
      <c r="H322" s="105"/>
      <c r="I322" s="106"/>
      <c r="J322" s="107"/>
      <c r="K322" s="98"/>
      <c r="L322" s="108"/>
      <c r="M322" s="109"/>
      <c r="N322" s="110"/>
      <c r="O322" s="113"/>
    </row>
    <row r="323" spans="1:15" ht="20.25" customHeight="1" x14ac:dyDescent="0.15">
      <c r="A323" s="114"/>
      <c r="B323" s="102"/>
      <c r="C323" s="103"/>
      <c r="D323" s="95"/>
      <c r="E323" s="96"/>
      <c r="F323" s="96"/>
      <c r="G323" s="97"/>
      <c r="H323" s="105"/>
      <c r="I323" s="106"/>
      <c r="J323" s="107"/>
      <c r="K323" s="98"/>
      <c r="L323" s="108"/>
      <c r="M323" s="109"/>
      <c r="N323" s="110"/>
      <c r="O323" s="113"/>
    </row>
    <row r="324" spans="1:15" ht="20.25" customHeight="1" x14ac:dyDescent="0.15">
      <c r="A324" s="114"/>
      <c r="B324" s="102"/>
      <c r="C324" s="103"/>
      <c r="D324" s="95"/>
      <c r="E324" s="96"/>
      <c r="F324" s="96"/>
      <c r="G324" s="97"/>
      <c r="H324" s="105"/>
      <c r="I324" s="106"/>
      <c r="J324" s="107"/>
      <c r="K324" s="98"/>
      <c r="L324" s="108"/>
      <c r="M324" s="109"/>
      <c r="N324" s="110"/>
      <c r="O324" s="113"/>
    </row>
    <row r="325" spans="1:15" ht="20.25" customHeight="1" x14ac:dyDescent="0.15">
      <c r="A325" s="114"/>
      <c r="B325" s="102"/>
      <c r="C325" s="103"/>
      <c r="D325" s="95"/>
      <c r="E325" s="96"/>
      <c r="F325" s="96"/>
      <c r="G325" s="97"/>
      <c r="H325" s="105"/>
      <c r="I325" s="106"/>
      <c r="J325" s="107"/>
      <c r="K325" s="98"/>
      <c r="L325" s="108"/>
      <c r="M325" s="109"/>
      <c r="N325" s="110"/>
      <c r="O325" s="113"/>
    </row>
  </sheetData>
  <mergeCells count="1">
    <mergeCell ref="E1:J1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GET_STOCK22">
                <anchor moveWithCells="1">
                  <from>
                    <xdr:col>0</xdr:col>
                    <xdr:colOff>114300</xdr:colOff>
                    <xdr:row>0</xdr:row>
                    <xdr:rowOff>85725</xdr:rowOff>
                  </from>
                  <to>
                    <xdr:col>0</xdr:col>
                    <xdr:colOff>990600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6CA18-C28E-4600-88A6-958FBA4811C4}">
  <sheetPr codeName="Sheet3">
    <tabColor rgb="FFFFFF00"/>
  </sheetPr>
  <dimension ref="A1:P324"/>
  <sheetViews>
    <sheetView workbookViewId="0">
      <selection activeCell="A2" sqref="A2:XFD2"/>
    </sheetView>
  </sheetViews>
  <sheetFormatPr defaultColWidth="9" defaultRowHeight="20.25" customHeight="1" x14ac:dyDescent="0.15"/>
  <cols>
    <col min="1" max="1" width="14.875" style="31" customWidth="1"/>
    <col min="2" max="2" width="26.375" style="31" customWidth="1"/>
    <col min="3" max="3" width="13.125" style="31" customWidth="1"/>
    <col min="4" max="5" width="12.625" style="31" customWidth="1"/>
    <col min="6" max="6" width="12.625" style="115" customWidth="1"/>
    <col min="7" max="7" width="11" style="31" customWidth="1"/>
    <col min="8" max="8" width="17.875" style="31" customWidth="1"/>
    <col min="9" max="10" width="11.875" style="31" customWidth="1"/>
    <col min="11" max="12" width="14.625" style="31" customWidth="1"/>
    <col min="13" max="15" width="13.875" style="31" customWidth="1"/>
    <col min="16" max="16" width="14.125" style="31" customWidth="1"/>
    <col min="17" max="16384" width="9" style="31"/>
  </cols>
  <sheetData>
    <row r="1" spans="1:16" s="155" customFormat="1" ht="33" customHeight="1" x14ac:dyDescent="0.15">
      <c r="B1" s="156" t="s">
        <v>244</v>
      </c>
      <c r="C1" s="157" t="s">
        <v>24</v>
      </c>
      <c r="D1" s="157"/>
      <c r="E1" s="208" t="s">
        <v>201</v>
      </c>
      <c r="F1" s="208"/>
      <c r="G1" s="208"/>
      <c r="H1" s="208"/>
      <c r="I1" s="208"/>
      <c r="J1" s="208"/>
      <c r="K1" s="208"/>
      <c r="L1" s="158" t="s">
        <v>148</v>
      </c>
      <c r="M1" s="159">
        <f>SUM(M3:M23)</f>
        <v>1834.7263241632002</v>
      </c>
      <c r="N1" s="159">
        <f>SUM(N3:N23)</f>
        <v>107788.190433</v>
      </c>
      <c r="O1" s="159">
        <f>SUM(O3:O23)</f>
        <v>2231.3548540000024</v>
      </c>
    </row>
    <row r="2" spans="1:16" s="155" customFormat="1" ht="24" customHeight="1" x14ac:dyDescent="0.15">
      <c r="A2" s="160" t="s">
        <v>0</v>
      </c>
      <c r="B2" s="161" t="s">
        <v>96</v>
      </c>
      <c r="C2" s="161" t="s">
        <v>97</v>
      </c>
      <c r="D2" s="161" t="s">
        <v>98</v>
      </c>
      <c r="E2" s="161" t="s">
        <v>99</v>
      </c>
      <c r="F2" s="161" t="s">
        <v>142</v>
      </c>
      <c r="G2" s="161" t="s">
        <v>100</v>
      </c>
      <c r="H2" s="161" t="s">
        <v>101</v>
      </c>
      <c r="I2" s="162" t="s">
        <v>120</v>
      </c>
      <c r="J2" s="162" t="s">
        <v>143</v>
      </c>
      <c r="K2" s="161" t="s">
        <v>121</v>
      </c>
      <c r="L2" s="161" t="s">
        <v>122</v>
      </c>
      <c r="M2" s="161" t="s">
        <v>123</v>
      </c>
      <c r="N2" s="161" t="s">
        <v>145</v>
      </c>
      <c r="O2" s="161" t="s">
        <v>144</v>
      </c>
      <c r="P2" s="161" t="s">
        <v>198</v>
      </c>
    </row>
    <row r="3" spans="1:16" s="63" customFormat="1" ht="20.25" customHeight="1" x14ac:dyDescent="0.15">
      <c r="A3" s="81" t="s">
        <v>102</v>
      </c>
      <c r="B3" s="56" t="s">
        <v>103</v>
      </c>
      <c r="C3" s="70">
        <v>44043</v>
      </c>
      <c r="D3" s="57">
        <v>2.7120000000000002</v>
      </c>
      <c r="E3" s="58">
        <v>2.7222</v>
      </c>
      <c r="F3" s="58">
        <v>3.8E-3</v>
      </c>
      <c r="G3" s="59">
        <v>0.38</v>
      </c>
      <c r="H3" s="72">
        <v>44046.625</v>
      </c>
      <c r="I3" s="84">
        <v>1265</v>
      </c>
      <c r="J3" s="85">
        <v>2.3715000000000002</v>
      </c>
      <c r="K3" s="60">
        <v>1.0305600000000002E-2</v>
      </c>
      <c r="L3" s="76">
        <v>2.7223056000000003</v>
      </c>
      <c r="M3" s="61">
        <v>13.036584000000001</v>
      </c>
      <c r="N3" s="73">
        <v>3443.5830000000001</v>
      </c>
      <c r="O3" s="62">
        <v>443.63549999999987</v>
      </c>
      <c r="P3" s="78" t="str">
        <f>IF(INDEX(P2,1)="夏普比率(1年)","0.32",IF(INDEX(P2,1)="夏普比率(2年)","0.18","0.16"))</f>
        <v>0.32</v>
      </c>
    </row>
    <row r="4" spans="1:16" s="63" customFormat="1" ht="20.25" customHeight="1" x14ac:dyDescent="0.15">
      <c r="A4" s="81" t="s">
        <v>104</v>
      </c>
      <c r="B4" s="56" t="s">
        <v>105</v>
      </c>
      <c r="C4" s="70">
        <v>44043</v>
      </c>
      <c r="D4" s="64">
        <v>2.3889999999999998</v>
      </c>
      <c r="E4" s="58">
        <v>2.4272</v>
      </c>
      <c r="F4" s="58">
        <v>1.6E-2</v>
      </c>
      <c r="G4" s="59">
        <v>1.6</v>
      </c>
      <c r="H4" s="72">
        <v>44046.625</v>
      </c>
      <c r="I4" s="84">
        <v>1469.52</v>
      </c>
      <c r="J4" s="85">
        <v>2.0543999999999998</v>
      </c>
      <c r="K4" s="60">
        <v>3.8224000000000001E-2</v>
      </c>
      <c r="L4" s="76">
        <v>2.4272239999999998</v>
      </c>
      <c r="M4" s="61">
        <v>56.170932479999998</v>
      </c>
      <c r="N4" s="73">
        <v>3566.8189440000001</v>
      </c>
      <c r="O4" s="61">
        <v>547.8370560000003</v>
      </c>
      <c r="P4" s="78" t="str">
        <f>IF(INDEX(P2,1)="夏普比率(1年)","0.42",IF(INDEX(P2,1)="夏普比率(2年)","0.23","0.16"))</f>
        <v>0.42</v>
      </c>
    </row>
    <row r="5" spans="1:16" s="63" customFormat="1" ht="20.25" customHeight="1" x14ac:dyDescent="0.15">
      <c r="A5" s="81" t="s">
        <v>106</v>
      </c>
      <c r="B5" s="56" t="s">
        <v>107</v>
      </c>
      <c r="C5" s="70">
        <v>44043</v>
      </c>
      <c r="D5" s="64">
        <v>6.5453000000000001</v>
      </c>
      <c r="E5" s="58">
        <v>6.7901999999999996</v>
      </c>
      <c r="F5" s="58">
        <v>3.7400000000000003E-2</v>
      </c>
      <c r="G5" s="59">
        <v>3.74</v>
      </c>
      <c r="H5" s="72">
        <v>44046.625</v>
      </c>
      <c r="I5" s="84">
        <v>1426.05</v>
      </c>
      <c r="J5" s="85">
        <v>7.0762999999999998</v>
      </c>
      <c r="K5" s="60">
        <v>0.24479422000000003</v>
      </c>
      <c r="L5" s="76">
        <v>6.7900942200000003</v>
      </c>
      <c r="M5" s="61">
        <v>349.08879743100005</v>
      </c>
      <c r="N5" s="73">
        <v>9683.1647099999991</v>
      </c>
      <c r="O5" s="65">
        <v>-407.99290500000097</v>
      </c>
      <c r="P5" s="78" t="str">
        <f>IF(INDEX(P2,1)="夏普比率(1年)","0.31",IF(INDEX(P2,1)="夏普比率(2年)","0.21","0.16"))</f>
        <v>0.31</v>
      </c>
    </row>
    <row r="6" spans="1:16" s="63" customFormat="1" ht="20.25" customHeight="1" x14ac:dyDescent="0.15">
      <c r="A6" s="81" t="s">
        <v>108</v>
      </c>
      <c r="B6" s="56" t="s">
        <v>109</v>
      </c>
      <c r="C6" s="70">
        <v>44043</v>
      </c>
      <c r="D6" s="64">
        <v>1.9389000000000001</v>
      </c>
      <c r="E6" s="58">
        <v>1.9776</v>
      </c>
      <c r="F6" s="58">
        <v>1.9900000000000001E-2</v>
      </c>
      <c r="G6" s="59">
        <v>1.99</v>
      </c>
      <c r="H6" s="72">
        <v>44046.625</v>
      </c>
      <c r="I6" s="84">
        <v>4757.18</v>
      </c>
      <c r="J6" s="85">
        <v>2.1374</v>
      </c>
      <c r="K6" s="60">
        <v>3.8584110000000005E-2</v>
      </c>
      <c r="L6" s="76">
        <v>1.97748411</v>
      </c>
      <c r="M6" s="61">
        <v>183.55155640980004</v>
      </c>
      <c r="N6" s="73">
        <v>9407.7991680000014</v>
      </c>
      <c r="O6" s="65">
        <v>-760.19736399999965</v>
      </c>
      <c r="P6" s="78" t="str">
        <f>IF(INDEX(P2,1)="夏普比率(1年)","0.37",IF(INDEX(P2,1)="夏普比率(2年)","0.28","0.20"))</f>
        <v>0.37</v>
      </c>
    </row>
    <row r="7" spans="1:16" s="63" customFormat="1" ht="20.25" customHeight="1" x14ac:dyDescent="0.15">
      <c r="A7" s="81" t="s">
        <v>110</v>
      </c>
      <c r="B7" s="56" t="s">
        <v>111</v>
      </c>
      <c r="C7" s="70">
        <v>44043</v>
      </c>
      <c r="D7" s="64">
        <v>3.3895</v>
      </c>
      <c r="E7" s="58">
        <v>3.4201000000000001</v>
      </c>
      <c r="F7" s="58">
        <v>9.0000000000000011E-3</v>
      </c>
      <c r="G7" s="59">
        <v>0.9</v>
      </c>
      <c r="H7" s="72">
        <v>44046.625</v>
      </c>
      <c r="I7" s="84">
        <v>2920.96</v>
      </c>
      <c r="J7" s="85">
        <v>3.4235000000000002</v>
      </c>
      <c r="K7" s="60">
        <v>3.0505499999999998E-2</v>
      </c>
      <c r="L7" s="76">
        <v>3.4200054999999998</v>
      </c>
      <c r="M7" s="61">
        <v>89.105345279999995</v>
      </c>
      <c r="N7" s="73">
        <v>9989.9752960000005</v>
      </c>
      <c r="O7" s="65">
        <v>-9.9312640000007377</v>
      </c>
      <c r="P7" s="78" t="str">
        <f>IF(INDEX(P2,1)="夏普比率(1年)","0.47",IF(INDEX(P2,1)="夏普比率(2年)","--","--"))</f>
        <v>0.47</v>
      </c>
    </row>
    <row r="8" spans="1:16" s="63" customFormat="1" ht="20.25" customHeight="1" x14ac:dyDescent="0.15">
      <c r="A8" s="81" t="s">
        <v>112</v>
      </c>
      <c r="B8" s="56" t="s">
        <v>113</v>
      </c>
      <c r="C8" s="70">
        <v>44043</v>
      </c>
      <c r="D8" s="64">
        <v>1.99</v>
      </c>
      <c r="E8" s="58">
        <v>2.0514999999999999</v>
      </c>
      <c r="F8" s="58">
        <v>3.0899999999999997E-2</v>
      </c>
      <c r="G8" s="59">
        <v>3.09</v>
      </c>
      <c r="H8" s="72">
        <v>44046.625</v>
      </c>
      <c r="I8" s="84">
        <v>4542.78</v>
      </c>
      <c r="J8" s="85">
        <v>2.2012999999999998</v>
      </c>
      <c r="K8" s="60">
        <v>6.1490999999999997E-2</v>
      </c>
      <c r="L8" s="76">
        <v>2.051491</v>
      </c>
      <c r="M8" s="61">
        <v>279.34008497999997</v>
      </c>
      <c r="N8" s="73">
        <v>9319.5131699999984</v>
      </c>
      <c r="O8" s="65">
        <v>-680.50844400000096</v>
      </c>
      <c r="P8" s="78" t="str">
        <f>IF(INDEX(P2,1)="夏普比率(1年)","0.32",IF(INDEX(P2,1)="夏普比率(2年)","0.18","0.11"))</f>
        <v>0.32</v>
      </c>
    </row>
    <row r="9" spans="1:16" s="63" customFormat="1" ht="20.25" customHeight="1" x14ac:dyDescent="0.15">
      <c r="A9" s="81" t="s">
        <v>114</v>
      </c>
      <c r="B9" s="56" t="s">
        <v>115</v>
      </c>
      <c r="C9" s="70">
        <v>44043</v>
      </c>
      <c r="D9" s="64">
        <v>2.8479999999999999</v>
      </c>
      <c r="E9" s="58">
        <v>2.8711000000000002</v>
      </c>
      <c r="F9" s="58">
        <v>8.1000000000000013E-3</v>
      </c>
      <c r="G9" s="59">
        <v>0.81</v>
      </c>
      <c r="H9" s="72">
        <v>44046.625</v>
      </c>
      <c r="I9" s="84">
        <v>4617.97</v>
      </c>
      <c r="J9" s="85">
        <v>2.6960000000000002</v>
      </c>
      <c r="K9" s="60">
        <v>2.30688E-2</v>
      </c>
      <c r="L9" s="76">
        <v>2.8710687999999998</v>
      </c>
      <c r="M9" s="61">
        <v>106.53102633600001</v>
      </c>
      <c r="N9" s="73">
        <v>13258.653667000002</v>
      </c>
      <c r="O9" s="61">
        <v>808.60654700000123</v>
      </c>
      <c r="P9" s="78" t="str">
        <f>IF(INDEX(P2,1)="夏普比率(1年)","0.54",IF(INDEX(P2,1)="夏普比率(2年)","0.25","0.20"))</f>
        <v>0.54</v>
      </c>
    </row>
    <row r="10" spans="1:16" s="63" customFormat="1" ht="20.25" customHeight="1" x14ac:dyDescent="0.15">
      <c r="A10" s="81" t="s">
        <v>116</v>
      </c>
      <c r="B10" s="56" t="s">
        <v>117</v>
      </c>
      <c r="C10" s="70">
        <v>44043</v>
      </c>
      <c r="D10" s="64">
        <v>5.1890000000000001</v>
      </c>
      <c r="E10" s="58">
        <v>5.2488000000000001</v>
      </c>
      <c r="F10" s="58">
        <v>1.15E-2</v>
      </c>
      <c r="G10" s="59">
        <v>1.1499999999999999</v>
      </c>
      <c r="H10" s="72">
        <v>44046.625</v>
      </c>
      <c r="I10" s="84">
        <v>2028.91</v>
      </c>
      <c r="J10" s="85">
        <v>4.5956999999999999</v>
      </c>
      <c r="K10" s="60">
        <v>5.9673499999999997E-2</v>
      </c>
      <c r="L10" s="76">
        <v>5.2486734999999998</v>
      </c>
      <c r="M10" s="61">
        <v>121.072160885</v>
      </c>
      <c r="N10" s="73">
        <v>10649.342808000001</v>
      </c>
      <c r="O10" s="61">
        <v>1325.0811210000011</v>
      </c>
      <c r="P10" s="78" t="str">
        <f>IF(INDEX(P2,1)="夏普比率(1年)","0.46",IF(INDEX(P2,1)="夏普比率(2年)","0.24","0.23"))</f>
        <v>0.46</v>
      </c>
    </row>
    <row r="11" spans="1:16" s="63" customFormat="1" ht="20.25" customHeight="1" x14ac:dyDescent="0.15">
      <c r="A11" s="81" t="s">
        <v>118</v>
      </c>
      <c r="B11" s="56" t="s">
        <v>119</v>
      </c>
      <c r="C11" s="70">
        <v>44043</v>
      </c>
      <c r="D11" s="64">
        <v>2.4870000000000001</v>
      </c>
      <c r="E11" s="58">
        <v>2.5497000000000001</v>
      </c>
      <c r="F11" s="58">
        <v>2.52E-2</v>
      </c>
      <c r="G11" s="59">
        <v>2.52</v>
      </c>
      <c r="H11" s="72">
        <v>44046.625</v>
      </c>
      <c r="I11" s="84">
        <v>4167.1400000000003</v>
      </c>
      <c r="J11" s="85">
        <v>2.5207999999999999</v>
      </c>
      <c r="K11" s="60">
        <v>6.2672400000000003E-2</v>
      </c>
      <c r="L11" s="76">
        <v>2.5496723999999999</v>
      </c>
      <c r="M11" s="61">
        <v>261.16466493600001</v>
      </c>
      <c r="N11" s="73">
        <v>10624.956858000001</v>
      </c>
      <c r="O11" s="61">
        <v>120.43034600000101</v>
      </c>
      <c r="P11" s="78" t="str">
        <f>IF(INDEX(P2,1)="夏普比率(1年)","0.34",IF(INDEX(P2,1)="夏普比率(2年)","0.24","0.18"))</f>
        <v>0.34</v>
      </c>
    </row>
    <row r="12" spans="1:16" s="63" customFormat="1" ht="20.25" customHeight="1" x14ac:dyDescent="0.15">
      <c r="A12" s="82" t="s">
        <v>124</v>
      </c>
      <c r="B12" s="56" t="s">
        <v>125</v>
      </c>
      <c r="C12" s="70">
        <v>44043</v>
      </c>
      <c r="D12" s="64">
        <v>1.9757</v>
      </c>
      <c r="E12" s="58">
        <v>2.0192000000000001</v>
      </c>
      <c r="F12" s="58">
        <v>2.2000000000000002E-2</v>
      </c>
      <c r="G12" s="59">
        <v>2.2000000000000002</v>
      </c>
      <c r="H12" s="72">
        <v>44046.625</v>
      </c>
      <c r="I12" s="84">
        <v>507.32</v>
      </c>
      <c r="J12" s="85">
        <v>1.9711000000000001</v>
      </c>
      <c r="K12" s="60">
        <v>4.3465400000000001E-2</v>
      </c>
      <c r="L12" s="76">
        <v>2.0191653999999999</v>
      </c>
      <c r="M12" s="61">
        <v>22.050866727999999</v>
      </c>
      <c r="N12" s="73">
        <v>1024.3805440000001</v>
      </c>
      <c r="O12" s="61">
        <v>24.402092000000039</v>
      </c>
      <c r="P12" s="78" t="str">
        <f>IF(INDEX(P2,1)="夏普比率(1年)","0.31",IF(INDEX(P2,1)="夏普比率(2年)","0.21","0.16"))</f>
        <v>0.31</v>
      </c>
    </row>
    <row r="13" spans="1:16" s="63" customFormat="1" ht="20.25" customHeight="1" x14ac:dyDescent="0.15">
      <c r="A13" s="82" t="s">
        <v>106</v>
      </c>
      <c r="B13" s="56" t="s">
        <v>107</v>
      </c>
      <c r="C13" s="70">
        <v>44043</v>
      </c>
      <c r="D13" s="64">
        <v>6.5453000000000001</v>
      </c>
      <c r="E13" s="58">
        <v>6.7901999999999996</v>
      </c>
      <c r="F13" s="58">
        <v>3.7400000000000003E-2</v>
      </c>
      <c r="G13" s="59">
        <v>3.74</v>
      </c>
      <c r="H13" s="72">
        <v>44046.625</v>
      </c>
      <c r="I13" s="84">
        <v>847.9</v>
      </c>
      <c r="J13" s="85">
        <v>7.0762999999999998</v>
      </c>
      <c r="K13" s="60">
        <v>0.24479422000000003</v>
      </c>
      <c r="L13" s="76">
        <v>6.7900942200000003</v>
      </c>
      <c r="M13" s="61">
        <v>207.56101913800003</v>
      </c>
      <c r="N13" s="73">
        <v>5757.4105799999998</v>
      </c>
      <c r="O13" s="65">
        <v>-242.58418999999958</v>
      </c>
      <c r="P13" s="78" t="str">
        <f>IF(INDEX(P2,1)="夏普比率(1年)","0.31",IF(INDEX(P2,1)="夏普比率(2年)","0.21","0.16"))</f>
        <v>0.31</v>
      </c>
    </row>
    <row r="14" spans="1:16" s="63" customFormat="1" ht="20.25" customHeight="1" x14ac:dyDescent="0.15">
      <c r="A14" s="82" t="s">
        <v>110</v>
      </c>
      <c r="B14" s="56" t="s">
        <v>111</v>
      </c>
      <c r="C14" s="70">
        <v>44043</v>
      </c>
      <c r="D14" s="64">
        <v>3.3895</v>
      </c>
      <c r="E14" s="58">
        <v>3.4201000000000001</v>
      </c>
      <c r="F14" s="58">
        <v>9.0000000000000011E-3</v>
      </c>
      <c r="G14" s="59">
        <v>0.9</v>
      </c>
      <c r="H14" s="72">
        <v>44046.625</v>
      </c>
      <c r="I14" s="84">
        <v>1201.03</v>
      </c>
      <c r="J14" s="85">
        <v>3.3304999999999998</v>
      </c>
      <c r="K14" s="60">
        <v>3.0505499999999998E-2</v>
      </c>
      <c r="L14" s="76">
        <v>3.4200054999999998</v>
      </c>
      <c r="M14" s="61">
        <v>36.638020664999999</v>
      </c>
      <c r="N14" s="73">
        <v>4107.6427030000004</v>
      </c>
      <c r="O14" s="61">
        <v>107.61228800000072</v>
      </c>
      <c r="P14" s="78" t="str">
        <f>IF(INDEX(P2,1)="夏普比率(1年)","0.47",IF(INDEX(P2,1)="夏普比率(2年)","--","--"))</f>
        <v>0.47</v>
      </c>
    </row>
    <row r="15" spans="1:16" s="63" customFormat="1" ht="20.25" customHeight="1" x14ac:dyDescent="0.15">
      <c r="A15" s="82" t="s">
        <v>126</v>
      </c>
      <c r="B15" s="56" t="s">
        <v>127</v>
      </c>
      <c r="C15" s="70">
        <v>44042</v>
      </c>
      <c r="D15" s="64">
        <v>1.63</v>
      </c>
      <c r="E15" s="58">
        <v>1.6375999999999999</v>
      </c>
      <c r="F15" s="58">
        <v>4.6999999999999993E-3</v>
      </c>
      <c r="G15" s="59">
        <v>0.47</v>
      </c>
      <c r="H15" s="72">
        <v>44047.166666666664</v>
      </c>
      <c r="I15" s="84">
        <v>1859.22</v>
      </c>
      <c r="J15" s="85">
        <v>1.6135999999999999</v>
      </c>
      <c r="K15" s="60">
        <v>7.6609999999999985E-3</v>
      </c>
      <c r="L15" s="76">
        <v>1.6376609999999998</v>
      </c>
      <c r="M15" s="61">
        <v>14.243484419999998</v>
      </c>
      <c r="N15" s="73">
        <v>3044.658672</v>
      </c>
      <c r="O15" s="61">
        <v>44.621280000000297</v>
      </c>
      <c r="P15" s="78" t="str">
        <f>IF(INDEX(P2,1)="夏普比率(1年)","0.16",IF(INDEX(P2,1)="夏普比率(2年)","0.12","0.13"))</f>
        <v>0.16</v>
      </c>
    </row>
    <row r="16" spans="1:16" s="63" customFormat="1" ht="20.25" customHeight="1" x14ac:dyDescent="0.15">
      <c r="A16" s="82" t="s">
        <v>128</v>
      </c>
      <c r="B16" s="56" t="s">
        <v>129</v>
      </c>
      <c r="C16" s="70">
        <v>44043</v>
      </c>
      <c r="D16" s="64">
        <v>1.3938999999999999</v>
      </c>
      <c r="E16" s="58">
        <v>1.3954</v>
      </c>
      <c r="F16" s="58">
        <v>1E-3</v>
      </c>
      <c r="G16" s="59">
        <v>0.1</v>
      </c>
      <c r="H16" s="72">
        <v>44046.625</v>
      </c>
      <c r="I16" s="84">
        <v>2285.52</v>
      </c>
      <c r="J16" s="85">
        <v>1.3126</v>
      </c>
      <c r="K16" s="60">
        <v>1.3938999999999998E-3</v>
      </c>
      <c r="L16" s="76">
        <v>1.3952939</v>
      </c>
      <c r="M16" s="61">
        <v>3.1857863279999994</v>
      </c>
      <c r="N16" s="73">
        <v>3189.2146079999998</v>
      </c>
      <c r="O16" s="61">
        <v>189.24105599999984</v>
      </c>
      <c r="P16" s="78" t="str">
        <f>IF(INDEX(P2,1)="夏普比率(1年)","0.21",IF(INDEX(P2,1)="夏普比率(2年)","0.15","0.15"))</f>
        <v>0.21</v>
      </c>
    </row>
    <row r="17" spans="1:16" s="63" customFormat="1" ht="20.25" customHeight="1" x14ac:dyDescent="0.15">
      <c r="A17" s="82" t="s">
        <v>130</v>
      </c>
      <c r="B17" s="56" t="s">
        <v>131</v>
      </c>
      <c r="C17" s="70">
        <v>44043</v>
      </c>
      <c r="D17" s="64">
        <v>3.4820000000000002</v>
      </c>
      <c r="E17" s="58">
        <v>3.5101</v>
      </c>
      <c r="F17" s="58">
        <v>8.1000000000000013E-3</v>
      </c>
      <c r="G17" s="59">
        <v>0.81</v>
      </c>
      <c r="H17" s="72">
        <v>44046.625</v>
      </c>
      <c r="I17" s="84">
        <v>908.83</v>
      </c>
      <c r="J17" s="85">
        <v>3.3008999999999999</v>
      </c>
      <c r="K17" s="60">
        <v>2.8204200000000002E-2</v>
      </c>
      <c r="L17" s="76">
        <v>3.5102042</v>
      </c>
      <c r="M17" s="61">
        <v>25.632823086000002</v>
      </c>
      <c r="N17" s="73">
        <v>3190.0841829999999</v>
      </c>
      <c r="O17" s="61">
        <v>190.12723599999981</v>
      </c>
      <c r="P17" s="78" t="str">
        <f>IF(INDEX(P2,1)="夏普比率(1年)","0.25",IF(INDEX(P2,1)="夏普比率(2年)","0.14","0.14"))</f>
        <v>0.25</v>
      </c>
    </row>
    <row r="18" spans="1:16" s="63" customFormat="1" ht="20.25" customHeight="1" x14ac:dyDescent="0.15">
      <c r="A18" s="82" t="s">
        <v>132</v>
      </c>
      <c r="B18" s="56" t="s">
        <v>133</v>
      </c>
      <c r="C18" s="70">
        <v>44043</v>
      </c>
      <c r="D18" s="64">
        <v>1.0317000000000001</v>
      </c>
      <c r="E18" s="58">
        <v>1.0322</v>
      </c>
      <c r="F18" s="58">
        <v>4.0000000000000002E-4</v>
      </c>
      <c r="G18" s="59">
        <v>0.04</v>
      </c>
      <c r="H18" s="72">
        <v>44046.625</v>
      </c>
      <c r="I18" s="84">
        <v>1023.05</v>
      </c>
      <c r="J18" s="85">
        <v>0.97750000000000004</v>
      </c>
      <c r="K18" s="60">
        <v>4.1268000000000007E-4</v>
      </c>
      <c r="L18" s="76">
        <v>1.03211268</v>
      </c>
      <c r="M18" s="61">
        <v>0.42219227400000003</v>
      </c>
      <c r="N18" s="73">
        <v>1055.9922099999999</v>
      </c>
      <c r="O18" s="61">
        <v>55.960834999999861</v>
      </c>
      <c r="P18" s="78" t="str">
        <f>IF(INDEX(P2,1)="夏普比率(1年)","0.31",IF(INDEX(P2,1)="夏普比率(2年)","1.44","--"))</f>
        <v>0.31</v>
      </c>
    </row>
    <row r="19" spans="1:16" s="63" customFormat="1" ht="20.25" customHeight="1" x14ac:dyDescent="0.15">
      <c r="A19" s="82" t="s">
        <v>134</v>
      </c>
      <c r="B19" s="56" t="s">
        <v>135</v>
      </c>
      <c r="C19" s="70">
        <v>44043</v>
      </c>
      <c r="D19" s="64">
        <v>2.581</v>
      </c>
      <c r="E19" s="58">
        <v>2.5954000000000002</v>
      </c>
      <c r="F19" s="58">
        <v>5.6000000000000008E-3</v>
      </c>
      <c r="G19" s="59">
        <v>0.56000000000000005</v>
      </c>
      <c r="H19" s="72">
        <v>44046.625</v>
      </c>
      <c r="I19" s="84">
        <v>1295.6400000000001</v>
      </c>
      <c r="J19" s="85">
        <v>2.3155000000000001</v>
      </c>
      <c r="K19" s="60">
        <v>1.4453600000000002E-2</v>
      </c>
      <c r="L19" s="76">
        <v>2.5954535999999999</v>
      </c>
      <c r="M19" s="61">
        <v>18.726662304000005</v>
      </c>
      <c r="N19" s="73">
        <v>3362.7040560000005</v>
      </c>
      <c r="O19" s="61">
        <v>362.6496360000001</v>
      </c>
      <c r="P19" s="78" t="str">
        <f>IF(INDEX(P2,1)="夏普比率(1年)","0.28",IF(INDEX(P2,1)="夏普比率(2年)","0.22","0.20"))</f>
        <v>0.28</v>
      </c>
    </row>
    <row r="20" spans="1:16" s="63" customFormat="1" ht="20.25" customHeight="1" x14ac:dyDescent="0.15">
      <c r="A20" s="82" t="s">
        <v>146</v>
      </c>
      <c r="B20" s="56" t="s">
        <v>147</v>
      </c>
      <c r="C20" s="70">
        <v>44043</v>
      </c>
      <c r="D20" s="64">
        <v>1.4649000000000001</v>
      </c>
      <c r="E20" s="58">
        <v>1.4874000000000001</v>
      </c>
      <c r="F20" s="58">
        <v>1.54E-2</v>
      </c>
      <c r="G20" s="59">
        <v>1.54</v>
      </c>
      <c r="H20" s="72">
        <v>44046.625</v>
      </c>
      <c r="I20" s="84">
        <v>2092.44</v>
      </c>
      <c r="J20" s="85">
        <v>1.4337</v>
      </c>
      <c r="K20" s="60">
        <v>2.2559460000000003E-2</v>
      </c>
      <c r="L20" s="76">
        <v>1.4874594600000002</v>
      </c>
      <c r="M20" s="61">
        <v>47.20431648240001</v>
      </c>
      <c r="N20" s="73">
        <v>3112.2952560000003</v>
      </c>
      <c r="O20" s="61">
        <v>112.36402800000042</v>
      </c>
      <c r="P20" s="78" t="str">
        <f>IF(INDEX(P2,1)="夏普比率(1年)","0.16",IF(INDEX(P2,1)="夏普比率(2年)","0.12","0.07"))</f>
        <v>0.16</v>
      </c>
    </row>
    <row r="21" spans="1:16" s="63" customFormat="1" ht="20.25" customHeight="1" x14ac:dyDescent="0.15">
      <c r="A21" s="83" t="s">
        <v>136</v>
      </c>
      <c r="B21" s="56" t="s">
        <v>137</v>
      </c>
      <c r="C21" s="70">
        <v>44043</v>
      </c>
      <c r="D21" s="64">
        <v>1.7462</v>
      </c>
      <c r="E21" s="58">
        <v>1.8028999999999999</v>
      </c>
      <c r="F21" s="58">
        <v>3.2500000000000001E-2</v>
      </c>
      <c r="G21" s="59">
        <v>3.25</v>
      </c>
      <c r="H21" s="72">
        <v>44046.625</v>
      </c>
      <c r="I21" s="84">
        <v>0</v>
      </c>
      <c r="J21" s="85">
        <v>0</v>
      </c>
      <c r="K21" s="60">
        <v>5.6751500000000003E-2</v>
      </c>
      <c r="L21" s="76">
        <v>1.8029515</v>
      </c>
      <c r="M21" s="61">
        <v>0</v>
      </c>
      <c r="N21" s="73">
        <v>0</v>
      </c>
      <c r="O21" s="65">
        <v>0</v>
      </c>
      <c r="P21" s="78" t="str">
        <f>IF(INDEX(P2,1)="夏普比率(1年)","0.31",IF(INDEX(P2,1)="夏普比率(2年)","0.14","0.10"))</f>
        <v>0.31</v>
      </c>
    </row>
    <row r="22" spans="1:16" s="63" customFormat="1" ht="20.25" customHeight="1" x14ac:dyDescent="0.15">
      <c r="A22" s="83" t="s">
        <v>138</v>
      </c>
      <c r="B22" s="56" t="s">
        <v>139</v>
      </c>
      <c r="C22" s="70">
        <v>44043</v>
      </c>
      <c r="D22" s="64">
        <v>1.4637</v>
      </c>
      <c r="E22" s="58">
        <v>1.4817</v>
      </c>
      <c r="F22" s="58">
        <v>1.23E-2</v>
      </c>
      <c r="G22" s="59">
        <v>1.23</v>
      </c>
      <c r="H22" s="72">
        <v>44046.625</v>
      </c>
      <c r="I22" s="84">
        <v>0</v>
      </c>
      <c r="J22" s="85">
        <v>0</v>
      </c>
      <c r="K22" s="60">
        <v>1.800351E-2</v>
      </c>
      <c r="L22" s="76">
        <v>1.48170351</v>
      </c>
      <c r="M22" s="61">
        <v>0</v>
      </c>
      <c r="N22" s="73">
        <v>0</v>
      </c>
      <c r="O22" s="65">
        <v>0</v>
      </c>
      <c r="P22" s="78" t="str">
        <f>IF(INDEX(P2,1)="夏普比率(1年)","--",IF(INDEX(P2,1)="夏普比率(2年)","--","--"))</f>
        <v>--</v>
      </c>
    </row>
    <row r="23" spans="1:16" s="63" customFormat="1" ht="20.25" customHeight="1" x14ac:dyDescent="0.15">
      <c r="A23" s="83" t="s">
        <v>140</v>
      </c>
      <c r="B23" s="56" t="s">
        <v>141</v>
      </c>
      <c r="C23" s="70">
        <v>44043</v>
      </c>
      <c r="D23" s="64">
        <v>1.2741</v>
      </c>
      <c r="E23" s="58">
        <v>1.3071999999999999</v>
      </c>
      <c r="F23" s="58">
        <v>2.6000000000000002E-2</v>
      </c>
      <c r="G23" s="59">
        <v>2.6</v>
      </c>
      <c r="H23" s="72">
        <v>44046.625</v>
      </c>
      <c r="I23" s="84">
        <v>0</v>
      </c>
      <c r="J23" s="85">
        <v>0</v>
      </c>
      <c r="K23" s="60">
        <v>3.3126599999999999E-2</v>
      </c>
      <c r="L23" s="76">
        <v>1.3072265999999999</v>
      </c>
      <c r="M23" s="61">
        <v>0</v>
      </c>
      <c r="N23" s="73">
        <v>0</v>
      </c>
      <c r="O23" s="65">
        <v>0</v>
      </c>
      <c r="P23" s="78" t="str">
        <f>IF(INDEX(P2,1)="夏普比率(1年)","--",IF(INDEX(P2,1)="夏普比率(2年)","--","--"))</f>
        <v>--</v>
      </c>
    </row>
    <row r="24" spans="1:16" s="63" customFormat="1" ht="20.25" customHeight="1" x14ac:dyDescent="0.15">
      <c r="A24" s="83" t="s">
        <v>199</v>
      </c>
      <c r="B24" s="56" t="s">
        <v>200</v>
      </c>
      <c r="C24" s="70">
        <v>44043</v>
      </c>
      <c r="D24" s="64">
        <v>1.2710999999999999</v>
      </c>
      <c r="E24" s="58">
        <v>1.3041</v>
      </c>
      <c r="F24" s="57">
        <v>2.5899999999999999E-2</v>
      </c>
      <c r="G24" s="59">
        <v>2.59</v>
      </c>
      <c r="H24" s="72">
        <v>44046.625</v>
      </c>
      <c r="I24" s="84">
        <v>0</v>
      </c>
      <c r="J24" s="85">
        <v>0</v>
      </c>
      <c r="K24" s="86">
        <v>3.2921489999999998E-2</v>
      </c>
      <c r="L24" s="76">
        <v>1.3040214899999998</v>
      </c>
      <c r="M24" s="87">
        <v>0</v>
      </c>
      <c r="N24" s="73">
        <v>0</v>
      </c>
      <c r="O24" s="88">
        <v>0</v>
      </c>
      <c r="P24" s="78" t="str">
        <f>IF(INDEX(P2,1)="夏普比率(1年)","--",IF(INDEX(P2,1)="夏普比率(2年)","--","--"))</f>
        <v>--</v>
      </c>
    </row>
    <row r="25" spans="1:16" s="155" customFormat="1" ht="20.25" customHeight="1" x14ac:dyDescent="0.15">
      <c r="A25" s="83"/>
      <c r="B25" s="163"/>
      <c r="C25" s="164"/>
      <c r="D25" s="173"/>
      <c r="E25" s="165"/>
      <c r="F25" s="165"/>
      <c r="G25" s="166"/>
      <c r="H25" s="167"/>
      <c r="I25" s="84"/>
      <c r="J25" s="85"/>
      <c r="K25" s="168"/>
      <c r="L25" s="169"/>
      <c r="M25" s="170"/>
      <c r="N25" s="171"/>
      <c r="O25" s="174"/>
      <c r="P25" s="172"/>
    </row>
    <row r="26" spans="1:16" s="155" customFormat="1" ht="20.25" customHeight="1" x14ac:dyDescent="0.15">
      <c r="A26" s="83"/>
      <c r="B26" s="163"/>
      <c r="C26" s="164"/>
      <c r="D26" s="173"/>
      <c r="E26" s="165"/>
      <c r="F26" s="165"/>
      <c r="G26" s="166"/>
      <c r="H26" s="167"/>
      <c r="I26" s="84"/>
      <c r="J26" s="85"/>
      <c r="K26" s="168"/>
      <c r="L26" s="169"/>
      <c r="M26" s="170"/>
      <c r="N26" s="171"/>
      <c r="O26" s="174"/>
      <c r="P26" s="172"/>
    </row>
    <row r="27" spans="1:16" s="155" customFormat="1" ht="20.25" customHeight="1" x14ac:dyDescent="0.15">
      <c r="A27" s="83"/>
      <c r="B27" s="163"/>
      <c r="C27" s="164"/>
      <c r="D27" s="173"/>
      <c r="E27" s="165"/>
      <c r="F27" s="165"/>
      <c r="G27" s="166"/>
      <c r="H27" s="167"/>
      <c r="I27" s="84"/>
      <c r="J27" s="85"/>
      <c r="K27" s="168"/>
      <c r="L27" s="169"/>
      <c r="M27" s="170"/>
      <c r="N27" s="171"/>
      <c r="O27" s="174"/>
      <c r="P27" s="172"/>
    </row>
    <row r="28" spans="1:16" s="155" customFormat="1" ht="20.25" customHeight="1" x14ac:dyDescent="0.15">
      <c r="A28" s="83"/>
      <c r="B28" s="163"/>
      <c r="C28" s="164"/>
      <c r="D28" s="173"/>
      <c r="E28" s="165"/>
      <c r="F28" s="165"/>
      <c r="G28" s="166"/>
      <c r="H28" s="167"/>
      <c r="I28" s="84"/>
      <c r="J28" s="85"/>
      <c r="K28" s="168"/>
      <c r="L28" s="169"/>
      <c r="M28" s="170"/>
      <c r="N28" s="171"/>
      <c r="O28" s="174"/>
      <c r="P28" s="172"/>
    </row>
    <row r="29" spans="1:16" s="155" customFormat="1" ht="20.25" customHeight="1" x14ac:dyDescent="0.15">
      <c r="A29" s="83"/>
      <c r="B29" s="163"/>
      <c r="C29" s="164"/>
      <c r="D29" s="173"/>
      <c r="E29" s="165"/>
      <c r="F29" s="165"/>
      <c r="G29" s="166"/>
      <c r="H29" s="167"/>
      <c r="I29" s="84"/>
      <c r="J29" s="85"/>
      <c r="K29" s="168"/>
      <c r="L29" s="169"/>
      <c r="M29" s="170"/>
      <c r="N29" s="171"/>
      <c r="O29" s="174"/>
      <c r="P29" s="172"/>
    </row>
    <row r="30" spans="1:16" s="155" customFormat="1" ht="20.25" customHeight="1" x14ac:dyDescent="0.15">
      <c r="A30" s="83"/>
      <c r="B30" s="163"/>
      <c r="C30" s="164"/>
      <c r="D30" s="173"/>
      <c r="E30" s="165"/>
      <c r="F30" s="165"/>
      <c r="G30" s="166"/>
      <c r="H30" s="167"/>
      <c r="I30" s="84"/>
      <c r="J30" s="85"/>
      <c r="K30" s="168"/>
      <c r="L30" s="169"/>
      <c r="M30" s="170"/>
      <c r="N30" s="171"/>
      <c r="O30" s="174"/>
      <c r="P30" s="172"/>
    </row>
    <row r="31" spans="1:16" s="155" customFormat="1" ht="20.25" customHeight="1" x14ac:dyDescent="0.15">
      <c r="A31" s="83"/>
      <c r="B31" s="163"/>
      <c r="C31" s="164"/>
      <c r="D31" s="173"/>
      <c r="E31" s="165"/>
      <c r="F31" s="165"/>
      <c r="G31" s="166"/>
      <c r="H31" s="167"/>
      <c r="I31" s="84"/>
      <c r="J31" s="85"/>
      <c r="K31" s="168"/>
      <c r="L31" s="169"/>
      <c r="M31" s="170"/>
      <c r="N31" s="171"/>
      <c r="O31" s="174"/>
      <c r="P31" s="172"/>
    </row>
    <row r="32" spans="1:16" s="155" customFormat="1" ht="20.25" customHeight="1" x14ac:dyDescent="0.15">
      <c r="A32" s="83"/>
      <c r="B32" s="163"/>
      <c r="C32" s="164"/>
      <c r="D32" s="173"/>
      <c r="E32" s="165"/>
      <c r="F32" s="165"/>
      <c r="G32" s="166"/>
      <c r="H32" s="167"/>
      <c r="I32" s="84"/>
      <c r="J32" s="85"/>
      <c r="K32" s="168"/>
      <c r="L32" s="169"/>
      <c r="M32" s="170"/>
      <c r="N32" s="171"/>
      <c r="O32" s="174"/>
      <c r="P32" s="172"/>
    </row>
    <row r="33" spans="1:16" s="155" customFormat="1" ht="20.25" customHeight="1" x14ac:dyDescent="0.15">
      <c r="A33" s="83"/>
      <c r="B33" s="163"/>
      <c r="C33" s="164"/>
      <c r="D33" s="173"/>
      <c r="E33" s="165"/>
      <c r="F33" s="165"/>
      <c r="G33" s="166"/>
      <c r="H33" s="167"/>
      <c r="I33" s="84"/>
      <c r="J33" s="85"/>
      <c r="K33" s="168"/>
      <c r="L33" s="169"/>
      <c r="M33" s="170"/>
      <c r="N33" s="171"/>
      <c r="O33" s="174"/>
      <c r="P33" s="172"/>
    </row>
    <row r="34" spans="1:16" s="155" customFormat="1" ht="20.25" customHeight="1" x14ac:dyDescent="0.15">
      <c r="A34" s="83"/>
      <c r="B34" s="163"/>
      <c r="C34" s="164"/>
      <c r="D34" s="173"/>
      <c r="E34" s="165"/>
      <c r="F34" s="165"/>
      <c r="G34" s="166"/>
      <c r="H34" s="167"/>
      <c r="I34" s="84"/>
      <c r="J34" s="85"/>
      <c r="K34" s="168"/>
      <c r="L34" s="169"/>
      <c r="M34" s="170"/>
      <c r="N34" s="171"/>
      <c r="O34" s="174"/>
      <c r="P34" s="172"/>
    </row>
    <row r="35" spans="1:16" s="155" customFormat="1" ht="20.25" customHeight="1" x14ac:dyDescent="0.15">
      <c r="A35" s="83"/>
      <c r="B35" s="163"/>
      <c r="C35" s="164"/>
      <c r="D35" s="173"/>
      <c r="E35" s="165"/>
      <c r="F35" s="165"/>
      <c r="G35" s="166"/>
      <c r="H35" s="167"/>
      <c r="I35" s="84"/>
      <c r="J35" s="85"/>
      <c r="K35" s="168"/>
      <c r="L35" s="169"/>
      <c r="M35" s="170"/>
      <c r="N35" s="171"/>
      <c r="O35" s="174"/>
      <c r="P35" s="172"/>
    </row>
    <row r="36" spans="1:16" s="155" customFormat="1" ht="20.25" customHeight="1" x14ac:dyDescent="0.15">
      <c r="A36" s="83"/>
      <c r="B36" s="163"/>
      <c r="C36" s="164"/>
      <c r="D36" s="173"/>
      <c r="E36" s="165"/>
      <c r="F36" s="165"/>
      <c r="G36" s="166"/>
      <c r="H36" s="167"/>
      <c r="I36" s="84"/>
      <c r="J36" s="85"/>
      <c r="K36" s="168"/>
      <c r="L36" s="169"/>
      <c r="M36" s="170"/>
      <c r="N36" s="171"/>
      <c r="O36" s="174"/>
      <c r="P36" s="172"/>
    </row>
    <row r="37" spans="1:16" s="155" customFormat="1" ht="20.25" customHeight="1" x14ac:dyDescent="0.15">
      <c r="A37" s="83"/>
      <c r="B37" s="163"/>
      <c r="C37" s="164"/>
      <c r="D37" s="173"/>
      <c r="E37" s="165"/>
      <c r="F37" s="165"/>
      <c r="G37" s="166"/>
      <c r="H37" s="167"/>
      <c r="I37" s="84"/>
      <c r="J37" s="85"/>
      <c r="K37" s="168"/>
      <c r="L37" s="169"/>
      <c r="M37" s="170"/>
      <c r="N37" s="171"/>
      <c r="O37" s="174"/>
      <c r="P37" s="172"/>
    </row>
    <row r="38" spans="1:16" s="155" customFormat="1" ht="20.25" customHeight="1" x14ac:dyDescent="0.15">
      <c r="A38" s="83"/>
      <c r="B38" s="163"/>
      <c r="C38" s="164"/>
      <c r="D38" s="173"/>
      <c r="E38" s="165"/>
      <c r="F38" s="165"/>
      <c r="G38" s="166"/>
      <c r="H38" s="167"/>
      <c r="I38" s="84"/>
      <c r="J38" s="85"/>
      <c r="K38" s="168"/>
      <c r="L38" s="169"/>
      <c r="M38" s="170"/>
      <c r="N38" s="171"/>
      <c r="O38" s="174"/>
      <c r="P38" s="172"/>
    </row>
    <row r="39" spans="1:16" s="155" customFormat="1" ht="20.25" customHeight="1" x14ac:dyDescent="0.15">
      <c r="A39" s="83"/>
      <c r="B39" s="163"/>
      <c r="C39" s="164"/>
      <c r="D39" s="173"/>
      <c r="E39" s="165"/>
      <c r="F39" s="165"/>
      <c r="G39" s="166"/>
      <c r="H39" s="167"/>
      <c r="I39" s="84"/>
      <c r="J39" s="85"/>
      <c r="K39" s="168"/>
      <c r="L39" s="169"/>
      <c r="M39" s="170"/>
      <c r="N39" s="171"/>
      <c r="O39" s="174"/>
      <c r="P39" s="172"/>
    </row>
    <row r="40" spans="1:16" s="155" customFormat="1" ht="20.25" customHeight="1" x14ac:dyDescent="0.15">
      <c r="A40" s="83"/>
      <c r="B40" s="163"/>
      <c r="C40" s="164"/>
      <c r="D40" s="173"/>
      <c r="E40" s="165"/>
      <c r="F40" s="165"/>
      <c r="G40" s="166"/>
      <c r="H40" s="167"/>
      <c r="I40" s="84"/>
      <c r="J40" s="85"/>
      <c r="K40" s="168"/>
      <c r="L40" s="169"/>
      <c r="M40" s="170"/>
      <c r="N40" s="171"/>
      <c r="O40" s="174"/>
      <c r="P40" s="172"/>
    </row>
    <row r="41" spans="1:16" s="155" customFormat="1" ht="20.25" customHeight="1" x14ac:dyDescent="0.15">
      <c r="A41" s="83"/>
      <c r="B41" s="163"/>
      <c r="C41" s="164"/>
      <c r="D41" s="173"/>
      <c r="E41" s="165"/>
      <c r="F41" s="165"/>
      <c r="G41" s="166"/>
      <c r="H41" s="167"/>
      <c r="I41" s="84"/>
      <c r="J41" s="85"/>
      <c r="K41" s="168"/>
      <c r="L41" s="169"/>
      <c r="M41" s="170"/>
      <c r="N41" s="171"/>
      <c r="O41" s="174"/>
      <c r="P41" s="172"/>
    </row>
    <row r="42" spans="1:16" s="155" customFormat="1" ht="20.25" customHeight="1" x14ac:dyDescent="0.15">
      <c r="A42" s="83"/>
      <c r="B42" s="163"/>
      <c r="C42" s="164"/>
      <c r="D42" s="173"/>
      <c r="E42" s="165"/>
      <c r="F42" s="165"/>
      <c r="G42" s="166"/>
      <c r="H42" s="167"/>
      <c r="I42" s="84"/>
      <c r="J42" s="85"/>
      <c r="K42" s="168"/>
      <c r="L42" s="169"/>
      <c r="M42" s="170"/>
      <c r="N42" s="171"/>
      <c r="O42" s="174"/>
      <c r="P42" s="172"/>
    </row>
    <row r="43" spans="1:16" s="155" customFormat="1" ht="20.25" customHeight="1" x14ac:dyDescent="0.15">
      <c r="A43" s="83"/>
      <c r="B43" s="163"/>
      <c r="C43" s="164"/>
      <c r="D43" s="173"/>
      <c r="E43" s="165"/>
      <c r="F43" s="165"/>
      <c r="G43" s="166"/>
      <c r="H43" s="167"/>
      <c r="I43" s="84"/>
      <c r="J43" s="85"/>
      <c r="K43" s="168"/>
      <c r="L43" s="169"/>
      <c r="M43" s="170"/>
      <c r="N43" s="171"/>
      <c r="O43" s="174"/>
      <c r="P43" s="172"/>
    </row>
    <row r="44" spans="1:16" s="155" customFormat="1" ht="20.25" customHeight="1" x14ac:dyDescent="0.15">
      <c r="A44" s="83"/>
      <c r="B44" s="163"/>
      <c r="C44" s="164"/>
      <c r="D44" s="173"/>
      <c r="E44" s="165"/>
      <c r="F44" s="165"/>
      <c r="G44" s="166"/>
      <c r="H44" s="167"/>
      <c r="I44" s="84"/>
      <c r="J44" s="85"/>
      <c r="K44" s="168"/>
      <c r="L44" s="169"/>
      <c r="M44" s="170"/>
      <c r="N44" s="171"/>
      <c r="O44" s="174"/>
      <c r="P44" s="172"/>
    </row>
    <row r="45" spans="1:16" s="155" customFormat="1" ht="20.25" customHeight="1" x14ac:dyDescent="0.15">
      <c r="A45" s="83"/>
      <c r="B45" s="163"/>
      <c r="C45" s="164"/>
      <c r="D45" s="173"/>
      <c r="E45" s="165"/>
      <c r="F45" s="165"/>
      <c r="G45" s="166"/>
      <c r="H45" s="167"/>
      <c r="I45" s="84"/>
      <c r="J45" s="85"/>
      <c r="K45" s="168"/>
      <c r="L45" s="169"/>
      <c r="M45" s="170"/>
      <c r="N45" s="171"/>
      <c r="O45" s="174"/>
      <c r="P45" s="172"/>
    </row>
    <row r="46" spans="1:16" s="155" customFormat="1" ht="20.25" customHeight="1" x14ac:dyDescent="0.15">
      <c r="A46" s="83"/>
      <c r="B46" s="163"/>
      <c r="C46" s="164"/>
      <c r="D46" s="173"/>
      <c r="E46" s="165"/>
      <c r="F46" s="165"/>
      <c r="G46" s="166"/>
      <c r="H46" s="167"/>
      <c r="I46" s="84"/>
      <c r="J46" s="85"/>
      <c r="K46" s="168"/>
      <c r="L46" s="169"/>
      <c r="M46" s="170"/>
      <c r="N46" s="171"/>
      <c r="O46" s="174"/>
      <c r="P46" s="172"/>
    </row>
    <row r="47" spans="1:16" s="155" customFormat="1" ht="20.25" customHeight="1" x14ac:dyDescent="0.15">
      <c r="A47" s="83"/>
      <c r="B47" s="163"/>
      <c r="C47" s="164"/>
      <c r="D47" s="173"/>
      <c r="E47" s="165"/>
      <c r="F47" s="165"/>
      <c r="G47" s="166"/>
      <c r="H47" s="167"/>
      <c r="I47" s="84"/>
      <c r="J47" s="85"/>
      <c r="K47" s="168"/>
      <c r="L47" s="169"/>
      <c r="M47" s="170"/>
      <c r="N47" s="171"/>
      <c r="O47" s="174"/>
      <c r="P47" s="172"/>
    </row>
    <row r="48" spans="1:16" s="155" customFormat="1" ht="20.25" customHeight="1" x14ac:dyDescent="0.15">
      <c r="A48" s="83"/>
      <c r="B48" s="163"/>
      <c r="C48" s="164"/>
      <c r="D48" s="173"/>
      <c r="E48" s="165"/>
      <c r="F48" s="165"/>
      <c r="G48" s="166"/>
      <c r="H48" s="167"/>
      <c r="I48" s="84"/>
      <c r="J48" s="85"/>
      <c r="K48" s="168"/>
      <c r="L48" s="169"/>
      <c r="M48" s="170"/>
      <c r="N48" s="171"/>
      <c r="O48" s="174"/>
      <c r="P48" s="172"/>
    </row>
    <row r="49" spans="1:16" s="155" customFormat="1" ht="20.25" customHeight="1" x14ac:dyDescent="0.15">
      <c r="A49" s="83"/>
      <c r="B49" s="163"/>
      <c r="C49" s="164"/>
      <c r="D49" s="173"/>
      <c r="E49" s="165"/>
      <c r="F49" s="165"/>
      <c r="G49" s="166"/>
      <c r="H49" s="167"/>
      <c r="I49" s="84"/>
      <c r="J49" s="85"/>
      <c r="K49" s="168"/>
      <c r="L49" s="169"/>
      <c r="M49" s="170"/>
      <c r="N49" s="171"/>
      <c r="O49" s="174"/>
      <c r="P49" s="172"/>
    </row>
    <row r="50" spans="1:16" s="155" customFormat="1" ht="20.25" customHeight="1" x14ac:dyDescent="0.15">
      <c r="A50" s="83"/>
      <c r="B50" s="163"/>
      <c r="C50" s="164"/>
      <c r="D50" s="173"/>
      <c r="E50" s="165"/>
      <c r="F50" s="165"/>
      <c r="G50" s="166"/>
      <c r="H50" s="167"/>
      <c r="I50" s="84"/>
      <c r="J50" s="85"/>
      <c r="K50" s="168"/>
      <c r="L50" s="169"/>
      <c r="M50" s="170"/>
      <c r="N50" s="171"/>
      <c r="O50" s="174"/>
      <c r="P50" s="172"/>
    </row>
    <row r="51" spans="1:16" s="155" customFormat="1" ht="20.25" customHeight="1" x14ac:dyDescent="0.15">
      <c r="A51" s="83"/>
      <c r="B51" s="163"/>
      <c r="C51" s="164"/>
      <c r="D51" s="173"/>
      <c r="E51" s="165"/>
      <c r="F51" s="165"/>
      <c r="G51" s="166"/>
      <c r="H51" s="167"/>
      <c r="I51" s="84"/>
      <c r="J51" s="85"/>
      <c r="K51" s="168"/>
      <c r="L51" s="169"/>
      <c r="M51" s="170"/>
      <c r="N51" s="171"/>
      <c r="O51" s="174"/>
      <c r="P51" s="172"/>
    </row>
    <row r="52" spans="1:16" s="155" customFormat="1" ht="20.25" customHeight="1" x14ac:dyDescent="0.15">
      <c r="A52" s="83"/>
      <c r="B52" s="163"/>
      <c r="C52" s="164"/>
      <c r="D52" s="173"/>
      <c r="E52" s="165"/>
      <c r="F52" s="165"/>
      <c r="G52" s="166"/>
      <c r="H52" s="167"/>
      <c r="I52" s="84"/>
      <c r="J52" s="85"/>
      <c r="K52" s="168"/>
      <c r="L52" s="169"/>
      <c r="M52" s="170"/>
      <c r="N52" s="171"/>
      <c r="O52" s="174"/>
      <c r="P52" s="172"/>
    </row>
    <row r="53" spans="1:16" s="155" customFormat="1" ht="20.25" customHeight="1" x14ac:dyDescent="0.15">
      <c r="A53" s="83"/>
      <c r="B53" s="163"/>
      <c r="C53" s="164"/>
      <c r="D53" s="173"/>
      <c r="E53" s="165"/>
      <c r="F53" s="165"/>
      <c r="G53" s="166"/>
      <c r="H53" s="167"/>
      <c r="I53" s="84"/>
      <c r="J53" s="85"/>
      <c r="K53" s="168"/>
      <c r="L53" s="169"/>
      <c r="M53" s="170"/>
      <c r="N53" s="171"/>
      <c r="O53" s="174"/>
      <c r="P53" s="172"/>
    </row>
    <row r="54" spans="1:16" s="155" customFormat="1" ht="20.25" customHeight="1" x14ac:dyDescent="0.15">
      <c r="A54" s="83"/>
      <c r="B54" s="163"/>
      <c r="C54" s="164"/>
      <c r="D54" s="173"/>
      <c r="E54" s="165"/>
      <c r="F54" s="165"/>
      <c r="G54" s="166"/>
      <c r="H54" s="167"/>
      <c r="I54" s="84"/>
      <c r="J54" s="85"/>
      <c r="K54" s="168"/>
      <c r="L54" s="169"/>
      <c r="M54" s="170"/>
      <c r="N54" s="171"/>
      <c r="O54" s="174"/>
      <c r="P54" s="172"/>
    </row>
    <row r="55" spans="1:16" s="155" customFormat="1" ht="20.25" customHeight="1" x14ac:dyDescent="0.15">
      <c r="A55" s="83"/>
      <c r="B55" s="163"/>
      <c r="C55" s="164"/>
      <c r="D55" s="173"/>
      <c r="E55" s="165"/>
      <c r="F55" s="165"/>
      <c r="G55" s="166"/>
      <c r="H55" s="167"/>
      <c r="I55" s="84"/>
      <c r="J55" s="85"/>
      <c r="K55" s="168"/>
      <c r="L55" s="169"/>
      <c r="M55" s="170"/>
      <c r="N55" s="171"/>
      <c r="O55" s="174"/>
      <c r="P55" s="172"/>
    </row>
    <row r="56" spans="1:16" s="155" customFormat="1" ht="20.25" customHeight="1" x14ac:dyDescent="0.15">
      <c r="A56" s="83"/>
      <c r="B56" s="163"/>
      <c r="C56" s="164"/>
      <c r="D56" s="173"/>
      <c r="E56" s="165"/>
      <c r="F56" s="165"/>
      <c r="G56" s="166"/>
      <c r="H56" s="167"/>
      <c r="I56" s="84"/>
      <c r="J56" s="85"/>
      <c r="K56" s="168"/>
      <c r="L56" s="169"/>
      <c r="M56" s="170"/>
      <c r="N56" s="171"/>
      <c r="O56" s="174"/>
      <c r="P56" s="172"/>
    </row>
    <row r="57" spans="1:16" s="155" customFormat="1" ht="20.25" customHeight="1" x14ac:dyDescent="0.15">
      <c r="A57" s="83"/>
      <c r="B57" s="163"/>
      <c r="C57" s="164"/>
      <c r="D57" s="173"/>
      <c r="E57" s="165"/>
      <c r="F57" s="165"/>
      <c r="G57" s="166"/>
      <c r="H57" s="167"/>
      <c r="I57" s="84"/>
      <c r="J57" s="85"/>
      <c r="K57" s="168"/>
      <c r="L57" s="169"/>
      <c r="M57" s="170"/>
      <c r="N57" s="171"/>
      <c r="O57" s="174"/>
      <c r="P57" s="172"/>
    </row>
    <row r="58" spans="1:16" s="155" customFormat="1" ht="20.25" customHeight="1" x14ac:dyDescent="0.15">
      <c r="A58" s="83"/>
      <c r="B58" s="163"/>
      <c r="C58" s="164"/>
      <c r="D58" s="173"/>
      <c r="E58" s="165"/>
      <c r="F58" s="165"/>
      <c r="G58" s="166"/>
      <c r="H58" s="167"/>
      <c r="I58" s="84"/>
      <c r="J58" s="85"/>
      <c r="K58" s="168"/>
      <c r="L58" s="169"/>
      <c r="M58" s="170"/>
      <c r="N58" s="171"/>
      <c r="O58" s="174"/>
      <c r="P58" s="172"/>
    </row>
    <row r="59" spans="1:16" s="155" customFormat="1" ht="20.25" customHeight="1" x14ac:dyDescent="0.15">
      <c r="A59" s="83"/>
      <c r="B59" s="163"/>
      <c r="C59" s="164"/>
      <c r="D59" s="173"/>
      <c r="E59" s="165"/>
      <c r="F59" s="165"/>
      <c r="G59" s="166"/>
      <c r="H59" s="167"/>
      <c r="I59" s="84"/>
      <c r="J59" s="85"/>
      <c r="K59" s="168"/>
      <c r="L59" s="169"/>
      <c r="M59" s="170"/>
      <c r="N59" s="171"/>
      <c r="O59" s="174"/>
      <c r="P59" s="172"/>
    </row>
    <row r="60" spans="1:16" s="155" customFormat="1" ht="20.25" customHeight="1" x14ac:dyDescent="0.15">
      <c r="A60" s="83"/>
      <c r="B60" s="163"/>
      <c r="C60" s="164"/>
      <c r="D60" s="173"/>
      <c r="E60" s="165"/>
      <c r="F60" s="165"/>
      <c r="G60" s="166"/>
      <c r="H60" s="167"/>
      <c r="I60" s="84"/>
      <c r="J60" s="85"/>
      <c r="K60" s="168"/>
      <c r="L60" s="169"/>
      <c r="M60" s="170"/>
      <c r="N60" s="171"/>
      <c r="O60" s="174"/>
      <c r="P60" s="172"/>
    </row>
    <row r="61" spans="1:16" s="155" customFormat="1" ht="20.25" customHeight="1" x14ac:dyDescent="0.15">
      <c r="A61" s="83"/>
      <c r="B61" s="163"/>
      <c r="C61" s="164"/>
      <c r="D61" s="173"/>
      <c r="E61" s="165"/>
      <c r="F61" s="165"/>
      <c r="G61" s="166"/>
      <c r="H61" s="167"/>
      <c r="I61" s="84"/>
      <c r="J61" s="85"/>
      <c r="K61" s="168"/>
      <c r="L61" s="169"/>
      <c r="M61" s="170"/>
      <c r="N61" s="171"/>
      <c r="O61" s="174"/>
      <c r="P61" s="172"/>
    </row>
    <row r="62" spans="1:16" s="155" customFormat="1" ht="20.25" customHeight="1" x14ac:dyDescent="0.15">
      <c r="A62" s="83"/>
      <c r="B62" s="163"/>
      <c r="C62" s="164"/>
      <c r="D62" s="173"/>
      <c r="E62" s="165"/>
      <c r="F62" s="165"/>
      <c r="G62" s="166"/>
      <c r="H62" s="167"/>
      <c r="I62" s="84"/>
      <c r="J62" s="85"/>
      <c r="K62" s="168"/>
      <c r="L62" s="169"/>
      <c r="M62" s="170"/>
      <c r="N62" s="171"/>
      <c r="O62" s="174"/>
      <c r="P62" s="172"/>
    </row>
    <row r="63" spans="1:16" s="155" customFormat="1" ht="20.25" customHeight="1" x14ac:dyDescent="0.15">
      <c r="A63" s="83"/>
      <c r="B63" s="163"/>
      <c r="C63" s="164"/>
      <c r="D63" s="173"/>
      <c r="E63" s="165"/>
      <c r="F63" s="165"/>
      <c r="G63" s="166"/>
      <c r="H63" s="167"/>
      <c r="I63" s="84"/>
      <c r="J63" s="85"/>
      <c r="K63" s="168"/>
      <c r="L63" s="169"/>
      <c r="M63" s="170"/>
      <c r="N63" s="171"/>
      <c r="O63" s="174"/>
      <c r="P63" s="172"/>
    </row>
    <row r="64" spans="1:16" s="155" customFormat="1" ht="20.25" customHeight="1" x14ac:dyDescent="0.15">
      <c r="A64" s="83"/>
      <c r="B64" s="163"/>
      <c r="C64" s="164"/>
      <c r="D64" s="173"/>
      <c r="E64" s="165"/>
      <c r="F64" s="165"/>
      <c r="G64" s="166"/>
      <c r="H64" s="167"/>
      <c r="I64" s="84"/>
      <c r="J64" s="85"/>
      <c r="K64" s="168"/>
      <c r="L64" s="169"/>
      <c r="M64" s="170"/>
      <c r="N64" s="171"/>
      <c r="O64" s="174"/>
      <c r="P64" s="172"/>
    </row>
    <row r="65" spans="1:16" s="155" customFormat="1" ht="20.25" customHeight="1" x14ac:dyDescent="0.15">
      <c r="A65" s="83"/>
      <c r="B65" s="163"/>
      <c r="C65" s="164"/>
      <c r="D65" s="173"/>
      <c r="E65" s="165"/>
      <c r="F65" s="165"/>
      <c r="G65" s="166"/>
      <c r="H65" s="167"/>
      <c r="I65" s="84"/>
      <c r="J65" s="85"/>
      <c r="K65" s="168"/>
      <c r="L65" s="169"/>
      <c r="M65" s="170"/>
      <c r="N65" s="171"/>
      <c r="O65" s="174"/>
      <c r="P65" s="172"/>
    </row>
    <row r="66" spans="1:16" s="155" customFormat="1" ht="20.25" customHeight="1" x14ac:dyDescent="0.15">
      <c r="A66" s="83"/>
      <c r="B66" s="163"/>
      <c r="C66" s="164"/>
      <c r="D66" s="173"/>
      <c r="E66" s="165"/>
      <c r="F66" s="165"/>
      <c r="G66" s="166"/>
      <c r="H66" s="167"/>
      <c r="I66" s="84"/>
      <c r="J66" s="85"/>
      <c r="K66" s="168"/>
      <c r="L66" s="169"/>
      <c r="M66" s="170"/>
      <c r="N66" s="171"/>
      <c r="O66" s="174"/>
      <c r="P66" s="172"/>
    </row>
    <row r="67" spans="1:16" s="155" customFormat="1" ht="20.25" customHeight="1" x14ac:dyDescent="0.15">
      <c r="A67" s="83"/>
      <c r="B67" s="163"/>
      <c r="C67" s="164"/>
      <c r="D67" s="173"/>
      <c r="E67" s="165"/>
      <c r="F67" s="165"/>
      <c r="G67" s="166"/>
      <c r="H67" s="167"/>
      <c r="I67" s="84"/>
      <c r="J67" s="85"/>
      <c r="K67" s="168"/>
      <c r="L67" s="169"/>
      <c r="M67" s="170"/>
      <c r="N67" s="171"/>
      <c r="O67" s="174"/>
      <c r="P67" s="172"/>
    </row>
    <row r="68" spans="1:16" s="155" customFormat="1" ht="20.25" customHeight="1" x14ac:dyDescent="0.15">
      <c r="A68" s="83"/>
      <c r="B68" s="163"/>
      <c r="C68" s="164"/>
      <c r="D68" s="173"/>
      <c r="E68" s="165"/>
      <c r="F68" s="165"/>
      <c r="G68" s="166"/>
      <c r="H68" s="167"/>
      <c r="I68" s="84"/>
      <c r="J68" s="85"/>
      <c r="K68" s="168"/>
      <c r="L68" s="169"/>
      <c r="M68" s="170"/>
      <c r="N68" s="171"/>
      <c r="O68" s="174"/>
      <c r="P68" s="172"/>
    </row>
    <row r="69" spans="1:16" s="155" customFormat="1" ht="20.25" customHeight="1" x14ac:dyDescent="0.15">
      <c r="A69" s="83"/>
      <c r="B69" s="163"/>
      <c r="C69" s="164"/>
      <c r="D69" s="173"/>
      <c r="E69" s="165"/>
      <c r="F69" s="165"/>
      <c r="G69" s="166"/>
      <c r="H69" s="167"/>
      <c r="I69" s="84"/>
      <c r="J69" s="85"/>
      <c r="K69" s="168"/>
      <c r="L69" s="169"/>
      <c r="M69" s="170"/>
      <c r="N69" s="171"/>
      <c r="O69" s="174"/>
      <c r="P69" s="172"/>
    </row>
    <row r="70" spans="1:16" s="155" customFormat="1" ht="20.25" customHeight="1" x14ac:dyDescent="0.15">
      <c r="A70" s="83"/>
      <c r="B70" s="163"/>
      <c r="C70" s="164"/>
      <c r="D70" s="173"/>
      <c r="E70" s="165"/>
      <c r="F70" s="165"/>
      <c r="G70" s="166"/>
      <c r="H70" s="167"/>
      <c r="I70" s="84"/>
      <c r="J70" s="85"/>
      <c r="K70" s="168"/>
      <c r="L70" s="169"/>
      <c r="M70" s="170"/>
      <c r="N70" s="171"/>
      <c r="O70" s="174"/>
      <c r="P70" s="172"/>
    </row>
    <row r="71" spans="1:16" s="155" customFormat="1" ht="20.25" customHeight="1" x14ac:dyDescent="0.15">
      <c r="A71" s="83"/>
      <c r="B71" s="163"/>
      <c r="C71" s="164"/>
      <c r="D71" s="173"/>
      <c r="E71" s="165"/>
      <c r="F71" s="165"/>
      <c r="G71" s="166"/>
      <c r="H71" s="167"/>
      <c r="I71" s="84"/>
      <c r="J71" s="85"/>
      <c r="K71" s="168"/>
      <c r="L71" s="169"/>
      <c r="M71" s="170"/>
      <c r="N71" s="171"/>
      <c r="O71" s="174"/>
      <c r="P71" s="172"/>
    </row>
    <row r="72" spans="1:16" s="155" customFormat="1" ht="20.25" customHeight="1" x14ac:dyDescent="0.15">
      <c r="A72" s="83"/>
      <c r="B72" s="163"/>
      <c r="C72" s="164"/>
      <c r="D72" s="173"/>
      <c r="E72" s="165"/>
      <c r="F72" s="165"/>
      <c r="G72" s="166"/>
      <c r="H72" s="167"/>
      <c r="I72" s="84"/>
      <c r="J72" s="85"/>
      <c r="K72" s="168"/>
      <c r="L72" s="169"/>
      <c r="M72" s="170"/>
      <c r="N72" s="171"/>
      <c r="O72" s="174"/>
      <c r="P72" s="172"/>
    </row>
    <row r="73" spans="1:16" s="155" customFormat="1" ht="20.25" customHeight="1" x14ac:dyDescent="0.15">
      <c r="A73" s="83"/>
      <c r="B73" s="163"/>
      <c r="C73" s="164"/>
      <c r="D73" s="173"/>
      <c r="E73" s="165"/>
      <c r="F73" s="165"/>
      <c r="G73" s="166"/>
      <c r="H73" s="167"/>
      <c r="I73" s="84"/>
      <c r="J73" s="85"/>
      <c r="K73" s="168"/>
      <c r="L73" s="169"/>
      <c r="M73" s="170"/>
      <c r="N73" s="171"/>
      <c r="O73" s="174"/>
      <c r="P73" s="172"/>
    </row>
    <row r="74" spans="1:16" s="155" customFormat="1" ht="20.25" customHeight="1" x14ac:dyDescent="0.15">
      <c r="A74" s="83"/>
      <c r="B74" s="163"/>
      <c r="C74" s="164"/>
      <c r="D74" s="173"/>
      <c r="E74" s="165"/>
      <c r="F74" s="165"/>
      <c r="G74" s="166"/>
      <c r="H74" s="167"/>
      <c r="I74" s="84"/>
      <c r="J74" s="85"/>
      <c r="K74" s="168"/>
      <c r="L74" s="169"/>
      <c r="M74" s="170"/>
      <c r="N74" s="171"/>
      <c r="O74" s="174"/>
      <c r="P74" s="172"/>
    </row>
    <row r="75" spans="1:16" s="155" customFormat="1" ht="20.25" customHeight="1" x14ac:dyDescent="0.15">
      <c r="A75" s="83"/>
      <c r="B75" s="163"/>
      <c r="C75" s="164"/>
      <c r="D75" s="173"/>
      <c r="E75" s="165"/>
      <c r="F75" s="165"/>
      <c r="G75" s="166"/>
      <c r="H75" s="167"/>
      <c r="I75" s="84"/>
      <c r="J75" s="85"/>
      <c r="K75" s="168"/>
      <c r="L75" s="169"/>
      <c r="M75" s="170"/>
      <c r="N75" s="171"/>
      <c r="O75" s="174"/>
      <c r="P75" s="172"/>
    </row>
    <row r="76" spans="1:16" s="155" customFormat="1" ht="20.25" customHeight="1" x14ac:dyDescent="0.15">
      <c r="A76" s="83"/>
      <c r="B76" s="163"/>
      <c r="C76" s="164"/>
      <c r="D76" s="173"/>
      <c r="E76" s="165"/>
      <c r="F76" s="165"/>
      <c r="G76" s="166"/>
      <c r="H76" s="167"/>
      <c r="I76" s="84"/>
      <c r="J76" s="85"/>
      <c r="K76" s="168"/>
      <c r="L76" s="169"/>
      <c r="M76" s="170"/>
      <c r="N76" s="171"/>
      <c r="O76" s="174"/>
      <c r="P76" s="172"/>
    </row>
    <row r="77" spans="1:16" s="155" customFormat="1" ht="20.25" customHeight="1" x14ac:dyDescent="0.15">
      <c r="A77" s="83"/>
      <c r="B77" s="163"/>
      <c r="C77" s="164"/>
      <c r="D77" s="173"/>
      <c r="E77" s="165"/>
      <c r="F77" s="165"/>
      <c r="G77" s="166"/>
      <c r="H77" s="167"/>
      <c r="I77" s="84"/>
      <c r="J77" s="85"/>
      <c r="K77" s="168"/>
      <c r="L77" s="169"/>
      <c r="M77" s="170"/>
      <c r="N77" s="171"/>
      <c r="O77" s="174"/>
      <c r="P77" s="172"/>
    </row>
    <row r="78" spans="1:16" s="155" customFormat="1" ht="20.25" customHeight="1" x14ac:dyDescent="0.15">
      <c r="A78" s="83"/>
      <c r="B78" s="163"/>
      <c r="C78" s="164"/>
      <c r="D78" s="173"/>
      <c r="E78" s="165"/>
      <c r="F78" s="165"/>
      <c r="G78" s="166"/>
      <c r="H78" s="167"/>
      <c r="I78" s="84"/>
      <c r="J78" s="85"/>
      <c r="K78" s="168"/>
      <c r="L78" s="169"/>
      <c r="M78" s="170"/>
      <c r="N78" s="171"/>
      <c r="O78" s="174"/>
      <c r="P78" s="172"/>
    </row>
    <row r="79" spans="1:16" s="155" customFormat="1" ht="20.25" customHeight="1" x14ac:dyDescent="0.15">
      <c r="A79" s="83"/>
      <c r="B79" s="163"/>
      <c r="C79" s="164"/>
      <c r="D79" s="173"/>
      <c r="E79" s="165"/>
      <c r="F79" s="165"/>
      <c r="G79" s="166"/>
      <c r="H79" s="167"/>
      <c r="I79" s="84"/>
      <c r="J79" s="85"/>
      <c r="K79" s="168"/>
      <c r="L79" s="169"/>
      <c r="M79" s="170"/>
      <c r="N79" s="171"/>
      <c r="O79" s="174"/>
      <c r="P79" s="172"/>
    </row>
    <row r="80" spans="1:16" s="155" customFormat="1" ht="20.25" customHeight="1" x14ac:dyDescent="0.15">
      <c r="A80" s="83"/>
      <c r="B80" s="163"/>
      <c r="C80" s="164"/>
      <c r="D80" s="173"/>
      <c r="E80" s="165"/>
      <c r="F80" s="165"/>
      <c r="G80" s="166"/>
      <c r="H80" s="167"/>
      <c r="I80" s="84"/>
      <c r="J80" s="85"/>
      <c r="K80" s="168"/>
      <c r="L80" s="169"/>
      <c r="M80" s="170"/>
      <c r="N80" s="171"/>
      <c r="O80" s="174"/>
      <c r="P80" s="172"/>
    </row>
    <row r="81" spans="1:16" s="155" customFormat="1" ht="20.25" customHeight="1" x14ac:dyDescent="0.15">
      <c r="A81" s="83"/>
      <c r="B81" s="163"/>
      <c r="C81" s="164"/>
      <c r="D81" s="173"/>
      <c r="E81" s="165"/>
      <c r="F81" s="165"/>
      <c r="G81" s="166"/>
      <c r="H81" s="167"/>
      <c r="I81" s="84"/>
      <c r="J81" s="85"/>
      <c r="K81" s="168"/>
      <c r="L81" s="169"/>
      <c r="M81" s="170"/>
      <c r="N81" s="171"/>
      <c r="O81" s="174"/>
      <c r="P81" s="172"/>
    </row>
    <row r="82" spans="1:16" s="155" customFormat="1" ht="20.25" customHeight="1" x14ac:dyDescent="0.15">
      <c r="A82" s="83"/>
      <c r="B82" s="163"/>
      <c r="C82" s="164"/>
      <c r="D82" s="173"/>
      <c r="E82" s="165"/>
      <c r="F82" s="165"/>
      <c r="G82" s="166"/>
      <c r="H82" s="167"/>
      <c r="I82" s="84"/>
      <c r="J82" s="85"/>
      <c r="K82" s="168"/>
      <c r="L82" s="169"/>
      <c r="M82" s="170"/>
      <c r="N82" s="171"/>
      <c r="O82" s="174"/>
      <c r="P82" s="172"/>
    </row>
    <row r="83" spans="1:16" s="155" customFormat="1" ht="20.25" customHeight="1" x14ac:dyDescent="0.15">
      <c r="A83" s="83"/>
      <c r="B83" s="163"/>
      <c r="C83" s="164"/>
      <c r="D83" s="173"/>
      <c r="E83" s="165"/>
      <c r="F83" s="165"/>
      <c r="G83" s="166"/>
      <c r="H83" s="167"/>
      <c r="I83" s="84"/>
      <c r="J83" s="85"/>
      <c r="K83" s="168"/>
      <c r="L83" s="169"/>
      <c r="M83" s="170"/>
      <c r="N83" s="171"/>
      <c r="O83" s="174"/>
      <c r="P83" s="172"/>
    </row>
    <row r="84" spans="1:16" s="155" customFormat="1" ht="20.25" customHeight="1" x14ac:dyDescent="0.15">
      <c r="A84" s="83"/>
      <c r="B84" s="163"/>
      <c r="C84" s="164"/>
      <c r="D84" s="173"/>
      <c r="E84" s="165"/>
      <c r="F84" s="165"/>
      <c r="G84" s="166"/>
      <c r="H84" s="167"/>
      <c r="I84" s="84"/>
      <c r="J84" s="85"/>
      <c r="K84" s="168"/>
      <c r="L84" s="169"/>
      <c r="M84" s="170"/>
      <c r="N84" s="171"/>
      <c r="O84" s="174"/>
      <c r="P84" s="172"/>
    </row>
    <row r="85" spans="1:16" s="155" customFormat="1" ht="20.25" customHeight="1" x14ac:dyDescent="0.15">
      <c r="A85" s="83"/>
      <c r="B85" s="163"/>
      <c r="C85" s="164"/>
      <c r="D85" s="173"/>
      <c r="E85" s="165"/>
      <c r="F85" s="165"/>
      <c r="G85" s="166"/>
      <c r="H85" s="167"/>
      <c r="I85" s="84"/>
      <c r="J85" s="85"/>
      <c r="K85" s="168"/>
      <c r="L85" s="169"/>
      <c r="M85" s="170"/>
      <c r="N85" s="171"/>
      <c r="O85" s="174"/>
      <c r="P85" s="172"/>
    </row>
    <row r="86" spans="1:16" s="155" customFormat="1" ht="20.25" customHeight="1" x14ac:dyDescent="0.15">
      <c r="A86" s="83"/>
      <c r="B86" s="163"/>
      <c r="C86" s="164"/>
      <c r="D86" s="173"/>
      <c r="E86" s="165"/>
      <c r="F86" s="165"/>
      <c r="G86" s="166"/>
      <c r="H86" s="167"/>
      <c r="I86" s="84"/>
      <c r="J86" s="85"/>
      <c r="K86" s="168"/>
      <c r="L86" s="169"/>
      <c r="M86" s="170"/>
      <c r="N86" s="171"/>
      <c r="O86" s="174"/>
      <c r="P86" s="172"/>
    </row>
    <row r="87" spans="1:16" s="155" customFormat="1" ht="20.25" customHeight="1" x14ac:dyDescent="0.15">
      <c r="A87" s="83"/>
      <c r="B87" s="163"/>
      <c r="C87" s="164"/>
      <c r="D87" s="173"/>
      <c r="E87" s="165"/>
      <c r="F87" s="165"/>
      <c r="G87" s="166"/>
      <c r="H87" s="167"/>
      <c r="I87" s="84"/>
      <c r="J87" s="85"/>
      <c r="K87" s="168"/>
      <c r="L87" s="169"/>
      <c r="M87" s="170"/>
      <c r="N87" s="171"/>
      <c r="O87" s="174"/>
      <c r="P87" s="172"/>
    </row>
    <row r="88" spans="1:16" s="155" customFormat="1" ht="20.25" customHeight="1" x14ac:dyDescent="0.15">
      <c r="A88" s="83"/>
      <c r="B88" s="163"/>
      <c r="C88" s="164"/>
      <c r="D88" s="173"/>
      <c r="E88" s="165"/>
      <c r="F88" s="165"/>
      <c r="G88" s="166"/>
      <c r="H88" s="167"/>
      <c r="I88" s="84"/>
      <c r="J88" s="85"/>
      <c r="K88" s="168"/>
      <c r="L88" s="169"/>
      <c r="M88" s="170"/>
      <c r="N88" s="171"/>
      <c r="O88" s="174"/>
      <c r="P88" s="172"/>
    </row>
    <row r="89" spans="1:16" s="155" customFormat="1" ht="20.25" customHeight="1" x14ac:dyDescent="0.15">
      <c r="A89" s="83"/>
      <c r="B89" s="163"/>
      <c r="C89" s="164"/>
      <c r="D89" s="173"/>
      <c r="E89" s="165"/>
      <c r="F89" s="165"/>
      <c r="G89" s="166"/>
      <c r="H89" s="167"/>
      <c r="I89" s="84"/>
      <c r="J89" s="85"/>
      <c r="K89" s="168"/>
      <c r="L89" s="169"/>
      <c r="M89" s="170"/>
      <c r="N89" s="171"/>
      <c r="O89" s="174"/>
      <c r="P89" s="172"/>
    </row>
    <row r="90" spans="1:16" s="155" customFormat="1" ht="20.25" customHeight="1" x14ac:dyDescent="0.15">
      <c r="A90" s="83"/>
      <c r="B90" s="163"/>
      <c r="C90" s="164"/>
      <c r="D90" s="173"/>
      <c r="E90" s="165"/>
      <c r="F90" s="165"/>
      <c r="G90" s="166"/>
      <c r="H90" s="167"/>
      <c r="I90" s="84"/>
      <c r="J90" s="85"/>
      <c r="K90" s="168"/>
      <c r="L90" s="169"/>
      <c r="M90" s="170"/>
      <c r="N90" s="171"/>
      <c r="O90" s="174"/>
      <c r="P90" s="172"/>
    </row>
    <row r="91" spans="1:16" s="155" customFormat="1" ht="20.25" customHeight="1" x14ac:dyDescent="0.15">
      <c r="A91" s="83"/>
      <c r="B91" s="163"/>
      <c r="C91" s="164"/>
      <c r="D91" s="173"/>
      <c r="E91" s="165"/>
      <c r="F91" s="165"/>
      <c r="G91" s="166"/>
      <c r="H91" s="167"/>
      <c r="I91" s="84"/>
      <c r="J91" s="85"/>
      <c r="K91" s="168"/>
      <c r="L91" s="169"/>
      <c r="M91" s="170"/>
      <c r="N91" s="171"/>
      <c r="O91" s="174"/>
      <c r="P91" s="172"/>
    </row>
    <row r="92" spans="1:16" s="155" customFormat="1" ht="20.25" customHeight="1" x14ac:dyDescent="0.15">
      <c r="A92" s="83"/>
      <c r="B92" s="163"/>
      <c r="C92" s="164"/>
      <c r="D92" s="173"/>
      <c r="E92" s="165"/>
      <c r="F92" s="165"/>
      <c r="G92" s="166"/>
      <c r="H92" s="167"/>
      <c r="I92" s="84"/>
      <c r="J92" s="85"/>
      <c r="K92" s="168"/>
      <c r="L92" s="169"/>
      <c r="M92" s="170"/>
      <c r="N92" s="171"/>
      <c r="O92" s="174"/>
      <c r="P92" s="172"/>
    </row>
    <row r="93" spans="1:16" s="155" customFormat="1" ht="20.25" customHeight="1" x14ac:dyDescent="0.15">
      <c r="A93" s="83"/>
      <c r="B93" s="163"/>
      <c r="C93" s="164"/>
      <c r="D93" s="173"/>
      <c r="E93" s="165"/>
      <c r="F93" s="165"/>
      <c r="G93" s="166"/>
      <c r="H93" s="167"/>
      <c r="I93" s="84"/>
      <c r="J93" s="85"/>
      <c r="K93" s="168"/>
      <c r="L93" s="169"/>
      <c r="M93" s="170"/>
      <c r="N93" s="171"/>
      <c r="O93" s="174"/>
      <c r="P93" s="172"/>
    </row>
    <row r="94" spans="1:16" s="155" customFormat="1" ht="20.25" customHeight="1" x14ac:dyDescent="0.15">
      <c r="A94" s="83"/>
      <c r="B94" s="163"/>
      <c r="C94" s="164"/>
      <c r="D94" s="173"/>
      <c r="E94" s="165"/>
      <c r="F94" s="165"/>
      <c r="G94" s="166"/>
      <c r="H94" s="167"/>
      <c r="I94" s="84"/>
      <c r="J94" s="85"/>
      <c r="K94" s="168"/>
      <c r="L94" s="169"/>
      <c r="M94" s="170"/>
      <c r="N94" s="171"/>
      <c r="O94" s="174"/>
      <c r="P94" s="172"/>
    </row>
    <row r="95" spans="1:16" s="155" customFormat="1" ht="20.25" customHeight="1" x14ac:dyDescent="0.15">
      <c r="A95" s="83"/>
      <c r="B95" s="163"/>
      <c r="C95" s="164"/>
      <c r="D95" s="173"/>
      <c r="E95" s="165"/>
      <c r="F95" s="165"/>
      <c r="G95" s="166"/>
      <c r="H95" s="167"/>
      <c r="I95" s="84"/>
      <c r="J95" s="85"/>
      <c r="K95" s="168"/>
      <c r="L95" s="169"/>
      <c r="M95" s="170"/>
      <c r="N95" s="171"/>
      <c r="O95" s="174"/>
      <c r="P95" s="172"/>
    </row>
    <row r="96" spans="1:16" s="155" customFormat="1" ht="20.25" customHeight="1" x14ac:dyDescent="0.15">
      <c r="A96" s="83"/>
      <c r="B96" s="163"/>
      <c r="C96" s="164"/>
      <c r="D96" s="173"/>
      <c r="E96" s="165"/>
      <c r="F96" s="165"/>
      <c r="G96" s="166"/>
      <c r="H96" s="167"/>
      <c r="I96" s="84"/>
      <c r="J96" s="85"/>
      <c r="K96" s="168"/>
      <c r="L96" s="169"/>
      <c r="M96" s="170"/>
      <c r="N96" s="171"/>
      <c r="O96" s="174"/>
      <c r="P96" s="172"/>
    </row>
    <row r="97" spans="1:16" s="155" customFormat="1" ht="20.25" customHeight="1" x14ac:dyDescent="0.15">
      <c r="A97" s="83"/>
      <c r="B97" s="163"/>
      <c r="C97" s="164"/>
      <c r="D97" s="173"/>
      <c r="E97" s="165"/>
      <c r="F97" s="165"/>
      <c r="G97" s="166"/>
      <c r="H97" s="167"/>
      <c r="I97" s="84"/>
      <c r="J97" s="85"/>
      <c r="K97" s="168"/>
      <c r="L97" s="169"/>
      <c r="M97" s="170"/>
      <c r="N97" s="171"/>
      <c r="O97" s="174"/>
      <c r="P97" s="172"/>
    </row>
    <row r="98" spans="1:16" s="155" customFormat="1" ht="20.25" customHeight="1" x14ac:dyDescent="0.15">
      <c r="A98" s="83"/>
      <c r="B98" s="163"/>
      <c r="C98" s="164"/>
      <c r="D98" s="173"/>
      <c r="E98" s="165"/>
      <c r="F98" s="165"/>
      <c r="G98" s="166"/>
      <c r="H98" s="167"/>
      <c r="I98" s="84"/>
      <c r="J98" s="85"/>
      <c r="K98" s="168"/>
      <c r="L98" s="169"/>
      <c r="M98" s="170"/>
      <c r="N98" s="171"/>
      <c r="O98" s="174"/>
      <c r="P98" s="172"/>
    </row>
    <row r="99" spans="1:16" s="155" customFormat="1" ht="20.25" customHeight="1" x14ac:dyDescent="0.15">
      <c r="A99" s="83"/>
      <c r="B99" s="163"/>
      <c r="C99" s="164"/>
      <c r="D99" s="173"/>
      <c r="E99" s="165"/>
      <c r="F99" s="165"/>
      <c r="G99" s="166"/>
      <c r="H99" s="167"/>
      <c r="I99" s="84"/>
      <c r="J99" s="85"/>
      <c r="K99" s="168"/>
      <c r="L99" s="169"/>
      <c r="M99" s="170"/>
      <c r="N99" s="171"/>
      <c r="O99" s="174"/>
      <c r="P99" s="172"/>
    </row>
    <row r="100" spans="1:16" s="155" customFormat="1" ht="20.25" customHeight="1" x14ac:dyDescent="0.15">
      <c r="A100" s="83"/>
      <c r="B100" s="163"/>
      <c r="C100" s="164"/>
      <c r="D100" s="173"/>
      <c r="E100" s="165"/>
      <c r="F100" s="165"/>
      <c r="G100" s="166"/>
      <c r="H100" s="167"/>
      <c r="I100" s="84"/>
      <c r="J100" s="85"/>
      <c r="K100" s="168"/>
      <c r="L100" s="169"/>
      <c r="M100" s="170"/>
      <c r="N100" s="171"/>
      <c r="O100" s="174"/>
      <c r="P100" s="172"/>
    </row>
    <row r="101" spans="1:16" s="155" customFormat="1" ht="20.25" customHeight="1" x14ac:dyDescent="0.15">
      <c r="A101" s="83"/>
      <c r="B101" s="163"/>
      <c r="C101" s="164"/>
      <c r="D101" s="173"/>
      <c r="E101" s="165"/>
      <c r="F101" s="165"/>
      <c r="G101" s="166"/>
      <c r="H101" s="167"/>
      <c r="I101" s="84"/>
      <c r="J101" s="85"/>
      <c r="K101" s="168"/>
      <c r="L101" s="169"/>
      <c r="M101" s="170"/>
      <c r="N101" s="171"/>
      <c r="O101" s="174"/>
      <c r="P101" s="172"/>
    </row>
    <row r="102" spans="1:16" s="155" customFormat="1" ht="20.25" customHeight="1" x14ac:dyDescent="0.15">
      <c r="A102" s="83"/>
      <c r="B102" s="163"/>
      <c r="C102" s="164"/>
      <c r="D102" s="173"/>
      <c r="E102" s="165"/>
      <c r="F102" s="165"/>
      <c r="G102" s="166"/>
      <c r="H102" s="167"/>
      <c r="I102" s="84"/>
      <c r="J102" s="85"/>
      <c r="K102" s="168"/>
      <c r="L102" s="169"/>
      <c r="M102" s="170"/>
      <c r="N102" s="171"/>
      <c r="O102" s="174"/>
      <c r="P102" s="172"/>
    </row>
    <row r="103" spans="1:16" s="155" customFormat="1" ht="20.25" customHeight="1" x14ac:dyDescent="0.15">
      <c r="A103" s="83"/>
      <c r="B103" s="163"/>
      <c r="C103" s="164"/>
      <c r="D103" s="173"/>
      <c r="E103" s="165"/>
      <c r="F103" s="165"/>
      <c r="G103" s="166"/>
      <c r="H103" s="167"/>
      <c r="I103" s="84"/>
      <c r="J103" s="85"/>
      <c r="K103" s="168"/>
      <c r="L103" s="169"/>
      <c r="M103" s="170"/>
      <c r="N103" s="171"/>
      <c r="O103" s="174"/>
      <c r="P103" s="172"/>
    </row>
    <row r="104" spans="1:16" s="155" customFormat="1" ht="20.25" customHeight="1" x14ac:dyDescent="0.15">
      <c r="A104" s="83"/>
      <c r="B104" s="163"/>
      <c r="C104" s="164"/>
      <c r="D104" s="173"/>
      <c r="E104" s="165"/>
      <c r="F104" s="165"/>
      <c r="G104" s="166"/>
      <c r="H104" s="167"/>
      <c r="I104" s="84"/>
      <c r="J104" s="85"/>
      <c r="K104" s="168"/>
      <c r="L104" s="169"/>
      <c r="M104" s="170"/>
      <c r="N104" s="171"/>
      <c r="O104" s="174"/>
      <c r="P104" s="172"/>
    </row>
    <row r="105" spans="1:16" s="155" customFormat="1" ht="20.25" customHeight="1" x14ac:dyDescent="0.15">
      <c r="A105" s="83"/>
      <c r="B105" s="163"/>
      <c r="C105" s="164"/>
      <c r="D105" s="173"/>
      <c r="E105" s="165"/>
      <c r="F105" s="165"/>
      <c r="G105" s="166"/>
      <c r="H105" s="167"/>
      <c r="I105" s="84"/>
      <c r="J105" s="85"/>
      <c r="K105" s="168"/>
      <c r="L105" s="169"/>
      <c r="M105" s="170"/>
      <c r="N105" s="171"/>
      <c r="O105" s="174"/>
      <c r="P105" s="172"/>
    </row>
    <row r="106" spans="1:16" s="155" customFormat="1" ht="20.25" customHeight="1" x14ac:dyDescent="0.15">
      <c r="A106" s="83"/>
      <c r="B106" s="163"/>
      <c r="C106" s="164"/>
      <c r="D106" s="173"/>
      <c r="E106" s="165"/>
      <c r="F106" s="165"/>
      <c r="G106" s="166"/>
      <c r="H106" s="167"/>
      <c r="I106" s="84"/>
      <c r="J106" s="85"/>
      <c r="K106" s="168"/>
      <c r="L106" s="169"/>
      <c r="M106" s="170"/>
      <c r="N106" s="171"/>
      <c r="O106" s="174"/>
      <c r="P106" s="172"/>
    </row>
    <row r="107" spans="1:16" s="155" customFormat="1" ht="20.25" customHeight="1" x14ac:dyDescent="0.15">
      <c r="A107" s="83"/>
      <c r="B107" s="163"/>
      <c r="C107" s="164"/>
      <c r="D107" s="173"/>
      <c r="E107" s="165"/>
      <c r="F107" s="165"/>
      <c r="G107" s="166"/>
      <c r="H107" s="167"/>
      <c r="I107" s="84"/>
      <c r="J107" s="85"/>
      <c r="K107" s="168"/>
      <c r="L107" s="169"/>
      <c r="M107" s="170"/>
      <c r="N107" s="171"/>
      <c r="O107" s="174"/>
      <c r="P107" s="172"/>
    </row>
    <row r="108" spans="1:16" s="155" customFormat="1" ht="20.25" customHeight="1" x14ac:dyDescent="0.15">
      <c r="A108" s="83"/>
      <c r="B108" s="163"/>
      <c r="C108" s="164"/>
      <c r="D108" s="173"/>
      <c r="E108" s="165"/>
      <c r="F108" s="165"/>
      <c r="G108" s="166"/>
      <c r="H108" s="167"/>
      <c r="I108" s="84"/>
      <c r="J108" s="85"/>
      <c r="K108" s="168"/>
      <c r="L108" s="169"/>
      <c r="M108" s="170"/>
      <c r="N108" s="171"/>
      <c r="O108" s="174"/>
      <c r="P108" s="172"/>
    </row>
    <row r="109" spans="1:16" s="155" customFormat="1" ht="20.25" customHeight="1" x14ac:dyDescent="0.15">
      <c r="A109" s="83"/>
      <c r="B109" s="163"/>
      <c r="C109" s="164"/>
      <c r="D109" s="173"/>
      <c r="E109" s="165"/>
      <c r="F109" s="165"/>
      <c r="G109" s="166"/>
      <c r="H109" s="167"/>
      <c r="I109" s="84"/>
      <c r="J109" s="85"/>
      <c r="K109" s="168"/>
      <c r="L109" s="169"/>
      <c r="M109" s="170"/>
      <c r="N109" s="171"/>
      <c r="O109" s="174"/>
      <c r="P109" s="172"/>
    </row>
    <row r="110" spans="1:16" s="155" customFormat="1" ht="20.25" customHeight="1" x14ac:dyDescent="0.15">
      <c r="A110" s="83"/>
      <c r="B110" s="163"/>
      <c r="C110" s="164"/>
      <c r="D110" s="173"/>
      <c r="E110" s="165"/>
      <c r="F110" s="165"/>
      <c r="G110" s="166"/>
      <c r="H110" s="167"/>
      <c r="I110" s="84"/>
      <c r="J110" s="85"/>
      <c r="K110" s="168"/>
      <c r="L110" s="169"/>
      <c r="M110" s="170"/>
      <c r="N110" s="171"/>
      <c r="O110" s="174"/>
      <c r="P110" s="172"/>
    </row>
    <row r="111" spans="1:16" s="155" customFormat="1" ht="20.25" customHeight="1" x14ac:dyDescent="0.15">
      <c r="A111" s="83"/>
      <c r="B111" s="163"/>
      <c r="C111" s="164"/>
      <c r="D111" s="173"/>
      <c r="E111" s="165"/>
      <c r="F111" s="165"/>
      <c r="G111" s="166"/>
      <c r="H111" s="167"/>
      <c r="I111" s="84"/>
      <c r="J111" s="85"/>
      <c r="K111" s="168"/>
      <c r="L111" s="169"/>
      <c r="M111" s="170"/>
      <c r="N111" s="171"/>
      <c r="O111" s="174"/>
      <c r="P111" s="172"/>
    </row>
    <row r="112" spans="1:16" s="155" customFormat="1" ht="20.25" customHeight="1" x14ac:dyDescent="0.15">
      <c r="A112" s="83"/>
      <c r="B112" s="163"/>
      <c r="C112" s="164"/>
      <c r="D112" s="173"/>
      <c r="E112" s="165"/>
      <c r="F112" s="165"/>
      <c r="G112" s="166"/>
      <c r="H112" s="167"/>
      <c r="I112" s="84"/>
      <c r="J112" s="85"/>
      <c r="K112" s="168"/>
      <c r="L112" s="169"/>
      <c r="M112" s="170"/>
      <c r="N112" s="171"/>
      <c r="O112" s="174"/>
      <c r="P112" s="172"/>
    </row>
    <row r="113" spans="1:16" s="155" customFormat="1" ht="20.25" customHeight="1" x14ac:dyDescent="0.15">
      <c r="A113" s="83"/>
      <c r="B113" s="163"/>
      <c r="C113" s="164"/>
      <c r="D113" s="173"/>
      <c r="E113" s="165"/>
      <c r="F113" s="165"/>
      <c r="G113" s="166"/>
      <c r="H113" s="167"/>
      <c r="I113" s="84"/>
      <c r="J113" s="85"/>
      <c r="K113" s="168"/>
      <c r="L113" s="169"/>
      <c r="M113" s="170"/>
      <c r="N113" s="171"/>
      <c r="O113" s="174"/>
      <c r="P113" s="172"/>
    </row>
    <row r="114" spans="1:16" s="155" customFormat="1" ht="20.25" customHeight="1" x14ac:dyDescent="0.15">
      <c r="A114" s="83"/>
      <c r="B114" s="163"/>
      <c r="C114" s="164"/>
      <c r="D114" s="173"/>
      <c r="E114" s="165"/>
      <c r="F114" s="165"/>
      <c r="G114" s="166"/>
      <c r="H114" s="167"/>
      <c r="I114" s="84"/>
      <c r="J114" s="85"/>
      <c r="K114" s="168"/>
      <c r="L114" s="169"/>
      <c r="M114" s="170"/>
      <c r="N114" s="171"/>
      <c r="O114" s="174"/>
      <c r="P114" s="172"/>
    </row>
    <row r="115" spans="1:16" s="155" customFormat="1" ht="20.25" customHeight="1" x14ac:dyDescent="0.15">
      <c r="A115" s="83"/>
      <c r="B115" s="163"/>
      <c r="C115" s="164"/>
      <c r="D115" s="173"/>
      <c r="E115" s="165"/>
      <c r="F115" s="165"/>
      <c r="G115" s="166"/>
      <c r="H115" s="167"/>
      <c r="I115" s="84"/>
      <c r="J115" s="85"/>
      <c r="K115" s="168"/>
      <c r="L115" s="169"/>
      <c r="M115" s="170"/>
      <c r="N115" s="171"/>
      <c r="O115" s="174"/>
      <c r="P115" s="172"/>
    </row>
    <row r="116" spans="1:16" s="155" customFormat="1" ht="20.25" customHeight="1" x14ac:dyDescent="0.15">
      <c r="A116" s="83"/>
      <c r="B116" s="163"/>
      <c r="C116" s="164"/>
      <c r="D116" s="173"/>
      <c r="E116" s="165"/>
      <c r="F116" s="165"/>
      <c r="G116" s="166"/>
      <c r="H116" s="167"/>
      <c r="I116" s="84"/>
      <c r="J116" s="85"/>
      <c r="K116" s="168"/>
      <c r="L116" s="169"/>
      <c r="M116" s="170"/>
      <c r="N116" s="171"/>
      <c r="O116" s="174"/>
      <c r="P116" s="172"/>
    </row>
    <row r="117" spans="1:16" s="155" customFormat="1" ht="20.25" customHeight="1" x14ac:dyDescent="0.15">
      <c r="A117" s="83"/>
      <c r="B117" s="163"/>
      <c r="C117" s="164"/>
      <c r="D117" s="173"/>
      <c r="E117" s="165"/>
      <c r="F117" s="165"/>
      <c r="G117" s="166"/>
      <c r="H117" s="167"/>
      <c r="I117" s="84"/>
      <c r="J117" s="85"/>
      <c r="K117" s="168"/>
      <c r="L117" s="169"/>
      <c r="M117" s="170"/>
      <c r="N117" s="171"/>
      <c r="O117" s="174"/>
      <c r="P117" s="172"/>
    </row>
    <row r="118" spans="1:16" s="155" customFormat="1" ht="20.25" customHeight="1" x14ac:dyDescent="0.15">
      <c r="A118" s="83"/>
      <c r="B118" s="163"/>
      <c r="C118" s="164"/>
      <c r="D118" s="173"/>
      <c r="E118" s="165"/>
      <c r="F118" s="165"/>
      <c r="G118" s="166"/>
      <c r="H118" s="167"/>
      <c r="I118" s="84"/>
      <c r="J118" s="85"/>
      <c r="K118" s="168"/>
      <c r="L118" s="169"/>
      <c r="M118" s="170"/>
      <c r="N118" s="171"/>
      <c r="O118" s="174"/>
      <c r="P118" s="172"/>
    </row>
    <row r="119" spans="1:16" s="155" customFormat="1" ht="20.25" customHeight="1" x14ac:dyDescent="0.15">
      <c r="A119" s="83"/>
      <c r="B119" s="163"/>
      <c r="C119" s="164"/>
      <c r="D119" s="173"/>
      <c r="E119" s="165"/>
      <c r="F119" s="165"/>
      <c r="G119" s="166"/>
      <c r="H119" s="167"/>
      <c r="I119" s="84"/>
      <c r="J119" s="85"/>
      <c r="K119" s="168"/>
      <c r="L119" s="169"/>
      <c r="M119" s="170"/>
      <c r="N119" s="171"/>
      <c r="O119" s="174"/>
      <c r="P119" s="172"/>
    </row>
    <row r="120" spans="1:16" s="155" customFormat="1" ht="20.25" customHeight="1" x14ac:dyDescent="0.15">
      <c r="A120" s="83"/>
      <c r="B120" s="163"/>
      <c r="C120" s="164"/>
      <c r="D120" s="173"/>
      <c r="E120" s="165"/>
      <c r="F120" s="165"/>
      <c r="G120" s="166"/>
      <c r="H120" s="167"/>
      <c r="I120" s="84"/>
      <c r="J120" s="85"/>
      <c r="K120" s="168"/>
      <c r="L120" s="169"/>
      <c r="M120" s="170"/>
      <c r="N120" s="171"/>
      <c r="O120" s="174"/>
      <c r="P120" s="172"/>
    </row>
    <row r="121" spans="1:16" s="155" customFormat="1" ht="20.25" customHeight="1" x14ac:dyDescent="0.15">
      <c r="A121" s="83"/>
      <c r="B121" s="163"/>
      <c r="C121" s="164"/>
      <c r="D121" s="173"/>
      <c r="E121" s="165"/>
      <c r="F121" s="165"/>
      <c r="G121" s="166"/>
      <c r="H121" s="167"/>
      <c r="I121" s="84"/>
      <c r="J121" s="85"/>
      <c r="K121" s="168"/>
      <c r="L121" s="169"/>
      <c r="M121" s="170"/>
      <c r="N121" s="171"/>
      <c r="O121" s="174"/>
      <c r="P121" s="172"/>
    </row>
    <row r="122" spans="1:16" s="155" customFormat="1" ht="20.25" customHeight="1" x14ac:dyDescent="0.15">
      <c r="A122" s="83"/>
      <c r="B122" s="163"/>
      <c r="C122" s="164"/>
      <c r="D122" s="173"/>
      <c r="E122" s="165"/>
      <c r="F122" s="165"/>
      <c r="G122" s="166"/>
      <c r="H122" s="167"/>
      <c r="I122" s="84"/>
      <c r="J122" s="85"/>
      <c r="K122" s="168"/>
      <c r="L122" s="169"/>
      <c r="M122" s="170"/>
      <c r="N122" s="171"/>
      <c r="O122" s="174"/>
      <c r="P122" s="172"/>
    </row>
    <row r="123" spans="1:16" s="155" customFormat="1" ht="20.25" customHeight="1" x14ac:dyDescent="0.15">
      <c r="A123" s="83"/>
      <c r="B123" s="163"/>
      <c r="C123" s="164"/>
      <c r="D123" s="173"/>
      <c r="E123" s="165"/>
      <c r="F123" s="165"/>
      <c r="G123" s="166"/>
      <c r="H123" s="167"/>
      <c r="I123" s="84"/>
      <c r="J123" s="85"/>
      <c r="K123" s="168"/>
      <c r="L123" s="169"/>
      <c r="M123" s="170"/>
      <c r="N123" s="171"/>
      <c r="O123" s="174"/>
      <c r="P123" s="172"/>
    </row>
    <row r="124" spans="1:16" s="155" customFormat="1" ht="20.25" customHeight="1" x14ac:dyDescent="0.15">
      <c r="A124" s="83"/>
      <c r="B124" s="163"/>
      <c r="C124" s="164"/>
      <c r="D124" s="173"/>
      <c r="E124" s="165"/>
      <c r="F124" s="165"/>
      <c r="G124" s="166"/>
      <c r="H124" s="167"/>
      <c r="I124" s="84"/>
      <c r="J124" s="85"/>
      <c r="K124" s="168"/>
      <c r="L124" s="169"/>
      <c r="M124" s="170"/>
      <c r="N124" s="171"/>
      <c r="O124" s="174"/>
      <c r="P124" s="172"/>
    </row>
    <row r="125" spans="1:16" s="155" customFormat="1" ht="20.25" customHeight="1" x14ac:dyDescent="0.15">
      <c r="A125" s="83"/>
      <c r="B125" s="163"/>
      <c r="C125" s="164"/>
      <c r="D125" s="173"/>
      <c r="E125" s="165"/>
      <c r="F125" s="165"/>
      <c r="G125" s="166"/>
      <c r="H125" s="167"/>
      <c r="I125" s="84"/>
      <c r="J125" s="85"/>
      <c r="K125" s="168"/>
      <c r="L125" s="169"/>
      <c r="M125" s="170"/>
      <c r="N125" s="171"/>
      <c r="O125" s="174"/>
      <c r="P125" s="172"/>
    </row>
    <row r="126" spans="1:16" s="155" customFormat="1" ht="20.25" customHeight="1" x14ac:dyDescent="0.15">
      <c r="A126" s="83"/>
      <c r="B126" s="163"/>
      <c r="C126" s="164"/>
      <c r="D126" s="173"/>
      <c r="E126" s="165"/>
      <c r="F126" s="165"/>
      <c r="G126" s="166"/>
      <c r="H126" s="167"/>
      <c r="I126" s="84"/>
      <c r="J126" s="85"/>
      <c r="K126" s="168"/>
      <c r="L126" s="169"/>
      <c r="M126" s="170"/>
      <c r="N126" s="171"/>
      <c r="O126" s="174"/>
      <c r="P126" s="172"/>
    </row>
    <row r="127" spans="1:16" s="155" customFormat="1" ht="20.25" customHeight="1" x14ac:dyDescent="0.15">
      <c r="A127" s="83"/>
      <c r="B127" s="163"/>
      <c r="C127" s="164"/>
      <c r="D127" s="173"/>
      <c r="E127" s="165"/>
      <c r="F127" s="165"/>
      <c r="G127" s="166"/>
      <c r="H127" s="167"/>
      <c r="I127" s="84"/>
      <c r="J127" s="85"/>
      <c r="K127" s="168"/>
      <c r="L127" s="169"/>
      <c r="M127" s="170"/>
      <c r="N127" s="171"/>
      <c r="O127" s="174"/>
      <c r="P127" s="172"/>
    </row>
    <row r="128" spans="1:16" s="155" customFormat="1" ht="20.25" customHeight="1" x14ac:dyDescent="0.15">
      <c r="A128" s="83"/>
      <c r="B128" s="163"/>
      <c r="C128" s="164"/>
      <c r="D128" s="173"/>
      <c r="E128" s="165"/>
      <c r="F128" s="165"/>
      <c r="G128" s="166"/>
      <c r="H128" s="167"/>
      <c r="I128" s="84"/>
      <c r="J128" s="85"/>
      <c r="K128" s="168"/>
      <c r="L128" s="169"/>
      <c r="M128" s="170"/>
      <c r="N128" s="171"/>
      <c r="O128" s="174"/>
      <c r="P128" s="172"/>
    </row>
    <row r="129" spans="1:16" s="155" customFormat="1" ht="20.25" customHeight="1" x14ac:dyDescent="0.15">
      <c r="A129" s="83"/>
      <c r="B129" s="163"/>
      <c r="C129" s="164"/>
      <c r="D129" s="173"/>
      <c r="E129" s="165"/>
      <c r="F129" s="165"/>
      <c r="G129" s="166"/>
      <c r="H129" s="167"/>
      <c r="I129" s="84"/>
      <c r="J129" s="85"/>
      <c r="K129" s="168"/>
      <c r="L129" s="169"/>
      <c r="M129" s="170"/>
      <c r="N129" s="171"/>
      <c r="O129" s="174"/>
      <c r="P129" s="172"/>
    </row>
    <row r="130" spans="1:16" s="155" customFormat="1" ht="20.25" customHeight="1" x14ac:dyDescent="0.15">
      <c r="A130" s="83"/>
      <c r="B130" s="163"/>
      <c r="C130" s="164"/>
      <c r="D130" s="173"/>
      <c r="E130" s="165"/>
      <c r="F130" s="165"/>
      <c r="G130" s="166"/>
      <c r="H130" s="167"/>
      <c r="I130" s="84"/>
      <c r="J130" s="85"/>
      <c r="K130" s="168"/>
      <c r="L130" s="169"/>
      <c r="M130" s="170"/>
      <c r="N130" s="171"/>
      <c r="O130" s="174"/>
      <c r="P130" s="172"/>
    </row>
    <row r="131" spans="1:16" s="155" customFormat="1" ht="20.25" customHeight="1" x14ac:dyDescent="0.15">
      <c r="A131" s="83"/>
      <c r="B131" s="163"/>
      <c r="C131" s="164"/>
      <c r="D131" s="173"/>
      <c r="E131" s="165"/>
      <c r="F131" s="165"/>
      <c r="G131" s="166"/>
      <c r="H131" s="167"/>
      <c r="I131" s="84"/>
      <c r="J131" s="85"/>
      <c r="K131" s="168"/>
      <c r="L131" s="169"/>
      <c r="M131" s="170"/>
      <c r="N131" s="171"/>
      <c r="O131" s="174"/>
      <c r="P131" s="172"/>
    </row>
    <row r="132" spans="1:16" s="155" customFormat="1" ht="20.25" customHeight="1" x14ac:dyDescent="0.15">
      <c r="A132" s="83"/>
      <c r="B132" s="163"/>
      <c r="C132" s="164"/>
      <c r="D132" s="173"/>
      <c r="E132" s="165"/>
      <c r="F132" s="165"/>
      <c r="G132" s="166"/>
      <c r="H132" s="167"/>
      <c r="I132" s="84"/>
      <c r="J132" s="85"/>
      <c r="K132" s="168"/>
      <c r="L132" s="169"/>
      <c r="M132" s="170"/>
      <c r="N132" s="171"/>
      <c r="O132" s="174"/>
      <c r="P132" s="172"/>
    </row>
    <row r="133" spans="1:16" s="155" customFormat="1" ht="20.25" customHeight="1" x14ac:dyDescent="0.15">
      <c r="A133" s="83"/>
      <c r="B133" s="163"/>
      <c r="C133" s="164"/>
      <c r="D133" s="173"/>
      <c r="E133" s="165"/>
      <c r="F133" s="165"/>
      <c r="G133" s="166"/>
      <c r="H133" s="167"/>
      <c r="I133" s="84"/>
      <c r="J133" s="85"/>
      <c r="K133" s="168"/>
      <c r="L133" s="169"/>
      <c r="M133" s="170"/>
      <c r="N133" s="171"/>
      <c r="O133" s="174"/>
      <c r="P133" s="172"/>
    </row>
    <row r="134" spans="1:16" s="155" customFormat="1" ht="20.25" customHeight="1" x14ac:dyDescent="0.15">
      <c r="A134" s="83"/>
      <c r="B134" s="163"/>
      <c r="C134" s="164"/>
      <c r="D134" s="173"/>
      <c r="E134" s="165"/>
      <c r="F134" s="165"/>
      <c r="G134" s="166"/>
      <c r="H134" s="167"/>
      <c r="I134" s="84"/>
      <c r="J134" s="85"/>
      <c r="K134" s="168"/>
      <c r="L134" s="169"/>
      <c r="M134" s="170"/>
      <c r="N134" s="171"/>
      <c r="O134" s="174"/>
      <c r="P134" s="172"/>
    </row>
    <row r="135" spans="1:16" s="155" customFormat="1" ht="20.25" customHeight="1" x14ac:dyDescent="0.15">
      <c r="A135" s="83"/>
      <c r="B135" s="163"/>
      <c r="C135" s="164"/>
      <c r="D135" s="173"/>
      <c r="E135" s="165"/>
      <c r="F135" s="165"/>
      <c r="G135" s="166"/>
      <c r="H135" s="167"/>
      <c r="I135" s="84"/>
      <c r="J135" s="85"/>
      <c r="K135" s="168"/>
      <c r="L135" s="169"/>
      <c r="M135" s="170"/>
      <c r="N135" s="171"/>
      <c r="O135" s="174"/>
      <c r="P135" s="172"/>
    </row>
    <row r="136" spans="1:16" s="155" customFormat="1" ht="20.25" customHeight="1" x14ac:dyDescent="0.15">
      <c r="A136" s="83"/>
      <c r="B136" s="163"/>
      <c r="C136" s="164"/>
      <c r="D136" s="173"/>
      <c r="E136" s="165"/>
      <c r="F136" s="165"/>
      <c r="G136" s="166"/>
      <c r="H136" s="167"/>
      <c r="I136" s="84"/>
      <c r="J136" s="85"/>
      <c r="K136" s="168"/>
      <c r="L136" s="169"/>
      <c r="M136" s="170"/>
      <c r="N136" s="171"/>
      <c r="O136" s="174"/>
      <c r="P136" s="172"/>
    </row>
    <row r="137" spans="1:16" s="155" customFormat="1" ht="20.25" customHeight="1" x14ac:dyDescent="0.15">
      <c r="A137" s="83"/>
      <c r="B137" s="163"/>
      <c r="C137" s="164"/>
      <c r="D137" s="173"/>
      <c r="E137" s="165"/>
      <c r="F137" s="165"/>
      <c r="G137" s="166"/>
      <c r="H137" s="167"/>
      <c r="I137" s="84"/>
      <c r="J137" s="85"/>
      <c r="K137" s="168"/>
      <c r="L137" s="169"/>
      <c r="M137" s="170"/>
      <c r="N137" s="171"/>
      <c r="O137" s="174"/>
      <c r="P137" s="172"/>
    </row>
    <row r="138" spans="1:16" s="155" customFormat="1" ht="20.25" customHeight="1" x14ac:dyDescent="0.15">
      <c r="A138" s="83"/>
      <c r="B138" s="163"/>
      <c r="C138" s="164"/>
      <c r="D138" s="173"/>
      <c r="E138" s="165"/>
      <c r="F138" s="165"/>
      <c r="G138" s="166"/>
      <c r="H138" s="167"/>
      <c r="I138" s="84"/>
      <c r="J138" s="85"/>
      <c r="K138" s="168"/>
      <c r="L138" s="169"/>
      <c r="M138" s="170"/>
      <c r="N138" s="171"/>
      <c r="O138" s="174"/>
      <c r="P138" s="172"/>
    </row>
    <row r="139" spans="1:16" s="155" customFormat="1" ht="20.25" customHeight="1" x14ac:dyDescent="0.15">
      <c r="A139" s="83"/>
      <c r="B139" s="163"/>
      <c r="C139" s="164"/>
      <c r="D139" s="173"/>
      <c r="E139" s="165"/>
      <c r="F139" s="165"/>
      <c r="G139" s="166"/>
      <c r="H139" s="167"/>
      <c r="I139" s="84"/>
      <c r="J139" s="85"/>
      <c r="K139" s="168"/>
      <c r="L139" s="169"/>
      <c r="M139" s="170"/>
      <c r="N139" s="171"/>
      <c r="O139" s="174"/>
      <c r="P139" s="172"/>
    </row>
    <row r="140" spans="1:16" s="155" customFormat="1" ht="20.25" customHeight="1" x14ac:dyDescent="0.15">
      <c r="A140" s="83"/>
      <c r="B140" s="163"/>
      <c r="C140" s="164"/>
      <c r="D140" s="173"/>
      <c r="E140" s="165"/>
      <c r="F140" s="165"/>
      <c r="G140" s="166"/>
      <c r="H140" s="167"/>
      <c r="I140" s="84"/>
      <c r="J140" s="85"/>
      <c r="K140" s="168"/>
      <c r="L140" s="169"/>
      <c r="M140" s="170"/>
      <c r="N140" s="171"/>
      <c r="O140" s="174"/>
      <c r="P140" s="172"/>
    </row>
    <row r="141" spans="1:16" s="155" customFormat="1" ht="20.25" customHeight="1" x14ac:dyDescent="0.15">
      <c r="A141" s="83"/>
      <c r="B141" s="163"/>
      <c r="C141" s="164"/>
      <c r="D141" s="173"/>
      <c r="E141" s="165"/>
      <c r="F141" s="165"/>
      <c r="G141" s="166"/>
      <c r="H141" s="167"/>
      <c r="I141" s="84"/>
      <c r="J141" s="85"/>
      <c r="K141" s="168"/>
      <c r="L141" s="169"/>
      <c r="M141" s="170"/>
      <c r="N141" s="171"/>
      <c r="O141" s="174"/>
      <c r="P141" s="172"/>
    </row>
    <row r="142" spans="1:16" s="155" customFormat="1" ht="20.25" customHeight="1" x14ac:dyDescent="0.15">
      <c r="A142" s="83"/>
      <c r="B142" s="163"/>
      <c r="C142" s="164"/>
      <c r="D142" s="173"/>
      <c r="E142" s="165"/>
      <c r="F142" s="165"/>
      <c r="G142" s="166"/>
      <c r="H142" s="167"/>
      <c r="I142" s="84"/>
      <c r="J142" s="85"/>
      <c r="K142" s="168"/>
      <c r="L142" s="169"/>
      <c r="M142" s="170"/>
      <c r="N142" s="171"/>
      <c r="O142" s="174"/>
      <c r="P142" s="172"/>
    </row>
    <row r="143" spans="1:16" s="155" customFormat="1" ht="20.25" customHeight="1" x14ac:dyDescent="0.15">
      <c r="A143" s="83"/>
      <c r="B143" s="163"/>
      <c r="C143" s="164"/>
      <c r="D143" s="173"/>
      <c r="E143" s="165"/>
      <c r="F143" s="165"/>
      <c r="G143" s="166"/>
      <c r="H143" s="167"/>
      <c r="I143" s="84"/>
      <c r="J143" s="85"/>
      <c r="K143" s="168"/>
      <c r="L143" s="169"/>
      <c r="M143" s="170"/>
      <c r="N143" s="171"/>
      <c r="O143" s="174"/>
      <c r="P143" s="172"/>
    </row>
    <row r="144" spans="1:16" s="155" customFormat="1" ht="20.25" customHeight="1" x14ac:dyDescent="0.15">
      <c r="A144" s="83"/>
      <c r="B144" s="163"/>
      <c r="C144" s="164"/>
      <c r="D144" s="173"/>
      <c r="E144" s="165"/>
      <c r="F144" s="165"/>
      <c r="G144" s="166"/>
      <c r="H144" s="167"/>
      <c r="I144" s="84"/>
      <c r="J144" s="85"/>
      <c r="K144" s="168"/>
      <c r="L144" s="169"/>
      <c r="M144" s="170"/>
      <c r="N144" s="171"/>
      <c r="O144" s="174"/>
      <c r="P144" s="172"/>
    </row>
    <row r="145" spans="1:16" s="155" customFormat="1" ht="20.25" customHeight="1" x14ac:dyDescent="0.15">
      <c r="A145" s="83"/>
      <c r="B145" s="163"/>
      <c r="C145" s="164"/>
      <c r="D145" s="173"/>
      <c r="E145" s="165"/>
      <c r="F145" s="165"/>
      <c r="G145" s="166"/>
      <c r="H145" s="167"/>
      <c r="I145" s="84"/>
      <c r="J145" s="85"/>
      <c r="K145" s="168"/>
      <c r="L145" s="169"/>
      <c r="M145" s="170"/>
      <c r="N145" s="171"/>
      <c r="O145" s="174"/>
      <c r="P145" s="172"/>
    </row>
    <row r="146" spans="1:16" s="155" customFormat="1" ht="20.25" customHeight="1" x14ac:dyDescent="0.15">
      <c r="A146" s="83"/>
      <c r="B146" s="163"/>
      <c r="C146" s="164"/>
      <c r="D146" s="173"/>
      <c r="E146" s="165"/>
      <c r="F146" s="165"/>
      <c r="G146" s="166"/>
      <c r="H146" s="167"/>
      <c r="I146" s="84"/>
      <c r="J146" s="85"/>
      <c r="K146" s="168"/>
      <c r="L146" s="169"/>
      <c r="M146" s="170"/>
      <c r="N146" s="171"/>
      <c r="O146" s="174"/>
      <c r="P146" s="172"/>
    </row>
    <row r="147" spans="1:16" s="155" customFormat="1" ht="20.25" customHeight="1" x14ac:dyDescent="0.15">
      <c r="A147" s="83"/>
      <c r="B147" s="163"/>
      <c r="C147" s="164"/>
      <c r="D147" s="173"/>
      <c r="E147" s="165"/>
      <c r="F147" s="165"/>
      <c r="G147" s="166"/>
      <c r="H147" s="167"/>
      <c r="I147" s="84"/>
      <c r="J147" s="85"/>
      <c r="K147" s="168"/>
      <c r="L147" s="169"/>
      <c r="M147" s="170"/>
      <c r="N147" s="171"/>
      <c r="O147" s="174"/>
      <c r="P147" s="172"/>
    </row>
    <row r="148" spans="1:16" s="155" customFormat="1" ht="20.25" customHeight="1" x14ac:dyDescent="0.15">
      <c r="A148" s="83"/>
      <c r="B148" s="163"/>
      <c r="C148" s="164"/>
      <c r="D148" s="173"/>
      <c r="E148" s="165"/>
      <c r="F148" s="165"/>
      <c r="G148" s="166"/>
      <c r="H148" s="167"/>
      <c r="I148" s="84"/>
      <c r="J148" s="85"/>
      <c r="K148" s="168"/>
      <c r="L148" s="169"/>
      <c r="M148" s="170"/>
      <c r="N148" s="171"/>
      <c r="O148" s="174"/>
      <c r="P148" s="172"/>
    </row>
    <row r="149" spans="1:16" s="155" customFormat="1" ht="20.25" customHeight="1" x14ac:dyDescent="0.15">
      <c r="A149" s="83"/>
      <c r="B149" s="163"/>
      <c r="C149" s="164"/>
      <c r="D149" s="173"/>
      <c r="E149" s="165"/>
      <c r="F149" s="165"/>
      <c r="G149" s="166"/>
      <c r="H149" s="167"/>
      <c r="I149" s="84"/>
      <c r="J149" s="85"/>
      <c r="K149" s="168"/>
      <c r="L149" s="169"/>
      <c r="M149" s="170"/>
      <c r="N149" s="171"/>
      <c r="O149" s="174"/>
      <c r="P149" s="172"/>
    </row>
    <row r="150" spans="1:16" s="155" customFormat="1" ht="20.25" customHeight="1" x14ac:dyDescent="0.15">
      <c r="A150" s="83"/>
      <c r="B150" s="163"/>
      <c r="C150" s="164"/>
      <c r="D150" s="173"/>
      <c r="E150" s="165"/>
      <c r="F150" s="165"/>
      <c r="G150" s="166"/>
      <c r="H150" s="167"/>
      <c r="I150" s="84"/>
      <c r="J150" s="85"/>
      <c r="K150" s="168"/>
      <c r="L150" s="169"/>
      <c r="M150" s="170"/>
      <c r="N150" s="171"/>
      <c r="O150" s="174"/>
      <c r="P150" s="172"/>
    </row>
    <row r="151" spans="1:16" s="155" customFormat="1" ht="20.25" customHeight="1" x14ac:dyDescent="0.15">
      <c r="A151" s="83"/>
      <c r="B151" s="163"/>
      <c r="C151" s="164"/>
      <c r="D151" s="173"/>
      <c r="E151" s="165"/>
      <c r="F151" s="165"/>
      <c r="G151" s="166"/>
      <c r="H151" s="167"/>
      <c r="I151" s="84"/>
      <c r="J151" s="85"/>
      <c r="K151" s="168"/>
      <c r="L151" s="169"/>
      <c r="M151" s="170"/>
      <c r="N151" s="171"/>
      <c r="O151" s="174"/>
      <c r="P151" s="172"/>
    </row>
    <row r="152" spans="1:16" s="155" customFormat="1" ht="20.25" customHeight="1" x14ac:dyDescent="0.15">
      <c r="A152" s="83"/>
      <c r="B152" s="163"/>
      <c r="C152" s="164"/>
      <c r="D152" s="173"/>
      <c r="E152" s="165"/>
      <c r="F152" s="165"/>
      <c r="G152" s="166"/>
      <c r="H152" s="167"/>
      <c r="I152" s="84"/>
      <c r="J152" s="85"/>
      <c r="K152" s="168"/>
      <c r="L152" s="169"/>
      <c r="M152" s="170"/>
      <c r="N152" s="171"/>
      <c r="O152" s="174"/>
      <c r="P152" s="172"/>
    </row>
    <row r="153" spans="1:16" s="155" customFormat="1" ht="20.25" customHeight="1" x14ac:dyDescent="0.15">
      <c r="A153" s="83"/>
      <c r="B153" s="163"/>
      <c r="C153" s="164"/>
      <c r="D153" s="173"/>
      <c r="E153" s="165"/>
      <c r="F153" s="165"/>
      <c r="G153" s="166"/>
      <c r="H153" s="167"/>
      <c r="I153" s="84"/>
      <c r="J153" s="85"/>
      <c r="K153" s="168"/>
      <c r="L153" s="169"/>
      <c r="M153" s="170"/>
      <c r="N153" s="171"/>
      <c r="O153" s="174"/>
      <c r="P153" s="172"/>
    </row>
    <row r="154" spans="1:16" s="155" customFormat="1" ht="20.25" customHeight="1" x14ac:dyDescent="0.15">
      <c r="A154" s="83"/>
      <c r="B154" s="163"/>
      <c r="C154" s="164"/>
      <c r="D154" s="173"/>
      <c r="E154" s="165"/>
      <c r="F154" s="165"/>
      <c r="G154" s="166"/>
      <c r="H154" s="167"/>
      <c r="I154" s="84"/>
      <c r="J154" s="85"/>
      <c r="K154" s="168"/>
      <c r="L154" s="169"/>
      <c r="M154" s="170"/>
      <c r="N154" s="171"/>
      <c r="O154" s="174"/>
      <c r="P154" s="172"/>
    </row>
    <row r="155" spans="1:16" s="155" customFormat="1" ht="20.25" customHeight="1" x14ac:dyDescent="0.15">
      <c r="A155" s="83"/>
      <c r="B155" s="163"/>
      <c r="C155" s="164"/>
      <c r="D155" s="173"/>
      <c r="E155" s="165"/>
      <c r="F155" s="165"/>
      <c r="G155" s="166"/>
      <c r="H155" s="167"/>
      <c r="I155" s="84"/>
      <c r="J155" s="85"/>
      <c r="K155" s="168"/>
      <c r="L155" s="169"/>
      <c r="M155" s="170"/>
      <c r="N155" s="171"/>
      <c r="O155" s="174"/>
      <c r="P155" s="172"/>
    </row>
    <row r="156" spans="1:16" s="155" customFormat="1" ht="20.25" customHeight="1" x14ac:dyDescent="0.15">
      <c r="A156" s="83"/>
      <c r="B156" s="163"/>
      <c r="C156" s="164"/>
      <c r="D156" s="173"/>
      <c r="E156" s="165"/>
      <c r="F156" s="165"/>
      <c r="G156" s="166"/>
      <c r="H156" s="167"/>
      <c r="I156" s="84"/>
      <c r="J156" s="85"/>
      <c r="K156" s="168"/>
      <c r="L156" s="169"/>
      <c r="M156" s="170"/>
      <c r="N156" s="171"/>
      <c r="O156" s="174"/>
      <c r="P156" s="172"/>
    </row>
    <row r="157" spans="1:16" s="155" customFormat="1" ht="20.25" customHeight="1" x14ac:dyDescent="0.15">
      <c r="A157" s="83"/>
      <c r="B157" s="163"/>
      <c r="C157" s="164"/>
      <c r="D157" s="173"/>
      <c r="E157" s="165"/>
      <c r="F157" s="165"/>
      <c r="G157" s="166"/>
      <c r="H157" s="167"/>
      <c r="I157" s="84"/>
      <c r="J157" s="85"/>
      <c r="K157" s="168"/>
      <c r="L157" s="169"/>
      <c r="M157" s="170"/>
      <c r="N157" s="171"/>
      <c r="O157" s="174"/>
      <c r="P157" s="172"/>
    </row>
    <row r="158" spans="1:16" s="155" customFormat="1" ht="20.25" customHeight="1" x14ac:dyDescent="0.15">
      <c r="A158" s="83"/>
      <c r="B158" s="163"/>
      <c r="C158" s="164"/>
      <c r="D158" s="173"/>
      <c r="E158" s="165"/>
      <c r="F158" s="165"/>
      <c r="G158" s="166"/>
      <c r="H158" s="167"/>
      <c r="I158" s="84"/>
      <c r="J158" s="85"/>
      <c r="K158" s="168"/>
      <c r="L158" s="169"/>
      <c r="M158" s="170"/>
      <c r="N158" s="171"/>
      <c r="O158" s="174"/>
      <c r="P158" s="172"/>
    </row>
    <row r="159" spans="1:16" s="155" customFormat="1" ht="20.25" customHeight="1" x14ac:dyDescent="0.15">
      <c r="A159" s="83"/>
      <c r="B159" s="163"/>
      <c r="C159" s="164"/>
      <c r="D159" s="173"/>
      <c r="E159" s="165"/>
      <c r="F159" s="165"/>
      <c r="G159" s="166"/>
      <c r="H159" s="167"/>
      <c r="I159" s="84"/>
      <c r="J159" s="85"/>
      <c r="K159" s="168"/>
      <c r="L159" s="169"/>
      <c r="M159" s="170"/>
      <c r="N159" s="171"/>
      <c r="O159" s="174"/>
      <c r="P159" s="172"/>
    </row>
    <row r="160" spans="1:16" s="155" customFormat="1" ht="20.25" customHeight="1" x14ac:dyDescent="0.15">
      <c r="A160" s="83"/>
      <c r="B160" s="163"/>
      <c r="C160" s="164"/>
      <c r="D160" s="173"/>
      <c r="E160" s="165"/>
      <c r="F160" s="165"/>
      <c r="G160" s="166"/>
      <c r="H160" s="167"/>
      <c r="I160" s="84"/>
      <c r="J160" s="85"/>
      <c r="K160" s="168"/>
      <c r="L160" s="169"/>
      <c r="M160" s="170"/>
      <c r="N160" s="171"/>
      <c r="O160" s="174"/>
      <c r="P160" s="172"/>
    </row>
    <row r="161" spans="1:16" s="155" customFormat="1" ht="20.25" customHeight="1" x14ac:dyDescent="0.15">
      <c r="A161" s="83"/>
      <c r="B161" s="163"/>
      <c r="C161" s="164"/>
      <c r="D161" s="173"/>
      <c r="E161" s="165"/>
      <c r="F161" s="165"/>
      <c r="G161" s="166"/>
      <c r="H161" s="167"/>
      <c r="I161" s="84"/>
      <c r="J161" s="85"/>
      <c r="K161" s="168"/>
      <c r="L161" s="169"/>
      <c r="M161" s="170"/>
      <c r="N161" s="171"/>
      <c r="O161" s="174"/>
      <c r="P161" s="172"/>
    </row>
    <row r="162" spans="1:16" s="155" customFormat="1" ht="20.25" customHeight="1" x14ac:dyDescent="0.15">
      <c r="A162" s="83"/>
      <c r="B162" s="163"/>
      <c r="C162" s="164"/>
      <c r="D162" s="173"/>
      <c r="E162" s="165"/>
      <c r="F162" s="165"/>
      <c r="G162" s="166"/>
      <c r="H162" s="167"/>
      <c r="I162" s="84"/>
      <c r="J162" s="85"/>
      <c r="K162" s="168"/>
      <c r="L162" s="169"/>
      <c r="M162" s="170"/>
      <c r="N162" s="171"/>
      <c r="O162" s="174"/>
      <c r="P162" s="172"/>
    </row>
    <row r="163" spans="1:16" s="155" customFormat="1" ht="20.25" customHeight="1" x14ac:dyDescent="0.15">
      <c r="A163" s="83"/>
      <c r="B163" s="163"/>
      <c r="C163" s="164"/>
      <c r="D163" s="173"/>
      <c r="E163" s="165"/>
      <c r="F163" s="165"/>
      <c r="G163" s="166"/>
      <c r="H163" s="167"/>
      <c r="I163" s="84"/>
      <c r="J163" s="85"/>
      <c r="K163" s="168"/>
      <c r="L163" s="169"/>
      <c r="M163" s="170"/>
      <c r="N163" s="171"/>
      <c r="O163" s="174"/>
      <c r="P163" s="172"/>
    </row>
    <row r="164" spans="1:16" s="155" customFormat="1" ht="20.25" customHeight="1" x14ac:dyDescent="0.15">
      <c r="A164" s="83"/>
      <c r="B164" s="163"/>
      <c r="C164" s="164"/>
      <c r="D164" s="173"/>
      <c r="E164" s="165"/>
      <c r="F164" s="165"/>
      <c r="G164" s="166"/>
      <c r="H164" s="167"/>
      <c r="I164" s="84"/>
      <c r="J164" s="85"/>
      <c r="K164" s="168"/>
      <c r="L164" s="169"/>
      <c r="M164" s="170"/>
      <c r="N164" s="171"/>
      <c r="O164" s="174"/>
      <c r="P164" s="172"/>
    </row>
    <row r="165" spans="1:16" s="155" customFormat="1" ht="20.25" customHeight="1" x14ac:dyDescent="0.15">
      <c r="A165" s="83"/>
      <c r="B165" s="163"/>
      <c r="C165" s="164"/>
      <c r="D165" s="173"/>
      <c r="E165" s="165"/>
      <c r="F165" s="165"/>
      <c r="G165" s="166"/>
      <c r="H165" s="167"/>
      <c r="I165" s="84"/>
      <c r="J165" s="85"/>
      <c r="K165" s="168"/>
      <c r="L165" s="169"/>
      <c r="M165" s="170"/>
      <c r="N165" s="171"/>
      <c r="O165" s="174"/>
      <c r="P165" s="172"/>
    </row>
    <row r="166" spans="1:16" s="155" customFormat="1" ht="20.25" customHeight="1" x14ac:dyDescent="0.15">
      <c r="A166" s="83"/>
      <c r="B166" s="163"/>
      <c r="C166" s="164"/>
      <c r="D166" s="173"/>
      <c r="E166" s="165"/>
      <c r="F166" s="165"/>
      <c r="G166" s="166"/>
      <c r="H166" s="167"/>
      <c r="I166" s="84"/>
      <c r="J166" s="85"/>
      <c r="K166" s="168"/>
      <c r="L166" s="169"/>
      <c r="M166" s="170"/>
      <c r="N166" s="171"/>
      <c r="O166" s="174"/>
      <c r="P166" s="172"/>
    </row>
    <row r="167" spans="1:16" s="155" customFormat="1" ht="20.25" customHeight="1" x14ac:dyDescent="0.15">
      <c r="A167" s="83"/>
      <c r="B167" s="163"/>
      <c r="C167" s="164"/>
      <c r="D167" s="173"/>
      <c r="E167" s="165"/>
      <c r="F167" s="165"/>
      <c r="G167" s="166"/>
      <c r="H167" s="167"/>
      <c r="I167" s="84"/>
      <c r="J167" s="85"/>
      <c r="K167" s="168"/>
      <c r="L167" s="169"/>
      <c r="M167" s="170"/>
      <c r="N167" s="171"/>
      <c r="O167" s="174"/>
      <c r="P167" s="172"/>
    </row>
    <row r="168" spans="1:16" s="155" customFormat="1" ht="20.25" customHeight="1" x14ac:dyDescent="0.15">
      <c r="A168" s="83"/>
      <c r="B168" s="163"/>
      <c r="C168" s="164"/>
      <c r="D168" s="173"/>
      <c r="E168" s="165"/>
      <c r="F168" s="165"/>
      <c r="G168" s="166"/>
      <c r="H168" s="167"/>
      <c r="I168" s="84"/>
      <c r="J168" s="85"/>
      <c r="K168" s="168"/>
      <c r="L168" s="169"/>
      <c r="M168" s="170"/>
      <c r="N168" s="171"/>
      <c r="O168" s="174"/>
      <c r="P168" s="172"/>
    </row>
    <row r="169" spans="1:16" s="155" customFormat="1" ht="20.25" customHeight="1" x14ac:dyDescent="0.15">
      <c r="A169" s="83"/>
      <c r="B169" s="163"/>
      <c r="C169" s="164"/>
      <c r="D169" s="173"/>
      <c r="E169" s="165"/>
      <c r="F169" s="165"/>
      <c r="G169" s="166"/>
      <c r="H169" s="167"/>
      <c r="I169" s="84"/>
      <c r="J169" s="85"/>
      <c r="K169" s="168"/>
      <c r="L169" s="169"/>
      <c r="M169" s="170"/>
      <c r="N169" s="171"/>
      <c r="O169" s="174"/>
      <c r="P169" s="172"/>
    </row>
    <row r="170" spans="1:16" s="155" customFormat="1" ht="20.25" customHeight="1" x14ac:dyDescent="0.15">
      <c r="A170" s="83"/>
      <c r="B170" s="163"/>
      <c r="C170" s="164"/>
      <c r="D170" s="173"/>
      <c r="E170" s="165"/>
      <c r="F170" s="165"/>
      <c r="G170" s="166"/>
      <c r="H170" s="167"/>
      <c r="I170" s="84"/>
      <c r="J170" s="85"/>
      <c r="K170" s="168"/>
      <c r="L170" s="169"/>
      <c r="M170" s="170"/>
      <c r="N170" s="171"/>
      <c r="O170" s="174"/>
      <c r="P170" s="172"/>
    </row>
    <row r="171" spans="1:16" s="155" customFormat="1" ht="20.25" customHeight="1" x14ac:dyDescent="0.15">
      <c r="A171" s="83"/>
      <c r="B171" s="163"/>
      <c r="C171" s="164"/>
      <c r="D171" s="173"/>
      <c r="E171" s="165"/>
      <c r="F171" s="165"/>
      <c r="G171" s="166"/>
      <c r="H171" s="167"/>
      <c r="I171" s="84"/>
      <c r="J171" s="85"/>
      <c r="K171" s="168"/>
      <c r="L171" s="169"/>
      <c r="M171" s="170"/>
      <c r="N171" s="171"/>
      <c r="O171" s="174"/>
      <c r="P171" s="172"/>
    </row>
    <row r="172" spans="1:16" s="155" customFormat="1" ht="20.25" customHeight="1" x14ac:dyDescent="0.15">
      <c r="A172" s="83"/>
      <c r="B172" s="163"/>
      <c r="C172" s="164"/>
      <c r="D172" s="173"/>
      <c r="E172" s="165"/>
      <c r="F172" s="165"/>
      <c r="G172" s="166"/>
      <c r="H172" s="167"/>
      <c r="I172" s="84"/>
      <c r="J172" s="85"/>
      <c r="K172" s="168"/>
      <c r="L172" s="169"/>
      <c r="M172" s="170"/>
      <c r="N172" s="171"/>
      <c r="O172" s="174"/>
      <c r="P172" s="172"/>
    </row>
    <row r="173" spans="1:16" s="155" customFormat="1" ht="20.25" customHeight="1" x14ac:dyDescent="0.15">
      <c r="A173" s="83"/>
      <c r="B173" s="163"/>
      <c r="C173" s="164"/>
      <c r="D173" s="173"/>
      <c r="E173" s="165"/>
      <c r="F173" s="165"/>
      <c r="G173" s="166"/>
      <c r="H173" s="167"/>
      <c r="I173" s="84"/>
      <c r="J173" s="85"/>
      <c r="K173" s="168"/>
      <c r="L173" s="169"/>
      <c r="M173" s="170"/>
      <c r="N173" s="171"/>
      <c r="O173" s="174"/>
      <c r="P173" s="172"/>
    </row>
    <row r="174" spans="1:16" s="155" customFormat="1" ht="20.25" customHeight="1" x14ac:dyDescent="0.15">
      <c r="A174" s="83"/>
      <c r="B174" s="163"/>
      <c r="C174" s="164"/>
      <c r="D174" s="173"/>
      <c r="E174" s="165"/>
      <c r="F174" s="165"/>
      <c r="G174" s="166"/>
      <c r="H174" s="167"/>
      <c r="I174" s="84"/>
      <c r="J174" s="85"/>
      <c r="K174" s="168"/>
      <c r="L174" s="169"/>
      <c r="M174" s="170"/>
      <c r="N174" s="171"/>
      <c r="O174" s="174"/>
      <c r="P174" s="172"/>
    </row>
    <row r="175" spans="1:16" s="155" customFormat="1" ht="20.25" customHeight="1" x14ac:dyDescent="0.15">
      <c r="A175" s="83"/>
      <c r="B175" s="163"/>
      <c r="C175" s="164"/>
      <c r="D175" s="173"/>
      <c r="E175" s="165"/>
      <c r="F175" s="165"/>
      <c r="G175" s="166"/>
      <c r="H175" s="167"/>
      <c r="I175" s="84"/>
      <c r="J175" s="85"/>
      <c r="K175" s="168"/>
      <c r="L175" s="169"/>
      <c r="M175" s="170"/>
      <c r="N175" s="171"/>
      <c r="O175" s="174"/>
      <c r="P175" s="172"/>
    </row>
    <row r="176" spans="1:16" s="155" customFormat="1" ht="20.25" customHeight="1" x14ac:dyDescent="0.15">
      <c r="A176" s="83"/>
      <c r="B176" s="163"/>
      <c r="C176" s="164"/>
      <c r="D176" s="173"/>
      <c r="E176" s="165"/>
      <c r="F176" s="165"/>
      <c r="G176" s="166"/>
      <c r="H176" s="167"/>
      <c r="I176" s="84"/>
      <c r="J176" s="85"/>
      <c r="K176" s="168"/>
      <c r="L176" s="169"/>
      <c r="M176" s="170"/>
      <c r="N176" s="171"/>
      <c r="O176" s="174"/>
      <c r="P176" s="172"/>
    </row>
    <row r="177" spans="1:16" s="155" customFormat="1" ht="20.25" customHeight="1" x14ac:dyDescent="0.15">
      <c r="A177" s="83"/>
      <c r="B177" s="163"/>
      <c r="C177" s="164"/>
      <c r="D177" s="173"/>
      <c r="E177" s="165"/>
      <c r="F177" s="165"/>
      <c r="G177" s="166"/>
      <c r="H177" s="167"/>
      <c r="I177" s="84"/>
      <c r="J177" s="85"/>
      <c r="K177" s="168"/>
      <c r="L177" s="169"/>
      <c r="M177" s="170"/>
      <c r="N177" s="171"/>
      <c r="O177" s="174"/>
      <c r="P177" s="172"/>
    </row>
    <row r="178" spans="1:16" s="155" customFormat="1" ht="20.25" customHeight="1" x14ac:dyDescent="0.15">
      <c r="A178" s="83"/>
      <c r="B178" s="163"/>
      <c r="C178" s="164"/>
      <c r="D178" s="173"/>
      <c r="E178" s="165"/>
      <c r="F178" s="165"/>
      <c r="G178" s="166"/>
      <c r="H178" s="167"/>
      <c r="I178" s="84"/>
      <c r="J178" s="85"/>
      <c r="K178" s="168"/>
      <c r="L178" s="169"/>
      <c r="M178" s="170"/>
      <c r="N178" s="171"/>
      <c r="O178" s="174"/>
      <c r="P178" s="172"/>
    </row>
    <row r="179" spans="1:16" s="155" customFormat="1" ht="20.25" customHeight="1" x14ac:dyDescent="0.15">
      <c r="A179" s="83"/>
      <c r="B179" s="163"/>
      <c r="C179" s="164"/>
      <c r="D179" s="173"/>
      <c r="E179" s="165"/>
      <c r="F179" s="165"/>
      <c r="G179" s="166"/>
      <c r="H179" s="167"/>
      <c r="I179" s="84"/>
      <c r="J179" s="85"/>
      <c r="K179" s="168"/>
      <c r="L179" s="169"/>
      <c r="M179" s="170"/>
      <c r="N179" s="171"/>
      <c r="O179" s="174"/>
      <c r="P179" s="172"/>
    </row>
    <row r="180" spans="1:16" s="155" customFormat="1" ht="20.25" customHeight="1" x14ac:dyDescent="0.15">
      <c r="A180" s="83"/>
      <c r="B180" s="163"/>
      <c r="C180" s="164"/>
      <c r="D180" s="173"/>
      <c r="E180" s="165"/>
      <c r="F180" s="165"/>
      <c r="G180" s="166"/>
      <c r="H180" s="167"/>
      <c r="I180" s="84"/>
      <c r="J180" s="85"/>
      <c r="K180" s="168"/>
      <c r="L180" s="169"/>
      <c r="M180" s="170"/>
      <c r="N180" s="171"/>
      <c r="O180" s="174"/>
      <c r="P180" s="172"/>
    </row>
    <row r="181" spans="1:16" s="155" customFormat="1" ht="20.25" customHeight="1" x14ac:dyDescent="0.15">
      <c r="A181" s="83"/>
      <c r="B181" s="163"/>
      <c r="C181" s="164"/>
      <c r="D181" s="173"/>
      <c r="E181" s="165"/>
      <c r="F181" s="165"/>
      <c r="G181" s="166"/>
      <c r="H181" s="167"/>
      <c r="I181" s="84"/>
      <c r="J181" s="85"/>
      <c r="K181" s="168"/>
      <c r="L181" s="169"/>
      <c r="M181" s="170"/>
      <c r="N181" s="171"/>
      <c r="O181" s="174"/>
      <c r="P181" s="172"/>
    </row>
    <row r="182" spans="1:16" s="155" customFormat="1" ht="20.25" customHeight="1" x14ac:dyDescent="0.15">
      <c r="A182" s="83"/>
      <c r="B182" s="163"/>
      <c r="C182" s="164"/>
      <c r="D182" s="173"/>
      <c r="E182" s="165"/>
      <c r="F182" s="165"/>
      <c r="G182" s="166"/>
      <c r="H182" s="167"/>
      <c r="I182" s="84"/>
      <c r="J182" s="85"/>
      <c r="K182" s="168"/>
      <c r="L182" s="169"/>
      <c r="M182" s="170"/>
      <c r="N182" s="171"/>
      <c r="O182" s="174"/>
      <c r="P182" s="172"/>
    </row>
    <row r="183" spans="1:16" s="155" customFormat="1" ht="20.25" customHeight="1" x14ac:dyDescent="0.15">
      <c r="A183" s="83"/>
      <c r="B183" s="163"/>
      <c r="C183" s="164"/>
      <c r="D183" s="173"/>
      <c r="E183" s="165"/>
      <c r="F183" s="165"/>
      <c r="G183" s="166"/>
      <c r="H183" s="167"/>
      <c r="I183" s="84"/>
      <c r="J183" s="85"/>
      <c r="K183" s="168"/>
      <c r="L183" s="169"/>
      <c r="M183" s="170"/>
      <c r="N183" s="171"/>
      <c r="O183" s="174"/>
      <c r="P183" s="172"/>
    </row>
    <row r="184" spans="1:16" s="155" customFormat="1" ht="20.25" customHeight="1" x14ac:dyDescent="0.15">
      <c r="A184" s="83"/>
      <c r="B184" s="163"/>
      <c r="C184" s="164"/>
      <c r="D184" s="173"/>
      <c r="E184" s="165"/>
      <c r="F184" s="165"/>
      <c r="G184" s="166"/>
      <c r="H184" s="167"/>
      <c r="I184" s="84"/>
      <c r="J184" s="85"/>
      <c r="K184" s="168"/>
      <c r="L184" s="169"/>
      <c r="M184" s="170"/>
      <c r="N184" s="171"/>
      <c r="O184" s="174"/>
      <c r="P184" s="172"/>
    </row>
    <row r="185" spans="1:16" s="155" customFormat="1" ht="20.25" customHeight="1" x14ac:dyDescent="0.15">
      <c r="A185" s="83"/>
      <c r="B185" s="163"/>
      <c r="C185" s="164"/>
      <c r="D185" s="173"/>
      <c r="E185" s="165"/>
      <c r="F185" s="165"/>
      <c r="G185" s="166"/>
      <c r="H185" s="167"/>
      <c r="I185" s="84"/>
      <c r="J185" s="85"/>
      <c r="K185" s="168"/>
      <c r="L185" s="169"/>
      <c r="M185" s="170"/>
      <c r="N185" s="171"/>
      <c r="O185" s="174"/>
      <c r="P185" s="172"/>
    </row>
    <row r="186" spans="1:16" s="155" customFormat="1" ht="20.25" customHeight="1" x14ac:dyDescent="0.15">
      <c r="A186" s="83"/>
      <c r="B186" s="163"/>
      <c r="C186" s="164"/>
      <c r="D186" s="173"/>
      <c r="E186" s="165"/>
      <c r="F186" s="165"/>
      <c r="G186" s="166"/>
      <c r="H186" s="167"/>
      <c r="I186" s="84"/>
      <c r="J186" s="85"/>
      <c r="K186" s="168"/>
      <c r="L186" s="169"/>
      <c r="M186" s="170"/>
      <c r="N186" s="171"/>
      <c r="O186" s="174"/>
      <c r="P186" s="172"/>
    </row>
    <row r="187" spans="1:16" s="155" customFormat="1" ht="20.25" customHeight="1" x14ac:dyDescent="0.15">
      <c r="A187" s="83"/>
      <c r="B187" s="163"/>
      <c r="C187" s="164"/>
      <c r="D187" s="173"/>
      <c r="E187" s="165"/>
      <c r="F187" s="165"/>
      <c r="G187" s="166"/>
      <c r="H187" s="167"/>
      <c r="I187" s="84"/>
      <c r="J187" s="85"/>
      <c r="K187" s="168"/>
      <c r="L187" s="169"/>
      <c r="M187" s="170"/>
      <c r="N187" s="171"/>
      <c r="O187" s="174"/>
      <c r="P187" s="172"/>
    </row>
    <row r="188" spans="1:16" s="155" customFormat="1" ht="20.25" customHeight="1" x14ac:dyDescent="0.15">
      <c r="A188" s="83"/>
      <c r="B188" s="163"/>
      <c r="C188" s="164"/>
      <c r="D188" s="173"/>
      <c r="E188" s="165"/>
      <c r="F188" s="165"/>
      <c r="G188" s="166"/>
      <c r="H188" s="167"/>
      <c r="I188" s="84"/>
      <c r="J188" s="85"/>
      <c r="K188" s="168"/>
      <c r="L188" s="169"/>
      <c r="M188" s="170"/>
      <c r="N188" s="171"/>
      <c r="O188" s="174"/>
      <c r="P188" s="172"/>
    </row>
    <row r="189" spans="1:16" s="155" customFormat="1" ht="20.25" customHeight="1" x14ac:dyDescent="0.15">
      <c r="A189" s="83"/>
      <c r="B189" s="163"/>
      <c r="C189" s="164"/>
      <c r="D189" s="173"/>
      <c r="E189" s="165"/>
      <c r="F189" s="165"/>
      <c r="G189" s="166"/>
      <c r="H189" s="167"/>
      <c r="I189" s="84"/>
      <c r="J189" s="85"/>
      <c r="K189" s="168"/>
      <c r="L189" s="169"/>
      <c r="M189" s="170"/>
      <c r="N189" s="171"/>
      <c r="O189" s="174"/>
      <c r="P189" s="172"/>
    </row>
    <row r="190" spans="1:16" s="155" customFormat="1" ht="20.25" customHeight="1" x14ac:dyDescent="0.15">
      <c r="A190" s="83"/>
      <c r="B190" s="163"/>
      <c r="C190" s="164"/>
      <c r="D190" s="173"/>
      <c r="E190" s="165"/>
      <c r="F190" s="165"/>
      <c r="G190" s="166"/>
      <c r="H190" s="167"/>
      <c r="I190" s="84"/>
      <c r="J190" s="85"/>
      <c r="K190" s="168"/>
      <c r="L190" s="169"/>
      <c r="M190" s="170"/>
      <c r="N190" s="171"/>
      <c r="O190" s="174"/>
      <c r="P190" s="172"/>
    </row>
    <row r="191" spans="1:16" s="155" customFormat="1" ht="20.25" customHeight="1" x14ac:dyDescent="0.15">
      <c r="A191" s="83"/>
      <c r="B191" s="163"/>
      <c r="C191" s="164"/>
      <c r="D191" s="173"/>
      <c r="E191" s="165"/>
      <c r="F191" s="165"/>
      <c r="G191" s="166"/>
      <c r="H191" s="167"/>
      <c r="I191" s="84"/>
      <c r="J191" s="85"/>
      <c r="K191" s="168"/>
      <c r="L191" s="169"/>
      <c r="M191" s="170"/>
      <c r="N191" s="171"/>
      <c r="O191" s="174"/>
      <c r="P191" s="172"/>
    </row>
    <row r="192" spans="1:16" s="155" customFormat="1" ht="20.25" customHeight="1" x14ac:dyDescent="0.15">
      <c r="A192" s="83"/>
      <c r="B192" s="163"/>
      <c r="C192" s="164"/>
      <c r="D192" s="173"/>
      <c r="E192" s="165"/>
      <c r="F192" s="165"/>
      <c r="G192" s="166"/>
      <c r="H192" s="167"/>
      <c r="I192" s="84"/>
      <c r="J192" s="85"/>
      <c r="K192" s="168"/>
      <c r="L192" s="169"/>
      <c r="M192" s="170"/>
      <c r="N192" s="171"/>
      <c r="O192" s="174"/>
      <c r="P192" s="172"/>
    </row>
    <row r="193" spans="1:16" s="155" customFormat="1" ht="20.25" customHeight="1" x14ac:dyDescent="0.15">
      <c r="A193" s="83"/>
      <c r="B193" s="163"/>
      <c r="C193" s="164"/>
      <c r="D193" s="173"/>
      <c r="E193" s="165"/>
      <c r="F193" s="165"/>
      <c r="G193" s="166"/>
      <c r="H193" s="167"/>
      <c r="I193" s="84"/>
      <c r="J193" s="85"/>
      <c r="K193" s="168"/>
      <c r="L193" s="169"/>
      <c r="M193" s="170"/>
      <c r="N193" s="171"/>
      <c r="O193" s="174"/>
      <c r="P193" s="172"/>
    </row>
    <row r="194" spans="1:16" s="155" customFormat="1" ht="20.25" customHeight="1" x14ac:dyDescent="0.15">
      <c r="A194" s="83"/>
      <c r="B194" s="163"/>
      <c r="C194" s="164"/>
      <c r="D194" s="173"/>
      <c r="E194" s="165"/>
      <c r="F194" s="165"/>
      <c r="G194" s="166"/>
      <c r="H194" s="167"/>
      <c r="I194" s="84"/>
      <c r="J194" s="85"/>
      <c r="K194" s="168"/>
      <c r="L194" s="169"/>
      <c r="M194" s="170"/>
      <c r="N194" s="171"/>
      <c r="O194" s="174"/>
      <c r="P194" s="172"/>
    </row>
    <row r="195" spans="1:16" s="155" customFormat="1" ht="20.25" customHeight="1" x14ac:dyDescent="0.15">
      <c r="A195" s="83"/>
      <c r="B195" s="163"/>
      <c r="C195" s="164"/>
      <c r="D195" s="173"/>
      <c r="E195" s="165"/>
      <c r="F195" s="165"/>
      <c r="G195" s="166"/>
      <c r="H195" s="167"/>
      <c r="I195" s="84"/>
      <c r="J195" s="85"/>
      <c r="K195" s="168"/>
      <c r="L195" s="169"/>
      <c r="M195" s="170"/>
      <c r="N195" s="171"/>
      <c r="O195" s="174"/>
      <c r="P195" s="172"/>
    </row>
    <row r="196" spans="1:16" s="155" customFormat="1" ht="20.25" customHeight="1" x14ac:dyDescent="0.15">
      <c r="A196" s="83"/>
      <c r="B196" s="163"/>
      <c r="C196" s="164"/>
      <c r="D196" s="173"/>
      <c r="E196" s="165"/>
      <c r="F196" s="165"/>
      <c r="G196" s="166"/>
      <c r="H196" s="167"/>
      <c r="I196" s="84"/>
      <c r="J196" s="85"/>
      <c r="K196" s="168"/>
      <c r="L196" s="169"/>
      <c r="M196" s="170"/>
      <c r="N196" s="171"/>
      <c r="O196" s="174"/>
      <c r="P196" s="172"/>
    </row>
    <row r="197" spans="1:16" s="155" customFormat="1" ht="20.25" customHeight="1" x14ac:dyDescent="0.15">
      <c r="A197" s="83"/>
      <c r="B197" s="163"/>
      <c r="C197" s="164"/>
      <c r="D197" s="173"/>
      <c r="E197" s="165"/>
      <c r="F197" s="165"/>
      <c r="G197" s="166"/>
      <c r="H197" s="167"/>
      <c r="I197" s="84"/>
      <c r="J197" s="85"/>
      <c r="K197" s="168"/>
      <c r="L197" s="169"/>
      <c r="M197" s="170"/>
      <c r="N197" s="171"/>
      <c r="O197" s="174"/>
      <c r="P197" s="172"/>
    </row>
    <row r="198" spans="1:16" s="155" customFormat="1" ht="20.25" customHeight="1" x14ac:dyDescent="0.15">
      <c r="A198" s="83"/>
      <c r="B198" s="163"/>
      <c r="C198" s="164"/>
      <c r="D198" s="173"/>
      <c r="E198" s="165"/>
      <c r="F198" s="165"/>
      <c r="G198" s="166"/>
      <c r="H198" s="167"/>
      <c r="I198" s="84"/>
      <c r="J198" s="85"/>
      <c r="K198" s="168"/>
      <c r="L198" s="169"/>
      <c r="M198" s="170"/>
      <c r="N198" s="171"/>
      <c r="O198" s="174"/>
      <c r="P198" s="172"/>
    </row>
    <row r="199" spans="1:16" s="155" customFormat="1" ht="20.25" customHeight="1" x14ac:dyDescent="0.15">
      <c r="A199" s="83"/>
      <c r="B199" s="163"/>
      <c r="C199" s="164"/>
      <c r="D199" s="173"/>
      <c r="E199" s="165"/>
      <c r="F199" s="165"/>
      <c r="G199" s="166"/>
      <c r="H199" s="167"/>
      <c r="I199" s="84"/>
      <c r="J199" s="85"/>
      <c r="K199" s="168"/>
      <c r="L199" s="169"/>
      <c r="M199" s="170"/>
      <c r="N199" s="171"/>
      <c r="O199" s="174"/>
      <c r="P199" s="172"/>
    </row>
    <row r="200" spans="1:16" s="155" customFormat="1" ht="20.25" customHeight="1" x14ac:dyDescent="0.15">
      <c r="A200" s="83"/>
      <c r="B200" s="163"/>
      <c r="C200" s="164"/>
      <c r="D200" s="173"/>
      <c r="E200" s="165"/>
      <c r="F200" s="165"/>
      <c r="G200" s="166"/>
      <c r="H200" s="167"/>
      <c r="I200" s="84"/>
      <c r="J200" s="85"/>
      <c r="K200" s="168"/>
      <c r="L200" s="169"/>
      <c r="M200" s="170"/>
      <c r="N200" s="171"/>
      <c r="O200" s="174"/>
      <c r="P200" s="172"/>
    </row>
    <row r="201" spans="1:16" s="155" customFormat="1" ht="20.25" customHeight="1" x14ac:dyDescent="0.15">
      <c r="A201" s="83"/>
      <c r="B201" s="163"/>
      <c r="C201" s="164"/>
      <c r="D201" s="173"/>
      <c r="E201" s="165"/>
      <c r="F201" s="165"/>
      <c r="G201" s="166"/>
      <c r="H201" s="167"/>
      <c r="I201" s="84"/>
      <c r="J201" s="85"/>
      <c r="K201" s="168"/>
      <c r="L201" s="169"/>
      <c r="M201" s="170"/>
      <c r="N201" s="171"/>
      <c r="O201" s="174"/>
      <c r="P201" s="172"/>
    </row>
    <row r="202" spans="1:16" s="155" customFormat="1" ht="20.25" customHeight="1" x14ac:dyDescent="0.15">
      <c r="A202" s="83"/>
      <c r="B202" s="163"/>
      <c r="C202" s="164"/>
      <c r="D202" s="173"/>
      <c r="E202" s="165"/>
      <c r="F202" s="165"/>
      <c r="G202" s="166"/>
      <c r="H202" s="167"/>
      <c r="I202" s="84"/>
      <c r="J202" s="85"/>
      <c r="K202" s="168"/>
      <c r="L202" s="169"/>
      <c r="M202" s="170"/>
      <c r="N202" s="171"/>
      <c r="O202" s="174"/>
      <c r="P202" s="172"/>
    </row>
    <row r="203" spans="1:16" s="155" customFormat="1" ht="20.25" customHeight="1" x14ac:dyDescent="0.15">
      <c r="A203" s="83"/>
      <c r="B203" s="163"/>
      <c r="C203" s="164"/>
      <c r="D203" s="173"/>
      <c r="E203" s="165"/>
      <c r="F203" s="165"/>
      <c r="G203" s="166"/>
      <c r="H203" s="167"/>
      <c r="I203" s="84"/>
      <c r="J203" s="85"/>
      <c r="K203" s="168"/>
      <c r="L203" s="169"/>
      <c r="M203" s="170"/>
      <c r="N203" s="171"/>
      <c r="O203" s="174"/>
      <c r="P203" s="172"/>
    </row>
    <row r="204" spans="1:16" s="155" customFormat="1" ht="20.25" customHeight="1" x14ac:dyDescent="0.15">
      <c r="A204" s="83"/>
      <c r="B204" s="163"/>
      <c r="C204" s="164"/>
      <c r="D204" s="173"/>
      <c r="E204" s="165"/>
      <c r="F204" s="165"/>
      <c r="G204" s="166"/>
      <c r="H204" s="167"/>
      <c r="I204" s="84"/>
      <c r="J204" s="85"/>
      <c r="K204" s="168"/>
      <c r="L204" s="169"/>
      <c r="M204" s="170"/>
      <c r="N204" s="171"/>
      <c r="O204" s="174"/>
      <c r="P204" s="172"/>
    </row>
    <row r="205" spans="1:16" s="155" customFormat="1" ht="20.25" customHeight="1" x14ac:dyDescent="0.15">
      <c r="A205" s="83"/>
      <c r="B205" s="163"/>
      <c r="C205" s="164"/>
      <c r="D205" s="173"/>
      <c r="E205" s="165"/>
      <c r="F205" s="165"/>
      <c r="G205" s="166"/>
      <c r="H205" s="167"/>
      <c r="I205" s="84"/>
      <c r="J205" s="85"/>
      <c r="K205" s="168"/>
      <c r="L205" s="169"/>
      <c r="M205" s="170"/>
      <c r="N205" s="171"/>
      <c r="O205" s="174"/>
      <c r="P205" s="172"/>
    </row>
    <row r="206" spans="1:16" s="155" customFormat="1" ht="20.25" customHeight="1" x14ac:dyDescent="0.15">
      <c r="A206" s="83"/>
      <c r="B206" s="163"/>
      <c r="C206" s="164"/>
      <c r="D206" s="173"/>
      <c r="E206" s="165"/>
      <c r="F206" s="165"/>
      <c r="G206" s="166"/>
      <c r="H206" s="167"/>
      <c r="I206" s="84"/>
      <c r="J206" s="85"/>
      <c r="K206" s="168"/>
      <c r="L206" s="169"/>
      <c r="M206" s="170"/>
      <c r="N206" s="171"/>
      <c r="O206" s="174"/>
      <c r="P206" s="172"/>
    </row>
    <row r="207" spans="1:16" s="155" customFormat="1" ht="20.25" customHeight="1" x14ac:dyDescent="0.15">
      <c r="A207" s="83"/>
      <c r="B207" s="163"/>
      <c r="C207" s="164"/>
      <c r="D207" s="173"/>
      <c r="E207" s="165"/>
      <c r="F207" s="165"/>
      <c r="G207" s="166"/>
      <c r="H207" s="167"/>
      <c r="I207" s="84"/>
      <c r="J207" s="85"/>
      <c r="K207" s="168"/>
      <c r="L207" s="169"/>
      <c r="M207" s="170"/>
      <c r="N207" s="171"/>
      <c r="O207" s="174"/>
      <c r="P207" s="172"/>
    </row>
    <row r="208" spans="1:16" s="155" customFormat="1" ht="20.25" customHeight="1" x14ac:dyDescent="0.15">
      <c r="A208" s="83"/>
      <c r="B208" s="163"/>
      <c r="C208" s="164"/>
      <c r="D208" s="173"/>
      <c r="E208" s="165"/>
      <c r="F208" s="165"/>
      <c r="G208" s="166"/>
      <c r="H208" s="167"/>
      <c r="I208" s="84"/>
      <c r="J208" s="85"/>
      <c r="K208" s="168"/>
      <c r="L208" s="169"/>
      <c r="M208" s="170"/>
      <c r="N208" s="171"/>
      <c r="O208" s="174"/>
      <c r="P208" s="172"/>
    </row>
    <row r="209" spans="1:16" s="155" customFormat="1" ht="20.25" customHeight="1" x14ac:dyDescent="0.15">
      <c r="A209" s="83"/>
      <c r="B209" s="163"/>
      <c r="C209" s="164"/>
      <c r="D209" s="173"/>
      <c r="E209" s="165"/>
      <c r="F209" s="165"/>
      <c r="G209" s="166"/>
      <c r="H209" s="167"/>
      <c r="I209" s="84"/>
      <c r="J209" s="85"/>
      <c r="K209" s="168"/>
      <c r="L209" s="169"/>
      <c r="M209" s="170"/>
      <c r="N209" s="171"/>
      <c r="O209" s="174"/>
      <c r="P209" s="172"/>
    </row>
    <row r="210" spans="1:16" s="155" customFormat="1" ht="20.25" customHeight="1" x14ac:dyDescent="0.15">
      <c r="A210" s="83"/>
      <c r="B210" s="163"/>
      <c r="C210" s="164"/>
      <c r="D210" s="173"/>
      <c r="E210" s="165"/>
      <c r="F210" s="165"/>
      <c r="G210" s="166"/>
      <c r="H210" s="167"/>
      <c r="I210" s="84"/>
      <c r="J210" s="85"/>
      <c r="K210" s="168"/>
      <c r="L210" s="169"/>
      <c r="M210" s="170"/>
      <c r="N210" s="171"/>
      <c r="O210" s="174"/>
      <c r="P210" s="172"/>
    </row>
    <row r="211" spans="1:16" s="155" customFormat="1" ht="20.25" customHeight="1" x14ac:dyDescent="0.15">
      <c r="A211" s="83"/>
      <c r="B211" s="163"/>
      <c r="C211" s="164"/>
      <c r="D211" s="173"/>
      <c r="E211" s="165"/>
      <c r="F211" s="165"/>
      <c r="G211" s="166"/>
      <c r="H211" s="167"/>
      <c r="I211" s="84"/>
      <c r="J211" s="85"/>
      <c r="K211" s="168"/>
      <c r="L211" s="169"/>
      <c r="M211" s="170"/>
      <c r="N211" s="171"/>
      <c r="O211" s="174"/>
      <c r="P211" s="172"/>
    </row>
    <row r="212" spans="1:16" s="155" customFormat="1" ht="20.25" customHeight="1" x14ac:dyDescent="0.15">
      <c r="A212" s="83"/>
      <c r="B212" s="163"/>
      <c r="C212" s="164"/>
      <c r="D212" s="173"/>
      <c r="E212" s="165"/>
      <c r="F212" s="165"/>
      <c r="G212" s="166"/>
      <c r="H212" s="167"/>
      <c r="I212" s="84"/>
      <c r="J212" s="85"/>
      <c r="K212" s="168"/>
      <c r="L212" s="169"/>
      <c r="M212" s="170"/>
      <c r="N212" s="171"/>
      <c r="O212" s="174"/>
      <c r="P212" s="172"/>
    </row>
    <row r="213" spans="1:16" s="142" customFormat="1" ht="20.25" customHeight="1" x14ac:dyDescent="0.15">
      <c r="A213" s="83"/>
      <c r="B213" s="143"/>
      <c r="C213" s="144"/>
      <c r="D213" s="153"/>
      <c r="E213" s="145"/>
      <c r="F213" s="145"/>
      <c r="G213" s="146"/>
      <c r="H213" s="147"/>
      <c r="I213" s="84"/>
      <c r="J213" s="85"/>
      <c r="K213" s="148"/>
      <c r="L213" s="149"/>
      <c r="M213" s="150"/>
      <c r="N213" s="151"/>
      <c r="O213" s="154"/>
      <c r="P213" s="152"/>
    </row>
    <row r="214" spans="1:16" s="142" customFormat="1" ht="20.25" customHeight="1" x14ac:dyDescent="0.15">
      <c r="A214" s="83"/>
      <c r="B214" s="143"/>
      <c r="C214" s="144"/>
      <c r="D214" s="153"/>
      <c r="E214" s="145"/>
      <c r="F214" s="145"/>
      <c r="G214" s="146"/>
      <c r="H214" s="147"/>
      <c r="I214" s="84"/>
      <c r="J214" s="85"/>
      <c r="K214" s="148"/>
      <c r="L214" s="149"/>
      <c r="M214" s="150"/>
      <c r="N214" s="151"/>
      <c r="O214" s="154"/>
      <c r="P214" s="152"/>
    </row>
    <row r="215" spans="1:16" s="142" customFormat="1" ht="20.25" customHeight="1" x14ac:dyDescent="0.15">
      <c r="A215" s="83"/>
      <c r="B215" s="143"/>
      <c r="C215" s="144"/>
      <c r="D215" s="153"/>
      <c r="E215" s="145"/>
      <c r="F215" s="145"/>
      <c r="G215" s="146"/>
      <c r="H215" s="147"/>
      <c r="I215" s="84"/>
      <c r="J215" s="85"/>
      <c r="K215" s="148"/>
      <c r="L215" s="149"/>
      <c r="M215" s="150"/>
      <c r="N215" s="151"/>
      <c r="O215" s="154"/>
      <c r="P215" s="152"/>
    </row>
    <row r="216" spans="1:16" s="142" customFormat="1" ht="20.25" customHeight="1" x14ac:dyDescent="0.15">
      <c r="A216" s="83"/>
      <c r="B216" s="143"/>
      <c r="C216" s="144"/>
      <c r="D216" s="153"/>
      <c r="E216" s="145"/>
      <c r="F216" s="145"/>
      <c r="G216" s="146"/>
      <c r="H216" s="147"/>
      <c r="I216" s="84"/>
      <c r="J216" s="85"/>
      <c r="K216" s="148"/>
      <c r="L216" s="149"/>
      <c r="M216" s="150"/>
      <c r="N216" s="151"/>
      <c r="O216" s="154"/>
      <c r="P216" s="152"/>
    </row>
    <row r="217" spans="1:16" s="142" customFormat="1" ht="20.25" customHeight="1" x14ac:dyDescent="0.15">
      <c r="A217" s="83"/>
      <c r="B217" s="143"/>
      <c r="C217" s="144"/>
      <c r="D217" s="153"/>
      <c r="E217" s="145"/>
      <c r="F217" s="145"/>
      <c r="G217" s="146"/>
      <c r="H217" s="147"/>
      <c r="I217" s="84"/>
      <c r="J217" s="85"/>
      <c r="K217" s="148"/>
      <c r="L217" s="149"/>
      <c r="M217" s="150"/>
      <c r="N217" s="151"/>
      <c r="O217" s="154"/>
      <c r="P217" s="152"/>
    </row>
    <row r="218" spans="1:16" s="142" customFormat="1" ht="20.25" customHeight="1" x14ac:dyDescent="0.15">
      <c r="A218" s="83"/>
      <c r="B218" s="143"/>
      <c r="C218" s="144"/>
      <c r="D218" s="153"/>
      <c r="E218" s="145"/>
      <c r="F218" s="145"/>
      <c r="G218" s="146"/>
      <c r="H218" s="147"/>
      <c r="I218" s="84"/>
      <c r="J218" s="85"/>
      <c r="K218" s="148"/>
      <c r="L218" s="149"/>
      <c r="M218" s="150"/>
      <c r="N218" s="151"/>
      <c r="O218" s="154"/>
      <c r="P218" s="152"/>
    </row>
    <row r="219" spans="1:16" s="142" customFormat="1" ht="20.25" customHeight="1" x14ac:dyDescent="0.15">
      <c r="A219" s="83"/>
      <c r="B219" s="143"/>
      <c r="C219" s="144"/>
      <c r="D219" s="153"/>
      <c r="E219" s="145"/>
      <c r="F219" s="145"/>
      <c r="G219" s="146"/>
      <c r="H219" s="147"/>
      <c r="I219" s="84"/>
      <c r="J219" s="85"/>
      <c r="K219" s="148"/>
      <c r="L219" s="149"/>
      <c r="M219" s="150"/>
      <c r="N219" s="151"/>
      <c r="O219" s="154"/>
      <c r="P219" s="152"/>
    </row>
    <row r="220" spans="1:16" s="142" customFormat="1" ht="20.25" customHeight="1" x14ac:dyDescent="0.15">
      <c r="A220" s="83"/>
      <c r="B220" s="143"/>
      <c r="C220" s="144"/>
      <c r="D220" s="153"/>
      <c r="E220" s="145"/>
      <c r="F220" s="145"/>
      <c r="G220" s="146"/>
      <c r="H220" s="147"/>
      <c r="I220" s="84"/>
      <c r="J220" s="85"/>
      <c r="K220" s="148"/>
      <c r="L220" s="149"/>
      <c r="M220" s="150"/>
      <c r="N220" s="151"/>
      <c r="O220" s="154"/>
      <c r="P220" s="152"/>
    </row>
    <row r="221" spans="1:16" s="142" customFormat="1" ht="20.25" customHeight="1" x14ac:dyDescent="0.15">
      <c r="A221" s="83"/>
      <c r="B221" s="143"/>
      <c r="C221" s="144"/>
      <c r="D221" s="153"/>
      <c r="E221" s="145"/>
      <c r="F221" s="145"/>
      <c r="G221" s="146"/>
      <c r="H221" s="147"/>
      <c r="I221" s="84"/>
      <c r="J221" s="85"/>
      <c r="K221" s="148"/>
      <c r="L221" s="149"/>
      <c r="M221" s="150"/>
      <c r="N221" s="151"/>
      <c r="O221" s="154"/>
      <c r="P221" s="152"/>
    </row>
    <row r="222" spans="1:16" s="142" customFormat="1" ht="20.25" customHeight="1" x14ac:dyDescent="0.15">
      <c r="A222" s="83"/>
      <c r="B222" s="143"/>
      <c r="C222" s="144"/>
      <c r="D222" s="153"/>
      <c r="E222" s="145"/>
      <c r="F222" s="145"/>
      <c r="G222" s="146"/>
      <c r="H222" s="147"/>
      <c r="I222" s="84"/>
      <c r="J222" s="85"/>
      <c r="K222" s="148"/>
      <c r="L222" s="149"/>
      <c r="M222" s="150"/>
      <c r="N222" s="151"/>
      <c r="O222" s="154"/>
      <c r="P222" s="152"/>
    </row>
    <row r="223" spans="1:16" s="142" customFormat="1" ht="20.25" customHeight="1" x14ac:dyDescent="0.15">
      <c r="A223" s="83"/>
      <c r="B223" s="143"/>
      <c r="C223" s="144"/>
      <c r="D223" s="153"/>
      <c r="E223" s="145"/>
      <c r="F223" s="145"/>
      <c r="G223" s="146"/>
      <c r="H223" s="147"/>
      <c r="I223" s="84"/>
      <c r="J223" s="85"/>
      <c r="K223" s="148"/>
      <c r="L223" s="149"/>
      <c r="M223" s="150"/>
      <c r="N223" s="151"/>
      <c r="O223" s="154"/>
      <c r="P223" s="152"/>
    </row>
    <row r="224" spans="1:16" s="142" customFormat="1" ht="20.25" customHeight="1" x14ac:dyDescent="0.15">
      <c r="A224" s="83"/>
      <c r="B224" s="143"/>
      <c r="C224" s="144"/>
      <c r="D224" s="153"/>
      <c r="E224" s="145"/>
      <c r="F224" s="145"/>
      <c r="G224" s="146"/>
      <c r="H224" s="147"/>
      <c r="I224" s="84"/>
      <c r="J224" s="85"/>
      <c r="K224" s="148"/>
      <c r="L224" s="149"/>
      <c r="M224" s="150"/>
      <c r="N224" s="151"/>
      <c r="O224" s="154"/>
      <c r="P224" s="152"/>
    </row>
    <row r="225" spans="1:16" s="142" customFormat="1" ht="20.25" customHeight="1" x14ac:dyDescent="0.15">
      <c r="A225" s="83"/>
      <c r="B225" s="143"/>
      <c r="C225" s="144"/>
      <c r="D225" s="153"/>
      <c r="E225" s="145"/>
      <c r="F225" s="145"/>
      <c r="G225" s="146"/>
      <c r="H225" s="147"/>
      <c r="I225" s="84"/>
      <c r="J225" s="85"/>
      <c r="K225" s="148"/>
      <c r="L225" s="149"/>
      <c r="M225" s="150"/>
      <c r="N225" s="151"/>
      <c r="O225" s="154"/>
      <c r="P225" s="152"/>
    </row>
    <row r="226" spans="1:16" s="142" customFormat="1" ht="20.25" customHeight="1" x14ac:dyDescent="0.15">
      <c r="A226" s="83"/>
      <c r="B226" s="143"/>
      <c r="C226" s="144"/>
      <c r="D226" s="153"/>
      <c r="E226" s="145"/>
      <c r="F226" s="145"/>
      <c r="G226" s="146"/>
      <c r="H226" s="147"/>
      <c r="I226" s="84"/>
      <c r="J226" s="85"/>
      <c r="K226" s="148"/>
      <c r="L226" s="149"/>
      <c r="M226" s="150"/>
      <c r="N226" s="151"/>
      <c r="O226" s="154"/>
      <c r="P226" s="152"/>
    </row>
    <row r="227" spans="1:16" s="142" customFormat="1" ht="20.25" customHeight="1" x14ac:dyDescent="0.15">
      <c r="A227" s="83"/>
      <c r="B227" s="143"/>
      <c r="C227" s="144"/>
      <c r="D227" s="153"/>
      <c r="E227" s="145"/>
      <c r="F227" s="145"/>
      <c r="G227" s="146"/>
      <c r="H227" s="147"/>
      <c r="I227" s="84"/>
      <c r="J227" s="85"/>
      <c r="K227" s="148"/>
      <c r="L227" s="149"/>
      <c r="M227" s="150"/>
      <c r="N227" s="151"/>
      <c r="O227" s="154"/>
      <c r="P227" s="152"/>
    </row>
    <row r="228" spans="1:16" s="142" customFormat="1" ht="20.25" customHeight="1" x14ac:dyDescent="0.15">
      <c r="A228" s="83"/>
      <c r="B228" s="143"/>
      <c r="C228" s="144"/>
      <c r="D228" s="153"/>
      <c r="E228" s="145"/>
      <c r="F228" s="145"/>
      <c r="G228" s="146"/>
      <c r="H228" s="147"/>
      <c r="I228" s="84"/>
      <c r="J228" s="85"/>
      <c r="K228" s="148"/>
      <c r="L228" s="149"/>
      <c r="M228" s="150"/>
      <c r="N228" s="151"/>
      <c r="O228" s="154"/>
      <c r="P228" s="152"/>
    </row>
    <row r="229" spans="1:16" s="142" customFormat="1" ht="20.25" customHeight="1" x14ac:dyDescent="0.15">
      <c r="A229" s="83"/>
      <c r="B229" s="143"/>
      <c r="C229" s="144"/>
      <c r="D229" s="153"/>
      <c r="E229" s="145"/>
      <c r="F229" s="145"/>
      <c r="G229" s="146"/>
      <c r="H229" s="147"/>
      <c r="I229" s="84"/>
      <c r="J229" s="85"/>
      <c r="K229" s="148"/>
      <c r="L229" s="149"/>
      <c r="M229" s="150"/>
      <c r="N229" s="151"/>
      <c r="O229" s="154"/>
      <c r="P229" s="152"/>
    </row>
    <row r="230" spans="1:16" s="142" customFormat="1" ht="20.25" customHeight="1" x14ac:dyDescent="0.15">
      <c r="A230" s="83"/>
      <c r="B230" s="143"/>
      <c r="C230" s="144"/>
      <c r="D230" s="153"/>
      <c r="E230" s="145"/>
      <c r="F230" s="145"/>
      <c r="G230" s="146"/>
      <c r="H230" s="147"/>
      <c r="I230" s="84"/>
      <c r="J230" s="85"/>
      <c r="K230" s="148"/>
      <c r="L230" s="149"/>
      <c r="M230" s="150"/>
      <c r="N230" s="151"/>
      <c r="O230" s="154"/>
      <c r="P230" s="152"/>
    </row>
    <row r="231" spans="1:16" s="142" customFormat="1" ht="20.25" customHeight="1" x14ac:dyDescent="0.15">
      <c r="A231" s="83"/>
      <c r="B231" s="143"/>
      <c r="C231" s="144"/>
      <c r="D231" s="153"/>
      <c r="E231" s="145"/>
      <c r="F231" s="145"/>
      <c r="G231" s="146"/>
      <c r="H231" s="147"/>
      <c r="I231" s="84"/>
      <c r="J231" s="85"/>
      <c r="K231" s="148"/>
      <c r="L231" s="149"/>
      <c r="M231" s="150"/>
      <c r="N231" s="151"/>
      <c r="O231" s="154"/>
      <c r="P231" s="152"/>
    </row>
    <row r="232" spans="1:16" s="142" customFormat="1" ht="20.25" customHeight="1" x14ac:dyDescent="0.15">
      <c r="A232" s="83"/>
      <c r="B232" s="143"/>
      <c r="C232" s="144"/>
      <c r="D232" s="153"/>
      <c r="E232" s="145"/>
      <c r="F232" s="145"/>
      <c r="G232" s="146"/>
      <c r="H232" s="147"/>
      <c r="I232" s="84"/>
      <c r="J232" s="85"/>
      <c r="K232" s="148"/>
      <c r="L232" s="149"/>
      <c r="M232" s="150"/>
      <c r="N232" s="151"/>
      <c r="O232" s="154"/>
      <c r="P232" s="152"/>
    </row>
    <row r="233" spans="1:16" s="142" customFormat="1" ht="20.25" customHeight="1" x14ac:dyDescent="0.15">
      <c r="A233" s="83"/>
      <c r="B233" s="143"/>
      <c r="C233" s="144"/>
      <c r="D233" s="153"/>
      <c r="E233" s="145"/>
      <c r="F233" s="145"/>
      <c r="G233" s="146"/>
      <c r="H233" s="147"/>
      <c r="I233" s="84"/>
      <c r="J233" s="85"/>
      <c r="K233" s="148"/>
      <c r="L233" s="149"/>
      <c r="M233" s="150"/>
      <c r="N233" s="151"/>
      <c r="O233" s="154"/>
      <c r="P233" s="152"/>
    </row>
    <row r="234" spans="1:16" s="142" customFormat="1" ht="20.25" customHeight="1" x14ac:dyDescent="0.15">
      <c r="A234" s="83"/>
      <c r="B234" s="143"/>
      <c r="C234" s="144"/>
      <c r="D234" s="153"/>
      <c r="E234" s="145"/>
      <c r="F234" s="145"/>
      <c r="G234" s="146"/>
      <c r="H234" s="147"/>
      <c r="I234" s="84"/>
      <c r="J234" s="85"/>
      <c r="K234" s="148"/>
      <c r="L234" s="149"/>
      <c r="M234" s="150"/>
      <c r="N234" s="151"/>
      <c r="O234" s="154"/>
      <c r="P234" s="152"/>
    </row>
    <row r="235" spans="1:16" s="142" customFormat="1" ht="20.25" customHeight="1" x14ac:dyDescent="0.15">
      <c r="A235" s="83"/>
      <c r="B235" s="143"/>
      <c r="C235" s="144"/>
      <c r="D235" s="153"/>
      <c r="E235" s="145"/>
      <c r="F235" s="145"/>
      <c r="G235" s="146"/>
      <c r="H235" s="147"/>
      <c r="I235" s="84"/>
      <c r="J235" s="85"/>
      <c r="K235" s="148"/>
      <c r="L235" s="149"/>
      <c r="M235" s="150"/>
      <c r="N235" s="151"/>
      <c r="O235" s="154"/>
      <c r="P235" s="152"/>
    </row>
    <row r="236" spans="1:16" s="142" customFormat="1" ht="20.25" customHeight="1" x14ac:dyDescent="0.15">
      <c r="A236" s="83"/>
      <c r="B236" s="143"/>
      <c r="C236" s="144"/>
      <c r="D236" s="153"/>
      <c r="E236" s="145"/>
      <c r="F236" s="145"/>
      <c r="G236" s="146"/>
      <c r="H236" s="147"/>
      <c r="I236" s="84"/>
      <c r="J236" s="85"/>
      <c r="K236" s="148"/>
      <c r="L236" s="149"/>
      <c r="M236" s="150"/>
      <c r="N236" s="151"/>
      <c r="O236" s="154"/>
      <c r="P236" s="152"/>
    </row>
    <row r="237" spans="1:16" s="142" customFormat="1" ht="20.25" customHeight="1" x14ac:dyDescent="0.15">
      <c r="A237" s="83"/>
      <c r="B237" s="143"/>
      <c r="C237" s="144"/>
      <c r="D237" s="153"/>
      <c r="E237" s="145"/>
      <c r="F237" s="145"/>
      <c r="G237" s="146"/>
      <c r="H237" s="147"/>
      <c r="I237" s="84"/>
      <c r="J237" s="85"/>
      <c r="K237" s="148"/>
      <c r="L237" s="149"/>
      <c r="M237" s="150"/>
      <c r="N237" s="151"/>
      <c r="O237" s="154"/>
      <c r="P237" s="152"/>
    </row>
    <row r="238" spans="1:16" s="142" customFormat="1" ht="20.25" customHeight="1" x14ac:dyDescent="0.15">
      <c r="A238" s="83"/>
      <c r="B238" s="143"/>
      <c r="C238" s="144"/>
      <c r="D238" s="153"/>
      <c r="E238" s="145"/>
      <c r="F238" s="145"/>
      <c r="G238" s="146"/>
      <c r="H238" s="147"/>
      <c r="I238" s="84"/>
      <c r="J238" s="85"/>
      <c r="K238" s="148"/>
      <c r="L238" s="149"/>
      <c r="M238" s="150"/>
      <c r="N238" s="151"/>
      <c r="O238" s="154"/>
      <c r="P238" s="152"/>
    </row>
    <row r="239" spans="1:16" s="142" customFormat="1" ht="20.25" customHeight="1" x14ac:dyDescent="0.15">
      <c r="A239" s="83"/>
      <c r="B239" s="143"/>
      <c r="C239" s="144"/>
      <c r="D239" s="153"/>
      <c r="E239" s="145"/>
      <c r="F239" s="145"/>
      <c r="G239" s="146"/>
      <c r="H239" s="147"/>
      <c r="I239" s="84"/>
      <c r="J239" s="85"/>
      <c r="K239" s="148"/>
      <c r="L239" s="149"/>
      <c r="M239" s="150"/>
      <c r="N239" s="151"/>
      <c r="O239" s="154"/>
      <c r="P239" s="152"/>
    </row>
    <row r="240" spans="1:16" s="142" customFormat="1" ht="20.25" customHeight="1" x14ac:dyDescent="0.15">
      <c r="A240" s="83"/>
      <c r="B240" s="143"/>
      <c r="C240" s="144"/>
      <c r="D240" s="153"/>
      <c r="E240" s="145"/>
      <c r="F240" s="145"/>
      <c r="G240" s="146"/>
      <c r="H240" s="147"/>
      <c r="I240" s="84"/>
      <c r="J240" s="85"/>
      <c r="K240" s="148"/>
      <c r="L240" s="149"/>
      <c r="M240" s="150"/>
      <c r="N240" s="151"/>
      <c r="O240" s="154"/>
      <c r="P240" s="152"/>
    </row>
    <row r="241" spans="1:16" s="142" customFormat="1" ht="20.25" customHeight="1" x14ac:dyDescent="0.15">
      <c r="A241" s="83"/>
      <c r="B241" s="143"/>
      <c r="C241" s="144"/>
      <c r="D241" s="153"/>
      <c r="E241" s="145"/>
      <c r="F241" s="145"/>
      <c r="G241" s="146"/>
      <c r="H241" s="147"/>
      <c r="I241" s="84"/>
      <c r="J241" s="85"/>
      <c r="K241" s="148"/>
      <c r="L241" s="149"/>
      <c r="M241" s="150"/>
      <c r="N241" s="151"/>
      <c r="O241" s="154"/>
      <c r="P241" s="152"/>
    </row>
    <row r="242" spans="1:16" s="142" customFormat="1" ht="20.25" customHeight="1" x14ac:dyDescent="0.15">
      <c r="A242" s="83"/>
      <c r="B242" s="143"/>
      <c r="C242" s="144"/>
      <c r="D242" s="153"/>
      <c r="E242" s="145"/>
      <c r="F242" s="145"/>
      <c r="G242" s="146"/>
      <c r="H242" s="147"/>
      <c r="I242" s="84"/>
      <c r="J242" s="85"/>
      <c r="K242" s="148"/>
      <c r="L242" s="149"/>
      <c r="M242" s="150"/>
      <c r="N242" s="151"/>
      <c r="O242" s="154"/>
      <c r="P242" s="152"/>
    </row>
    <row r="243" spans="1:16" s="142" customFormat="1" ht="20.25" customHeight="1" x14ac:dyDescent="0.15">
      <c r="A243" s="83"/>
      <c r="B243" s="143"/>
      <c r="C243" s="144"/>
      <c r="D243" s="153"/>
      <c r="E243" s="145"/>
      <c r="F243" s="145"/>
      <c r="G243" s="146"/>
      <c r="H243" s="147"/>
      <c r="I243" s="84"/>
      <c r="J243" s="85"/>
      <c r="K243" s="148"/>
      <c r="L243" s="149"/>
      <c r="M243" s="150"/>
      <c r="N243" s="151"/>
      <c r="O243" s="154"/>
      <c r="P243" s="152"/>
    </row>
    <row r="244" spans="1:16" s="142" customFormat="1" ht="20.25" customHeight="1" x14ac:dyDescent="0.15">
      <c r="A244" s="83"/>
      <c r="B244" s="143"/>
      <c r="C244" s="144"/>
      <c r="D244" s="153"/>
      <c r="E244" s="145"/>
      <c r="F244" s="145"/>
      <c r="G244" s="146"/>
      <c r="H244" s="147"/>
      <c r="I244" s="84"/>
      <c r="J244" s="85"/>
      <c r="K244" s="148"/>
      <c r="L244" s="149"/>
      <c r="M244" s="150"/>
      <c r="N244" s="151"/>
      <c r="O244" s="154"/>
      <c r="P244" s="152"/>
    </row>
    <row r="245" spans="1:16" s="142" customFormat="1" ht="20.25" customHeight="1" x14ac:dyDescent="0.15">
      <c r="A245" s="83"/>
      <c r="B245" s="143"/>
      <c r="C245" s="144"/>
      <c r="D245" s="153"/>
      <c r="E245" s="145"/>
      <c r="F245" s="145"/>
      <c r="G245" s="146"/>
      <c r="H245" s="147"/>
      <c r="I245" s="84"/>
      <c r="J245" s="85"/>
      <c r="K245" s="148"/>
      <c r="L245" s="149"/>
      <c r="M245" s="150"/>
      <c r="N245" s="151"/>
      <c r="O245" s="154"/>
      <c r="P245" s="152"/>
    </row>
    <row r="246" spans="1:16" s="142" customFormat="1" ht="20.25" customHeight="1" x14ac:dyDescent="0.15">
      <c r="A246" s="83"/>
      <c r="B246" s="143"/>
      <c r="C246" s="144"/>
      <c r="D246" s="153"/>
      <c r="E246" s="145"/>
      <c r="F246" s="145"/>
      <c r="G246" s="146"/>
      <c r="H246" s="147"/>
      <c r="I246" s="84"/>
      <c r="J246" s="85"/>
      <c r="K246" s="148"/>
      <c r="L246" s="149"/>
      <c r="M246" s="150"/>
      <c r="N246" s="151"/>
      <c r="O246" s="154"/>
      <c r="P246" s="152"/>
    </row>
    <row r="247" spans="1:16" s="142" customFormat="1" ht="20.25" customHeight="1" x14ac:dyDescent="0.15">
      <c r="A247" s="83"/>
      <c r="B247" s="143"/>
      <c r="C247" s="144"/>
      <c r="D247" s="153"/>
      <c r="E247" s="145"/>
      <c r="F247" s="145"/>
      <c r="G247" s="146"/>
      <c r="H247" s="147"/>
      <c r="I247" s="84"/>
      <c r="J247" s="85"/>
      <c r="K247" s="148"/>
      <c r="L247" s="149"/>
      <c r="M247" s="150"/>
      <c r="N247" s="151"/>
      <c r="O247" s="154"/>
      <c r="P247" s="152"/>
    </row>
    <row r="248" spans="1:16" s="142" customFormat="1" ht="20.25" customHeight="1" x14ac:dyDescent="0.15">
      <c r="A248" s="83"/>
      <c r="B248" s="143"/>
      <c r="C248" s="144"/>
      <c r="D248" s="153"/>
      <c r="E248" s="145"/>
      <c r="F248" s="145"/>
      <c r="G248" s="146"/>
      <c r="H248" s="147"/>
      <c r="I248" s="84"/>
      <c r="J248" s="85"/>
      <c r="K248" s="148"/>
      <c r="L248" s="149"/>
      <c r="M248" s="150"/>
      <c r="N248" s="151"/>
      <c r="O248" s="154"/>
      <c r="P248" s="152"/>
    </row>
    <row r="249" spans="1:16" s="142" customFormat="1" ht="20.25" customHeight="1" x14ac:dyDescent="0.15">
      <c r="A249" s="83"/>
      <c r="B249" s="143"/>
      <c r="C249" s="144"/>
      <c r="D249" s="153"/>
      <c r="E249" s="145"/>
      <c r="F249" s="145"/>
      <c r="G249" s="146"/>
      <c r="H249" s="147"/>
      <c r="I249" s="84"/>
      <c r="J249" s="85"/>
      <c r="K249" s="148"/>
      <c r="L249" s="149"/>
      <c r="M249" s="150"/>
      <c r="N249" s="151"/>
      <c r="O249" s="154"/>
      <c r="P249" s="152"/>
    </row>
    <row r="250" spans="1:16" s="142" customFormat="1" ht="20.25" customHeight="1" x14ac:dyDescent="0.15">
      <c r="A250" s="83"/>
      <c r="B250" s="143"/>
      <c r="C250" s="144"/>
      <c r="D250" s="153"/>
      <c r="E250" s="145"/>
      <c r="F250" s="145"/>
      <c r="G250" s="146"/>
      <c r="H250" s="147"/>
      <c r="I250" s="84"/>
      <c r="J250" s="85"/>
      <c r="K250" s="148"/>
      <c r="L250" s="149"/>
      <c r="M250" s="150"/>
      <c r="N250" s="151"/>
      <c r="O250" s="154"/>
      <c r="P250" s="152"/>
    </row>
    <row r="251" spans="1:16" s="142" customFormat="1" ht="20.25" customHeight="1" x14ac:dyDescent="0.15">
      <c r="A251" s="83"/>
      <c r="B251" s="143"/>
      <c r="C251" s="144"/>
      <c r="D251" s="153"/>
      <c r="E251" s="145"/>
      <c r="F251" s="145"/>
      <c r="G251" s="146"/>
      <c r="H251" s="147"/>
      <c r="I251" s="84"/>
      <c r="J251" s="85"/>
      <c r="K251" s="148"/>
      <c r="L251" s="149"/>
      <c r="M251" s="150"/>
      <c r="N251" s="151"/>
      <c r="O251" s="154"/>
      <c r="P251" s="152"/>
    </row>
    <row r="252" spans="1:16" s="142" customFormat="1" ht="20.25" customHeight="1" x14ac:dyDescent="0.15">
      <c r="A252" s="83"/>
      <c r="B252" s="143"/>
      <c r="C252" s="144"/>
      <c r="D252" s="153"/>
      <c r="E252" s="145"/>
      <c r="F252" s="145"/>
      <c r="G252" s="146"/>
      <c r="H252" s="147"/>
      <c r="I252" s="84"/>
      <c r="J252" s="85"/>
      <c r="K252" s="148"/>
      <c r="L252" s="149"/>
      <c r="M252" s="150"/>
      <c r="N252" s="151"/>
      <c r="O252" s="154"/>
      <c r="P252" s="152"/>
    </row>
    <row r="253" spans="1:16" s="142" customFormat="1" ht="20.25" customHeight="1" x14ac:dyDescent="0.15">
      <c r="A253" s="83"/>
      <c r="B253" s="143"/>
      <c r="C253" s="144"/>
      <c r="D253" s="153"/>
      <c r="E253" s="145"/>
      <c r="F253" s="145"/>
      <c r="G253" s="146"/>
      <c r="H253" s="147"/>
      <c r="I253" s="84"/>
      <c r="J253" s="85"/>
      <c r="K253" s="148"/>
      <c r="L253" s="149"/>
      <c r="M253" s="150"/>
      <c r="N253" s="151"/>
      <c r="O253" s="154"/>
      <c r="P253" s="152"/>
    </row>
    <row r="254" spans="1:16" s="142" customFormat="1" ht="20.25" customHeight="1" x14ac:dyDescent="0.15">
      <c r="A254" s="83"/>
      <c r="B254" s="143"/>
      <c r="C254" s="144"/>
      <c r="D254" s="153"/>
      <c r="E254" s="145"/>
      <c r="F254" s="145"/>
      <c r="G254" s="146"/>
      <c r="H254" s="147"/>
      <c r="I254" s="84"/>
      <c r="J254" s="85"/>
      <c r="K254" s="148"/>
      <c r="L254" s="149"/>
      <c r="M254" s="150"/>
      <c r="N254" s="151"/>
      <c r="O254" s="154"/>
      <c r="P254" s="152"/>
    </row>
    <row r="255" spans="1:16" s="142" customFormat="1" ht="20.25" customHeight="1" x14ac:dyDescent="0.15">
      <c r="A255" s="83"/>
      <c r="B255" s="143"/>
      <c r="C255" s="144"/>
      <c r="D255" s="153"/>
      <c r="E255" s="145"/>
      <c r="F255" s="145"/>
      <c r="G255" s="146"/>
      <c r="H255" s="147"/>
      <c r="I255" s="84"/>
      <c r="J255" s="85"/>
      <c r="K255" s="148"/>
      <c r="L255" s="149"/>
      <c r="M255" s="150"/>
      <c r="N255" s="151"/>
      <c r="O255" s="154"/>
      <c r="P255" s="152"/>
    </row>
    <row r="256" spans="1:16" s="142" customFormat="1" ht="20.25" customHeight="1" x14ac:dyDescent="0.15">
      <c r="A256" s="83"/>
      <c r="B256" s="143"/>
      <c r="C256" s="144"/>
      <c r="D256" s="153"/>
      <c r="E256" s="145"/>
      <c r="F256" s="145"/>
      <c r="G256" s="146"/>
      <c r="H256" s="147"/>
      <c r="I256" s="84"/>
      <c r="J256" s="85"/>
      <c r="K256" s="148"/>
      <c r="L256" s="149"/>
      <c r="M256" s="150"/>
      <c r="N256" s="151"/>
      <c r="O256" s="154"/>
      <c r="P256" s="152"/>
    </row>
    <row r="257" spans="1:16" s="142" customFormat="1" ht="20.25" customHeight="1" x14ac:dyDescent="0.15">
      <c r="A257" s="83"/>
      <c r="B257" s="143"/>
      <c r="C257" s="144"/>
      <c r="D257" s="153"/>
      <c r="E257" s="145"/>
      <c r="F257" s="145"/>
      <c r="G257" s="146"/>
      <c r="H257" s="147"/>
      <c r="I257" s="84"/>
      <c r="J257" s="85"/>
      <c r="K257" s="148"/>
      <c r="L257" s="149"/>
      <c r="M257" s="150"/>
      <c r="N257" s="151"/>
      <c r="O257" s="154"/>
      <c r="P257" s="152"/>
    </row>
    <row r="258" spans="1:16" s="142" customFormat="1" ht="20.25" customHeight="1" x14ac:dyDescent="0.15">
      <c r="A258" s="83"/>
      <c r="B258" s="143"/>
      <c r="C258" s="144"/>
      <c r="D258" s="153"/>
      <c r="E258" s="145"/>
      <c r="F258" s="145"/>
      <c r="G258" s="146"/>
      <c r="H258" s="147"/>
      <c r="I258" s="84"/>
      <c r="J258" s="85"/>
      <c r="K258" s="148"/>
      <c r="L258" s="149"/>
      <c r="M258" s="150"/>
      <c r="N258" s="151"/>
      <c r="O258" s="154"/>
      <c r="P258" s="152"/>
    </row>
    <row r="259" spans="1:16" s="142" customFormat="1" ht="20.25" customHeight="1" x14ac:dyDescent="0.15">
      <c r="A259" s="83"/>
      <c r="B259" s="143"/>
      <c r="C259" s="144"/>
      <c r="D259" s="153"/>
      <c r="E259" s="145"/>
      <c r="F259" s="145"/>
      <c r="G259" s="146"/>
      <c r="H259" s="147"/>
      <c r="I259" s="84"/>
      <c r="J259" s="85"/>
      <c r="K259" s="148"/>
      <c r="L259" s="149"/>
      <c r="M259" s="150"/>
      <c r="N259" s="151"/>
      <c r="O259" s="154"/>
      <c r="P259" s="152"/>
    </row>
    <row r="260" spans="1:16" s="142" customFormat="1" ht="20.25" customHeight="1" x14ac:dyDescent="0.15">
      <c r="A260" s="83"/>
      <c r="B260" s="143"/>
      <c r="C260" s="144"/>
      <c r="D260" s="153"/>
      <c r="E260" s="145"/>
      <c r="F260" s="145"/>
      <c r="G260" s="146"/>
      <c r="H260" s="147"/>
      <c r="I260" s="84"/>
      <c r="J260" s="85"/>
      <c r="K260" s="148"/>
      <c r="L260" s="149"/>
      <c r="M260" s="150"/>
      <c r="N260" s="151"/>
      <c r="O260" s="154"/>
      <c r="P260" s="152"/>
    </row>
    <row r="261" spans="1:16" s="142" customFormat="1" ht="20.25" customHeight="1" x14ac:dyDescent="0.15">
      <c r="A261" s="83"/>
      <c r="B261" s="143"/>
      <c r="C261" s="144"/>
      <c r="D261" s="153"/>
      <c r="E261" s="145"/>
      <c r="F261" s="145"/>
      <c r="G261" s="146"/>
      <c r="H261" s="147"/>
      <c r="I261" s="84"/>
      <c r="J261" s="85"/>
      <c r="K261" s="148"/>
      <c r="L261" s="149"/>
      <c r="M261" s="150"/>
      <c r="N261" s="151"/>
      <c r="O261" s="154"/>
      <c r="P261" s="152"/>
    </row>
    <row r="262" spans="1:16" s="142" customFormat="1" ht="20.25" customHeight="1" x14ac:dyDescent="0.15">
      <c r="A262" s="83"/>
      <c r="B262" s="143"/>
      <c r="C262" s="144"/>
      <c r="D262" s="153"/>
      <c r="E262" s="145"/>
      <c r="F262" s="145"/>
      <c r="G262" s="146"/>
      <c r="H262" s="147"/>
      <c r="I262" s="84"/>
      <c r="J262" s="85"/>
      <c r="K262" s="148"/>
      <c r="L262" s="149"/>
      <c r="M262" s="150"/>
      <c r="N262" s="151"/>
      <c r="O262" s="154"/>
      <c r="P262" s="152"/>
    </row>
    <row r="263" spans="1:16" s="142" customFormat="1" ht="20.25" customHeight="1" x14ac:dyDescent="0.15">
      <c r="A263" s="83"/>
      <c r="B263" s="143"/>
      <c r="C263" s="144"/>
      <c r="D263" s="153"/>
      <c r="E263" s="145"/>
      <c r="F263" s="145"/>
      <c r="G263" s="146"/>
      <c r="H263" s="147"/>
      <c r="I263" s="84"/>
      <c r="J263" s="85"/>
      <c r="K263" s="148"/>
      <c r="L263" s="149"/>
      <c r="M263" s="150"/>
      <c r="N263" s="151"/>
      <c r="O263" s="154"/>
      <c r="P263" s="152"/>
    </row>
    <row r="264" spans="1:16" s="142" customFormat="1" ht="20.25" customHeight="1" x14ac:dyDescent="0.15">
      <c r="A264" s="83"/>
      <c r="B264" s="143"/>
      <c r="C264" s="144"/>
      <c r="D264" s="153"/>
      <c r="E264" s="145"/>
      <c r="F264" s="145"/>
      <c r="G264" s="146"/>
      <c r="H264" s="147"/>
      <c r="I264" s="84"/>
      <c r="J264" s="85"/>
      <c r="K264" s="148"/>
      <c r="L264" s="149"/>
      <c r="M264" s="150"/>
      <c r="N264" s="151"/>
      <c r="O264" s="154"/>
      <c r="P264" s="152"/>
    </row>
    <row r="265" spans="1:16" s="142" customFormat="1" ht="20.25" customHeight="1" x14ac:dyDescent="0.15">
      <c r="A265" s="83"/>
      <c r="B265" s="143"/>
      <c r="C265" s="144"/>
      <c r="D265" s="153"/>
      <c r="E265" s="145"/>
      <c r="F265" s="145"/>
      <c r="G265" s="146"/>
      <c r="H265" s="147"/>
      <c r="I265" s="84"/>
      <c r="J265" s="85"/>
      <c r="K265" s="148"/>
      <c r="L265" s="149"/>
      <c r="M265" s="150"/>
      <c r="N265" s="151"/>
      <c r="O265" s="154"/>
      <c r="P265" s="152"/>
    </row>
    <row r="266" spans="1:16" s="142" customFormat="1" ht="20.25" customHeight="1" x14ac:dyDescent="0.15">
      <c r="A266" s="83"/>
      <c r="B266" s="143"/>
      <c r="C266" s="144"/>
      <c r="D266" s="153"/>
      <c r="E266" s="145"/>
      <c r="F266" s="145"/>
      <c r="G266" s="146"/>
      <c r="H266" s="147"/>
      <c r="I266" s="84"/>
      <c r="J266" s="85"/>
      <c r="K266" s="148"/>
      <c r="L266" s="149"/>
      <c r="M266" s="150"/>
      <c r="N266" s="151"/>
      <c r="O266" s="154"/>
      <c r="P266" s="152"/>
    </row>
    <row r="267" spans="1:16" s="142" customFormat="1" ht="20.25" customHeight="1" x14ac:dyDescent="0.15">
      <c r="A267" s="83"/>
      <c r="B267" s="143"/>
      <c r="C267" s="144"/>
      <c r="D267" s="153"/>
      <c r="E267" s="145"/>
      <c r="F267" s="145"/>
      <c r="G267" s="146"/>
      <c r="H267" s="147"/>
      <c r="I267" s="84"/>
      <c r="J267" s="85"/>
      <c r="K267" s="148"/>
      <c r="L267" s="149"/>
      <c r="M267" s="150"/>
      <c r="N267" s="151"/>
      <c r="O267" s="154"/>
      <c r="P267" s="152"/>
    </row>
    <row r="268" spans="1:16" s="142" customFormat="1" ht="20.25" customHeight="1" x14ac:dyDescent="0.15">
      <c r="A268" s="83"/>
      <c r="B268" s="143"/>
      <c r="C268" s="144"/>
      <c r="D268" s="153"/>
      <c r="E268" s="145"/>
      <c r="F268" s="145"/>
      <c r="G268" s="146"/>
      <c r="H268" s="147"/>
      <c r="I268" s="84"/>
      <c r="J268" s="85"/>
      <c r="K268" s="148"/>
      <c r="L268" s="149"/>
      <c r="M268" s="150"/>
      <c r="N268" s="151"/>
      <c r="O268" s="154"/>
      <c r="P268" s="152"/>
    </row>
    <row r="269" spans="1:16" s="142" customFormat="1" ht="20.25" customHeight="1" x14ac:dyDescent="0.15">
      <c r="A269" s="83"/>
      <c r="B269" s="143"/>
      <c r="C269" s="144"/>
      <c r="D269" s="153"/>
      <c r="E269" s="145"/>
      <c r="F269" s="145"/>
      <c r="G269" s="146"/>
      <c r="H269" s="147"/>
      <c r="I269" s="84"/>
      <c r="J269" s="85"/>
      <c r="K269" s="148"/>
      <c r="L269" s="149"/>
      <c r="M269" s="150"/>
      <c r="N269" s="151"/>
      <c r="O269" s="154"/>
      <c r="P269" s="152"/>
    </row>
    <row r="270" spans="1:16" s="142" customFormat="1" ht="20.25" customHeight="1" x14ac:dyDescent="0.15">
      <c r="A270" s="83"/>
      <c r="B270" s="143"/>
      <c r="C270" s="144"/>
      <c r="D270" s="153"/>
      <c r="E270" s="145"/>
      <c r="F270" s="145"/>
      <c r="G270" s="146"/>
      <c r="H270" s="147"/>
      <c r="I270" s="84"/>
      <c r="J270" s="85"/>
      <c r="K270" s="148"/>
      <c r="L270" s="149"/>
      <c r="M270" s="150"/>
      <c r="N270" s="151"/>
      <c r="O270" s="154"/>
      <c r="P270" s="152"/>
    </row>
    <row r="271" spans="1:16" s="142" customFormat="1" ht="20.25" customHeight="1" x14ac:dyDescent="0.15">
      <c r="A271" s="83"/>
      <c r="B271" s="143"/>
      <c r="C271" s="144"/>
      <c r="D271" s="153"/>
      <c r="E271" s="145"/>
      <c r="F271" s="145"/>
      <c r="G271" s="146"/>
      <c r="H271" s="147"/>
      <c r="I271" s="84"/>
      <c r="J271" s="85"/>
      <c r="K271" s="148"/>
      <c r="L271" s="149"/>
      <c r="M271" s="150"/>
      <c r="N271" s="151"/>
      <c r="O271" s="154"/>
      <c r="P271" s="152"/>
    </row>
    <row r="272" spans="1:16" s="142" customFormat="1" ht="20.25" customHeight="1" x14ac:dyDescent="0.15">
      <c r="A272" s="83"/>
      <c r="B272" s="143"/>
      <c r="C272" s="144"/>
      <c r="D272" s="153"/>
      <c r="E272" s="145"/>
      <c r="F272" s="145"/>
      <c r="G272" s="146"/>
      <c r="H272" s="147"/>
      <c r="I272" s="84"/>
      <c r="J272" s="85"/>
      <c r="K272" s="148"/>
      <c r="L272" s="149"/>
      <c r="M272" s="150"/>
      <c r="N272" s="151"/>
      <c r="O272" s="154"/>
      <c r="P272" s="152"/>
    </row>
    <row r="273" spans="1:16" s="142" customFormat="1" ht="20.25" customHeight="1" x14ac:dyDescent="0.15">
      <c r="A273" s="83"/>
      <c r="B273" s="143"/>
      <c r="C273" s="144"/>
      <c r="D273" s="153"/>
      <c r="E273" s="145"/>
      <c r="F273" s="145"/>
      <c r="G273" s="146"/>
      <c r="H273" s="147"/>
      <c r="I273" s="84"/>
      <c r="J273" s="85"/>
      <c r="K273" s="148"/>
      <c r="L273" s="149"/>
      <c r="M273" s="150"/>
      <c r="N273" s="151"/>
      <c r="O273" s="154"/>
      <c r="P273" s="152"/>
    </row>
    <row r="274" spans="1:16" s="142" customFormat="1" ht="20.25" customHeight="1" x14ac:dyDescent="0.15">
      <c r="A274" s="83"/>
      <c r="B274" s="143"/>
      <c r="C274" s="144"/>
      <c r="D274" s="153"/>
      <c r="E274" s="145"/>
      <c r="F274" s="145"/>
      <c r="G274" s="146"/>
      <c r="H274" s="147"/>
      <c r="I274" s="84"/>
      <c r="J274" s="85"/>
      <c r="K274" s="148"/>
      <c r="L274" s="149"/>
      <c r="M274" s="150"/>
      <c r="N274" s="151"/>
      <c r="O274" s="154"/>
      <c r="P274" s="152"/>
    </row>
    <row r="275" spans="1:16" s="142" customFormat="1" ht="20.25" customHeight="1" x14ac:dyDescent="0.15">
      <c r="A275" s="83"/>
      <c r="B275" s="143"/>
      <c r="C275" s="144"/>
      <c r="D275" s="153"/>
      <c r="E275" s="145"/>
      <c r="F275" s="145"/>
      <c r="G275" s="146"/>
      <c r="H275" s="147"/>
      <c r="I275" s="84"/>
      <c r="J275" s="85"/>
      <c r="K275" s="148"/>
      <c r="L275" s="149"/>
      <c r="M275" s="150"/>
      <c r="N275" s="151"/>
      <c r="O275" s="154"/>
      <c r="P275" s="152"/>
    </row>
    <row r="276" spans="1:16" s="142" customFormat="1" ht="20.25" customHeight="1" x14ac:dyDescent="0.15">
      <c r="A276" s="83"/>
      <c r="B276" s="143"/>
      <c r="C276" s="144"/>
      <c r="D276" s="153"/>
      <c r="E276" s="145"/>
      <c r="F276" s="145"/>
      <c r="G276" s="146"/>
      <c r="H276" s="147"/>
      <c r="I276" s="84"/>
      <c r="J276" s="85"/>
      <c r="K276" s="148"/>
      <c r="L276" s="149"/>
      <c r="M276" s="150"/>
      <c r="N276" s="151"/>
      <c r="O276" s="154"/>
      <c r="P276" s="152"/>
    </row>
    <row r="277" spans="1:16" s="142" customFormat="1" ht="20.25" customHeight="1" x14ac:dyDescent="0.15">
      <c r="A277" s="83"/>
      <c r="B277" s="143"/>
      <c r="C277" s="144"/>
      <c r="D277" s="153"/>
      <c r="E277" s="145"/>
      <c r="F277" s="145"/>
      <c r="G277" s="146"/>
      <c r="H277" s="147"/>
      <c r="I277" s="84"/>
      <c r="J277" s="85"/>
      <c r="K277" s="148"/>
      <c r="L277" s="149"/>
      <c r="M277" s="150"/>
      <c r="N277" s="151"/>
      <c r="O277" s="154"/>
      <c r="P277" s="152"/>
    </row>
    <row r="278" spans="1:16" s="142" customFormat="1" ht="20.25" customHeight="1" x14ac:dyDescent="0.15">
      <c r="A278" s="83"/>
      <c r="B278" s="143"/>
      <c r="C278" s="144"/>
      <c r="D278" s="153"/>
      <c r="E278" s="145"/>
      <c r="F278" s="145"/>
      <c r="G278" s="146"/>
      <c r="H278" s="147"/>
      <c r="I278" s="84"/>
      <c r="J278" s="85"/>
      <c r="K278" s="148"/>
      <c r="L278" s="149"/>
      <c r="M278" s="150"/>
      <c r="N278" s="151"/>
      <c r="O278" s="154"/>
      <c r="P278" s="152"/>
    </row>
    <row r="279" spans="1:16" s="142" customFormat="1" ht="20.25" customHeight="1" x14ac:dyDescent="0.15">
      <c r="A279" s="83"/>
      <c r="B279" s="143"/>
      <c r="C279" s="144"/>
      <c r="D279" s="153"/>
      <c r="E279" s="145"/>
      <c r="F279" s="145"/>
      <c r="G279" s="146"/>
      <c r="H279" s="147"/>
      <c r="I279" s="84"/>
      <c r="J279" s="85"/>
      <c r="K279" s="148"/>
      <c r="L279" s="149"/>
      <c r="M279" s="150"/>
      <c r="N279" s="151"/>
      <c r="O279" s="154"/>
      <c r="P279" s="152"/>
    </row>
    <row r="280" spans="1:16" s="142" customFormat="1" ht="20.25" customHeight="1" x14ac:dyDescent="0.15">
      <c r="A280" s="83"/>
      <c r="B280" s="143"/>
      <c r="C280" s="144"/>
      <c r="D280" s="153"/>
      <c r="E280" s="145"/>
      <c r="F280" s="145"/>
      <c r="G280" s="146"/>
      <c r="H280" s="147"/>
      <c r="I280" s="84"/>
      <c r="J280" s="85"/>
      <c r="K280" s="148"/>
      <c r="L280" s="149"/>
      <c r="M280" s="150"/>
      <c r="N280" s="151"/>
      <c r="O280" s="154"/>
      <c r="P280" s="152"/>
    </row>
    <row r="281" spans="1:16" s="142" customFormat="1" ht="20.25" customHeight="1" x14ac:dyDescent="0.15">
      <c r="A281" s="83"/>
      <c r="B281" s="143"/>
      <c r="C281" s="144"/>
      <c r="D281" s="153"/>
      <c r="E281" s="145"/>
      <c r="F281" s="145"/>
      <c r="G281" s="146"/>
      <c r="H281" s="147"/>
      <c r="I281" s="84"/>
      <c r="J281" s="85"/>
      <c r="K281" s="148"/>
      <c r="L281" s="149"/>
      <c r="M281" s="150"/>
      <c r="N281" s="151"/>
      <c r="O281" s="154"/>
      <c r="P281" s="152"/>
    </row>
    <row r="282" spans="1:16" s="142" customFormat="1" ht="20.25" customHeight="1" x14ac:dyDescent="0.15">
      <c r="A282" s="83"/>
      <c r="B282" s="143"/>
      <c r="C282" s="144"/>
      <c r="D282" s="153"/>
      <c r="E282" s="145"/>
      <c r="F282" s="145"/>
      <c r="G282" s="146"/>
      <c r="H282" s="147"/>
      <c r="I282" s="84"/>
      <c r="J282" s="85"/>
      <c r="K282" s="148"/>
      <c r="L282" s="149"/>
      <c r="M282" s="150"/>
      <c r="N282" s="151"/>
      <c r="O282" s="154"/>
      <c r="P282" s="152"/>
    </row>
    <row r="283" spans="1:16" s="142" customFormat="1" ht="20.25" customHeight="1" x14ac:dyDescent="0.15">
      <c r="A283" s="83"/>
      <c r="B283" s="143"/>
      <c r="C283" s="144"/>
      <c r="D283" s="153"/>
      <c r="E283" s="145"/>
      <c r="F283" s="145"/>
      <c r="G283" s="146"/>
      <c r="H283" s="147"/>
      <c r="I283" s="84"/>
      <c r="J283" s="85"/>
      <c r="K283" s="148"/>
      <c r="L283" s="149"/>
      <c r="M283" s="150"/>
      <c r="N283" s="151"/>
      <c r="O283" s="154"/>
      <c r="P283" s="152"/>
    </row>
    <row r="284" spans="1:16" s="142" customFormat="1" ht="20.25" customHeight="1" x14ac:dyDescent="0.15">
      <c r="A284" s="83"/>
      <c r="B284" s="143"/>
      <c r="C284" s="144"/>
      <c r="D284" s="153"/>
      <c r="E284" s="145"/>
      <c r="F284" s="145"/>
      <c r="G284" s="146"/>
      <c r="H284" s="147"/>
      <c r="I284" s="84"/>
      <c r="J284" s="85"/>
      <c r="K284" s="148"/>
      <c r="L284" s="149"/>
      <c r="M284" s="150"/>
      <c r="N284" s="151"/>
      <c r="O284" s="154"/>
      <c r="P284" s="152"/>
    </row>
    <row r="285" spans="1:16" s="142" customFormat="1" ht="20.25" customHeight="1" x14ac:dyDescent="0.15">
      <c r="A285" s="83"/>
      <c r="B285" s="143"/>
      <c r="C285" s="144"/>
      <c r="D285" s="153"/>
      <c r="E285" s="145"/>
      <c r="F285" s="145"/>
      <c r="G285" s="146"/>
      <c r="H285" s="147"/>
      <c r="I285" s="84"/>
      <c r="J285" s="85"/>
      <c r="K285" s="148"/>
      <c r="L285" s="149"/>
      <c r="M285" s="150"/>
      <c r="N285" s="151"/>
      <c r="O285" s="154"/>
      <c r="P285" s="152"/>
    </row>
    <row r="286" spans="1:16" s="142" customFormat="1" ht="20.25" customHeight="1" x14ac:dyDescent="0.15">
      <c r="A286" s="83"/>
      <c r="B286" s="143"/>
      <c r="C286" s="144"/>
      <c r="D286" s="153"/>
      <c r="E286" s="145"/>
      <c r="F286" s="145"/>
      <c r="G286" s="146"/>
      <c r="H286" s="147"/>
      <c r="I286" s="84"/>
      <c r="J286" s="85"/>
      <c r="K286" s="148"/>
      <c r="L286" s="149"/>
      <c r="M286" s="150"/>
      <c r="N286" s="151"/>
      <c r="O286" s="154"/>
      <c r="P286" s="152"/>
    </row>
    <row r="287" spans="1:16" s="142" customFormat="1" ht="20.25" customHeight="1" x14ac:dyDescent="0.15">
      <c r="A287" s="83"/>
      <c r="B287" s="143"/>
      <c r="C287" s="144"/>
      <c r="D287" s="153"/>
      <c r="E287" s="145"/>
      <c r="F287" s="145"/>
      <c r="G287" s="146"/>
      <c r="H287" s="147"/>
      <c r="I287" s="84"/>
      <c r="J287" s="85"/>
      <c r="K287" s="148"/>
      <c r="L287" s="149"/>
      <c r="M287" s="150"/>
      <c r="N287" s="151"/>
      <c r="O287" s="154"/>
      <c r="P287" s="152"/>
    </row>
    <row r="288" spans="1:16" s="142" customFormat="1" ht="20.25" customHeight="1" x14ac:dyDescent="0.15">
      <c r="A288" s="83"/>
      <c r="B288" s="143"/>
      <c r="C288" s="144"/>
      <c r="D288" s="153"/>
      <c r="E288" s="145"/>
      <c r="F288" s="145"/>
      <c r="G288" s="146"/>
      <c r="H288" s="147"/>
      <c r="I288" s="84"/>
      <c r="J288" s="85"/>
      <c r="K288" s="148"/>
      <c r="L288" s="149"/>
      <c r="M288" s="150"/>
      <c r="N288" s="151"/>
      <c r="O288" s="154"/>
      <c r="P288" s="152"/>
    </row>
    <row r="289" spans="1:16" s="142" customFormat="1" ht="20.25" customHeight="1" x14ac:dyDescent="0.15">
      <c r="A289" s="83"/>
      <c r="B289" s="143"/>
      <c r="C289" s="144"/>
      <c r="D289" s="153"/>
      <c r="E289" s="145"/>
      <c r="F289" s="145"/>
      <c r="G289" s="146"/>
      <c r="H289" s="147"/>
      <c r="I289" s="84"/>
      <c r="J289" s="85"/>
      <c r="K289" s="148"/>
      <c r="L289" s="149"/>
      <c r="M289" s="150"/>
      <c r="N289" s="151"/>
      <c r="O289" s="154"/>
      <c r="P289" s="152"/>
    </row>
    <row r="290" spans="1:16" s="142" customFormat="1" ht="20.25" customHeight="1" x14ac:dyDescent="0.15">
      <c r="A290" s="83"/>
      <c r="B290" s="143"/>
      <c r="C290" s="144"/>
      <c r="D290" s="153"/>
      <c r="E290" s="145"/>
      <c r="F290" s="145"/>
      <c r="G290" s="146"/>
      <c r="H290" s="147"/>
      <c r="I290" s="84"/>
      <c r="J290" s="85"/>
      <c r="K290" s="148"/>
      <c r="L290" s="149"/>
      <c r="M290" s="150"/>
      <c r="N290" s="151"/>
      <c r="O290" s="154"/>
      <c r="P290" s="152"/>
    </row>
    <row r="291" spans="1:16" s="142" customFormat="1" ht="20.25" customHeight="1" x14ac:dyDescent="0.15">
      <c r="A291" s="83"/>
      <c r="B291" s="143"/>
      <c r="C291" s="144"/>
      <c r="D291" s="153"/>
      <c r="E291" s="145"/>
      <c r="F291" s="145"/>
      <c r="G291" s="146"/>
      <c r="H291" s="147"/>
      <c r="I291" s="84"/>
      <c r="J291" s="85"/>
      <c r="K291" s="148"/>
      <c r="L291" s="149"/>
      <c r="M291" s="150"/>
      <c r="N291" s="151"/>
      <c r="O291" s="154"/>
      <c r="P291" s="152"/>
    </row>
    <row r="292" spans="1:16" s="142" customFormat="1" ht="20.25" customHeight="1" x14ac:dyDescent="0.15">
      <c r="A292" s="83"/>
      <c r="B292" s="143"/>
      <c r="C292" s="144"/>
      <c r="D292" s="153"/>
      <c r="E292" s="145"/>
      <c r="F292" s="145"/>
      <c r="G292" s="146"/>
      <c r="H292" s="147"/>
      <c r="I292" s="84"/>
      <c r="J292" s="85"/>
      <c r="K292" s="148"/>
      <c r="L292" s="149"/>
      <c r="M292" s="150"/>
      <c r="N292" s="151"/>
      <c r="O292" s="154"/>
      <c r="P292" s="152"/>
    </row>
    <row r="293" spans="1:16" s="142" customFormat="1" ht="20.25" customHeight="1" x14ac:dyDescent="0.15">
      <c r="A293" s="83"/>
      <c r="B293" s="143"/>
      <c r="C293" s="144"/>
      <c r="D293" s="153"/>
      <c r="E293" s="145"/>
      <c r="F293" s="145"/>
      <c r="G293" s="146"/>
      <c r="H293" s="147"/>
      <c r="I293" s="84"/>
      <c r="J293" s="85"/>
      <c r="K293" s="148"/>
      <c r="L293" s="149"/>
      <c r="M293" s="150"/>
      <c r="N293" s="151"/>
      <c r="O293" s="154"/>
      <c r="P293" s="152"/>
    </row>
    <row r="294" spans="1:16" s="142" customFormat="1" ht="20.25" customHeight="1" x14ac:dyDescent="0.15">
      <c r="A294" s="83"/>
      <c r="B294" s="143"/>
      <c r="C294" s="144"/>
      <c r="D294" s="153"/>
      <c r="E294" s="145"/>
      <c r="F294" s="145"/>
      <c r="G294" s="146"/>
      <c r="H294" s="147"/>
      <c r="I294" s="84"/>
      <c r="J294" s="85"/>
      <c r="K294" s="148"/>
      <c r="L294" s="149"/>
      <c r="M294" s="150"/>
      <c r="N294" s="151"/>
      <c r="O294" s="154"/>
      <c r="P294" s="152"/>
    </row>
    <row r="295" spans="1:16" s="142" customFormat="1" ht="20.25" customHeight="1" x14ac:dyDescent="0.15">
      <c r="A295" s="83"/>
      <c r="B295" s="143"/>
      <c r="C295" s="144"/>
      <c r="D295" s="153"/>
      <c r="E295" s="145"/>
      <c r="F295" s="145"/>
      <c r="G295" s="146"/>
      <c r="H295" s="147"/>
      <c r="I295" s="84"/>
      <c r="J295" s="85"/>
      <c r="K295" s="148"/>
      <c r="L295" s="149"/>
      <c r="M295" s="150"/>
      <c r="N295" s="151"/>
      <c r="O295" s="154"/>
      <c r="P295" s="152"/>
    </row>
    <row r="296" spans="1:16" s="142" customFormat="1" ht="20.25" customHeight="1" x14ac:dyDescent="0.15">
      <c r="A296" s="83"/>
      <c r="B296" s="143"/>
      <c r="C296" s="144"/>
      <c r="D296" s="153"/>
      <c r="E296" s="145"/>
      <c r="F296" s="145"/>
      <c r="G296" s="146"/>
      <c r="H296" s="147"/>
      <c r="I296" s="84"/>
      <c r="J296" s="85"/>
      <c r="K296" s="148"/>
      <c r="L296" s="149"/>
      <c r="M296" s="150"/>
      <c r="N296" s="151"/>
      <c r="O296" s="154"/>
      <c r="P296" s="152"/>
    </row>
    <row r="297" spans="1:16" s="142" customFormat="1" ht="20.25" customHeight="1" x14ac:dyDescent="0.15">
      <c r="A297" s="83"/>
      <c r="B297" s="143"/>
      <c r="C297" s="144"/>
      <c r="D297" s="153"/>
      <c r="E297" s="145"/>
      <c r="F297" s="145"/>
      <c r="G297" s="146"/>
      <c r="H297" s="147"/>
      <c r="I297" s="84"/>
      <c r="J297" s="85"/>
      <c r="K297" s="148"/>
      <c r="L297" s="149"/>
      <c r="M297" s="150"/>
      <c r="N297" s="151"/>
      <c r="O297" s="154"/>
      <c r="P297" s="152"/>
    </row>
    <row r="298" spans="1:16" s="142" customFormat="1" ht="20.25" customHeight="1" x14ac:dyDescent="0.15">
      <c r="A298" s="83"/>
      <c r="B298" s="143"/>
      <c r="C298" s="144"/>
      <c r="D298" s="153"/>
      <c r="E298" s="145"/>
      <c r="F298" s="145"/>
      <c r="G298" s="146"/>
      <c r="H298" s="147"/>
      <c r="I298" s="84"/>
      <c r="J298" s="85"/>
      <c r="K298" s="148"/>
      <c r="L298" s="149"/>
      <c r="M298" s="150"/>
      <c r="N298" s="151"/>
      <c r="O298" s="154"/>
      <c r="P298" s="152"/>
    </row>
    <row r="299" spans="1:16" s="142" customFormat="1" ht="20.25" customHeight="1" x14ac:dyDescent="0.15">
      <c r="A299" s="83"/>
      <c r="B299" s="143"/>
      <c r="C299" s="144"/>
      <c r="D299" s="153"/>
      <c r="E299" s="145"/>
      <c r="F299" s="145"/>
      <c r="G299" s="146"/>
      <c r="H299" s="147"/>
      <c r="I299" s="84"/>
      <c r="J299" s="85"/>
      <c r="K299" s="148"/>
      <c r="L299" s="149"/>
      <c r="M299" s="150"/>
      <c r="N299" s="151"/>
      <c r="O299" s="154"/>
      <c r="P299" s="152"/>
    </row>
    <row r="300" spans="1:16" s="142" customFormat="1" ht="20.25" customHeight="1" x14ac:dyDescent="0.15">
      <c r="A300" s="83"/>
      <c r="B300" s="143"/>
      <c r="C300" s="144"/>
      <c r="D300" s="153"/>
      <c r="E300" s="145"/>
      <c r="F300" s="145"/>
      <c r="G300" s="146"/>
      <c r="H300" s="147"/>
      <c r="I300" s="84"/>
      <c r="J300" s="85"/>
      <c r="K300" s="148"/>
      <c r="L300" s="149"/>
      <c r="M300" s="150"/>
      <c r="N300" s="151"/>
      <c r="O300" s="154"/>
      <c r="P300" s="152"/>
    </row>
    <row r="301" spans="1:16" s="142" customFormat="1" ht="20.25" customHeight="1" x14ac:dyDescent="0.15">
      <c r="A301" s="83"/>
      <c r="B301" s="143"/>
      <c r="C301" s="144"/>
      <c r="D301" s="153"/>
      <c r="E301" s="145"/>
      <c r="F301" s="145"/>
      <c r="G301" s="146"/>
      <c r="H301" s="147"/>
      <c r="I301" s="84"/>
      <c r="J301" s="85"/>
      <c r="K301" s="148"/>
      <c r="L301" s="149"/>
      <c r="M301" s="150"/>
      <c r="N301" s="151"/>
      <c r="O301" s="154"/>
      <c r="P301" s="152"/>
    </row>
    <row r="302" spans="1:16" s="142" customFormat="1" ht="20.25" customHeight="1" x14ac:dyDescent="0.15">
      <c r="A302" s="83"/>
      <c r="B302" s="143"/>
      <c r="C302" s="144"/>
      <c r="D302" s="153"/>
      <c r="E302" s="145"/>
      <c r="F302" s="145"/>
      <c r="G302" s="146"/>
      <c r="H302" s="147"/>
      <c r="I302" s="84"/>
      <c r="J302" s="85"/>
      <c r="K302" s="148"/>
      <c r="L302" s="149"/>
      <c r="M302" s="150"/>
      <c r="N302" s="151"/>
      <c r="O302" s="154"/>
      <c r="P302" s="152"/>
    </row>
    <row r="303" spans="1:16" s="142" customFormat="1" ht="20.25" customHeight="1" x14ac:dyDescent="0.15">
      <c r="A303" s="83"/>
      <c r="B303" s="143"/>
      <c r="C303" s="144"/>
      <c r="D303" s="153"/>
      <c r="E303" s="145"/>
      <c r="F303" s="145"/>
      <c r="G303" s="146"/>
      <c r="H303" s="147"/>
      <c r="I303" s="84"/>
      <c r="J303" s="85"/>
      <c r="K303" s="148"/>
      <c r="L303" s="149"/>
      <c r="M303" s="150"/>
      <c r="N303" s="151"/>
      <c r="O303" s="154"/>
      <c r="P303" s="152"/>
    </row>
    <row r="304" spans="1:16" s="142" customFormat="1" ht="20.25" customHeight="1" x14ac:dyDescent="0.15">
      <c r="A304" s="83"/>
      <c r="B304" s="143"/>
      <c r="C304" s="144"/>
      <c r="D304" s="153"/>
      <c r="E304" s="145"/>
      <c r="F304" s="145"/>
      <c r="G304" s="146"/>
      <c r="H304" s="147"/>
      <c r="I304" s="84"/>
      <c r="J304" s="85"/>
      <c r="K304" s="148"/>
      <c r="L304" s="149"/>
      <c r="M304" s="150"/>
      <c r="N304" s="151"/>
      <c r="O304" s="154"/>
      <c r="P304" s="152"/>
    </row>
    <row r="305" spans="1:16" s="142" customFormat="1" ht="20.25" customHeight="1" x14ac:dyDescent="0.15">
      <c r="A305" s="83"/>
      <c r="B305" s="143"/>
      <c r="C305" s="144"/>
      <c r="D305" s="153"/>
      <c r="E305" s="145"/>
      <c r="F305" s="145"/>
      <c r="G305" s="146"/>
      <c r="H305" s="147"/>
      <c r="I305" s="84"/>
      <c r="J305" s="85"/>
      <c r="K305" s="148"/>
      <c r="L305" s="149"/>
      <c r="M305" s="150"/>
      <c r="N305" s="151"/>
      <c r="O305" s="154"/>
      <c r="P305" s="152"/>
    </row>
    <row r="306" spans="1:16" s="142" customFormat="1" ht="20.25" customHeight="1" x14ac:dyDescent="0.15">
      <c r="A306" s="83"/>
      <c r="B306" s="143"/>
      <c r="C306" s="144"/>
      <c r="D306" s="153"/>
      <c r="E306" s="145"/>
      <c r="F306" s="145"/>
      <c r="G306" s="146"/>
      <c r="H306" s="147"/>
      <c r="I306" s="84"/>
      <c r="J306" s="85"/>
      <c r="K306" s="148"/>
      <c r="L306" s="149"/>
      <c r="M306" s="150"/>
      <c r="N306" s="151"/>
      <c r="O306" s="154"/>
      <c r="P306" s="152"/>
    </row>
    <row r="307" spans="1:16" s="142" customFormat="1" ht="20.25" customHeight="1" x14ac:dyDescent="0.15">
      <c r="A307" s="83"/>
      <c r="B307" s="143"/>
      <c r="C307" s="144"/>
      <c r="D307" s="153"/>
      <c r="E307" s="145"/>
      <c r="F307" s="145"/>
      <c r="G307" s="146"/>
      <c r="H307" s="147"/>
      <c r="I307" s="84"/>
      <c r="J307" s="85"/>
      <c r="K307" s="148"/>
      <c r="L307" s="149"/>
      <c r="M307" s="150"/>
      <c r="N307" s="151"/>
      <c r="O307" s="154"/>
      <c r="P307" s="152"/>
    </row>
    <row r="308" spans="1:16" s="142" customFormat="1" ht="20.25" customHeight="1" x14ac:dyDescent="0.15">
      <c r="A308" s="83"/>
      <c r="B308" s="143"/>
      <c r="C308" s="144"/>
      <c r="D308" s="153"/>
      <c r="E308" s="145"/>
      <c r="F308" s="145"/>
      <c r="G308" s="146"/>
      <c r="H308" s="147"/>
      <c r="I308" s="84"/>
      <c r="J308" s="85"/>
      <c r="K308" s="148"/>
      <c r="L308" s="149"/>
      <c r="M308" s="150"/>
      <c r="N308" s="151"/>
      <c r="O308" s="154"/>
      <c r="P308" s="152"/>
    </row>
    <row r="309" spans="1:16" s="142" customFormat="1" ht="20.25" customHeight="1" x14ac:dyDescent="0.15">
      <c r="A309" s="83"/>
      <c r="B309" s="143"/>
      <c r="C309" s="144"/>
      <c r="D309" s="153"/>
      <c r="E309" s="145"/>
      <c r="F309" s="145"/>
      <c r="G309" s="146"/>
      <c r="H309" s="147"/>
      <c r="I309" s="84"/>
      <c r="J309" s="85"/>
      <c r="K309" s="148"/>
      <c r="L309" s="149"/>
      <c r="M309" s="150"/>
      <c r="N309" s="151"/>
      <c r="O309" s="154"/>
      <c r="P309" s="152"/>
    </row>
    <row r="310" spans="1:16" s="142" customFormat="1" ht="20.25" customHeight="1" x14ac:dyDescent="0.15">
      <c r="A310" s="83"/>
      <c r="B310" s="143"/>
      <c r="C310" s="144"/>
      <c r="D310" s="153"/>
      <c r="E310" s="145"/>
      <c r="F310" s="145"/>
      <c r="G310" s="146"/>
      <c r="H310" s="147"/>
      <c r="I310" s="84"/>
      <c r="J310" s="85"/>
      <c r="K310" s="148"/>
      <c r="L310" s="149"/>
      <c r="M310" s="150"/>
      <c r="N310" s="151"/>
      <c r="O310" s="154"/>
      <c r="P310" s="152"/>
    </row>
    <row r="311" spans="1:16" s="142" customFormat="1" ht="20.25" customHeight="1" x14ac:dyDescent="0.15">
      <c r="A311" s="83"/>
      <c r="B311" s="143"/>
      <c r="C311" s="144"/>
      <c r="D311" s="153"/>
      <c r="E311" s="145"/>
      <c r="F311" s="145"/>
      <c r="G311" s="146"/>
      <c r="H311" s="147"/>
      <c r="I311" s="84"/>
      <c r="J311" s="85"/>
      <c r="K311" s="148"/>
      <c r="L311" s="149"/>
      <c r="M311" s="150"/>
      <c r="N311" s="151"/>
      <c r="O311" s="154"/>
      <c r="P311" s="152"/>
    </row>
    <row r="312" spans="1:16" s="142" customFormat="1" ht="20.25" customHeight="1" x14ac:dyDescent="0.15">
      <c r="A312" s="83"/>
      <c r="B312" s="143"/>
      <c r="C312" s="144"/>
      <c r="D312" s="153"/>
      <c r="E312" s="145"/>
      <c r="F312" s="145"/>
      <c r="G312" s="146"/>
      <c r="H312" s="147"/>
      <c r="I312" s="84"/>
      <c r="J312" s="85"/>
      <c r="K312" s="148"/>
      <c r="L312" s="149"/>
      <c r="M312" s="150"/>
      <c r="N312" s="151"/>
      <c r="O312" s="154"/>
      <c r="P312" s="152"/>
    </row>
    <row r="313" spans="1:16" s="142" customFormat="1" ht="20.25" customHeight="1" x14ac:dyDescent="0.15">
      <c r="A313" s="83"/>
      <c r="B313" s="143"/>
      <c r="C313" s="144"/>
      <c r="D313" s="153"/>
      <c r="E313" s="145"/>
      <c r="F313" s="145"/>
      <c r="G313" s="146"/>
      <c r="H313" s="147"/>
      <c r="I313" s="84"/>
      <c r="J313" s="85"/>
      <c r="K313" s="148"/>
      <c r="L313" s="149"/>
      <c r="M313" s="150"/>
      <c r="N313" s="151"/>
      <c r="O313" s="154"/>
      <c r="P313" s="152"/>
    </row>
    <row r="314" spans="1:16" s="142" customFormat="1" ht="20.25" customHeight="1" x14ac:dyDescent="0.15">
      <c r="A314" s="83"/>
      <c r="B314" s="143"/>
      <c r="C314" s="144"/>
      <c r="D314" s="153"/>
      <c r="E314" s="145"/>
      <c r="F314" s="145"/>
      <c r="G314" s="146"/>
      <c r="H314" s="147"/>
      <c r="I314" s="84"/>
      <c r="J314" s="85"/>
      <c r="K314" s="148"/>
      <c r="L314" s="149"/>
      <c r="M314" s="150"/>
      <c r="N314" s="151"/>
      <c r="O314" s="154"/>
      <c r="P314" s="152"/>
    </row>
    <row r="315" spans="1:16" s="142" customFormat="1" ht="20.25" customHeight="1" x14ac:dyDescent="0.15">
      <c r="A315" s="83"/>
      <c r="B315" s="143"/>
      <c r="C315" s="144"/>
      <c r="D315" s="153"/>
      <c r="E315" s="145"/>
      <c r="F315" s="145"/>
      <c r="G315" s="146"/>
      <c r="H315" s="147"/>
      <c r="I315" s="84"/>
      <c r="J315" s="85"/>
      <c r="K315" s="148"/>
      <c r="L315" s="149"/>
      <c r="M315" s="150"/>
      <c r="N315" s="151"/>
      <c r="O315" s="154"/>
      <c r="P315" s="152"/>
    </row>
    <row r="316" spans="1:16" s="142" customFormat="1" ht="20.25" customHeight="1" x14ac:dyDescent="0.15">
      <c r="A316" s="83"/>
      <c r="B316" s="143"/>
      <c r="C316" s="144"/>
      <c r="D316" s="153"/>
      <c r="E316" s="145"/>
      <c r="F316" s="145"/>
      <c r="G316" s="146"/>
      <c r="H316" s="147"/>
      <c r="I316" s="84"/>
      <c r="J316" s="85"/>
      <c r="K316" s="148"/>
      <c r="L316" s="149"/>
      <c r="M316" s="150"/>
      <c r="N316" s="151"/>
      <c r="O316" s="154"/>
      <c r="P316" s="152"/>
    </row>
    <row r="317" spans="1:16" s="142" customFormat="1" ht="20.25" customHeight="1" x14ac:dyDescent="0.15">
      <c r="A317" s="83"/>
      <c r="B317" s="143"/>
      <c r="C317" s="144"/>
      <c r="D317" s="153"/>
      <c r="E317" s="145"/>
      <c r="F317" s="145"/>
      <c r="G317" s="146"/>
      <c r="H317" s="147"/>
      <c r="I317" s="84"/>
      <c r="J317" s="85"/>
      <c r="K317" s="148"/>
      <c r="L317" s="149"/>
      <c r="M317" s="150"/>
      <c r="N317" s="151"/>
      <c r="O317" s="154"/>
      <c r="P317" s="152"/>
    </row>
    <row r="318" spans="1:16" s="142" customFormat="1" ht="20.25" customHeight="1" x14ac:dyDescent="0.15">
      <c r="A318" s="83"/>
      <c r="B318" s="143"/>
      <c r="C318" s="144"/>
      <c r="D318" s="153"/>
      <c r="E318" s="145"/>
      <c r="F318" s="145"/>
      <c r="G318" s="146"/>
      <c r="H318" s="147"/>
      <c r="I318" s="84"/>
      <c r="J318" s="85"/>
      <c r="K318" s="148"/>
      <c r="L318" s="149"/>
      <c r="M318" s="150"/>
      <c r="N318" s="151"/>
      <c r="O318" s="154"/>
      <c r="P318" s="152"/>
    </row>
    <row r="319" spans="1:16" s="142" customFormat="1" ht="20.25" customHeight="1" x14ac:dyDescent="0.15">
      <c r="A319" s="83"/>
      <c r="B319" s="143"/>
      <c r="C319" s="144"/>
      <c r="D319" s="153"/>
      <c r="E319" s="145"/>
      <c r="F319" s="145"/>
      <c r="G319" s="146"/>
      <c r="H319" s="147"/>
      <c r="I319" s="84"/>
      <c r="J319" s="85"/>
      <c r="K319" s="148"/>
      <c r="L319" s="149"/>
      <c r="M319" s="150"/>
      <c r="N319" s="151"/>
      <c r="O319" s="154"/>
      <c r="P319" s="152"/>
    </row>
    <row r="320" spans="1:16" s="142" customFormat="1" ht="20.25" customHeight="1" x14ac:dyDescent="0.15">
      <c r="A320" s="83"/>
      <c r="B320" s="143"/>
      <c r="C320" s="144"/>
      <c r="D320" s="153"/>
      <c r="E320" s="145"/>
      <c r="F320" s="145"/>
      <c r="G320" s="146"/>
      <c r="H320" s="147"/>
      <c r="I320" s="84"/>
      <c r="J320" s="85"/>
      <c r="K320" s="148"/>
      <c r="L320" s="149"/>
      <c r="M320" s="150"/>
      <c r="N320" s="151"/>
      <c r="O320" s="154"/>
      <c r="P320" s="152"/>
    </row>
    <row r="321" spans="1:16" ht="20.25" customHeight="1" x14ac:dyDescent="0.15">
      <c r="A321" s="83"/>
      <c r="B321" s="102"/>
      <c r="C321" s="103"/>
      <c r="D321" s="95"/>
      <c r="E321" s="96"/>
      <c r="F321" s="96"/>
      <c r="G321" s="97"/>
      <c r="H321" s="105"/>
      <c r="I321" s="84"/>
      <c r="J321" s="85"/>
      <c r="K321" s="98"/>
      <c r="L321" s="108"/>
      <c r="M321" s="109"/>
      <c r="N321" s="110"/>
      <c r="O321" s="113"/>
      <c r="P321" s="141"/>
    </row>
    <row r="322" spans="1:16" ht="20.25" customHeight="1" x14ac:dyDescent="0.15">
      <c r="A322" s="83"/>
      <c r="B322" s="102"/>
      <c r="C322" s="103"/>
      <c r="D322" s="95"/>
      <c r="E322" s="96"/>
      <c r="F322" s="96"/>
      <c r="G322" s="97"/>
      <c r="H322" s="105"/>
      <c r="I322" s="84"/>
      <c r="J322" s="85"/>
      <c r="K322" s="98"/>
      <c r="L322" s="108"/>
      <c r="M322" s="109"/>
      <c r="N322" s="110"/>
      <c r="O322" s="113"/>
      <c r="P322" s="141"/>
    </row>
    <row r="323" spans="1:16" ht="20.25" customHeight="1" x14ac:dyDescent="0.15">
      <c r="A323" s="83"/>
      <c r="B323" s="102"/>
      <c r="C323" s="103"/>
      <c r="D323" s="95"/>
      <c r="E323" s="96"/>
      <c r="F323" s="96"/>
      <c r="G323" s="97"/>
      <c r="H323" s="105"/>
      <c r="I323" s="84"/>
      <c r="J323" s="85"/>
      <c r="K323" s="98"/>
      <c r="L323" s="108"/>
      <c r="M323" s="109"/>
      <c r="N323" s="110"/>
      <c r="O323" s="113"/>
      <c r="P323" s="141"/>
    </row>
    <row r="324" spans="1:16" ht="20.25" customHeight="1" x14ac:dyDescent="0.15">
      <c r="A324" s="83"/>
      <c r="B324" s="102"/>
      <c r="C324" s="103"/>
      <c r="D324" s="95"/>
      <c r="E324" s="96"/>
      <c r="F324" s="96"/>
      <c r="G324" s="97"/>
      <c r="H324" s="105"/>
      <c r="I324" s="84"/>
      <c r="J324" s="85"/>
      <c r="K324" s="98"/>
      <c r="L324" s="108"/>
      <c r="M324" s="109"/>
      <c r="N324" s="110"/>
      <c r="O324" s="113"/>
      <c r="P324" s="141"/>
    </row>
  </sheetData>
  <mergeCells count="1">
    <mergeCell ref="E1:K1"/>
  </mergeCells>
  <phoneticPr fontId="2" type="noConversion"/>
  <dataValidations count="1">
    <dataValidation type="list" allowBlank="1" showInputMessage="1" showErrorMessage="1" sqref="P2" xr:uid="{1243231A-083A-4459-9B17-199358BD2744}">
      <formula1>"夏普比率(1年),夏普比率(2年),夏普比率(3年)"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GET_STOCK4">
                <anchor moveWithCells="1">
                  <from>
                    <xdr:col>0</xdr:col>
                    <xdr:colOff>104775</xdr:colOff>
                    <xdr:row>0</xdr:row>
                    <xdr:rowOff>66675</xdr:rowOff>
                  </from>
                  <to>
                    <xdr:col>0</xdr:col>
                    <xdr:colOff>1009650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B829F-1365-4C0A-B23F-0490432D2F3D}">
  <sheetPr codeName="Sheet4">
    <tabColor rgb="FF7030A0"/>
  </sheetPr>
  <dimension ref="A1:X25"/>
  <sheetViews>
    <sheetView workbookViewId="0">
      <pane xSplit="2" topLeftCell="C1" activePane="topRight" state="frozen"/>
      <selection pane="topRight" activeCell="E17" sqref="E17"/>
    </sheetView>
  </sheetViews>
  <sheetFormatPr defaultColWidth="9" defaultRowHeight="20.25" customHeight="1" x14ac:dyDescent="0.15"/>
  <cols>
    <col min="1" max="1" width="14.875" style="1" customWidth="1"/>
    <col min="2" max="2" width="26.375" style="43" customWidth="1"/>
    <col min="3" max="3" width="13.125" style="1" customWidth="1"/>
    <col min="4" max="5" width="12.625" style="1" customWidth="1"/>
    <col min="6" max="6" width="12.625" style="23" customWidth="1"/>
    <col min="7" max="7" width="11" style="1" customWidth="1"/>
    <col min="8" max="8" width="18.875" style="1" hidden="1" customWidth="1"/>
    <col min="9" max="10" width="11.875" style="1" customWidth="1"/>
    <col min="11" max="12" width="14.625" style="1" customWidth="1"/>
    <col min="13" max="15" width="13.875" style="1" customWidth="1"/>
    <col min="16" max="19" width="9" style="1"/>
    <col min="20" max="20" width="10.875" style="1" customWidth="1"/>
    <col min="21" max="21" width="24.25" style="1" customWidth="1"/>
    <col min="22" max="22" width="11.375" style="1" customWidth="1"/>
    <col min="23" max="23" width="14" style="1" customWidth="1"/>
    <col min="24" max="24" width="10.125" style="1" customWidth="1"/>
    <col min="25" max="16384" width="9" style="1"/>
  </cols>
  <sheetData>
    <row r="1" spans="1:24" ht="33" customHeight="1" x14ac:dyDescent="0.15">
      <c r="B1" s="39" t="s">
        <v>230</v>
      </c>
      <c r="C1" s="5" t="s">
        <v>24</v>
      </c>
      <c r="D1" s="5"/>
      <c r="E1" s="209" t="s">
        <v>150</v>
      </c>
      <c r="F1" s="209"/>
      <c r="G1" s="209"/>
      <c r="H1" s="209"/>
      <c r="I1" s="209"/>
      <c r="J1" s="209"/>
      <c r="L1" s="14" t="s">
        <v>148</v>
      </c>
      <c r="M1" s="15">
        <f>SUM(M3:M23)</f>
        <v>11867.550003144999</v>
      </c>
      <c r="N1" s="15">
        <f>SUM(N3:N23)</f>
        <v>138148.30005000002</v>
      </c>
      <c r="O1" s="15">
        <f>SUM(O3:O23)</f>
        <v>32591.464470999999</v>
      </c>
    </row>
    <row r="2" spans="1:24" ht="24" customHeight="1" x14ac:dyDescent="0.15">
      <c r="A2" s="2" t="s">
        <v>0</v>
      </c>
      <c r="B2" s="40" t="s">
        <v>96</v>
      </c>
      <c r="C2" s="3" t="s">
        <v>97</v>
      </c>
      <c r="D2" s="3" t="s">
        <v>98</v>
      </c>
      <c r="E2" s="3" t="s">
        <v>151</v>
      </c>
      <c r="F2" s="3" t="s">
        <v>194</v>
      </c>
      <c r="G2" s="3" t="s">
        <v>100</v>
      </c>
      <c r="H2" s="3" t="s">
        <v>160</v>
      </c>
      <c r="I2" s="11" t="s">
        <v>120</v>
      </c>
      <c r="J2" s="11" t="s">
        <v>143</v>
      </c>
      <c r="K2" s="3" t="s">
        <v>121</v>
      </c>
      <c r="L2" s="3" t="s">
        <v>122</v>
      </c>
      <c r="M2" s="3" t="s">
        <v>123</v>
      </c>
      <c r="N2" s="3" t="s">
        <v>145</v>
      </c>
      <c r="O2" s="3" t="s">
        <v>144</v>
      </c>
      <c r="P2" s="3" t="s">
        <v>152</v>
      </c>
      <c r="Q2" s="3" t="s">
        <v>153</v>
      </c>
      <c r="R2" s="3" t="s">
        <v>154</v>
      </c>
      <c r="S2" s="3" t="s">
        <v>155</v>
      </c>
      <c r="T2" s="3" t="s">
        <v>156</v>
      </c>
      <c r="U2" s="3" t="s">
        <v>157</v>
      </c>
      <c r="V2" s="3" t="s">
        <v>158</v>
      </c>
      <c r="W2" s="3" t="s">
        <v>159</v>
      </c>
      <c r="X2" s="3" t="s">
        <v>192</v>
      </c>
    </row>
    <row r="3" spans="1:24" ht="20.25" customHeight="1" x14ac:dyDescent="0.15">
      <c r="A3" s="16" t="s">
        <v>102</v>
      </c>
      <c r="B3" s="41" t="s">
        <v>103</v>
      </c>
      <c r="C3" s="6">
        <v>44046</v>
      </c>
      <c r="D3" s="198">
        <v>2.7290000000000001</v>
      </c>
      <c r="E3" s="19">
        <v>3.29</v>
      </c>
      <c r="F3" s="19">
        <v>2.3599999999999999E-2</v>
      </c>
      <c r="G3" s="20">
        <v>0.63</v>
      </c>
      <c r="H3" s="7">
        <v>27893.120532407407</v>
      </c>
      <c r="I3" s="22">
        <v>1265</v>
      </c>
      <c r="J3" s="36">
        <v>2.3715000000000002</v>
      </c>
      <c r="K3" s="34">
        <v>6.4404400000000001E-2</v>
      </c>
      <c r="L3" s="13">
        <v>2.7934044</v>
      </c>
      <c r="M3" s="32">
        <v>81.471565999999996</v>
      </c>
      <c r="N3" s="12">
        <v>4161.8500000000004</v>
      </c>
      <c r="O3" s="32">
        <v>1161.9025000000001</v>
      </c>
      <c r="P3" s="37">
        <v>0.48480000000000001</v>
      </c>
      <c r="Q3" s="37">
        <v>0.65190000000000003</v>
      </c>
      <c r="R3" s="37">
        <v>1.0674999999999999</v>
      </c>
      <c r="S3" s="37">
        <v>0.59399999999999997</v>
      </c>
      <c r="T3" s="4" t="s">
        <v>161</v>
      </c>
      <c r="U3" s="4" t="s">
        <v>162</v>
      </c>
      <c r="V3" s="38">
        <v>41788</v>
      </c>
      <c r="W3" s="4" t="s">
        <v>231</v>
      </c>
      <c r="X3" s="4" t="s">
        <v>193</v>
      </c>
    </row>
    <row r="4" spans="1:24" ht="20.25" customHeight="1" x14ac:dyDescent="0.15">
      <c r="A4" s="16" t="s">
        <v>104</v>
      </c>
      <c r="B4" s="41" t="s">
        <v>105</v>
      </c>
      <c r="C4" s="6">
        <v>44046</v>
      </c>
      <c r="D4" s="18">
        <v>2.4390000000000001</v>
      </c>
      <c r="E4" s="19">
        <v>4.2939999999999996</v>
      </c>
      <c r="F4" s="19">
        <v>0.15529999999999999</v>
      </c>
      <c r="G4" s="20">
        <v>2.09</v>
      </c>
      <c r="H4" s="7">
        <v>27893.120532407407</v>
      </c>
      <c r="I4" s="22">
        <v>1469.52</v>
      </c>
      <c r="J4" s="36">
        <v>2.0543999999999998</v>
      </c>
      <c r="K4" s="34">
        <v>0.37877669999999997</v>
      </c>
      <c r="L4" s="13">
        <v>2.8177767</v>
      </c>
      <c r="M4" s="32">
        <v>556.61993618399993</v>
      </c>
      <c r="N4" s="12">
        <v>6310.1188799999991</v>
      </c>
      <c r="O4" s="32">
        <v>3291.1369919999993</v>
      </c>
      <c r="P4" s="37">
        <v>0.49719999999999998</v>
      </c>
      <c r="Q4" s="37">
        <v>1.2355</v>
      </c>
      <c r="R4" s="37">
        <v>1.1961999999999999</v>
      </c>
      <c r="S4" s="37">
        <v>0.71519999999999995</v>
      </c>
      <c r="T4" s="4" t="s">
        <v>163</v>
      </c>
      <c r="U4" s="4" t="s">
        <v>162</v>
      </c>
      <c r="V4" s="38">
        <v>39927</v>
      </c>
      <c r="W4" s="4" t="s">
        <v>232</v>
      </c>
      <c r="X4" s="4" t="s">
        <v>193</v>
      </c>
    </row>
    <row r="5" spans="1:24" ht="20.25" customHeight="1" x14ac:dyDescent="0.15">
      <c r="A5" s="16" t="s">
        <v>106</v>
      </c>
      <c r="B5" s="41" t="s">
        <v>107</v>
      </c>
      <c r="C5" s="6">
        <v>44046</v>
      </c>
      <c r="D5" s="18">
        <v>6.7904</v>
      </c>
      <c r="E5" s="19">
        <v>6.7904</v>
      </c>
      <c r="F5" s="19">
        <v>0.24510000000000001</v>
      </c>
      <c r="G5" s="20">
        <v>3.74</v>
      </c>
      <c r="H5" s="7">
        <v>27893.120520833334</v>
      </c>
      <c r="I5" s="22">
        <v>1426.05</v>
      </c>
      <c r="J5" s="36">
        <v>7.0762999999999998</v>
      </c>
      <c r="K5" s="34">
        <v>1.6643270400000001</v>
      </c>
      <c r="L5" s="13">
        <v>8.4547270399999999</v>
      </c>
      <c r="M5" s="32">
        <v>2373.413575392</v>
      </c>
      <c r="N5" s="12">
        <v>9683.4499199999991</v>
      </c>
      <c r="O5" s="33">
        <v>-407.70769500000097</v>
      </c>
      <c r="P5" s="37">
        <v>0.3291</v>
      </c>
      <c r="Q5" s="37">
        <v>1.3633999999999999</v>
      </c>
      <c r="R5" s="37">
        <v>1.6694</v>
      </c>
      <c r="S5" s="37">
        <v>0.45860000000000001</v>
      </c>
      <c r="T5" s="4" t="s">
        <v>164</v>
      </c>
      <c r="U5" s="4" t="s">
        <v>162</v>
      </c>
      <c r="V5" s="38">
        <v>40541</v>
      </c>
      <c r="W5" s="4" t="s">
        <v>233</v>
      </c>
      <c r="X5" s="4" t="s">
        <v>193</v>
      </c>
    </row>
    <row r="6" spans="1:24" ht="20.25" customHeight="1" x14ac:dyDescent="0.15">
      <c r="A6" s="16" t="s">
        <v>108</v>
      </c>
      <c r="B6" s="41" t="s">
        <v>109</v>
      </c>
      <c r="C6" s="6">
        <v>44046</v>
      </c>
      <c r="D6" s="18">
        <v>1.9943</v>
      </c>
      <c r="E6" s="19">
        <v>5.0522</v>
      </c>
      <c r="F6" s="19">
        <v>0.27429999999999999</v>
      </c>
      <c r="G6" s="20">
        <v>2.86</v>
      </c>
      <c r="H6" s="7">
        <v>27893.120532407407</v>
      </c>
      <c r="I6" s="22">
        <v>4757.18</v>
      </c>
      <c r="J6" s="36">
        <v>2.1374</v>
      </c>
      <c r="K6" s="34">
        <v>0.54703648999999999</v>
      </c>
      <c r="L6" s="13">
        <v>2.5413364899999999</v>
      </c>
      <c r="M6" s="32">
        <v>2602.3510494982002</v>
      </c>
      <c r="N6" s="12">
        <v>24034.224796000002</v>
      </c>
      <c r="O6" s="32">
        <v>13866.228264000001</v>
      </c>
      <c r="P6" s="37">
        <v>0.31109999999999999</v>
      </c>
      <c r="Q6" s="37">
        <v>1.2670999999999999</v>
      </c>
      <c r="R6" s="37">
        <v>1.8204</v>
      </c>
      <c r="S6" s="37">
        <v>0.57799999999999996</v>
      </c>
      <c r="T6" s="4" t="s">
        <v>165</v>
      </c>
      <c r="U6" s="4" t="s">
        <v>166</v>
      </c>
      <c r="V6" s="38">
        <v>38548</v>
      </c>
      <c r="W6" s="4" t="s">
        <v>234</v>
      </c>
      <c r="X6" s="4" t="s">
        <v>193</v>
      </c>
    </row>
    <row r="7" spans="1:24" ht="20.25" customHeight="1" x14ac:dyDescent="0.15">
      <c r="A7" s="16" t="s">
        <v>110</v>
      </c>
      <c r="B7" s="41" t="s">
        <v>111</v>
      </c>
      <c r="C7" s="6">
        <v>44046</v>
      </c>
      <c r="D7" s="18">
        <v>3.4476</v>
      </c>
      <c r="E7" s="19">
        <v>3.5804999999999998</v>
      </c>
      <c r="F7" s="19">
        <v>6.0999999999999999E-2</v>
      </c>
      <c r="G7" s="20">
        <v>1.71</v>
      </c>
      <c r="H7" s="7">
        <v>27893.120532407407</v>
      </c>
      <c r="I7" s="22">
        <v>2920.96</v>
      </c>
      <c r="J7" s="36">
        <v>3.4235000000000002</v>
      </c>
      <c r="K7" s="34">
        <v>0.21030360000000001</v>
      </c>
      <c r="L7" s="13">
        <v>3.6579036</v>
      </c>
      <c r="M7" s="32">
        <v>614.28840345600008</v>
      </c>
      <c r="N7" s="12">
        <v>10458.49728</v>
      </c>
      <c r="O7" s="32">
        <v>458.59071999999833</v>
      </c>
      <c r="P7" s="37">
        <v>0.38240000000000002</v>
      </c>
      <c r="Q7" s="37">
        <v>1.4843999999999999</v>
      </c>
      <c r="R7" s="37">
        <v>2.6191</v>
      </c>
      <c r="S7" s="37">
        <v>0.57789999999999997</v>
      </c>
      <c r="T7" s="4" t="s">
        <v>167</v>
      </c>
      <c r="U7" s="4" t="s">
        <v>168</v>
      </c>
      <c r="V7" s="38">
        <v>43406</v>
      </c>
      <c r="W7" s="4" t="s">
        <v>207</v>
      </c>
      <c r="X7" s="4" t="s">
        <v>193</v>
      </c>
    </row>
    <row r="8" spans="1:24" ht="20.25" customHeight="1" x14ac:dyDescent="0.15">
      <c r="A8" s="16" t="s">
        <v>112</v>
      </c>
      <c r="B8" s="41" t="s">
        <v>113</v>
      </c>
      <c r="C8" s="6">
        <v>44046</v>
      </c>
      <c r="D8" s="18">
        <v>2.0510000000000002</v>
      </c>
      <c r="E8" s="19">
        <v>2.496</v>
      </c>
      <c r="F8" s="19">
        <v>9.11E-2</v>
      </c>
      <c r="G8" s="20">
        <v>3.07</v>
      </c>
      <c r="H8" s="7">
        <v>27893.120532407407</v>
      </c>
      <c r="I8" s="22">
        <v>4542.78</v>
      </c>
      <c r="J8" s="36">
        <v>2.2012999999999998</v>
      </c>
      <c r="K8" s="34">
        <v>0.18684610000000001</v>
      </c>
      <c r="L8" s="13">
        <v>2.2378461000000001</v>
      </c>
      <c r="M8" s="32">
        <v>848.80072615799997</v>
      </c>
      <c r="N8" s="12">
        <v>11338.77888</v>
      </c>
      <c r="O8" s="32">
        <v>1338.7572660000005</v>
      </c>
      <c r="P8" s="37">
        <v>0.37930000000000003</v>
      </c>
      <c r="Q8" s="37">
        <v>1.5864</v>
      </c>
      <c r="R8" s="37">
        <v>1.1319999999999999</v>
      </c>
      <c r="S8" s="37">
        <v>0.55730000000000002</v>
      </c>
      <c r="T8" s="4" t="s">
        <v>169</v>
      </c>
      <c r="U8" s="4" t="s">
        <v>170</v>
      </c>
      <c r="V8" s="38">
        <v>39882</v>
      </c>
      <c r="W8" s="4" t="s">
        <v>235</v>
      </c>
      <c r="X8" s="4" t="s">
        <v>193</v>
      </c>
    </row>
    <row r="9" spans="1:24" ht="20.25" customHeight="1" x14ac:dyDescent="0.15">
      <c r="A9" s="16" t="s">
        <v>114</v>
      </c>
      <c r="B9" s="41" t="s">
        <v>115</v>
      </c>
      <c r="C9" s="6">
        <v>44046</v>
      </c>
      <c r="D9" s="18">
        <v>2.9020000000000001</v>
      </c>
      <c r="E9" s="19">
        <v>3.266</v>
      </c>
      <c r="F9" s="19">
        <v>7.4700000000000003E-2</v>
      </c>
      <c r="G9" s="20">
        <v>1.9</v>
      </c>
      <c r="H9" s="7">
        <v>27893.120532407407</v>
      </c>
      <c r="I9" s="22">
        <v>4617.97</v>
      </c>
      <c r="J9" s="36">
        <v>2.6960000000000002</v>
      </c>
      <c r="K9" s="34">
        <v>0.21677940000000001</v>
      </c>
      <c r="L9" s="13">
        <v>3.1187794000000002</v>
      </c>
      <c r="M9" s="32">
        <v>1001.0807658180001</v>
      </c>
      <c r="N9" s="12">
        <v>15082.29002</v>
      </c>
      <c r="O9" s="32">
        <v>2632.2428999999993</v>
      </c>
      <c r="P9" s="37">
        <v>0.57630000000000003</v>
      </c>
      <c r="Q9" s="37">
        <v>1.4325000000000001</v>
      </c>
      <c r="R9" s="37">
        <v>1.8962000000000001</v>
      </c>
      <c r="S9" s="37">
        <v>0.96479999999999999</v>
      </c>
      <c r="T9" s="4" t="s">
        <v>171</v>
      </c>
      <c r="U9" s="4" t="s">
        <v>172</v>
      </c>
      <c r="V9" s="38">
        <v>41116</v>
      </c>
      <c r="W9" s="4" t="s">
        <v>208</v>
      </c>
      <c r="X9" s="4" t="s">
        <v>193</v>
      </c>
    </row>
    <row r="10" spans="1:24" ht="20.25" customHeight="1" x14ac:dyDescent="0.15">
      <c r="A10" s="16" t="s">
        <v>116</v>
      </c>
      <c r="B10" s="41" t="s">
        <v>117</v>
      </c>
      <c r="C10" s="6">
        <v>44046</v>
      </c>
      <c r="D10" s="18">
        <v>5.26</v>
      </c>
      <c r="E10" s="19">
        <v>5.26</v>
      </c>
      <c r="F10" s="19">
        <v>7.0999999999999994E-2</v>
      </c>
      <c r="G10" s="20">
        <v>1.37</v>
      </c>
      <c r="H10" s="7">
        <v>27893.120532407407</v>
      </c>
      <c r="I10" s="22">
        <v>2028.91</v>
      </c>
      <c r="J10" s="36">
        <v>4.5956999999999999</v>
      </c>
      <c r="K10" s="34">
        <v>0.37345999999999996</v>
      </c>
      <c r="L10" s="13">
        <v>5.6334599999999995</v>
      </c>
      <c r="M10" s="32">
        <v>757.7167285999999</v>
      </c>
      <c r="N10" s="12">
        <v>10672.0666</v>
      </c>
      <c r="O10" s="32">
        <v>1347.8049129999999</v>
      </c>
      <c r="P10" s="37">
        <v>0.24940000000000001</v>
      </c>
      <c r="Q10" s="37">
        <v>0.67090000000000005</v>
      </c>
      <c r="R10" s="37">
        <v>1.3367</v>
      </c>
      <c r="S10" s="37">
        <v>0.40570000000000001</v>
      </c>
      <c r="T10" s="4" t="s">
        <v>173</v>
      </c>
      <c r="U10" s="4" t="s">
        <v>174</v>
      </c>
      <c r="V10" s="38">
        <v>41521</v>
      </c>
      <c r="W10" s="4" t="s">
        <v>236</v>
      </c>
      <c r="X10" s="4" t="s">
        <v>193</v>
      </c>
    </row>
    <row r="11" spans="1:24" ht="20.25" customHeight="1" x14ac:dyDescent="0.15">
      <c r="A11" s="16" t="s">
        <v>118</v>
      </c>
      <c r="B11" s="41" t="s">
        <v>119</v>
      </c>
      <c r="C11" s="6">
        <v>44046</v>
      </c>
      <c r="D11" s="18">
        <v>2.5790000000000002</v>
      </c>
      <c r="E11" s="19">
        <v>2.5790000000000002</v>
      </c>
      <c r="F11" s="19">
        <v>9.1999999999999998E-2</v>
      </c>
      <c r="G11" s="20">
        <v>3.7</v>
      </c>
      <c r="H11" s="7">
        <v>27893.120532407407</v>
      </c>
      <c r="I11" s="22">
        <v>4167.1400000000003</v>
      </c>
      <c r="J11" s="36">
        <v>2.5207999999999999</v>
      </c>
      <c r="K11" s="34">
        <v>0.23726800000000001</v>
      </c>
      <c r="L11" s="13">
        <v>2.816268</v>
      </c>
      <c r="M11" s="32">
        <v>988.72897352000007</v>
      </c>
      <c r="N11" s="12">
        <v>10747.054060000002</v>
      </c>
      <c r="O11" s="32">
        <v>242.52754800000184</v>
      </c>
      <c r="P11" s="37">
        <v>0.4108</v>
      </c>
      <c r="Q11" s="37">
        <v>1.107</v>
      </c>
      <c r="R11" s="37">
        <v>1.732</v>
      </c>
      <c r="S11" s="37">
        <v>0.59299999999999997</v>
      </c>
      <c r="T11" s="4" t="s">
        <v>175</v>
      </c>
      <c r="U11" s="4" t="s">
        <v>176</v>
      </c>
      <c r="V11" s="38">
        <v>42537</v>
      </c>
      <c r="W11" s="4" t="s">
        <v>237</v>
      </c>
      <c r="X11" s="4" t="s">
        <v>193</v>
      </c>
    </row>
    <row r="12" spans="1:24" ht="20.25" customHeight="1" x14ac:dyDescent="0.15">
      <c r="A12" s="17" t="s">
        <v>124</v>
      </c>
      <c r="B12" s="41" t="s">
        <v>125</v>
      </c>
      <c r="C12" s="6">
        <v>44046</v>
      </c>
      <c r="D12" s="18">
        <v>2.0196000000000001</v>
      </c>
      <c r="E12" s="19">
        <v>2.6863999999999999</v>
      </c>
      <c r="F12" s="19">
        <v>7.4800000000000005E-2</v>
      </c>
      <c r="G12" s="20">
        <v>2.2200000000000002</v>
      </c>
      <c r="H12" s="7">
        <v>27893.120532407407</v>
      </c>
      <c r="I12" s="22">
        <v>507.32</v>
      </c>
      <c r="J12" s="36">
        <v>1.9711000000000001</v>
      </c>
      <c r="K12" s="34">
        <v>0.15106608000000002</v>
      </c>
      <c r="L12" s="13">
        <v>2.1706660800000002</v>
      </c>
      <c r="M12" s="32">
        <v>76.63884370560001</v>
      </c>
      <c r="N12" s="12">
        <v>1362.864448</v>
      </c>
      <c r="O12" s="32">
        <v>362.88599599999998</v>
      </c>
      <c r="P12" s="37">
        <v>0.32200000000000001</v>
      </c>
      <c r="Q12" s="37">
        <v>0.68799999999999994</v>
      </c>
      <c r="R12" s="37">
        <v>1.0904</v>
      </c>
      <c r="S12" s="37">
        <v>0.40649999999999997</v>
      </c>
      <c r="T12" s="4" t="s">
        <v>177</v>
      </c>
      <c r="U12" s="4" t="s">
        <v>178</v>
      </c>
      <c r="V12" s="38">
        <v>42311</v>
      </c>
      <c r="W12" s="4" t="s">
        <v>190</v>
      </c>
      <c r="X12" s="4" t="s">
        <v>193</v>
      </c>
    </row>
    <row r="13" spans="1:24" ht="20.25" customHeight="1" x14ac:dyDescent="0.15">
      <c r="A13" s="17" t="s">
        <v>106</v>
      </c>
      <c r="B13" s="41" t="s">
        <v>107</v>
      </c>
      <c r="C13" s="6">
        <v>44046</v>
      </c>
      <c r="D13" s="18">
        <v>6.7904</v>
      </c>
      <c r="E13" s="19">
        <v>6.7904</v>
      </c>
      <c r="F13" s="19">
        <v>0.24510000000000001</v>
      </c>
      <c r="G13" s="20">
        <v>3.74</v>
      </c>
      <c r="H13" s="7">
        <v>27893.120520833334</v>
      </c>
      <c r="I13" s="22">
        <v>847.9</v>
      </c>
      <c r="J13" s="36">
        <v>7.0762999999999998</v>
      </c>
      <c r="K13" s="34">
        <v>1.6643270400000001</v>
      </c>
      <c r="L13" s="13">
        <v>8.4547270399999999</v>
      </c>
      <c r="M13" s="32">
        <v>1411.1828972160001</v>
      </c>
      <c r="N13" s="12">
        <v>5757.5801599999995</v>
      </c>
      <c r="O13" s="33">
        <v>-242.41460999999981</v>
      </c>
      <c r="P13" s="37">
        <v>0.3291</v>
      </c>
      <c r="Q13" s="37">
        <v>1.3633999999999999</v>
      </c>
      <c r="R13" s="37">
        <v>1.6694</v>
      </c>
      <c r="S13" s="37">
        <v>0.45860000000000001</v>
      </c>
      <c r="T13" s="4" t="s">
        <v>164</v>
      </c>
      <c r="U13" s="4" t="s">
        <v>162</v>
      </c>
      <c r="V13" s="38">
        <v>40541</v>
      </c>
      <c r="W13" s="4" t="s">
        <v>233</v>
      </c>
      <c r="X13" s="4" t="s">
        <v>193</v>
      </c>
    </row>
    <row r="14" spans="1:24" ht="20.25" customHeight="1" x14ac:dyDescent="0.15">
      <c r="A14" s="17" t="s">
        <v>110</v>
      </c>
      <c r="B14" s="41" t="s">
        <v>111</v>
      </c>
      <c r="C14" s="6">
        <v>44046</v>
      </c>
      <c r="D14" s="18">
        <v>3.4476</v>
      </c>
      <c r="E14" s="19">
        <v>3.5804999999999998</v>
      </c>
      <c r="F14" s="19">
        <v>6.0999999999999999E-2</v>
      </c>
      <c r="G14" s="20">
        <v>1.71</v>
      </c>
      <c r="H14" s="7">
        <v>27893.120532407407</v>
      </c>
      <c r="I14" s="22">
        <v>1201.03</v>
      </c>
      <c r="J14" s="36">
        <v>3.3304999999999998</v>
      </c>
      <c r="K14" s="34">
        <v>0.21030360000000001</v>
      </c>
      <c r="L14" s="13">
        <v>3.6579036</v>
      </c>
      <c r="M14" s="32">
        <v>252.58093270800001</v>
      </c>
      <c r="N14" s="12">
        <v>4300.2879149999999</v>
      </c>
      <c r="O14" s="32">
        <v>300.25750000000016</v>
      </c>
      <c r="P14" s="37">
        <v>0.38240000000000002</v>
      </c>
      <c r="Q14" s="37">
        <v>1.4843999999999999</v>
      </c>
      <c r="R14" s="37">
        <v>2.6191</v>
      </c>
      <c r="S14" s="37">
        <v>0.57789999999999997</v>
      </c>
      <c r="T14" s="4" t="s">
        <v>167</v>
      </c>
      <c r="U14" s="4" t="s">
        <v>168</v>
      </c>
      <c r="V14" s="38">
        <v>43406</v>
      </c>
      <c r="W14" s="4" t="s">
        <v>207</v>
      </c>
      <c r="X14" s="4" t="s">
        <v>193</v>
      </c>
    </row>
    <row r="15" spans="1:24" ht="20.25" customHeight="1" x14ac:dyDescent="0.15">
      <c r="A15" s="17" t="s">
        <v>126</v>
      </c>
      <c r="B15" s="41" t="s">
        <v>127</v>
      </c>
      <c r="C15" s="6">
        <v>44043</v>
      </c>
      <c r="D15" s="18">
        <v>1.6339999999999999</v>
      </c>
      <c r="E15" s="19">
        <v>2.2650000000000001</v>
      </c>
      <c r="F15" s="19">
        <v>6.6E-3</v>
      </c>
      <c r="G15" s="20">
        <v>0.25</v>
      </c>
      <c r="H15" s="7">
        <v>27893.120532407407</v>
      </c>
      <c r="I15" s="22">
        <v>1859.22</v>
      </c>
      <c r="J15" s="36">
        <v>1.6135999999999999</v>
      </c>
      <c r="K15" s="34">
        <v>1.07844E-2</v>
      </c>
      <c r="L15" s="13">
        <v>1.6447843999999998</v>
      </c>
      <c r="M15" s="32">
        <v>20.050572167999999</v>
      </c>
      <c r="N15" s="12">
        <v>4211.1333000000004</v>
      </c>
      <c r="O15" s="32">
        <v>1211.0959080000007</v>
      </c>
      <c r="P15" s="37">
        <v>0.1918</v>
      </c>
      <c r="Q15" s="37">
        <v>0.2797</v>
      </c>
      <c r="R15" s="37">
        <v>0.56540000000000001</v>
      </c>
      <c r="S15" s="37">
        <v>0.13389999999999999</v>
      </c>
      <c r="T15" s="4" t="s">
        <v>179</v>
      </c>
      <c r="U15" s="4" t="s">
        <v>180</v>
      </c>
      <c r="V15" s="38">
        <v>39492</v>
      </c>
      <c r="W15" s="4" t="s">
        <v>238</v>
      </c>
      <c r="X15" s="4" t="s">
        <v>193</v>
      </c>
    </row>
    <row r="16" spans="1:24" s="31" customFormat="1" ht="20.25" customHeight="1" x14ac:dyDescent="0.15">
      <c r="A16" s="24" t="s">
        <v>128</v>
      </c>
      <c r="B16" s="42" t="s">
        <v>129</v>
      </c>
      <c r="C16" s="25">
        <v>44046</v>
      </c>
      <c r="D16" s="95">
        <v>1.3952</v>
      </c>
      <c r="E16" s="96">
        <v>2.5213000000000001</v>
      </c>
      <c r="F16" s="96">
        <v>3.3E-3</v>
      </c>
      <c r="G16" s="97">
        <v>0.09</v>
      </c>
      <c r="H16" s="29">
        <v>27893.120532407407</v>
      </c>
      <c r="I16" s="22">
        <v>2285.52</v>
      </c>
      <c r="J16" s="36">
        <v>1.3126</v>
      </c>
      <c r="K16" s="34">
        <v>4.6041600000000004E-3</v>
      </c>
      <c r="L16" s="30">
        <v>1.39980416</v>
      </c>
      <c r="M16" s="32">
        <v>10.522899763200002</v>
      </c>
      <c r="N16" s="12">
        <v>5762.4815760000001</v>
      </c>
      <c r="O16" s="32">
        <v>2762.5080240000002</v>
      </c>
      <c r="P16" s="37">
        <v>0.43330000000000002</v>
      </c>
      <c r="Q16" s="37">
        <v>0.54669999999999996</v>
      </c>
      <c r="R16" s="37">
        <v>1.4662999999999999</v>
      </c>
      <c r="S16" s="37">
        <v>0.57379999999999998</v>
      </c>
      <c r="T16" s="4" t="s">
        <v>181</v>
      </c>
      <c r="U16" s="4" t="s">
        <v>182</v>
      </c>
      <c r="V16" s="38">
        <v>42151</v>
      </c>
      <c r="W16" s="4" t="s">
        <v>209</v>
      </c>
      <c r="X16" s="4" t="s">
        <v>193</v>
      </c>
    </row>
    <row r="17" spans="1:24" ht="20.25" customHeight="1" x14ac:dyDescent="0.15">
      <c r="A17" s="17" t="s">
        <v>130</v>
      </c>
      <c r="B17" s="41" t="s">
        <v>131</v>
      </c>
      <c r="C17" s="6">
        <v>44046</v>
      </c>
      <c r="D17" s="18">
        <v>3.5030000000000001</v>
      </c>
      <c r="E17" s="19">
        <v>5.09</v>
      </c>
      <c r="F17" s="19">
        <v>4.9099999999999998E-2</v>
      </c>
      <c r="G17" s="20">
        <v>0.6</v>
      </c>
      <c r="H17" s="7">
        <v>27893.120532407407</v>
      </c>
      <c r="I17" s="22">
        <v>908.83</v>
      </c>
      <c r="J17" s="36">
        <v>3.3008999999999999</v>
      </c>
      <c r="K17" s="34">
        <v>0.17199729999999999</v>
      </c>
      <c r="L17" s="13">
        <v>3.6749973000000002</v>
      </c>
      <c r="M17" s="32">
        <v>156.31630615899999</v>
      </c>
      <c r="N17" s="12">
        <v>4625.9447</v>
      </c>
      <c r="O17" s="32">
        <v>1625.9877529999999</v>
      </c>
      <c r="P17" s="37">
        <v>0.28170000000000001</v>
      </c>
      <c r="Q17" s="37">
        <v>0.43099999999999999</v>
      </c>
      <c r="R17" s="37">
        <v>0.74199999999999999</v>
      </c>
      <c r="S17" s="37">
        <v>0.38290000000000002</v>
      </c>
      <c r="T17" s="4" t="s">
        <v>183</v>
      </c>
      <c r="U17" s="4" t="s">
        <v>184</v>
      </c>
      <c r="V17" s="38">
        <v>39836</v>
      </c>
      <c r="W17" s="4" t="s">
        <v>239</v>
      </c>
      <c r="X17" s="4" t="s">
        <v>193</v>
      </c>
    </row>
    <row r="18" spans="1:24" ht="20.25" customHeight="1" x14ac:dyDescent="0.15">
      <c r="A18" s="17" t="s">
        <v>132</v>
      </c>
      <c r="B18" s="41" t="s">
        <v>133</v>
      </c>
      <c r="C18" s="6">
        <v>44046</v>
      </c>
      <c r="D18" s="18">
        <v>1.0319</v>
      </c>
      <c r="E18" s="19">
        <v>1.0319</v>
      </c>
      <c r="F18" s="19">
        <v>2.0000000000000001E-4</v>
      </c>
      <c r="G18" s="20">
        <v>0.02</v>
      </c>
      <c r="H18" s="7">
        <v>27893.120520833334</v>
      </c>
      <c r="I18" s="22">
        <v>1023.05</v>
      </c>
      <c r="J18" s="36">
        <v>0.97750000000000004</v>
      </c>
      <c r="K18" s="34">
        <v>2.0638000000000001E-4</v>
      </c>
      <c r="L18" s="13">
        <v>1.0321063800000001</v>
      </c>
      <c r="M18" s="32">
        <v>0.21113705900000002</v>
      </c>
      <c r="N18" s="12">
        <v>1055.685295</v>
      </c>
      <c r="O18" s="32">
        <v>55.653919999999971</v>
      </c>
      <c r="P18" s="37">
        <v>6.9999999999999999E-4</v>
      </c>
      <c r="Q18" s="37">
        <v>2.2700000000000001E-2</v>
      </c>
      <c r="R18" s="37">
        <v>3.0099999999999998E-2</v>
      </c>
      <c r="S18" s="37">
        <v>0.01</v>
      </c>
      <c r="T18" s="4" t="s">
        <v>185</v>
      </c>
      <c r="U18" s="4" t="s">
        <v>184</v>
      </c>
      <c r="V18" s="38">
        <v>43573</v>
      </c>
      <c r="W18" s="4" t="s">
        <v>191</v>
      </c>
      <c r="X18" s="4" t="s">
        <v>193</v>
      </c>
    </row>
    <row r="19" spans="1:24" ht="20.25" customHeight="1" x14ac:dyDescent="0.15">
      <c r="A19" s="17" t="s">
        <v>134</v>
      </c>
      <c r="B19" s="41" t="s">
        <v>135</v>
      </c>
      <c r="C19" s="6">
        <v>44046</v>
      </c>
      <c r="D19" s="18">
        <v>2.5859999999999999</v>
      </c>
      <c r="E19" s="19">
        <v>4.2229999999999999</v>
      </c>
      <c r="F19" s="19">
        <v>1.35E-2</v>
      </c>
      <c r="G19" s="20">
        <v>0.19</v>
      </c>
      <c r="H19" s="7">
        <v>27893.120532407407</v>
      </c>
      <c r="I19" s="22">
        <v>1295.6400000000001</v>
      </c>
      <c r="J19" s="36">
        <v>2.3155000000000001</v>
      </c>
      <c r="K19" s="34">
        <v>3.4910999999999998E-2</v>
      </c>
      <c r="L19" s="13">
        <v>2.620911</v>
      </c>
      <c r="M19" s="32">
        <v>45.232088040000001</v>
      </c>
      <c r="N19" s="12">
        <v>5471.4877200000001</v>
      </c>
      <c r="O19" s="32">
        <v>2471.4332999999997</v>
      </c>
      <c r="P19" s="37">
        <v>0.40160000000000001</v>
      </c>
      <c r="Q19" s="37">
        <v>0.5887</v>
      </c>
      <c r="R19" s="37">
        <v>1.7158</v>
      </c>
      <c r="S19" s="37">
        <v>0.63770000000000004</v>
      </c>
      <c r="T19" s="4" t="s">
        <v>186</v>
      </c>
      <c r="U19" s="4" t="s">
        <v>187</v>
      </c>
      <c r="V19" s="38">
        <v>38896</v>
      </c>
      <c r="W19" s="4" t="s">
        <v>240</v>
      </c>
      <c r="X19" s="4" t="s">
        <v>193</v>
      </c>
    </row>
    <row r="20" spans="1:24" ht="20.25" customHeight="1" x14ac:dyDescent="0.15">
      <c r="A20" s="17" t="s">
        <v>146</v>
      </c>
      <c r="B20" s="41" t="s">
        <v>147</v>
      </c>
      <c r="C20" s="6">
        <v>44046</v>
      </c>
      <c r="D20" s="18">
        <v>1.4875</v>
      </c>
      <c r="E20" s="19">
        <v>1.4875</v>
      </c>
      <c r="F20" s="19">
        <v>2.2599999999999999E-2</v>
      </c>
      <c r="G20" s="20">
        <v>1.54</v>
      </c>
      <c r="H20" s="7">
        <v>27893.120532407407</v>
      </c>
      <c r="I20" s="22">
        <v>2092.44</v>
      </c>
      <c r="J20" s="36">
        <v>1.4337</v>
      </c>
      <c r="K20" s="34">
        <v>3.3617500000000002E-2</v>
      </c>
      <c r="L20" s="13">
        <v>1.5211175000000001</v>
      </c>
      <c r="M20" s="32">
        <v>70.342601700000003</v>
      </c>
      <c r="N20" s="12">
        <v>3112.5045</v>
      </c>
      <c r="O20" s="32">
        <v>112.57327200000009</v>
      </c>
      <c r="P20" s="37">
        <v>0.2432</v>
      </c>
      <c r="Q20" s="37">
        <v>0.29570000000000002</v>
      </c>
      <c r="R20" s="37">
        <v>0.36209999999999998</v>
      </c>
      <c r="S20" s="37">
        <v>0.3125</v>
      </c>
      <c r="T20" s="4" t="s">
        <v>188</v>
      </c>
      <c r="U20" s="4" t="s">
        <v>189</v>
      </c>
      <c r="V20" s="38">
        <v>42024</v>
      </c>
      <c r="W20" s="4" t="s">
        <v>191</v>
      </c>
      <c r="X20" s="4" t="s">
        <v>193</v>
      </c>
    </row>
    <row r="21" spans="1:24" ht="20.25" customHeight="1" x14ac:dyDescent="0.15">
      <c r="A21" s="21" t="s">
        <v>136</v>
      </c>
      <c r="B21" s="41" t="s">
        <v>137</v>
      </c>
      <c r="C21" s="6">
        <v>44046</v>
      </c>
      <c r="D21" s="18">
        <v>1.7931999999999999</v>
      </c>
      <c r="E21" s="19">
        <v>1.7931999999999999</v>
      </c>
      <c r="F21" s="19">
        <v>4.7E-2</v>
      </c>
      <c r="G21" s="20">
        <v>2.69</v>
      </c>
      <c r="H21" s="7">
        <v>27893.120532407407</v>
      </c>
      <c r="I21" s="22">
        <v>0</v>
      </c>
      <c r="J21" s="36">
        <v>0</v>
      </c>
      <c r="K21" s="34">
        <v>8.4280399999999991E-2</v>
      </c>
      <c r="L21" s="13">
        <v>1.8774803999999998</v>
      </c>
      <c r="M21" s="32">
        <v>0</v>
      </c>
      <c r="N21" s="12">
        <v>0</v>
      </c>
      <c r="O21" s="33">
        <v>0</v>
      </c>
      <c r="P21" s="37">
        <v>0.40820000000000001</v>
      </c>
      <c r="Q21" s="37">
        <v>1.5805</v>
      </c>
      <c r="R21" s="37">
        <v>0.77539999999999998</v>
      </c>
      <c r="S21" s="37">
        <v>0.59409999999999996</v>
      </c>
      <c r="T21" s="4" t="s">
        <v>169</v>
      </c>
      <c r="U21" s="4" t="s">
        <v>170</v>
      </c>
      <c r="V21" s="38">
        <v>42488</v>
      </c>
      <c r="W21" s="4" t="s">
        <v>241</v>
      </c>
      <c r="X21" s="4" t="s">
        <v>193</v>
      </c>
    </row>
    <row r="22" spans="1:24" ht="20.25" customHeight="1" x14ac:dyDescent="0.15">
      <c r="A22" s="21" t="s">
        <v>138</v>
      </c>
      <c r="B22" s="41" t="s">
        <v>139</v>
      </c>
      <c r="C22" s="6">
        <v>44046</v>
      </c>
      <c r="D22" s="18">
        <v>1.4855</v>
      </c>
      <c r="E22" s="19">
        <v>1.4855</v>
      </c>
      <c r="F22" s="19">
        <v>2.18E-2</v>
      </c>
      <c r="G22" s="20">
        <v>1.49</v>
      </c>
      <c r="H22" s="7">
        <v>27893.120532407407</v>
      </c>
      <c r="I22" s="22">
        <v>0</v>
      </c>
      <c r="J22" s="36">
        <v>0</v>
      </c>
      <c r="K22" s="34">
        <v>3.23839E-2</v>
      </c>
      <c r="L22" s="13">
        <v>1.5178839</v>
      </c>
      <c r="M22" s="32">
        <v>0</v>
      </c>
      <c r="N22" s="12">
        <v>0</v>
      </c>
      <c r="O22" s="33">
        <v>0</v>
      </c>
      <c r="P22" s="37">
        <v>0.34460000000000002</v>
      </c>
      <c r="Q22" s="37">
        <v>0.48549999999999999</v>
      </c>
      <c r="R22" s="37">
        <v>0.48549999999999999</v>
      </c>
      <c r="S22" s="37">
        <v>0.48549999999999999</v>
      </c>
      <c r="T22" s="4" t="s">
        <v>167</v>
      </c>
      <c r="U22" s="4" t="s">
        <v>168</v>
      </c>
      <c r="V22" s="38">
        <v>43852</v>
      </c>
      <c r="W22" s="4" t="s">
        <v>204</v>
      </c>
      <c r="X22" s="4" t="s">
        <v>193</v>
      </c>
    </row>
    <row r="23" spans="1:24" ht="20.25" customHeight="1" x14ac:dyDescent="0.15">
      <c r="A23" s="21" t="s">
        <v>140</v>
      </c>
      <c r="B23" s="41" t="s">
        <v>141</v>
      </c>
      <c r="C23" s="6">
        <v>44046</v>
      </c>
      <c r="D23" s="18">
        <v>1.3126</v>
      </c>
      <c r="E23" s="19">
        <v>1.3126</v>
      </c>
      <c r="F23" s="19">
        <v>3.85E-2</v>
      </c>
      <c r="G23" s="20">
        <v>3.02</v>
      </c>
      <c r="H23" s="7">
        <v>27893.120532407407</v>
      </c>
      <c r="I23" s="22">
        <v>0</v>
      </c>
      <c r="J23" s="36">
        <v>0</v>
      </c>
      <c r="K23" s="34">
        <v>5.0535099999999999E-2</v>
      </c>
      <c r="L23" s="13">
        <v>1.3631351</v>
      </c>
      <c r="M23" s="32">
        <v>0</v>
      </c>
      <c r="N23" s="12">
        <v>0</v>
      </c>
      <c r="O23" s="33">
        <v>0</v>
      </c>
      <c r="P23" s="37">
        <v>0.29020000000000001</v>
      </c>
      <c r="Q23" s="37">
        <v>0.31259999999999999</v>
      </c>
      <c r="R23" s="37">
        <v>0.31259999999999999</v>
      </c>
      <c r="S23" s="37">
        <v>0.31259999999999999</v>
      </c>
      <c r="T23" s="4" t="s">
        <v>165</v>
      </c>
      <c r="U23" s="4" t="s">
        <v>166</v>
      </c>
      <c r="V23" s="38">
        <v>43871</v>
      </c>
      <c r="W23" s="4" t="s">
        <v>242</v>
      </c>
      <c r="X23" s="4" t="s">
        <v>193</v>
      </c>
    </row>
    <row r="24" spans="1:24" s="31" customFormat="1" ht="20.25" customHeight="1" x14ac:dyDescent="0.15">
      <c r="A24" s="24" t="s">
        <v>195</v>
      </c>
      <c r="B24" s="42" t="s">
        <v>205</v>
      </c>
      <c r="C24" s="25">
        <v>44043</v>
      </c>
      <c r="D24" s="95">
        <v>1.5012000000000001</v>
      </c>
      <c r="E24" s="96">
        <v>1.5012000000000001</v>
      </c>
      <c r="F24" s="96">
        <v>3.5000000000000001E-3</v>
      </c>
      <c r="G24" s="97">
        <v>0.23</v>
      </c>
      <c r="H24" s="29">
        <v>27893.120520833334</v>
      </c>
      <c r="I24" s="22">
        <v>0</v>
      </c>
      <c r="J24" s="36">
        <v>0</v>
      </c>
      <c r="K24" s="98">
        <v>5.2542000000000005E-3</v>
      </c>
      <c r="L24" s="30">
        <v>1.5064542000000001</v>
      </c>
      <c r="M24" s="99">
        <v>0</v>
      </c>
      <c r="N24" s="89">
        <v>0</v>
      </c>
      <c r="O24" s="90">
        <v>0</v>
      </c>
      <c r="P24" s="91">
        <v>0.30409999999999998</v>
      </c>
      <c r="Q24" s="91">
        <v>0.5262</v>
      </c>
      <c r="R24" s="91">
        <v>0.50119999999999998</v>
      </c>
      <c r="S24" s="91">
        <v>0.30009999999999998</v>
      </c>
      <c r="T24" s="92" t="s">
        <v>196</v>
      </c>
      <c r="U24" s="92" t="s">
        <v>197</v>
      </c>
      <c r="V24" s="93">
        <v>43483</v>
      </c>
      <c r="W24" s="94" t="s">
        <v>243</v>
      </c>
      <c r="X24" s="94" t="s">
        <v>193</v>
      </c>
    </row>
    <row r="25" spans="1:24" ht="20.25" customHeight="1" x14ac:dyDescent="0.15">
      <c r="A25" s="21"/>
      <c r="B25" s="41"/>
      <c r="C25" s="6"/>
      <c r="D25" s="8"/>
      <c r="E25" s="9"/>
      <c r="F25" s="9"/>
      <c r="G25" s="10"/>
      <c r="H25" s="7"/>
      <c r="I25" s="22"/>
      <c r="J25" s="36"/>
      <c r="K25" s="35"/>
      <c r="L25" s="13"/>
      <c r="M25" s="33"/>
      <c r="N25" s="12"/>
      <c r="O25" s="33"/>
      <c r="P25" s="37"/>
      <c r="Q25" s="37"/>
      <c r="R25" s="37"/>
      <c r="S25" s="37"/>
      <c r="T25" s="4"/>
      <c r="U25" s="4"/>
      <c r="V25" s="38"/>
      <c r="W25" s="4"/>
      <c r="X25" s="4"/>
    </row>
  </sheetData>
  <mergeCells count="1">
    <mergeCell ref="E1:J1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GET_STOCK3">
                <anchor moveWithCells="1">
                  <from>
                    <xdr:col>0</xdr:col>
                    <xdr:colOff>104775</xdr:colOff>
                    <xdr:row>0</xdr:row>
                    <xdr:rowOff>66675</xdr:rowOff>
                  </from>
                  <to>
                    <xdr:col>0</xdr:col>
                    <xdr:colOff>1009650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讯 股 票</vt:lpstr>
      <vt:lpstr>天 基 金</vt:lpstr>
      <vt:lpstr>天基金（精简版）</vt:lpstr>
      <vt:lpstr>浪 基 金（还在盘）</vt:lpstr>
      <vt:lpstr>爱 基 金（已放弃治疗）</vt:lpstr>
    </vt:vector>
  </TitlesOfParts>
  <Company>Luxottica Tristar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 Edison</dc:creator>
  <cp:lastModifiedBy>Administrator</cp:lastModifiedBy>
  <dcterms:created xsi:type="dcterms:W3CDTF">2018-09-22T00:54:07Z</dcterms:created>
  <dcterms:modified xsi:type="dcterms:W3CDTF">2020-08-25T05:40:37Z</dcterms:modified>
</cp:coreProperties>
</file>