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DF89" lockStructure="1"/>
  <bookViews>
    <workbookView xWindow="360" yWindow="330" windowWidth="12120" windowHeight="9120" activeTab="1"/>
  </bookViews>
  <sheets>
    <sheet name="Introduction" sheetId="1" r:id="rId1"/>
    <sheet name="Analysis" sheetId="2" r:id="rId2"/>
    <sheet name="Material Properties" sheetId="3" r:id="rId3"/>
    <sheet name="Elevated Temperatures" sheetId="4" r:id="rId4"/>
    <sheet name="Equations" sheetId="5" r:id="rId5"/>
    <sheet name="Revisions" sheetId="6" r:id="rId6"/>
  </sheets>
  <definedNames>
    <definedName name="b">Analysis!$D$20</definedName>
    <definedName name="beta">Analysis!$D$19</definedName>
    <definedName name="ca">Analysis!$T$24</definedName>
    <definedName name="cb">Analysis!$T$25</definedName>
    <definedName name="cc">Analysis!$T$26</definedName>
    <definedName name="cd">Analysis!$T$32</definedName>
    <definedName name="ce">Analysis!$T$33</definedName>
    <definedName name="deltad">Analysis!$D$30</definedName>
    <definedName name="do">Analysis!$D$8</definedName>
    <definedName name="e">Analysis!$D$16</definedName>
    <definedName name="ftu">Analysis!$D$15</definedName>
    <definedName name="fty">Analysis!$D$14</definedName>
    <definedName name="nu">Analysis!$D$17</definedName>
    <definedName name="py">Analysis!$D$24</definedName>
    <definedName name="s">Analysis!$D$10</definedName>
    <definedName name="t">Analysis!$D$9</definedName>
  </definedNames>
  <calcPr calcId="0"/>
</workbook>
</file>

<file path=xl/calcChain.xml><?xml version="1.0" encoding="utf-8"?>
<calcChain xmlns="http://schemas.openxmlformats.org/spreadsheetml/2006/main">
  <c r="D19" i="2" l="1"/>
  <c r="D20" i="2" s="1"/>
  <c r="D25" i="2" s="1"/>
  <c r="D26" i="2" s="1"/>
  <c r="D24" i="2"/>
  <c r="D30" i="2" s="1"/>
  <c r="D31" i="2" s="1"/>
  <c r="P26" i="2"/>
  <c r="P32" i="2"/>
  <c r="P33" i="2"/>
  <c r="P34" i="2"/>
  <c r="P35" i="2"/>
  <c r="T43" i="4"/>
  <c r="AA43" i="4"/>
  <c r="T44" i="4"/>
  <c r="AA44" i="4"/>
  <c r="T45" i="4"/>
  <c r="AA45" i="4"/>
  <c r="T46" i="4"/>
  <c r="V46" i="4"/>
  <c r="AA46" i="4"/>
  <c r="T47" i="4"/>
  <c r="V47" i="4"/>
  <c r="AA47" i="4"/>
  <c r="T48" i="4"/>
  <c r="V48" i="4"/>
  <c r="AA48" i="4"/>
  <c r="AC48" i="4"/>
  <c r="T49" i="4"/>
  <c r="V49" i="4"/>
  <c r="AA49" i="4"/>
  <c r="AC49" i="4"/>
  <c r="T50" i="4"/>
  <c r="V50" i="4"/>
  <c r="AA50" i="4"/>
  <c r="AC50" i="4"/>
  <c r="AA51" i="4"/>
  <c r="AC51" i="4"/>
  <c r="D10" i="3"/>
  <c r="F10" i="3"/>
  <c r="H10" i="3"/>
  <c r="D11" i="3"/>
  <c r="F11" i="3"/>
  <c r="H11" i="3"/>
  <c r="D12" i="3"/>
  <c r="F12" i="3"/>
  <c r="H12" i="3"/>
  <c r="D13" i="3"/>
  <c r="F13" i="3"/>
  <c r="H13" i="3"/>
  <c r="D14" i="3"/>
  <c r="F14" i="3"/>
  <c r="H14" i="3"/>
  <c r="D15" i="3"/>
  <c r="F15" i="3"/>
  <c r="H15" i="3"/>
  <c r="D16" i="3"/>
  <c r="F16" i="3"/>
  <c r="H16" i="3"/>
  <c r="D17" i="3"/>
  <c r="F17" i="3"/>
  <c r="H17" i="3"/>
  <c r="D18" i="3"/>
  <c r="F18" i="3"/>
  <c r="H18" i="3"/>
  <c r="D19" i="3"/>
  <c r="F19" i="3"/>
  <c r="H19" i="3"/>
  <c r="D20" i="3"/>
  <c r="F20" i="3"/>
  <c r="H20" i="3"/>
  <c r="D21" i="3"/>
  <c r="F21" i="3"/>
  <c r="H21" i="3"/>
  <c r="D22" i="3"/>
  <c r="F22" i="3"/>
  <c r="H22" i="3"/>
  <c r="D23" i="3"/>
  <c r="F23" i="3"/>
  <c r="H23" i="3"/>
  <c r="D24" i="3"/>
  <c r="F24" i="3"/>
  <c r="H24" i="3"/>
  <c r="D25" i="3"/>
  <c r="F25" i="3"/>
  <c r="H25" i="3"/>
  <c r="D26" i="3"/>
  <c r="F26" i="3"/>
  <c r="H26" i="3"/>
  <c r="D27" i="3"/>
  <c r="F27" i="3"/>
  <c r="H27" i="3"/>
  <c r="D28" i="3"/>
  <c r="F28" i="3"/>
  <c r="H28" i="3"/>
  <c r="D29" i="3"/>
  <c r="F29" i="3"/>
  <c r="H29" i="3"/>
  <c r="D30" i="3"/>
  <c r="F30" i="3"/>
  <c r="H30" i="3"/>
  <c r="F31" i="3"/>
  <c r="D32" i="3"/>
  <c r="F32" i="3"/>
  <c r="H32" i="3"/>
  <c r="D33" i="3"/>
  <c r="F33" i="3"/>
  <c r="H33" i="3"/>
</calcChain>
</file>

<file path=xl/sharedStrings.xml><?xml version="1.0" encoding="utf-8"?>
<sst xmlns="http://schemas.openxmlformats.org/spreadsheetml/2006/main" count="321" uniqueCount="212">
  <si>
    <r>
      <t>CASING.XLS</t>
    </r>
    <r>
      <rPr>
        <sz val="10"/>
        <rFont val="courier"/>
      </rPr>
      <t xml:space="preserve">  </t>
    </r>
    <r>
      <rPr>
        <sz val="9"/>
        <rFont val="Arial"/>
        <family val="2"/>
      </rPr>
      <t>(EXCEL 5.0 spreadsheet)</t>
    </r>
  </si>
  <si>
    <t>Version 1.03 (1-01)</t>
  </si>
  <si>
    <t>Motor Casing Design for Amateur Rockets</t>
  </si>
  <si>
    <t>by R.A.Nakka</t>
  </si>
  <si>
    <t>Note: Contents of this spreadsheet are password protected to maintain the integrity of the original file.</t>
  </si>
  <si>
    <t>For free distribution</t>
  </si>
  <si>
    <t>Introduction</t>
  </si>
  <si>
    <r>
      <t xml:space="preserve">This EXCEL 5.0 spreadsheet can be used to determine the </t>
    </r>
    <r>
      <rPr>
        <sz val="10"/>
        <rFont val="Arial"/>
      </rPr>
      <t>Design Pressure</t>
    </r>
    <r>
      <rPr>
        <sz val="10"/>
        <rFont val="Arial"/>
      </rPr>
      <t xml:space="preserve"> for a </t>
    </r>
  </si>
  <si>
    <r>
      <t xml:space="preserve">solid rocket motor casing, as well as the </t>
    </r>
    <r>
      <rPr>
        <sz val="10"/>
        <rFont val="Arial"/>
      </rPr>
      <t>Burst Pressure.</t>
    </r>
    <r>
      <rPr>
        <sz val="10"/>
        <rFont val="Arial"/>
      </rPr>
      <t xml:space="preserve"> Also determined is</t>
    </r>
  </si>
  <si>
    <r>
      <t xml:space="preserve">the </t>
    </r>
    <r>
      <rPr>
        <sz val="10"/>
        <rFont val="Arial"/>
      </rPr>
      <t>radial expansion</t>
    </r>
    <r>
      <rPr>
        <sz val="10"/>
        <rFont val="Arial"/>
      </rPr>
      <t xml:space="preserve"> (change in diameter) of the casing due to combustion chamber</t>
    </r>
  </si>
  <si>
    <t>pressure, an imporant consideration for case bonded designs.</t>
  </si>
  <si>
    <r>
      <t xml:space="preserve">The </t>
    </r>
    <r>
      <rPr>
        <i/>
        <sz val="10"/>
        <rFont val="Arial"/>
      </rPr>
      <t>Design Pressure</t>
    </r>
    <r>
      <rPr>
        <sz val="10"/>
        <rFont val="Arial"/>
      </rPr>
      <t xml:space="preserve"> is considered to be the Maximum Expected Operating </t>
    </r>
  </si>
  <si>
    <t xml:space="preserve">Pressure (MEOP), that is, the pressure not normally expected to be exceeded </t>
  </si>
  <si>
    <t xml:space="preserve">during the operation of the motor. The design criterion is absence of permanent </t>
  </si>
  <si>
    <t xml:space="preserve">deformation of the casing under this operating condition, that is, the Yield </t>
  </si>
  <si>
    <t>Strength of the casing material is not exceeded.</t>
  </si>
  <si>
    <r>
      <t xml:space="preserve">A </t>
    </r>
    <r>
      <rPr>
        <i/>
        <sz val="10"/>
        <rFont val="Arial"/>
      </rPr>
      <t>Design Safety Factor</t>
    </r>
    <r>
      <rPr>
        <sz val="10"/>
        <rFont val="Arial"/>
      </rPr>
      <t xml:space="preserve"> is specified, based on the Yield Strength criterion, with the  </t>
    </r>
  </si>
  <si>
    <t>value typically being between 1.5 and 2.0 depending on how conservative the design</t>
  </si>
  <si>
    <t>is chosen to be. Casing materials with unspecified strength properties should employ</t>
  </si>
  <si>
    <t>a higher Safety Factor.</t>
  </si>
  <si>
    <r>
      <t xml:space="preserve">The </t>
    </r>
    <r>
      <rPr>
        <i/>
        <sz val="10"/>
        <rFont val="Arial"/>
      </rPr>
      <t>Burst Pressure</t>
    </r>
    <r>
      <rPr>
        <sz val="10"/>
        <rFont val="Arial"/>
      </rPr>
      <t xml:space="preserve"> is the chamber pressure at which the casing is likely to </t>
    </r>
  </si>
  <si>
    <r>
      <t xml:space="preserve">catastrophically fail. The </t>
    </r>
    <r>
      <rPr>
        <i/>
        <sz val="10"/>
        <rFont val="Arial"/>
      </rPr>
      <t>Burst Safety Factor</t>
    </r>
    <r>
      <rPr>
        <sz val="10"/>
        <rFont val="Arial"/>
      </rPr>
      <t xml:space="preserve"> is given as the ratio of the Burst</t>
    </r>
  </si>
  <si>
    <t>Pressure to the Design Pressure (a motor must be fitted with a pressure limiting</t>
  </si>
  <si>
    <t>device, such as shear pins to retain the nozzle or head, or a burst plug; the purpose</t>
  </si>
  <si>
    <t>of such is to provide for a controlled release of pressure before it reaches this critical</t>
  </si>
  <si>
    <t>value).</t>
  </si>
  <si>
    <r>
      <t xml:space="preserve">Values for material </t>
    </r>
    <r>
      <rPr>
        <i/>
        <sz val="10"/>
        <rFont val="Arial"/>
      </rPr>
      <t>Yield Strength</t>
    </r>
    <r>
      <rPr>
        <sz val="10"/>
        <rFont val="Arial"/>
      </rPr>
      <t xml:space="preserve"> (stress at which permanent deformation</t>
    </r>
  </si>
  <si>
    <r>
      <t xml:space="preserve">occurs) and </t>
    </r>
    <r>
      <rPr>
        <i/>
        <sz val="10"/>
        <rFont val="Arial"/>
      </rPr>
      <t>Ultimate Strength</t>
    </r>
    <r>
      <rPr>
        <sz val="10"/>
        <rFont val="Arial"/>
      </rPr>
      <t xml:space="preserve"> (stress at which material ruptures) are given for </t>
    </r>
  </si>
  <si>
    <t>various materials typically used for amateur rocket motor casings.</t>
  </si>
  <si>
    <t>The detrimental effect of heating of the casing under operating conditions can be taken</t>
  </si>
  <si>
    <t>into account by use of material strength reduction curves at elevated temperatures.</t>
  </si>
  <si>
    <t>Design and Burst Pressures for Rocket Motor Casing</t>
  </si>
  <si>
    <r>
      <t xml:space="preserve">[ Input data in </t>
    </r>
    <r>
      <rPr>
        <i/>
        <sz val="10"/>
        <color indexed="12"/>
        <rFont val="Arial"/>
      </rPr>
      <t>blue</t>
    </r>
    <r>
      <rPr>
        <i/>
        <sz val="10"/>
        <rFont val="Arial"/>
      </rPr>
      <t xml:space="preserve"> text, English or (SI) units]</t>
    </r>
  </si>
  <si>
    <t>Casing Dimensions and Design Factors</t>
  </si>
  <si>
    <t>Do =</t>
  </si>
  <si>
    <t>in. (mm)</t>
  </si>
  <si>
    <t>Diameter, outside</t>
  </si>
  <si>
    <t>t =</t>
  </si>
  <si>
    <t>wall thickness</t>
  </si>
  <si>
    <r>
      <t>S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 xml:space="preserve"> =</t>
    </r>
  </si>
  <si>
    <t>Design Safety factor</t>
  </si>
  <si>
    <t>Material Properties</t>
  </si>
  <si>
    <t>Fty =</t>
  </si>
  <si>
    <t>ksi (MPa)</t>
  </si>
  <si>
    <t>Yield Strength</t>
  </si>
  <si>
    <t>Ftu =</t>
  </si>
  <si>
    <t>Ultimate Strength</t>
  </si>
  <si>
    <t>E =</t>
  </si>
  <si>
    <t>Msi (MPa)</t>
  </si>
  <si>
    <t>Modulus of Elasticity</t>
  </si>
  <si>
    <r>
      <t>n</t>
    </r>
    <r>
      <rPr>
        <sz val="10"/>
        <rFont val="Arial"/>
      </rPr>
      <t xml:space="preserve"> =</t>
    </r>
  </si>
  <si>
    <t>Poisson Ratio</t>
  </si>
  <si>
    <t>b =</t>
  </si>
  <si>
    <t>Fty/Ftu</t>
  </si>
  <si>
    <t>B =</t>
  </si>
  <si>
    <t>Burst factor</t>
  </si>
  <si>
    <t>Plotting data:</t>
  </si>
  <si>
    <t>Design and Burst Pressures</t>
  </si>
  <si>
    <t>Fitted Polynomial coefficients</t>
  </si>
  <si>
    <r>
      <t>P</t>
    </r>
    <r>
      <rPr>
        <b/>
        <vertAlign val="subscript"/>
        <sz val="10"/>
        <rFont val="Arial"/>
        <family val="2"/>
      </rPr>
      <t>D</t>
    </r>
    <r>
      <rPr>
        <b/>
        <sz val="10"/>
        <rFont val="Arial"/>
      </rPr>
      <t xml:space="preserve"> =</t>
    </r>
  </si>
  <si>
    <t>psi (kPa)</t>
  </si>
  <si>
    <t>Design pressure</t>
  </si>
  <si>
    <t>b</t>
  </si>
  <si>
    <t>B</t>
  </si>
  <si>
    <t>A</t>
  </si>
  <si>
    <r>
      <t>P</t>
    </r>
    <r>
      <rPr>
        <b/>
        <vertAlign val="subscript"/>
        <sz val="10"/>
        <rFont val="Arial"/>
        <family val="2"/>
      </rPr>
      <t>U</t>
    </r>
    <r>
      <rPr>
        <b/>
        <sz val="10"/>
        <rFont val="Arial"/>
      </rPr>
      <t xml:space="preserve"> =</t>
    </r>
  </si>
  <si>
    <t>Burst pressure</t>
  </si>
  <si>
    <r>
      <t>S</t>
    </r>
    <r>
      <rPr>
        <b/>
        <vertAlign val="subscript"/>
        <sz val="10"/>
        <rFont val="Arial"/>
      </rPr>
      <t>U</t>
    </r>
    <r>
      <rPr>
        <b/>
        <sz val="10"/>
        <rFont val="Arial"/>
      </rPr>
      <t xml:space="preserve"> =</t>
    </r>
  </si>
  <si>
    <t>Burst Safety Factor</t>
  </si>
  <si>
    <t>C</t>
  </si>
  <si>
    <t>Elastic Deformation under Pressure *</t>
  </si>
  <si>
    <r>
      <t>D</t>
    </r>
    <r>
      <rPr>
        <b/>
        <sz val="10"/>
        <rFont val="Arial"/>
      </rPr>
      <t>D =</t>
    </r>
  </si>
  <si>
    <t>in. (m.)</t>
  </si>
  <si>
    <r>
      <t>Change in casing diameter, at P</t>
    </r>
    <r>
      <rPr>
        <b/>
        <vertAlign val="subscript"/>
        <sz val="10"/>
        <rFont val="Arial"/>
        <family val="2"/>
      </rPr>
      <t>D</t>
    </r>
  </si>
  <si>
    <r>
      <t>D</t>
    </r>
    <r>
      <rPr>
        <b/>
        <sz val="10"/>
        <rFont val="Arial"/>
      </rPr>
      <t>c =</t>
    </r>
  </si>
  <si>
    <r>
      <t>Change in casing circumference, at P</t>
    </r>
    <r>
      <rPr>
        <b/>
        <vertAlign val="subscript"/>
        <sz val="10"/>
        <rFont val="Arial"/>
        <family val="2"/>
      </rPr>
      <t>D</t>
    </r>
  </si>
  <si>
    <t>D</t>
  </si>
  <si>
    <t>E</t>
  </si>
  <si>
    <t>Notes:</t>
  </si>
  <si>
    <t>* Non-permanent deformation. For comparison purpose, a sheet of standard grade writing paper is about 0.004 in. (0.10 mm) thick.</t>
  </si>
  <si>
    <r>
      <t>ksi = psi (lb/in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 x 1000</t>
    </r>
  </si>
  <si>
    <r>
      <t>Msi = psi (lb/in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 x 10</t>
    </r>
    <r>
      <rPr>
        <vertAlign val="superscript"/>
        <sz val="9"/>
        <rFont val="Arial"/>
        <family val="2"/>
      </rPr>
      <t>6</t>
    </r>
  </si>
  <si>
    <r>
      <t>MPa = Pascal (N/m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 x 10</t>
    </r>
    <r>
      <rPr>
        <vertAlign val="superscript"/>
        <sz val="9"/>
        <rFont val="Arial"/>
        <family val="2"/>
      </rPr>
      <t>6</t>
    </r>
  </si>
  <si>
    <r>
      <t xml:space="preserve">See </t>
    </r>
    <r>
      <rPr>
        <i/>
        <sz val="10"/>
        <rFont val="Arial"/>
      </rPr>
      <t>Material Properties</t>
    </r>
    <r>
      <rPr>
        <sz val="10"/>
        <rFont val="Arial"/>
      </rPr>
      <t xml:space="preserve"> worksheet for Fty, Ftu, E, </t>
    </r>
    <r>
      <rPr>
        <sz val="10"/>
        <rFont val="symbol"/>
        <family val="1"/>
        <charset val="2"/>
      </rPr>
      <t>n</t>
    </r>
  </si>
  <si>
    <t>for various materials.</t>
  </si>
  <si>
    <r>
      <t xml:space="preserve">See </t>
    </r>
    <r>
      <rPr>
        <i/>
        <sz val="10"/>
        <rFont val="Arial"/>
      </rPr>
      <t>Elevated Temperature</t>
    </r>
    <r>
      <rPr>
        <sz val="10"/>
        <rFont val="Arial"/>
      </rPr>
      <t xml:space="preserve"> worksheet for strength</t>
    </r>
  </si>
  <si>
    <t>reduction due to heating of casing walls.</t>
  </si>
  <si>
    <t xml:space="preserve"> Mechanical properties for typical motor casing materials</t>
  </si>
  <si>
    <t>Room temperature (80 F.) material mechanical properties</t>
  </si>
  <si>
    <t>n</t>
  </si>
  <si>
    <t>Material</t>
  </si>
  <si>
    <t>Specification</t>
  </si>
  <si>
    <t>Typical usage</t>
  </si>
  <si>
    <t>Fty</t>
  </si>
  <si>
    <t>Ftu</t>
  </si>
  <si>
    <t>ksi</t>
  </si>
  <si>
    <t>Mpa</t>
  </si>
  <si>
    <t>Msi</t>
  </si>
  <si>
    <t>MPa</t>
  </si>
  <si>
    <t>Steel, low carbon</t>
  </si>
  <si>
    <t>C 1010 Hot rolled  tubing</t>
  </si>
  <si>
    <t>General purpose</t>
  </si>
  <si>
    <t>C 1010 Cold drawn seamless tubing</t>
  </si>
  <si>
    <t>C 1015 Hot rolled  tubing</t>
  </si>
  <si>
    <t>C 1015 Normalized  tubing</t>
  </si>
  <si>
    <t>C 1015 Cold drawn seamless tubing</t>
  </si>
  <si>
    <t>C 1025 Hot Rolled  tubing</t>
  </si>
  <si>
    <t>C 1025 Normalized  tubing</t>
  </si>
  <si>
    <t>C 1025 Cold drawn seamless tubing</t>
  </si>
  <si>
    <t>Stainless steel</t>
  </si>
  <si>
    <t>SAE 30304 tubing</t>
  </si>
  <si>
    <t>Hydraulics</t>
  </si>
  <si>
    <t>SAE 301, 1/4 hard, tubing</t>
  </si>
  <si>
    <t>Steel, low alloy</t>
  </si>
  <si>
    <t>AISI 4130 Normalized  (MIL-T-6736) tubing</t>
  </si>
  <si>
    <t>Aerospace</t>
  </si>
  <si>
    <t>AISI 4130 Cold drawn  (MIL-T-6736) tubing</t>
  </si>
  <si>
    <t>Aluminum alloy</t>
  </si>
  <si>
    <t>6061-T4  drawn tubing</t>
  </si>
  <si>
    <t>6061-T6  drawn tubing</t>
  </si>
  <si>
    <t>6061-T6511 extruded tubing</t>
  </si>
  <si>
    <t>2024-T3  drawn tubing</t>
  </si>
  <si>
    <t>2024-T42  drawn tubing</t>
  </si>
  <si>
    <t>7075-T6 (ww-T-700) drawn tubing</t>
  </si>
  <si>
    <t>7075-T73 (ww-T-700) drawn tubing</t>
  </si>
  <si>
    <t>Polyvinyl chloride (PVC)</t>
  </si>
  <si>
    <t>Rigid pipe, schedule 40</t>
  </si>
  <si>
    <t>Water pipe</t>
  </si>
  <si>
    <t>-</t>
  </si>
  <si>
    <t>Acrylonitrile Butadiene Styrene (ABS)</t>
  </si>
  <si>
    <t xml:space="preserve">Rigid pipe </t>
  </si>
  <si>
    <t>Drain pipe</t>
  </si>
  <si>
    <t>Paperboard</t>
  </si>
  <si>
    <t>Spiral wound tube</t>
  </si>
  <si>
    <t>Carpet roll</t>
  </si>
  <si>
    <r>
      <t xml:space="preserve">EMT, </t>
    </r>
    <r>
      <rPr>
        <sz val="8"/>
        <rFont val="Arial"/>
        <family val="2"/>
      </rPr>
      <t>see note [1]</t>
    </r>
  </si>
  <si>
    <t>Similar to C1015 annealed</t>
  </si>
  <si>
    <t>Electrical conduit</t>
  </si>
  <si>
    <r>
      <t xml:space="preserve">EMT, </t>
    </r>
    <r>
      <rPr>
        <sz val="8"/>
        <rFont val="Arial"/>
        <family val="2"/>
      </rPr>
      <t>see note [2]</t>
    </r>
  </si>
  <si>
    <t>Similar to C1015 as-rolled</t>
  </si>
  <si>
    <r>
      <t xml:space="preserve">[1] Values shown are based on Brinnell hardness tests performed on samples of </t>
    </r>
    <r>
      <rPr>
        <i/>
        <sz val="9"/>
        <rFont val="Arial"/>
        <family val="2"/>
      </rPr>
      <t>brand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x</t>
    </r>
    <r>
      <rPr>
        <sz val="9"/>
        <rFont val="Arial"/>
        <family val="2"/>
      </rPr>
      <t xml:space="preserve"> EMT.</t>
    </r>
  </si>
  <si>
    <r>
      <t xml:space="preserve">[2] Values shown are based on Brinnell hardness tests performed on samples of </t>
    </r>
    <r>
      <rPr>
        <i/>
        <sz val="9"/>
        <rFont val="Arial"/>
        <family val="2"/>
      </rPr>
      <t>brand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y</t>
    </r>
    <r>
      <rPr>
        <sz val="9"/>
        <rFont val="Arial"/>
        <family val="2"/>
      </rPr>
      <t xml:space="preserve"> EMT.</t>
    </r>
  </si>
  <si>
    <t xml:space="preserve"> Properties are typical and may deviate significantly from that shown.</t>
  </si>
  <si>
    <t>References:</t>
  </si>
  <si>
    <t>1. MIL-HDBK-5G</t>
  </si>
  <si>
    <t>2. et al</t>
  </si>
  <si>
    <t>Effect of Elevated Temperature on Material Strength</t>
  </si>
  <si>
    <t>In Fig.1 and Fig.2, the effect of temperature upon the strength of different materials is shown.</t>
  </si>
  <si>
    <t>As can be seen, both the Yield Strength (Fty) and the Ultimate Strength (Ftu) are greatly reduced</t>
  </si>
  <si>
    <t>at elevated temperature, especially true for aluminum alloys.</t>
  </si>
  <si>
    <r>
      <t xml:space="preserve">Strength reduction is, however, a  function of both </t>
    </r>
    <r>
      <rPr>
        <i/>
        <sz val="10"/>
        <rFont val="Arial"/>
      </rPr>
      <t>temperature</t>
    </r>
    <r>
      <rPr>
        <sz val="10"/>
        <rFont val="Arial"/>
      </rPr>
      <t xml:space="preserve"> and </t>
    </r>
    <r>
      <rPr>
        <i/>
        <sz val="10"/>
        <rFont val="Arial"/>
      </rPr>
      <t>time.</t>
    </r>
    <r>
      <rPr>
        <sz val="10"/>
        <rFont val="Arial"/>
      </rPr>
      <t xml:space="preserve">The </t>
    </r>
    <r>
      <rPr>
        <sz val="10"/>
        <rFont val="Arial"/>
      </rPr>
      <t>strength reductions</t>
    </r>
  </si>
  <si>
    <t>shown in Fig.1 and Fig.2 are for materials exposed to elevated temperatures for 1/2 hour.</t>
  </si>
  <si>
    <t>Ref. MIL-HDBK-5G</t>
  </si>
  <si>
    <r>
      <t xml:space="preserve">If a material is </t>
    </r>
    <r>
      <rPr>
        <i/>
        <sz val="10"/>
        <rFont val="Arial"/>
      </rPr>
      <t>rapidly heated</t>
    </r>
    <r>
      <rPr>
        <sz val="10"/>
        <rFont val="Arial"/>
      </rPr>
      <t xml:space="preserve"> (as with a rocket casing),  the strength reduction is less</t>
    </r>
  </si>
  <si>
    <t>pronounced. A comparison of material strengths at 1/2 hour exposure versus rapid rate of</t>
  </si>
  <si>
    <t>heating is shown in Fig.3 and Fig.4, for 2024-T3 aluminum (although this is true for most</t>
  </si>
  <si>
    <t>materials).</t>
  </si>
  <si>
    <t>For a rocket motor casing that will experience significant heating, as with a non case-bonded</t>
  </si>
  <si>
    <t>(unresticted burning) grain, temperature effects must be taken into consideration. It is therefore</t>
  </si>
  <si>
    <t>conservative to use Fig.1 and Fig.2 to obtain Fty and Ftu reductions in the design.</t>
  </si>
  <si>
    <t>Since the strength reduction for aluminum alloys is particularly severe, a solution to this</t>
  </si>
  <si>
    <t>problem would be to have the casing insulated, for example, with an ablative material, to</t>
  </si>
  <si>
    <t>achieve greatly reduced casing temperature.</t>
  </si>
  <si>
    <t>steel, AISI</t>
  </si>
  <si>
    <t>s.s. AISI</t>
  </si>
  <si>
    <t>Alum</t>
  </si>
  <si>
    <t>low-alloy</t>
  </si>
  <si>
    <t>301, 1/2hd</t>
  </si>
  <si>
    <t>2024-T3</t>
  </si>
  <si>
    <t>6061-T6</t>
  </si>
  <si>
    <t>T (F)</t>
  </si>
  <si>
    <t>2024-T3 alum</t>
  </si>
  <si>
    <t xml:space="preserve">Fty </t>
  </si>
  <si>
    <t>1/2 hr.</t>
  </si>
  <si>
    <t>percent</t>
  </si>
  <si>
    <t>100 F/s</t>
  </si>
  <si>
    <t>Steel</t>
  </si>
  <si>
    <t>SAE 1020</t>
  </si>
  <si>
    <t>Fty/FtyRT</t>
  </si>
  <si>
    <t>Ftu/FtuRT</t>
  </si>
  <si>
    <t>2. NACA-TN-3462</t>
  </si>
  <si>
    <t>Equations used in Analysis</t>
  </si>
  <si>
    <t>Material Strength Ratio</t>
  </si>
  <si>
    <t>Design Pressure</t>
  </si>
  <si>
    <t>Burst Pressure</t>
  </si>
  <si>
    <t>Delta Diameter</t>
  </si>
  <si>
    <t>Delta Circumference</t>
  </si>
  <si>
    <r>
      <t xml:space="preserve">1. Formulas for Stress and Strain, </t>
    </r>
    <r>
      <rPr>
        <i/>
        <sz val="10"/>
        <rFont val="Arial"/>
      </rPr>
      <t>Roark</t>
    </r>
  </si>
  <si>
    <r>
      <t xml:space="preserve">2. Practical Stress Analysis in Engineering Design, </t>
    </r>
    <r>
      <rPr>
        <i/>
        <sz val="10"/>
        <rFont val="Arial"/>
      </rPr>
      <t>A.Blake</t>
    </r>
  </si>
  <si>
    <t>Record of Revisions</t>
  </si>
  <si>
    <t>Version</t>
  </si>
  <si>
    <t>Date</t>
  </si>
  <si>
    <t>Worksheet</t>
  </si>
  <si>
    <t>Changes</t>
  </si>
  <si>
    <t>- Updated to show new revision number.</t>
  </si>
  <si>
    <t>- Title font changed.</t>
  </si>
  <si>
    <t>Analysis</t>
  </si>
  <si>
    <r>
      <t xml:space="preserve">- Metric units of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D and </t>
    </r>
    <r>
      <rPr>
        <sz val="10"/>
        <rFont val="symbol"/>
        <family val="1"/>
        <charset val="2"/>
      </rPr>
      <t>D</t>
    </r>
    <r>
      <rPr>
        <sz val="10"/>
        <rFont val="Arial"/>
      </rPr>
      <t>c corrected (was mm, now metres).</t>
    </r>
  </si>
  <si>
    <r>
      <t xml:space="preserve">- </t>
    </r>
    <r>
      <rPr>
        <i/>
        <sz val="10"/>
        <rFont val="Arial"/>
        <family val="2"/>
      </rPr>
      <t>Burst Factor for Pressurized Cylinders</t>
    </r>
    <r>
      <rPr>
        <sz val="10"/>
        <rFont val="Arial"/>
      </rPr>
      <t xml:space="preserve"> chart moved</t>
    </r>
  </si>
  <si>
    <r>
      <t xml:space="preserve">- Metric unit and values of </t>
    </r>
    <r>
      <rPr>
        <i/>
        <sz val="10"/>
        <rFont val="Arial"/>
        <family val="2"/>
      </rPr>
      <t>E</t>
    </r>
    <r>
      <rPr>
        <sz val="10"/>
        <rFont val="Arial"/>
      </rPr>
      <t xml:space="preserve"> changed to MPa, for convenience (was GPa).</t>
    </r>
  </si>
  <si>
    <r>
      <t xml:space="preserve">- Reference to GPa in </t>
    </r>
    <r>
      <rPr>
        <i/>
        <sz val="10"/>
        <rFont val="Arial"/>
        <family val="2"/>
      </rPr>
      <t>Notes</t>
    </r>
    <r>
      <rPr>
        <sz val="10"/>
        <rFont val="Arial"/>
      </rPr>
      <t xml:space="preserve"> section deleted (no longer required).</t>
    </r>
  </si>
  <si>
    <t>Elevated Temperatures</t>
  </si>
  <si>
    <t>- Figures 1 and 2 widened to fix format problem with temperature scale.</t>
  </si>
  <si>
    <t>- Paperboard tubing added.</t>
  </si>
  <si>
    <r>
      <t xml:space="preserve">- PVC pipe properties (Ftu, E, </t>
    </r>
    <r>
      <rPr>
        <sz val="10"/>
        <rFont val="symbol"/>
        <family val="1"/>
        <charset val="2"/>
      </rPr>
      <t>n</t>
    </r>
    <r>
      <rPr>
        <sz val="10"/>
        <rFont val="Arial"/>
      </rPr>
      <t>) revised.</t>
    </r>
  </si>
  <si>
    <t>- Properties for 6061-T6511 ext. tubing added.</t>
  </si>
  <si>
    <t>- Changed "typical useage" to Aerospace from Gen. purpose for 6061.</t>
  </si>
  <si>
    <t>- ABS pipe added</t>
  </si>
  <si>
    <t>- Fty corrected to Ftu in Figures 2&amp;4.</t>
  </si>
  <si>
    <t>- Curves added for Low Carbon steel</t>
  </si>
  <si>
    <t>- Comment of Safety Factors modified.</t>
  </si>
  <si>
    <t>- Values for EMT added, corresponding notes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</si>
</sst>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0.00000"/>
    <numFmt numFmtId="174" formatCode="0.000"/>
    <numFmt numFmtId="175" formatCode="0.0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symbol"/>
      <family val="1"/>
      <charset val="2"/>
    </font>
    <font>
      <sz val="8"/>
      <name val="Arial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i/>
      <sz val="8"/>
      <name val="Arial"/>
    </font>
    <font>
      <sz val="8"/>
      <name val="symbol"/>
      <family val="1"/>
      <charset val="2"/>
    </font>
    <font>
      <sz val="7"/>
      <name val="Arial"/>
      <family val="2"/>
    </font>
    <font>
      <sz val="9"/>
      <name val="Arial"/>
      <family val="2"/>
    </font>
    <font>
      <sz val="10"/>
      <name val="courier"/>
    </font>
    <font>
      <vertAlign val="superscript"/>
      <sz val="9"/>
      <name val="Arial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</font>
    <font>
      <b/>
      <sz val="12"/>
      <name val="symbol"/>
      <family val="1"/>
      <charset val="2"/>
    </font>
    <font>
      <b/>
      <sz val="9"/>
      <name val="Arial"/>
      <family val="2"/>
    </font>
    <font>
      <u/>
      <sz val="9"/>
      <name val="Arial"/>
      <family val="2"/>
    </font>
    <font>
      <b/>
      <sz val="10"/>
      <name val="symbol"/>
      <family val="1"/>
      <charset val="2"/>
    </font>
    <font>
      <b/>
      <sz val="10"/>
      <color indexed="12"/>
      <name val="Arial"/>
    </font>
    <font>
      <b/>
      <vertAlign val="subscript"/>
      <sz val="10"/>
      <name val="Arial"/>
      <family val="2"/>
    </font>
    <font>
      <i/>
      <sz val="10"/>
      <color indexed="12"/>
      <name val="Arial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1" xfId="0" applyFont="1" applyBorder="1"/>
    <xf numFmtId="0" fontId="0" fillId="0" borderId="6" xfId="0" quotePrefix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/>
    <xf numFmtId="0" fontId="8" fillId="0" borderId="0" xfId="0" applyFont="1" applyBorder="1" applyAlignment="1">
      <alignment horizontal="right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9" xfId="0" applyFont="1" applyBorder="1"/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10" xfId="0" applyFont="1" applyBorder="1" applyAlignment="1">
      <alignment horizontal="center"/>
    </xf>
    <xf numFmtId="0" fontId="8" fillId="0" borderId="6" xfId="0" quotePrefix="1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15" xfId="0" applyFont="1" applyBorder="1" applyAlignment="1">
      <alignment horizontal="center"/>
    </xf>
    <xf numFmtId="175" fontId="8" fillId="0" borderId="4" xfId="0" applyNumberFormat="1" applyFont="1" applyBorder="1"/>
    <xf numFmtId="0" fontId="8" fillId="0" borderId="6" xfId="0" applyFont="1" applyBorder="1" applyAlignment="1">
      <alignment horizontal="center"/>
    </xf>
    <xf numFmtId="175" fontId="8" fillId="0" borderId="8" xfId="0" applyNumberFormat="1" applyFont="1" applyBorder="1"/>
    <xf numFmtId="0" fontId="8" fillId="0" borderId="13" xfId="0" quotePrefix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0" fillId="0" borderId="5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quotePrefix="1" applyFont="1" applyAlignment="1">
      <alignment horizontal="left"/>
    </xf>
    <xf numFmtId="0" fontId="12" fillId="0" borderId="0" xfId="0" quotePrefix="1" applyFont="1" applyAlignment="1">
      <alignment horizontal="left"/>
    </xf>
    <xf numFmtId="0" fontId="1" fillId="0" borderId="0" xfId="0" quotePrefix="1" applyFont="1" applyFill="1" applyAlignment="1">
      <alignment horizontal="left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 applyFill="1" applyBorder="1"/>
    <xf numFmtId="0" fontId="4" fillId="0" borderId="0" xfId="0" quotePrefix="1" applyFont="1" applyFill="1" applyAlignment="1">
      <alignment horizontal="right"/>
    </xf>
    <xf numFmtId="174" fontId="0" fillId="0" borderId="0" xfId="0" applyNumberFormat="1" applyFill="1"/>
    <xf numFmtId="0" fontId="1" fillId="0" borderId="0" xfId="0" quotePrefix="1" applyFont="1" applyFill="1" applyAlignment="1">
      <alignment horizontal="right"/>
    </xf>
    <xf numFmtId="1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 applyFill="1"/>
    <xf numFmtId="0" fontId="12" fillId="0" borderId="0" xfId="0" applyFont="1" applyAlignment="1">
      <alignment horizontal="left"/>
    </xf>
    <xf numFmtId="0" fontId="7" fillId="0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Fill="1"/>
    <xf numFmtId="0" fontId="0" fillId="0" borderId="6" xfId="0" applyBorder="1" applyAlignment="1">
      <alignment horizontal="left"/>
    </xf>
    <xf numFmtId="0" fontId="1" fillId="0" borderId="15" xfId="0" applyFont="1" applyBorder="1"/>
    <xf numFmtId="0" fontId="0" fillId="0" borderId="15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0" fillId="0" borderId="8" xfId="0" quotePrefix="1" applyNumberFormat="1" applyBorder="1" applyAlignment="1">
      <alignment horizontal="center"/>
    </xf>
    <xf numFmtId="175" fontId="0" fillId="0" borderId="10" xfId="0" applyNumberFormat="1" applyBorder="1" applyAlignment="1">
      <alignment horizontal="center"/>
    </xf>
    <xf numFmtId="0" fontId="19" fillId="0" borderId="1" xfId="0" applyFont="1" applyBorder="1" applyAlignment="1">
      <alignment horizontal="centerContinuous"/>
    </xf>
    <xf numFmtId="0" fontId="19" fillId="0" borderId="3" xfId="0" applyFont="1" applyBorder="1" applyAlignment="1">
      <alignment horizontal="centerContinuous"/>
    </xf>
    <xf numFmtId="0" fontId="20" fillId="0" borderId="0" xfId="0" applyFont="1" applyAlignment="1">
      <alignment horizontal="left"/>
    </xf>
    <xf numFmtId="0" fontId="1" fillId="0" borderId="6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21" fillId="0" borderId="0" xfId="0" quotePrefix="1" applyFont="1" applyFill="1" applyAlignment="1">
      <alignment horizontal="right"/>
    </xf>
    <xf numFmtId="172" fontId="1" fillId="0" borderId="0" xfId="0" applyNumberFormat="1" applyFont="1" applyFill="1"/>
    <xf numFmtId="0" fontId="15" fillId="0" borderId="0" xfId="0" quotePrefix="1" applyFont="1" applyFill="1" applyAlignment="1">
      <alignment horizontal="left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22" fillId="2" borderId="0" xfId="0" applyFont="1" applyFill="1" applyBorder="1" applyProtection="1">
      <protection locked="0"/>
    </xf>
    <xf numFmtId="0" fontId="25" fillId="0" borderId="1" xfId="0" applyFont="1" applyBorder="1" applyAlignment="1">
      <alignment horizontal="centerContinuous"/>
    </xf>
    <xf numFmtId="0" fontId="26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11" xfId="0" quotePrefix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/>
    <xf numFmtId="1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0" fillId="0" borderId="0" xfId="0" applyBorder="1" applyAlignment="1">
      <alignment horizontal="center"/>
    </xf>
    <xf numFmtId="0" fontId="0" fillId="0" borderId="0" xfId="0" quotePrefix="1" applyBorder="1"/>
    <xf numFmtId="0" fontId="0" fillId="0" borderId="7" xfId="0" quotePrefix="1" applyBorder="1"/>
    <xf numFmtId="175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Continuous"/>
    </xf>
    <xf numFmtId="0" fontId="8" fillId="0" borderId="2" xfId="0" applyFont="1" applyBorder="1" applyAlignment="1">
      <alignment horizontal="centerContinuous"/>
    </xf>
    <xf numFmtId="0" fontId="8" fillId="0" borderId="3" xfId="0" applyFont="1" applyBorder="1" applyAlignment="1">
      <alignment horizontal="centerContinuous"/>
    </xf>
    <xf numFmtId="0" fontId="8" fillId="0" borderId="5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8" fillId="0" borderId="4" xfId="0" applyFont="1" applyBorder="1" applyAlignment="1">
      <alignment horizontal="centerContinuous"/>
    </xf>
    <xf numFmtId="0" fontId="8" fillId="0" borderId="5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8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8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Burst factor for Pressurized Cylinders</a:t>
            </a:r>
          </a:p>
        </c:rich>
      </c:tx>
      <c:layout>
        <c:manualLayout>
          <c:xMode val="edge"/>
          <c:yMode val="edge"/>
          <c:x val="0.23170731707317074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951219512195"/>
          <c:y val="0.20727272727272728"/>
          <c:w val="0.79268292682926833"/>
          <c:h val="0.563636363636363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FF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4552845528455206E-3"/>
                  <c:y val="-0.54953796230016705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Best fit:  y = 9.5833x</a:t>
                    </a:r>
                    <a:r>
                      <a:rPr lang="pt-BR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</a:t>
                    </a: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- 33.528x</a:t>
                    </a:r>
                    <a:r>
                      <a:rPr lang="pt-BR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+ 44.929x</a:t>
                    </a:r>
                    <a:r>
                      <a:rPr lang="pt-BR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pt-BR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- 28.479x + 8.6475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Analysis!$P$25:$P$35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Analysis!$Q$25:$Q$35</c:f>
              <c:numCache>
                <c:formatCode>General</c:formatCode>
                <c:ptCount val="11"/>
                <c:pt idx="0">
                  <c:v>2.048</c:v>
                </c:pt>
                <c:pt idx="1">
                  <c:v>1.7350000000000001</c:v>
                </c:pt>
                <c:pt idx="7">
                  <c:v>1.5269999999999999</c:v>
                </c:pt>
                <c:pt idx="8">
                  <c:v>1.379</c:v>
                </c:pt>
                <c:pt idx="9">
                  <c:v>1.254</c:v>
                </c:pt>
                <c:pt idx="10">
                  <c:v>1.153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5856"/>
        <c:axId val="155885952"/>
      </c:scatterChart>
      <c:valAx>
        <c:axId val="155865856"/>
        <c:scaling>
          <c:orientation val="minMax"/>
          <c:min val="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Fty/Ftu</a:t>
                </a:r>
              </a:p>
            </c:rich>
          </c:tx>
          <c:layout>
            <c:manualLayout>
              <c:xMode val="edge"/>
              <c:yMode val="edge"/>
              <c:x val="0.49024390243902438"/>
              <c:y val="0.86909090909090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5885952"/>
        <c:crosses val="autoZero"/>
        <c:crossBetween val="midCat"/>
      </c:valAx>
      <c:valAx>
        <c:axId val="155885952"/>
        <c:scaling>
          <c:orientation val="minMax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B</a:t>
                </a:r>
              </a:p>
            </c:rich>
          </c:tx>
          <c:layout>
            <c:manualLayout>
              <c:xMode val="edge"/>
              <c:yMode val="edge"/>
              <c:x val="2.6829268292682926E-2"/>
              <c:y val="0.42909090909090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586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Fig. 1 -- Effect of Temperature on Yield Strength (Fty)
1/2 hr. exposure</a:t>
            </a:r>
          </a:p>
        </c:rich>
      </c:tx>
      <c:layout>
        <c:manualLayout>
          <c:xMode val="edge"/>
          <c:yMode val="edge"/>
          <c:x val="0.33333374748249078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14769967062718E-2"/>
          <c:y val="0.21052703716775345"/>
          <c:w val="0.63613310588261607"/>
          <c:h val="0.55438786454175071"/>
        </c:manualLayout>
      </c:layout>
      <c:scatterChart>
        <c:scatterStyle val="smoothMarker"/>
        <c:varyColors val="0"/>
        <c:ser>
          <c:idx val="0"/>
          <c:order val="0"/>
          <c:tx>
            <c:v>Low Alloy Steel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Temperatures'!$R$22:$R$26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'Elevated Temperatures'!$S$22:$S$26</c:f>
              <c:numCache>
                <c:formatCode>General</c:formatCode>
                <c:ptCount val="5"/>
                <c:pt idx="0">
                  <c:v>100</c:v>
                </c:pt>
                <c:pt idx="1">
                  <c:v>95</c:v>
                </c:pt>
                <c:pt idx="2">
                  <c:v>87</c:v>
                </c:pt>
                <c:pt idx="3">
                  <c:v>79</c:v>
                </c:pt>
                <c:pt idx="4">
                  <c:v>68.5</c:v>
                </c:pt>
              </c:numCache>
            </c:numRef>
          </c:yVal>
          <c:smooth val="1"/>
        </c:ser>
        <c:ser>
          <c:idx val="1"/>
          <c:order val="1"/>
          <c:tx>
            <c:v>S.Steel, 301 (1/2 hard)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'Elevated Temperatures'!$R$22:$R$26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'Elevated Temperatures'!$T$22:$T$26</c:f>
              <c:numCache>
                <c:formatCode>General</c:formatCode>
                <c:ptCount val="5"/>
                <c:pt idx="0">
                  <c:v>100</c:v>
                </c:pt>
                <c:pt idx="1">
                  <c:v>92.5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</c:numCache>
            </c:numRef>
          </c:yVal>
          <c:smooth val="1"/>
        </c:ser>
        <c:ser>
          <c:idx val="2"/>
          <c:order val="2"/>
          <c:tx>
            <c:v>Alum. 2024-T3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'Elevated Temperatures'!$V$22:$V$26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'Elevated Temperatures'!$W$22:$W$26</c:f>
              <c:numCache>
                <c:formatCode>General</c:formatCode>
                <c:ptCount val="5"/>
                <c:pt idx="0">
                  <c:v>100</c:v>
                </c:pt>
                <c:pt idx="1">
                  <c:v>94.2</c:v>
                </c:pt>
                <c:pt idx="2">
                  <c:v>87</c:v>
                </c:pt>
                <c:pt idx="3">
                  <c:v>77</c:v>
                </c:pt>
                <c:pt idx="4">
                  <c:v>50</c:v>
                </c:pt>
              </c:numCache>
            </c:numRef>
          </c:yVal>
          <c:smooth val="1"/>
        </c:ser>
        <c:ser>
          <c:idx val="3"/>
          <c:order val="3"/>
          <c:tx>
            <c:v>Alum. 6061-T6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'Elevated Temperatures'!$V$22:$V$26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'Elevated Temperatures'!$X$22:$X$26</c:f>
              <c:numCache>
                <c:formatCode>General</c:formatCode>
                <c:ptCount val="5"/>
                <c:pt idx="0">
                  <c:v>100</c:v>
                </c:pt>
                <c:pt idx="1">
                  <c:v>92.2</c:v>
                </c:pt>
                <c:pt idx="2">
                  <c:v>83.3</c:v>
                </c:pt>
                <c:pt idx="3">
                  <c:v>69.5</c:v>
                </c:pt>
                <c:pt idx="4">
                  <c:v>44</c:v>
                </c:pt>
              </c:numCache>
            </c:numRef>
          </c:yVal>
          <c:smooth val="1"/>
        </c:ser>
        <c:ser>
          <c:idx val="4"/>
          <c:order val="4"/>
          <c:tx>
            <c:v>Low carbon steel (SAE1020)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Temperatures'!$T$55:$T$59</c:f>
              <c:numCache>
                <c:formatCode>General</c:formatCode>
                <c:ptCount val="5"/>
                <c:pt idx="0">
                  <c:v>85</c:v>
                </c:pt>
                <c:pt idx="1">
                  <c:v>900</c:v>
                </c:pt>
                <c:pt idx="2">
                  <c:v>1000</c:v>
                </c:pt>
                <c:pt idx="3">
                  <c:v>1300</c:v>
                </c:pt>
                <c:pt idx="4">
                  <c:v>1400</c:v>
                </c:pt>
              </c:numCache>
            </c:numRef>
          </c:xVal>
          <c:yVal>
            <c:numRef>
              <c:f>'Elevated Temperatures'!$U$55:$U$59</c:f>
              <c:numCache>
                <c:formatCode>0.0</c:formatCode>
                <c:ptCount val="5"/>
                <c:pt idx="0" formatCode="General">
                  <c:v>100</c:v>
                </c:pt>
                <c:pt idx="1">
                  <c:v>55.952380952380956</c:v>
                </c:pt>
                <c:pt idx="2">
                  <c:v>47.857142857142861</c:v>
                </c:pt>
                <c:pt idx="3">
                  <c:v>17.559523809523807</c:v>
                </c:pt>
                <c:pt idx="4">
                  <c:v>8.9285714285714288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8496"/>
        <c:axId val="193340928"/>
      </c:scatterChart>
      <c:valAx>
        <c:axId val="156138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Material temperature (F)</a:t>
                </a:r>
              </a:p>
            </c:rich>
          </c:tx>
          <c:layout>
            <c:manualLayout>
              <c:xMode val="edge"/>
              <c:yMode val="edge"/>
              <c:x val="0.3371505461177865"/>
              <c:y val="0.85965206843499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93340928"/>
        <c:crosses val="autoZero"/>
        <c:crossBetween val="midCat"/>
        <c:majorUnit val="100"/>
      </c:valAx>
      <c:valAx>
        <c:axId val="193340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Percent of Fty at Room Temp</a:t>
                </a:r>
              </a:p>
            </c:rich>
          </c:tx>
          <c:layout>
            <c:manualLayout>
              <c:xMode val="edge"/>
              <c:yMode val="edge"/>
              <c:x val="3.1806655294130799E-2"/>
              <c:y val="0.23859730879012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5613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954292842384352"/>
          <c:y val="0.31579055575163018"/>
          <c:w val="0.22773565190597655"/>
          <c:h val="0.33684325946840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Fig. 2 -- Effect of Temperature on Ultimate Strength (Ftu)
1/2 hr. exposure</a:t>
            </a:r>
          </a:p>
        </c:rich>
      </c:tx>
      <c:layout>
        <c:manualLayout>
          <c:xMode val="edge"/>
          <c:yMode val="edge"/>
          <c:x val="0.32525530461232999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87813887499686E-2"/>
          <c:y val="0.21052703716775345"/>
          <c:w val="0.6352044772429033"/>
          <c:h val="0.55438786454175071"/>
        </c:manualLayout>
      </c:layout>
      <c:scatterChart>
        <c:scatterStyle val="smoothMarker"/>
        <c:varyColors val="0"/>
        <c:ser>
          <c:idx val="0"/>
          <c:order val="0"/>
          <c:tx>
            <c:v>Low Alloy Steel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Temperatures'!$R$32:$R$36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'Elevated Temperatures'!$S$32:$S$36</c:f>
              <c:numCache>
                <c:formatCode>General</c:formatCode>
                <c:ptCount val="5"/>
                <c:pt idx="0">
                  <c:v>100</c:v>
                </c:pt>
                <c:pt idx="1">
                  <c:v>98</c:v>
                </c:pt>
                <c:pt idx="2">
                  <c:v>95</c:v>
                </c:pt>
                <c:pt idx="3">
                  <c:v>89</c:v>
                </c:pt>
                <c:pt idx="4">
                  <c:v>77</c:v>
                </c:pt>
              </c:numCache>
            </c:numRef>
          </c:yVal>
          <c:smooth val="1"/>
        </c:ser>
        <c:ser>
          <c:idx val="1"/>
          <c:order val="1"/>
          <c:tx>
            <c:v>S.Steel, 301 (1/2 hard)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'Elevated Temperatures'!$R$32:$R$36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'Elevated Temperatures'!$T$32:$T$36</c:f>
              <c:numCache>
                <c:formatCode>General</c:formatCode>
                <c:ptCount val="5"/>
                <c:pt idx="0">
                  <c:v>100</c:v>
                </c:pt>
                <c:pt idx="1">
                  <c:v>89.5</c:v>
                </c:pt>
                <c:pt idx="2">
                  <c:v>79.5</c:v>
                </c:pt>
                <c:pt idx="3">
                  <c:v>72.5</c:v>
                </c:pt>
                <c:pt idx="4">
                  <c:v>67.5</c:v>
                </c:pt>
              </c:numCache>
            </c:numRef>
          </c:yVal>
          <c:smooth val="1"/>
        </c:ser>
        <c:ser>
          <c:idx val="2"/>
          <c:order val="2"/>
          <c:tx>
            <c:v>Alum. 2024-T3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'Elevated Temperatures'!$V$32:$V$36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'Elevated Temperatures'!$W$32:$W$36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84</c:v>
                </c:pt>
                <c:pt idx="3">
                  <c:v>75</c:v>
                </c:pt>
                <c:pt idx="4">
                  <c:v>50</c:v>
                </c:pt>
              </c:numCache>
            </c:numRef>
          </c:yVal>
          <c:smooth val="1"/>
        </c:ser>
        <c:ser>
          <c:idx val="3"/>
          <c:order val="3"/>
          <c:tx>
            <c:v>Alum. 6061-T6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'Elevated Temperatures'!$V$32:$V$36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'Elevated Temperatures'!$X$32:$X$36</c:f>
              <c:numCache>
                <c:formatCode>General</c:formatCode>
                <c:ptCount val="5"/>
                <c:pt idx="0">
                  <c:v>100</c:v>
                </c:pt>
                <c:pt idx="1">
                  <c:v>91</c:v>
                </c:pt>
                <c:pt idx="2">
                  <c:v>80</c:v>
                </c:pt>
                <c:pt idx="3">
                  <c:v>64</c:v>
                </c:pt>
                <c:pt idx="4">
                  <c:v>42</c:v>
                </c:pt>
              </c:numCache>
            </c:numRef>
          </c:yVal>
          <c:smooth val="1"/>
        </c:ser>
        <c:ser>
          <c:idx val="4"/>
          <c:order val="4"/>
          <c:tx>
            <c:v>Low carbon steel (SAE1020)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Temperatures'!$T$65:$T$70</c:f>
              <c:numCache>
                <c:formatCode>General</c:formatCode>
                <c:ptCount val="6"/>
                <c:pt idx="0">
                  <c:v>85</c:v>
                </c:pt>
                <c:pt idx="1">
                  <c:v>900</c:v>
                </c:pt>
                <c:pt idx="2">
                  <c:v>1000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</c:numCache>
            </c:numRef>
          </c:xVal>
          <c:yVal>
            <c:numRef>
              <c:f>'Elevated Temperatures'!$U$65:$U$70</c:f>
              <c:numCache>
                <c:formatCode>0.0</c:formatCode>
                <c:ptCount val="6"/>
                <c:pt idx="0" formatCode="General">
                  <c:v>100</c:v>
                </c:pt>
                <c:pt idx="1">
                  <c:v>72.916666666666657</c:v>
                </c:pt>
                <c:pt idx="2">
                  <c:v>58.493589743589745</c:v>
                </c:pt>
                <c:pt idx="3">
                  <c:v>32.051282051282051</c:v>
                </c:pt>
                <c:pt idx="4">
                  <c:v>21.634615384615387</c:v>
                </c:pt>
                <c:pt idx="5">
                  <c:v>14.463141025641027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4432"/>
        <c:axId val="206659584"/>
      </c:scatterChart>
      <c:valAx>
        <c:axId val="2065144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Material temperature (F)</a:t>
                </a:r>
              </a:p>
            </c:rich>
          </c:tx>
          <c:layout>
            <c:manualLayout>
              <c:xMode val="edge"/>
              <c:yMode val="edge"/>
              <c:x val="0.33673490359864749"/>
              <c:y val="0.859652068434993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6659584"/>
        <c:crosses val="autoZero"/>
        <c:crossBetween val="midCat"/>
        <c:majorUnit val="100"/>
      </c:valAx>
      <c:valAx>
        <c:axId val="206659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Percent of  Ftu at Room Temp</a:t>
                </a:r>
              </a:p>
            </c:rich>
          </c:tx>
          <c:layout>
            <c:manualLayout>
              <c:xMode val="edge"/>
              <c:yMode val="edge"/>
              <c:x val="3.1887774961993139E-2"/>
              <c:y val="0.23157974088452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0651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89290440954366"/>
          <c:y val="0.31579055575163018"/>
          <c:w val="0.22831646872787084"/>
          <c:h val="0.33684325946840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Fig. 3 -- Comparison of heating  rate on Yield Strength
2024-T3 aluminum</a:t>
            </a:r>
          </a:p>
        </c:rich>
      </c:tx>
      <c:layout>
        <c:manualLayout>
          <c:xMode val="edge"/>
          <c:yMode val="edge"/>
          <c:x val="0.20408208457802884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6293150982213"/>
          <c:y val="0.21505451617984214"/>
          <c:w val="0.48526184555220192"/>
          <c:h val="0.5448047743222667"/>
        </c:manualLayout>
      </c:layout>
      <c:scatterChart>
        <c:scatterStyle val="smoothMarker"/>
        <c:varyColors val="0"/>
        <c:ser>
          <c:idx val="0"/>
          <c:order val="0"/>
          <c:tx>
            <c:v>1/2 hr. exposure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Temperatures'!$R$43:$R$50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'Elevated Temperatures'!$T$43:$T$50</c:f>
              <c:numCache>
                <c:formatCode>0.0</c:formatCode>
                <c:ptCount val="8"/>
                <c:pt idx="0" formatCode="General">
                  <c:v>100</c:v>
                </c:pt>
                <c:pt idx="1">
                  <c:v>99.61904761904762</c:v>
                </c:pt>
                <c:pt idx="2">
                  <c:v>95.61904761904762</c:v>
                </c:pt>
                <c:pt idx="3">
                  <c:v>90.285714285714278</c:v>
                </c:pt>
                <c:pt idx="4">
                  <c:v>84.000000000000014</c:v>
                </c:pt>
                <c:pt idx="5">
                  <c:v>60.952380952380956</c:v>
                </c:pt>
                <c:pt idx="6">
                  <c:v>34.095238095238095</c:v>
                </c:pt>
                <c:pt idx="7">
                  <c:v>14.476190476190476</c:v>
                </c:pt>
              </c:numCache>
            </c:numRef>
          </c:yVal>
          <c:smooth val="1"/>
        </c:ser>
        <c:ser>
          <c:idx val="1"/>
          <c:order val="1"/>
          <c:tx>
            <c:v>Rapid heating (100 deg.F/sec)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'Elevated Temperatures'!$R$43:$R$50</c:f>
              <c:numCache>
                <c:formatCode>General</c:formatCode>
                <c:ptCount val="8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'Elevated Temperatures'!$V$43:$V$50</c:f>
              <c:numCache>
                <c:formatCode>General</c:formatCode>
                <c:ptCount val="8"/>
                <c:pt idx="3" formatCode="0.0">
                  <c:v>95.047619047619051</c:v>
                </c:pt>
                <c:pt idx="4" formatCode="0.0">
                  <c:v>87.047619047619051</c:v>
                </c:pt>
                <c:pt idx="5" formatCode="0.0">
                  <c:v>72.571428571428569</c:v>
                </c:pt>
                <c:pt idx="6" formatCode="0.0">
                  <c:v>54.857142857142861</c:v>
                </c:pt>
                <c:pt idx="7" formatCode="0.0">
                  <c:v>35.047619047619044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7664"/>
        <c:axId val="130259584"/>
      </c:scatterChart>
      <c:valAx>
        <c:axId val="13025766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Temp (F)</a:t>
                </a:r>
              </a:p>
            </c:rich>
          </c:tx>
          <c:layout>
            <c:manualLayout>
              <c:xMode val="edge"/>
              <c:yMode val="edge"/>
              <c:x val="0.34693954378264902"/>
              <c:y val="0.8566338227830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59584"/>
        <c:crosses val="autoZero"/>
        <c:crossBetween val="midCat"/>
        <c:majorUnit val="100"/>
      </c:valAx>
      <c:valAx>
        <c:axId val="13025958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Percent of Fty at Room Temp</a:t>
                </a:r>
              </a:p>
            </c:rich>
          </c:tx>
          <c:layout>
            <c:manualLayout>
              <c:xMode val="edge"/>
              <c:yMode val="edge"/>
              <c:x val="4.535157435067308E-2"/>
              <c:y val="0.23297572586149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257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07635141269707"/>
          <c:y val="0.36559267750573166"/>
          <c:w val="0.29025007584430768"/>
          <c:h val="0.240144209734157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Fig. 4 -- Comparison of heating rate on Ultimate Strength
2024-T3 aluminum</a:t>
            </a:r>
          </a:p>
        </c:rich>
      </c:tx>
      <c:layout>
        <c:manualLayout>
          <c:xMode val="edge"/>
          <c:yMode val="edge"/>
          <c:x val="0.1927441909903605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6293150982213"/>
          <c:y val="0.21428608797099605"/>
          <c:w val="0.48526184555220192"/>
          <c:h val="0.54642952432603986"/>
        </c:manualLayout>
      </c:layout>
      <c:scatterChart>
        <c:scatterStyle val="smoothMarker"/>
        <c:varyColors val="0"/>
        <c:ser>
          <c:idx val="0"/>
          <c:order val="0"/>
          <c:tx>
            <c:v>1/2 hr. exposure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'Elevated Temperatures'!$Y$43:$Y$51</c:f>
              <c:numCache>
                <c:formatCode>General</c:formatCode>
                <c:ptCount val="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475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</c:numCache>
            </c:numRef>
          </c:xVal>
          <c:yVal>
            <c:numRef>
              <c:f>'Elevated Temperatures'!$AA$43:$AA$51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98.597475455820472</c:v>
                </c:pt>
                <c:pt idx="2">
                  <c:v>93.127629733520351</c:v>
                </c:pt>
                <c:pt idx="3">
                  <c:v>87.237026647966346</c:v>
                </c:pt>
                <c:pt idx="4">
                  <c:v>79.663394109396918</c:v>
                </c:pt>
                <c:pt idx="5">
                  <c:v>64.796633941093972</c:v>
                </c:pt>
                <c:pt idx="6">
                  <c:v>51.753155680224403</c:v>
                </c:pt>
                <c:pt idx="7">
                  <c:v>26.367461430575041</c:v>
                </c:pt>
                <c:pt idx="8">
                  <c:v>11.781206171107996</c:v>
                </c:pt>
              </c:numCache>
            </c:numRef>
          </c:yVal>
          <c:smooth val="1"/>
        </c:ser>
        <c:ser>
          <c:idx val="1"/>
          <c:order val="1"/>
          <c:tx>
            <c:v>Rapid heating (100 deg.F/sec)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'Elevated Temperatures'!$Y$43:$Y$51</c:f>
              <c:numCache>
                <c:formatCode>General</c:formatCode>
                <c:ptCount val="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475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</c:numCache>
            </c:numRef>
          </c:xVal>
          <c:yVal>
            <c:numRef>
              <c:f>'Elevated Temperatures'!$AC$43:$AC$51</c:f>
              <c:numCache>
                <c:formatCode>General</c:formatCode>
                <c:ptCount val="9"/>
                <c:pt idx="5" formatCode="0.0">
                  <c:v>70.266479663394108</c:v>
                </c:pt>
                <c:pt idx="6" formatCode="0.0">
                  <c:v>64.796633941093972</c:v>
                </c:pt>
                <c:pt idx="7" formatCode="0.0">
                  <c:v>47.966339410939696</c:v>
                </c:pt>
                <c:pt idx="8" formatCode="0.0">
                  <c:v>32.959326788218796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3392"/>
        <c:axId val="130365312"/>
      </c:scatterChart>
      <c:valAx>
        <c:axId val="1303633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Material temperature (F)</a:t>
                </a:r>
              </a:p>
            </c:rich>
          </c:tx>
          <c:layout>
            <c:manualLayout>
              <c:xMode val="edge"/>
              <c:yMode val="edge"/>
              <c:x val="0.26530670995143751"/>
              <c:y val="0.85714435188398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365312"/>
        <c:crosses val="autoZero"/>
        <c:crossBetween val="midCat"/>
        <c:majorUnit val="100"/>
      </c:valAx>
      <c:valAx>
        <c:axId val="1303653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Percent of Ftu at Room Temp</a:t>
                </a:r>
              </a:p>
            </c:rich>
          </c:tx>
          <c:layout>
            <c:manualLayout>
              <c:xMode val="edge"/>
              <c:yMode val="edge"/>
              <c:x val="4.535157435067308E-2"/>
              <c:y val="0.23214326196857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363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07635141269707"/>
          <c:y val="0.36785778435020988"/>
          <c:w val="0.29025007584430768"/>
          <c:h val="0.23928613156761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76200</xdr:rowOff>
    </xdr:from>
    <xdr:to>
      <xdr:col>21</xdr:col>
      <xdr:colOff>247650</xdr:colOff>
      <xdr:row>19</xdr:row>
      <xdr:rowOff>66675</xdr:rowOff>
    </xdr:to>
    <xdr:graphicFrame macro="">
      <xdr:nvGraphicFramePr>
        <xdr:cNvPr id="102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123825</xdr:rowOff>
    </xdr:from>
    <xdr:to>
      <xdr:col>13</xdr:col>
      <xdr:colOff>123825</xdr:colOff>
      <xdr:row>35</xdr:row>
      <xdr:rowOff>85725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36</xdr:row>
      <xdr:rowOff>28575</xdr:rowOff>
    </xdr:from>
    <xdr:to>
      <xdr:col>13</xdr:col>
      <xdr:colOff>104775</xdr:colOff>
      <xdr:row>52</xdr:row>
      <xdr:rowOff>152400</xdr:rowOff>
    </xdr:to>
    <xdr:graphicFrame macro="">
      <xdr:nvGraphicFramePr>
        <xdr:cNvPr id="205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53</xdr:row>
      <xdr:rowOff>95250</xdr:rowOff>
    </xdr:from>
    <xdr:to>
      <xdr:col>7</xdr:col>
      <xdr:colOff>495300</xdr:colOff>
      <xdr:row>70</xdr:row>
      <xdr:rowOff>0</xdr:rowOff>
    </xdr:to>
    <xdr:graphicFrame macro="">
      <xdr:nvGraphicFramePr>
        <xdr:cNvPr id="205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70</xdr:row>
      <xdr:rowOff>85725</xdr:rowOff>
    </xdr:from>
    <xdr:to>
      <xdr:col>7</xdr:col>
      <xdr:colOff>485775</xdr:colOff>
      <xdr:row>86</xdr:row>
      <xdr:rowOff>152400</xdr:rowOff>
    </xdr:to>
    <xdr:graphicFrame macro="">
      <xdr:nvGraphicFramePr>
        <xdr:cNvPr id="20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28575</xdr:rowOff>
        </xdr:from>
        <xdr:to>
          <xdr:col>5</xdr:col>
          <xdr:colOff>361950</xdr:colOff>
          <xdr:row>23</xdr:row>
          <xdr:rowOff>152400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3</xdr:row>
          <xdr:rowOff>28575</xdr:rowOff>
        </xdr:from>
        <xdr:to>
          <xdr:col>5</xdr:col>
          <xdr:colOff>342900</xdr:colOff>
          <xdr:row>6</xdr:row>
          <xdr:rowOff>152400</xdr:rowOff>
        </xdr:to>
        <xdr:sp macro="" textlink="">
          <xdr:nvSpPr>
            <xdr:cNvPr id="3074" name="Picture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7</xdr:row>
          <xdr:rowOff>66675</xdr:rowOff>
        </xdr:from>
        <xdr:to>
          <xdr:col>5</xdr:col>
          <xdr:colOff>342900</xdr:colOff>
          <xdr:row>11</xdr:row>
          <xdr:rowOff>28575</xdr:rowOff>
        </xdr:to>
        <xdr:sp macro="" textlink="">
          <xdr:nvSpPr>
            <xdr:cNvPr id="3075" name="Picture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11</xdr:row>
          <xdr:rowOff>104775</xdr:rowOff>
        </xdr:from>
        <xdr:to>
          <xdr:col>5</xdr:col>
          <xdr:colOff>352425</xdr:colOff>
          <xdr:row>15</xdr:row>
          <xdr:rowOff>66675</xdr:rowOff>
        </xdr:to>
        <xdr:sp macro="" textlink="">
          <xdr:nvSpPr>
            <xdr:cNvPr id="3076" name="Picture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15</xdr:row>
          <xdr:rowOff>142875</xdr:rowOff>
        </xdr:from>
        <xdr:to>
          <xdr:col>5</xdr:col>
          <xdr:colOff>352425</xdr:colOff>
          <xdr:row>19</xdr:row>
          <xdr:rowOff>104775</xdr:rowOff>
        </xdr:to>
        <xdr:sp macro="" textlink="">
          <xdr:nvSpPr>
            <xdr:cNvPr id="3077" name="Picture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24</xdr:row>
          <xdr:rowOff>66675</xdr:rowOff>
        </xdr:from>
        <xdr:to>
          <xdr:col>5</xdr:col>
          <xdr:colOff>361950</xdr:colOff>
          <xdr:row>28</xdr:row>
          <xdr:rowOff>28575</xdr:rowOff>
        </xdr:to>
        <xdr:sp macro="" textlink="">
          <xdr:nvSpPr>
            <xdr:cNvPr id="3078" name="Picture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showGridLines="0" workbookViewId="0">
      <selection activeCell="D10" sqref="D10"/>
    </sheetView>
  </sheetViews>
  <sheetFormatPr defaultRowHeight="12.75" x14ac:dyDescent="0.2"/>
  <cols>
    <col min="2" max="2" width="31.140625" customWidth="1"/>
    <col min="6" max="6" width="2.42578125" customWidth="1"/>
  </cols>
  <sheetData>
    <row r="2" spans="2:8" ht="15.75" x14ac:dyDescent="0.25">
      <c r="B2" s="124" t="s">
        <v>0</v>
      </c>
      <c r="C2" s="117"/>
      <c r="D2" s="117"/>
      <c r="E2" s="117"/>
      <c r="F2" s="118"/>
      <c r="H2" s="121" t="s">
        <v>1</v>
      </c>
    </row>
    <row r="3" spans="2:8" x14ac:dyDescent="0.2">
      <c r="B3" s="112" t="s">
        <v>2</v>
      </c>
      <c r="C3" s="119"/>
      <c r="D3" s="119"/>
      <c r="E3" s="119"/>
      <c r="F3" s="120"/>
      <c r="H3" s="122" t="s">
        <v>3</v>
      </c>
    </row>
    <row r="4" spans="2:8" ht="12.75" customHeight="1" x14ac:dyDescent="0.2">
      <c r="B4" s="73" t="s">
        <v>4</v>
      </c>
      <c r="C4" s="73"/>
      <c r="F4" s="2"/>
      <c r="H4" s="73" t="s">
        <v>5</v>
      </c>
    </row>
    <row r="5" spans="2:8" ht="8.25" customHeight="1" x14ac:dyDescent="0.2">
      <c r="B5" s="74"/>
      <c r="C5" s="73"/>
      <c r="F5" s="2"/>
    </row>
    <row r="6" spans="2:8" x14ac:dyDescent="0.2">
      <c r="F6" s="2"/>
    </row>
    <row r="7" spans="2:8" x14ac:dyDescent="0.2">
      <c r="B7" s="25" t="s">
        <v>6</v>
      </c>
    </row>
    <row r="9" spans="2:8" x14ac:dyDescent="0.2">
      <c r="B9" s="2" t="s">
        <v>7</v>
      </c>
    </row>
    <row r="10" spans="2:8" x14ac:dyDescent="0.2">
      <c r="B10" s="2" t="s">
        <v>8</v>
      </c>
    </row>
    <row r="11" spans="2:8" x14ac:dyDescent="0.2">
      <c r="B11" s="2" t="s">
        <v>9</v>
      </c>
    </row>
    <row r="12" spans="2:8" x14ac:dyDescent="0.2">
      <c r="B12" s="2" t="s">
        <v>10</v>
      </c>
    </row>
    <row r="14" spans="2:8" x14ac:dyDescent="0.2">
      <c r="B14" s="2" t="s">
        <v>11</v>
      </c>
    </row>
    <row r="15" spans="2:8" x14ac:dyDescent="0.2">
      <c r="B15" s="2" t="s">
        <v>12</v>
      </c>
    </row>
    <row r="16" spans="2:8" x14ac:dyDescent="0.2">
      <c r="B16" s="2" t="s">
        <v>13</v>
      </c>
    </row>
    <row r="17" spans="2:2" x14ac:dyDescent="0.2">
      <c r="B17" s="2" t="s">
        <v>14</v>
      </c>
    </row>
    <row r="18" spans="2:2" x14ac:dyDescent="0.2">
      <c r="B18" s="2" t="s">
        <v>15</v>
      </c>
    </row>
    <row r="20" spans="2:2" x14ac:dyDescent="0.2">
      <c r="B20" s="2" t="s">
        <v>16</v>
      </c>
    </row>
    <row r="21" spans="2:2" x14ac:dyDescent="0.2">
      <c r="B21" s="2" t="s">
        <v>17</v>
      </c>
    </row>
    <row r="22" spans="2:2" x14ac:dyDescent="0.2">
      <c r="B22" s="2" t="s">
        <v>18</v>
      </c>
    </row>
    <row r="23" spans="2:2" x14ac:dyDescent="0.2">
      <c r="B23" s="24" t="s">
        <v>19</v>
      </c>
    </row>
    <row r="25" spans="2:2" x14ac:dyDescent="0.2">
      <c r="B25" s="2" t="s">
        <v>20</v>
      </c>
    </row>
    <row r="26" spans="2:2" x14ac:dyDescent="0.2">
      <c r="B26" s="2" t="s">
        <v>21</v>
      </c>
    </row>
    <row r="27" spans="2:2" x14ac:dyDescent="0.2">
      <c r="B27" s="2" t="s">
        <v>22</v>
      </c>
    </row>
    <row r="28" spans="2:2" x14ac:dyDescent="0.2">
      <c r="B28" s="2" t="s">
        <v>23</v>
      </c>
    </row>
    <row r="29" spans="2:2" x14ac:dyDescent="0.2">
      <c r="B29" s="24" t="s">
        <v>24</v>
      </c>
    </row>
    <row r="30" spans="2:2" x14ac:dyDescent="0.2">
      <c r="B30" s="2" t="s">
        <v>25</v>
      </c>
    </row>
    <row r="32" spans="2:2" x14ac:dyDescent="0.2">
      <c r="B32" s="2" t="s">
        <v>26</v>
      </c>
    </row>
    <row r="33" spans="2:2" x14ac:dyDescent="0.2">
      <c r="B33" s="2" t="s">
        <v>27</v>
      </c>
    </row>
    <row r="34" spans="2:2" x14ac:dyDescent="0.2">
      <c r="B34" s="2" t="s">
        <v>28</v>
      </c>
    </row>
    <row r="36" spans="2:2" x14ac:dyDescent="0.2">
      <c r="B36" s="2" t="s">
        <v>29</v>
      </c>
    </row>
    <row r="37" spans="2:2" x14ac:dyDescent="0.2">
      <c r="B37" s="2" t="s">
        <v>30</v>
      </c>
    </row>
    <row r="41" spans="2:2" x14ac:dyDescent="0.2">
      <c r="B41" s="2"/>
    </row>
    <row r="44" spans="2:2" x14ac:dyDescent="0.2">
      <c r="B44" s="2"/>
    </row>
    <row r="47" spans="2:2" x14ac:dyDescent="0.2">
      <c r="B47" s="2"/>
    </row>
  </sheetData>
  <sheetProtection password="DF89" sheet="1" objects="1" scenarios="1"/>
  <printOptions gridLinesSet="0"/>
  <pageMargins left="0.78740157499999996" right="0.78740157499999996" top="0.984251969" bottom="0.984251969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tabSelected="1" workbookViewId="0">
      <selection activeCell="D18" sqref="D18"/>
    </sheetView>
  </sheetViews>
  <sheetFormatPr defaultRowHeight="12.75" x14ac:dyDescent="0.2"/>
  <cols>
    <col min="4" max="4" width="8.7109375" customWidth="1"/>
    <col min="5" max="5" width="11.42578125" customWidth="1"/>
    <col min="6" max="6" width="10" customWidth="1"/>
    <col min="13" max="13" width="15.85546875" customWidth="1"/>
  </cols>
  <sheetData>
    <row r="2" spans="2:8" x14ac:dyDescent="0.2">
      <c r="B2" s="91" t="s">
        <v>31</v>
      </c>
      <c r="C2" s="77"/>
      <c r="D2" s="77"/>
      <c r="E2" s="77"/>
      <c r="F2" s="77"/>
      <c r="G2" s="77"/>
      <c r="H2" s="77"/>
    </row>
    <row r="3" spans="2:8" x14ac:dyDescent="0.2">
      <c r="B3" s="77"/>
      <c r="C3" s="77"/>
      <c r="D3" s="77"/>
      <c r="E3" s="78"/>
      <c r="F3" s="77"/>
      <c r="G3" s="77"/>
      <c r="H3" s="77"/>
    </row>
    <row r="4" spans="2:8" x14ac:dyDescent="0.2">
      <c r="B4" s="77"/>
      <c r="C4" s="79" t="s">
        <v>32</v>
      </c>
      <c r="D4" s="77"/>
      <c r="E4" s="79"/>
      <c r="F4" s="77"/>
      <c r="G4" s="77"/>
      <c r="H4" s="77"/>
    </row>
    <row r="5" spans="2:8" x14ac:dyDescent="0.2">
      <c r="B5" s="77"/>
      <c r="D5" s="77"/>
      <c r="E5" s="77"/>
      <c r="F5" s="77"/>
      <c r="G5" s="77"/>
      <c r="H5" s="77"/>
    </row>
    <row r="6" spans="2:8" x14ac:dyDescent="0.2">
      <c r="B6" s="77"/>
      <c r="C6" s="94" t="s">
        <v>33</v>
      </c>
      <c r="D6" s="77"/>
      <c r="E6" s="77"/>
      <c r="F6" s="77"/>
      <c r="G6" s="77"/>
      <c r="H6" s="77"/>
    </row>
    <row r="7" spans="2:8" x14ac:dyDescent="0.2">
      <c r="B7" s="77"/>
      <c r="C7" s="94"/>
      <c r="D7" s="77"/>
      <c r="E7" s="77"/>
      <c r="F7" s="77"/>
      <c r="G7" s="77"/>
      <c r="H7" s="77"/>
    </row>
    <row r="8" spans="2:8" x14ac:dyDescent="0.2">
      <c r="B8" s="77"/>
      <c r="C8" s="81" t="s">
        <v>34</v>
      </c>
      <c r="D8" s="123">
        <v>117</v>
      </c>
      <c r="E8" s="80" t="s">
        <v>35</v>
      </c>
      <c r="F8" s="77" t="s">
        <v>36</v>
      </c>
      <c r="G8" s="77"/>
      <c r="H8" s="77"/>
    </row>
    <row r="9" spans="2:8" x14ac:dyDescent="0.2">
      <c r="B9" s="77"/>
      <c r="C9" s="82" t="s">
        <v>37</v>
      </c>
      <c r="D9" s="123">
        <v>3</v>
      </c>
      <c r="E9" s="80" t="s">
        <v>35</v>
      </c>
      <c r="F9" s="77" t="s">
        <v>38</v>
      </c>
      <c r="G9" s="77"/>
      <c r="H9" s="77"/>
    </row>
    <row r="10" spans="2:8" ht="15.75" x14ac:dyDescent="0.3">
      <c r="B10" s="77"/>
      <c r="C10" s="81" t="s">
        <v>39</v>
      </c>
      <c r="D10" s="123">
        <v>2</v>
      </c>
      <c r="E10" s="77"/>
      <c r="F10" s="80" t="s">
        <v>40</v>
      </c>
      <c r="G10" s="77"/>
      <c r="H10" s="77"/>
    </row>
    <row r="11" spans="2:8" x14ac:dyDescent="0.2">
      <c r="B11" s="77"/>
      <c r="C11" s="82"/>
      <c r="D11" s="83"/>
      <c r="E11" s="77"/>
      <c r="F11" s="77"/>
      <c r="G11" s="77"/>
      <c r="H11" s="77"/>
    </row>
    <row r="12" spans="2:8" x14ac:dyDescent="0.2">
      <c r="B12" s="77"/>
      <c r="C12" s="93" t="s">
        <v>41</v>
      </c>
      <c r="D12" s="83"/>
      <c r="E12" s="77"/>
      <c r="F12" s="77"/>
      <c r="G12" s="77"/>
      <c r="H12" s="77"/>
    </row>
    <row r="13" spans="2:8" x14ac:dyDescent="0.2">
      <c r="B13" s="77"/>
      <c r="D13" s="83"/>
      <c r="E13" s="77"/>
      <c r="F13" s="77"/>
      <c r="G13" s="77"/>
      <c r="H13" s="77"/>
    </row>
    <row r="14" spans="2:8" x14ac:dyDescent="0.2">
      <c r="B14" s="77"/>
      <c r="C14" s="81" t="s">
        <v>42</v>
      </c>
      <c r="D14" s="123">
        <v>205</v>
      </c>
      <c r="E14" s="80" t="s">
        <v>43</v>
      </c>
      <c r="F14" s="77" t="s">
        <v>44</v>
      </c>
      <c r="G14" s="77"/>
      <c r="H14" s="77"/>
    </row>
    <row r="15" spans="2:8" x14ac:dyDescent="0.2">
      <c r="B15" s="77"/>
      <c r="C15" s="81" t="s">
        <v>45</v>
      </c>
      <c r="D15" s="123">
        <v>515</v>
      </c>
      <c r="E15" s="80" t="s">
        <v>43</v>
      </c>
      <c r="F15" s="80" t="s">
        <v>46</v>
      </c>
      <c r="G15" s="77"/>
      <c r="H15" s="77"/>
    </row>
    <row r="16" spans="2:8" x14ac:dyDescent="0.2">
      <c r="B16" s="77"/>
      <c r="C16" s="82" t="s">
        <v>47</v>
      </c>
      <c r="D16" s="123">
        <v>193000</v>
      </c>
      <c r="E16" s="80" t="s">
        <v>48</v>
      </c>
      <c r="F16" s="77" t="s">
        <v>49</v>
      </c>
      <c r="G16" s="77"/>
      <c r="H16" s="77"/>
    </row>
    <row r="17" spans="2:21" x14ac:dyDescent="0.2">
      <c r="B17" s="77"/>
      <c r="C17" s="84" t="s">
        <v>50</v>
      </c>
      <c r="D17" s="123">
        <v>0.3</v>
      </c>
      <c r="E17" s="77"/>
      <c r="F17" s="77" t="s">
        <v>51</v>
      </c>
      <c r="G17" s="77"/>
      <c r="H17" s="77"/>
    </row>
    <row r="18" spans="2:21" x14ac:dyDescent="0.2">
      <c r="B18" s="77"/>
      <c r="C18" s="84"/>
      <c r="D18" s="77"/>
      <c r="E18" s="77"/>
      <c r="F18" s="77"/>
      <c r="G18" s="77"/>
      <c r="H18" s="77"/>
    </row>
    <row r="19" spans="2:21" x14ac:dyDescent="0.2">
      <c r="B19" s="77"/>
      <c r="C19" s="84" t="s">
        <v>52</v>
      </c>
      <c r="D19" s="85">
        <f>fty/ftu</f>
        <v>0.39805825242718446</v>
      </c>
      <c r="E19" s="77"/>
      <c r="F19" s="77" t="s">
        <v>53</v>
      </c>
      <c r="G19" s="77"/>
      <c r="H19" s="77"/>
    </row>
    <row r="20" spans="2:21" x14ac:dyDescent="0.2">
      <c r="B20" s="77"/>
      <c r="C20" s="81" t="s">
        <v>54</v>
      </c>
      <c r="D20" s="85">
        <f>ca*beta^4+cb*beta^3+cc*beta^2+cd*beta+ce</f>
        <v>2.5561250725598503</v>
      </c>
      <c r="E20" s="77"/>
      <c r="F20" s="77" t="s">
        <v>55</v>
      </c>
      <c r="G20" s="77"/>
      <c r="H20" s="77"/>
    </row>
    <row r="21" spans="2:21" x14ac:dyDescent="0.2">
      <c r="B21" s="77"/>
      <c r="C21" s="77"/>
      <c r="D21" s="77"/>
      <c r="E21" s="77"/>
      <c r="F21" s="77"/>
      <c r="G21" s="77"/>
      <c r="H21" s="77"/>
      <c r="P21" s="60" t="s">
        <v>56</v>
      </c>
      <c r="Q21" s="61"/>
      <c r="R21" s="61"/>
      <c r="S21" s="61"/>
      <c r="T21" s="61"/>
      <c r="U21" s="62"/>
    </row>
    <row r="22" spans="2:21" x14ac:dyDescent="0.2">
      <c r="B22" s="77"/>
      <c r="C22" s="94" t="s">
        <v>57</v>
      </c>
      <c r="D22" s="77"/>
      <c r="E22" s="77"/>
      <c r="F22" s="77"/>
      <c r="G22" s="77"/>
      <c r="H22" s="77"/>
      <c r="P22" s="66"/>
      <c r="Q22" s="65"/>
      <c r="R22" s="65"/>
      <c r="S22" s="71" t="s">
        <v>58</v>
      </c>
      <c r="T22" s="65"/>
      <c r="U22" s="67"/>
    </row>
    <row r="23" spans="2:21" x14ac:dyDescent="0.2">
      <c r="B23" s="77"/>
      <c r="C23" s="94"/>
      <c r="D23" s="77"/>
      <c r="E23" s="77"/>
      <c r="F23" s="77"/>
      <c r="G23" s="77"/>
      <c r="H23" s="77"/>
      <c r="P23" s="66"/>
      <c r="Q23" s="65"/>
      <c r="R23" s="65"/>
      <c r="S23" s="71"/>
      <c r="T23" s="65"/>
      <c r="U23" s="67"/>
    </row>
    <row r="24" spans="2:21" ht="14.25" x14ac:dyDescent="0.25">
      <c r="B24" s="77"/>
      <c r="C24" s="86" t="s">
        <v>59</v>
      </c>
      <c r="D24" s="87">
        <f>2*t*fty*1000/do/s</f>
        <v>5256.4102564102568</v>
      </c>
      <c r="E24" s="78" t="s">
        <v>60</v>
      </c>
      <c r="F24" s="88" t="s">
        <v>61</v>
      </c>
      <c r="G24" s="77"/>
      <c r="H24" s="77"/>
      <c r="P24" s="63" t="s">
        <v>62</v>
      </c>
      <c r="Q24" s="64" t="s">
        <v>63</v>
      </c>
      <c r="R24" s="65"/>
      <c r="S24" s="64" t="s">
        <v>64</v>
      </c>
      <c r="T24" s="72">
        <v>9.5832999999999995</v>
      </c>
      <c r="U24" s="67"/>
    </row>
    <row r="25" spans="2:21" ht="14.25" x14ac:dyDescent="0.25">
      <c r="B25" s="77"/>
      <c r="C25" s="86" t="s">
        <v>65</v>
      </c>
      <c r="D25" s="87">
        <f>2*t*fty*1000/do*b</f>
        <v>26872.084096142018</v>
      </c>
      <c r="E25" s="78" t="s">
        <v>60</v>
      </c>
      <c r="F25" s="88" t="s">
        <v>66</v>
      </c>
      <c r="G25" s="77"/>
      <c r="H25" s="77"/>
      <c r="P25" s="66">
        <v>0.5</v>
      </c>
      <c r="Q25" s="65">
        <v>2.048</v>
      </c>
      <c r="R25" s="65"/>
      <c r="S25" s="64" t="s">
        <v>63</v>
      </c>
      <c r="T25" s="72">
        <v>-33.527999999999999</v>
      </c>
      <c r="U25" s="67"/>
    </row>
    <row r="26" spans="2:21" ht="14.25" x14ac:dyDescent="0.25">
      <c r="B26" s="77"/>
      <c r="C26" s="86" t="s">
        <v>67</v>
      </c>
      <c r="D26" s="89">
        <f>D25/D24</f>
        <v>5.1122501451197007</v>
      </c>
      <c r="E26" s="77"/>
      <c r="F26" s="88" t="s">
        <v>68</v>
      </c>
      <c r="G26" s="77"/>
      <c r="H26" s="77"/>
      <c r="P26" s="66">
        <f>0.1+P25</f>
        <v>0.6</v>
      </c>
      <c r="Q26" s="65">
        <v>1.7350000000000001</v>
      </c>
      <c r="R26" s="65"/>
      <c r="S26" s="64" t="s">
        <v>69</v>
      </c>
      <c r="T26" s="72">
        <v>44.929000000000002</v>
      </c>
      <c r="U26" s="67"/>
    </row>
    <row r="27" spans="2:21" x14ac:dyDescent="0.2">
      <c r="B27" s="77"/>
      <c r="C27" s="86"/>
      <c r="D27" s="89"/>
      <c r="E27" s="77"/>
      <c r="F27" s="88"/>
      <c r="G27" s="77"/>
      <c r="H27" s="77"/>
      <c r="P27" s="66"/>
      <c r="Q27" s="65"/>
      <c r="R27" s="65"/>
      <c r="S27" s="64"/>
      <c r="T27" s="72"/>
      <c r="U27" s="67"/>
    </row>
    <row r="28" spans="2:21" x14ac:dyDescent="0.2">
      <c r="B28" s="77"/>
      <c r="C28" s="116" t="s">
        <v>70</v>
      </c>
      <c r="D28" s="89"/>
      <c r="E28" s="77"/>
      <c r="F28" s="88"/>
      <c r="G28" s="77"/>
      <c r="H28" s="77"/>
      <c r="P28" s="66"/>
      <c r="Q28" s="65"/>
      <c r="R28" s="65"/>
      <c r="S28" s="64"/>
      <c r="T28" s="72"/>
      <c r="U28" s="67"/>
    </row>
    <row r="29" spans="2:21" x14ac:dyDescent="0.2">
      <c r="B29" s="77"/>
      <c r="C29" s="86"/>
      <c r="D29" s="89"/>
      <c r="E29" s="77"/>
      <c r="F29" s="88"/>
      <c r="G29" s="77"/>
      <c r="H29" s="77"/>
      <c r="P29" s="66"/>
      <c r="Q29" s="65"/>
      <c r="R29" s="65"/>
      <c r="S29" s="64"/>
      <c r="T29" s="72"/>
      <c r="U29" s="67"/>
    </row>
    <row r="30" spans="2:21" ht="14.25" x14ac:dyDescent="0.25">
      <c r="B30" s="77"/>
      <c r="C30" s="114" t="s">
        <v>71</v>
      </c>
      <c r="D30" s="115">
        <f>2*py*(do/2)^2/e/10^6/t*(1-nu/2)</f>
        <v>5.2816709844559581E-5</v>
      </c>
      <c r="E30" s="80" t="s">
        <v>72</v>
      </c>
      <c r="F30" s="76" t="s">
        <v>73</v>
      </c>
      <c r="G30" s="77"/>
      <c r="H30" s="77"/>
      <c r="P30" s="66"/>
      <c r="Q30" s="65"/>
      <c r="R30" s="65"/>
      <c r="S30" s="64"/>
      <c r="T30" s="72"/>
      <c r="U30" s="67"/>
    </row>
    <row r="31" spans="2:21" ht="14.25" x14ac:dyDescent="0.25">
      <c r="B31" s="77"/>
      <c r="C31" s="114" t="s">
        <v>74</v>
      </c>
      <c r="D31" s="115">
        <f>PI()*deltad</f>
        <v>1.6592858763445209E-4</v>
      </c>
      <c r="E31" s="80" t="s">
        <v>72</v>
      </c>
      <c r="F31" s="76" t="s">
        <v>75</v>
      </c>
      <c r="G31" s="77"/>
      <c r="H31" s="77"/>
      <c r="P31" s="66"/>
      <c r="Q31" s="65"/>
      <c r="R31" s="65"/>
      <c r="S31" s="64"/>
      <c r="T31" s="72"/>
      <c r="U31" s="67"/>
    </row>
    <row r="32" spans="2:21" x14ac:dyDescent="0.2">
      <c r="B32" s="77"/>
      <c r="C32" s="77"/>
      <c r="G32" s="77"/>
      <c r="H32" s="77"/>
      <c r="P32" s="66">
        <f>0.1+P26</f>
        <v>0.7</v>
      </c>
      <c r="Q32" s="65">
        <v>1.5269999999999999</v>
      </c>
      <c r="R32" s="65"/>
      <c r="S32" s="64" t="s">
        <v>76</v>
      </c>
      <c r="T32" s="72">
        <v>-28.478999999999999</v>
      </c>
      <c r="U32" s="67"/>
    </row>
    <row r="33" spans="3:21" x14ac:dyDescent="0.2">
      <c r="P33" s="66">
        <f>0.1+P32</f>
        <v>0.79999999999999993</v>
      </c>
      <c r="Q33" s="65">
        <v>1.379</v>
      </c>
      <c r="R33" s="65"/>
      <c r="S33" s="64" t="s">
        <v>77</v>
      </c>
      <c r="T33" s="72">
        <v>8.6475000000000009</v>
      </c>
      <c r="U33" s="67"/>
    </row>
    <row r="34" spans="3:21" x14ac:dyDescent="0.2">
      <c r="C34" s="111" t="s">
        <v>78</v>
      </c>
      <c r="P34" s="66">
        <f>0.1+P33</f>
        <v>0.89999999999999991</v>
      </c>
      <c r="Q34" s="65">
        <v>1.254</v>
      </c>
      <c r="R34" s="65"/>
      <c r="S34" s="65"/>
      <c r="T34" s="65"/>
      <c r="U34" s="67"/>
    </row>
    <row r="35" spans="3:21" x14ac:dyDescent="0.2">
      <c r="C35" s="75" t="s">
        <v>79</v>
      </c>
      <c r="P35" s="68">
        <f>0.1+P34</f>
        <v>0.99999999999999989</v>
      </c>
      <c r="Q35" s="69">
        <v>1.153</v>
      </c>
      <c r="R35" s="69"/>
      <c r="S35" s="69"/>
      <c r="T35" s="69"/>
      <c r="U35" s="70"/>
    </row>
    <row r="36" spans="3:21" ht="13.5" x14ac:dyDescent="0.2">
      <c r="C36" s="75" t="s">
        <v>80</v>
      </c>
    </row>
    <row r="37" spans="3:21" ht="13.5" x14ac:dyDescent="0.2">
      <c r="C37" s="90" t="s">
        <v>81</v>
      </c>
    </row>
    <row r="38" spans="3:21" ht="13.5" x14ac:dyDescent="0.2">
      <c r="C38" s="75" t="s">
        <v>82</v>
      </c>
    </row>
    <row r="39" spans="3:21" x14ac:dyDescent="0.2">
      <c r="C39" s="75"/>
    </row>
    <row r="40" spans="3:21" x14ac:dyDescent="0.2">
      <c r="C40" s="3"/>
      <c r="D40" s="4"/>
      <c r="E40" s="4"/>
      <c r="F40" s="4"/>
      <c r="G40" s="4"/>
      <c r="H40" s="5"/>
    </row>
    <row r="41" spans="3:21" x14ac:dyDescent="0.2">
      <c r="C41" s="8"/>
      <c r="D41" s="12" t="s">
        <v>83</v>
      </c>
      <c r="E41" s="6"/>
      <c r="F41" s="6"/>
      <c r="G41" s="6"/>
      <c r="H41" s="7"/>
    </row>
    <row r="42" spans="3:21" x14ac:dyDescent="0.2">
      <c r="C42" s="8"/>
      <c r="D42" s="12" t="s">
        <v>84</v>
      </c>
      <c r="E42" s="6"/>
      <c r="F42" s="6"/>
      <c r="G42" s="6"/>
      <c r="H42" s="7"/>
    </row>
    <row r="43" spans="3:21" x14ac:dyDescent="0.2">
      <c r="C43" s="8"/>
      <c r="D43" s="12" t="s">
        <v>85</v>
      </c>
      <c r="E43" s="6"/>
      <c r="F43" s="6"/>
      <c r="G43" s="6"/>
      <c r="H43" s="7"/>
    </row>
    <row r="44" spans="3:21" x14ac:dyDescent="0.2">
      <c r="C44" s="8"/>
      <c r="D44" s="6" t="s">
        <v>86</v>
      </c>
      <c r="E44" s="6"/>
      <c r="F44" s="6"/>
      <c r="G44" s="6"/>
      <c r="H44" s="7"/>
    </row>
    <row r="45" spans="3:21" x14ac:dyDescent="0.2">
      <c r="C45" s="9"/>
      <c r="D45" s="10"/>
      <c r="E45" s="10"/>
      <c r="F45" s="10"/>
      <c r="G45" s="10"/>
      <c r="H45" s="11"/>
    </row>
  </sheetData>
  <sheetProtection password="DF89" sheet="1" objects="1" scenarios="1"/>
  <pageMargins left="0.78740157499999996" right="0.78740157499999996" top="0.984251969" bottom="0.984251969" header="0.5" footer="0.5"/>
  <pageSetup orientation="portrait" verticalDpi="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7"/>
  <sheetViews>
    <sheetView showGridLines="0" workbookViewId="0"/>
  </sheetViews>
  <sheetFormatPr defaultRowHeight="12.75" x14ac:dyDescent="0.2"/>
  <cols>
    <col min="1" max="1" width="2.5703125" customWidth="1"/>
    <col min="2" max="2" width="5.42578125" customWidth="1"/>
    <col min="3" max="9" width="7.7109375" customWidth="1"/>
    <col min="10" max="10" width="28" customWidth="1"/>
    <col min="11" max="11" width="38.7109375" customWidth="1"/>
  </cols>
  <sheetData>
    <row r="2" spans="3:13" x14ac:dyDescent="0.2">
      <c r="C2" s="92" t="s">
        <v>87</v>
      </c>
    </row>
    <row r="5" spans="3:13" x14ac:dyDescent="0.2">
      <c r="C5" s="1" t="s">
        <v>88</v>
      </c>
    </row>
    <row r="6" spans="3:13" ht="15.75" x14ac:dyDescent="0.25">
      <c r="C6" s="109" t="s">
        <v>44</v>
      </c>
      <c r="D6" s="110"/>
      <c r="E6" s="109" t="s">
        <v>46</v>
      </c>
      <c r="F6" s="110"/>
      <c r="G6" s="102" t="s">
        <v>77</v>
      </c>
      <c r="H6" s="13" t="s">
        <v>77</v>
      </c>
      <c r="I6" s="105" t="s">
        <v>89</v>
      </c>
      <c r="J6" s="106" t="s">
        <v>90</v>
      </c>
      <c r="K6" s="20" t="s">
        <v>91</v>
      </c>
      <c r="L6" s="3" t="s">
        <v>92</v>
      </c>
      <c r="M6" s="5"/>
    </row>
    <row r="7" spans="3:13" x14ac:dyDescent="0.2">
      <c r="C7" s="112" t="s">
        <v>93</v>
      </c>
      <c r="D7" s="113"/>
      <c r="E7" s="112" t="s">
        <v>94</v>
      </c>
      <c r="F7" s="113"/>
      <c r="G7" s="100"/>
      <c r="H7" s="101"/>
      <c r="I7" s="96"/>
      <c r="J7" s="22"/>
      <c r="K7" s="8"/>
      <c r="L7" s="8"/>
      <c r="M7" s="7"/>
    </row>
    <row r="8" spans="3:13" x14ac:dyDescent="0.2">
      <c r="C8" s="14" t="s">
        <v>95</v>
      </c>
      <c r="D8" s="15" t="s">
        <v>96</v>
      </c>
      <c r="E8" s="14" t="s">
        <v>95</v>
      </c>
      <c r="F8" s="15" t="s">
        <v>96</v>
      </c>
      <c r="G8" s="103" t="s">
        <v>97</v>
      </c>
      <c r="H8" s="104" t="s">
        <v>98</v>
      </c>
      <c r="I8" s="97"/>
      <c r="J8" s="22"/>
      <c r="K8" s="8"/>
      <c r="L8" s="8"/>
      <c r="M8" s="7"/>
    </row>
    <row r="9" spans="3:13" x14ac:dyDescent="0.2">
      <c r="C9" s="16"/>
      <c r="D9" s="17"/>
      <c r="E9" s="16"/>
      <c r="F9" s="17"/>
      <c r="G9" s="16"/>
      <c r="H9" s="17"/>
      <c r="I9" s="16"/>
      <c r="J9" s="23"/>
      <c r="K9" s="9"/>
      <c r="L9" s="9"/>
      <c r="M9" s="11"/>
    </row>
    <row r="10" spans="3:13" x14ac:dyDescent="0.2">
      <c r="C10" s="18">
        <v>24</v>
      </c>
      <c r="D10" s="19">
        <f t="shared" ref="D10:D33" si="0">6.895*C10</f>
        <v>165.48</v>
      </c>
      <c r="E10" s="18">
        <v>43</v>
      </c>
      <c r="F10" s="19">
        <f t="shared" ref="F10:F33" si="1">6.895*E10</f>
        <v>296.48499999999996</v>
      </c>
      <c r="G10" s="98">
        <v>29</v>
      </c>
      <c r="H10" s="19">
        <f>6900*G10</f>
        <v>200100</v>
      </c>
      <c r="I10" s="99">
        <v>0.32</v>
      </c>
      <c r="J10" s="19" t="s">
        <v>99</v>
      </c>
      <c r="K10" s="21" t="s">
        <v>100</v>
      </c>
      <c r="L10" s="21" t="s">
        <v>101</v>
      </c>
      <c r="M10" s="11"/>
    </row>
    <row r="11" spans="3:13" x14ac:dyDescent="0.2">
      <c r="C11" s="18">
        <v>60</v>
      </c>
      <c r="D11" s="19">
        <f t="shared" si="0"/>
        <v>413.7</v>
      </c>
      <c r="E11" s="18">
        <v>72</v>
      </c>
      <c r="F11" s="19">
        <f t="shared" si="1"/>
        <v>496.43999999999994</v>
      </c>
      <c r="G11" s="98">
        <v>29</v>
      </c>
      <c r="H11" s="19">
        <f t="shared" ref="H11:H33" si="2">6900*G11</f>
        <v>200100</v>
      </c>
      <c r="I11" s="99">
        <v>0.32</v>
      </c>
      <c r="J11" s="19" t="s">
        <v>99</v>
      </c>
      <c r="K11" s="21" t="s">
        <v>102</v>
      </c>
      <c r="L11" s="21" t="s">
        <v>101</v>
      </c>
      <c r="M11" s="11"/>
    </row>
    <row r="12" spans="3:13" x14ac:dyDescent="0.2">
      <c r="C12" s="18">
        <v>33</v>
      </c>
      <c r="D12" s="19">
        <f t="shared" si="0"/>
        <v>227.535</v>
      </c>
      <c r="E12" s="18">
        <v>55</v>
      </c>
      <c r="F12" s="19">
        <f t="shared" si="1"/>
        <v>379.22499999999997</v>
      </c>
      <c r="G12" s="98">
        <v>29</v>
      </c>
      <c r="H12" s="19">
        <f t="shared" si="2"/>
        <v>200100</v>
      </c>
      <c r="I12" s="99">
        <v>0.32</v>
      </c>
      <c r="J12" s="19" t="s">
        <v>99</v>
      </c>
      <c r="K12" s="21" t="s">
        <v>103</v>
      </c>
      <c r="L12" s="21" t="s">
        <v>101</v>
      </c>
      <c r="M12" s="11"/>
    </row>
    <row r="13" spans="3:13" x14ac:dyDescent="0.2">
      <c r="C13" s="18">
        <v>35</v>
      </c>
      <c r="D13" s="19">
        <f t="shared" si="0"/>
        <v>241.32499999999999</v>
      </c>
      <c r="E13" s="18">
        <v>50</v>
      </c>
      <c r="F13" s="19">
        <f t="shared" si="1"/>
        <v>344.75</v>
      </c>
      <c r="G13" s="98">
        <v>29</v>
      </c>
      <c r="H13" s="19">
        <f t="shared" si="2"/>
        <v>200100</v>
      </c>
      <c r="I13" s="99">
        <v>0.32</v>
      </c>
      <c r="J13" s="19" t="s">
        <v>99</v>
      </c>
      <c r="K13" s="21" t="s">
        <v>104</v>
      </c>
      <c r="L13" s="21" t="s">
        <v>101</v>
      </c>
      <c r="M13" s="11"/>
    </row>
    <row r="14" spans="3:13" x14ac:dyDescent="0.2">
      <c r="C14" s="18">
        <v>65</v>
      </c>
      <c r="D14" s="19">
        <f t="shared" si="0"/>
        <v>448.17499999999995</v>
      </c>
      <c r="E14" s="18">
        <v>80</v>
      </c>
      <c r="F14" s="19">
        <f t="shared" si="1"/>
        <v>551.59999999999991</v>
      </c>
      <c r="G14" s="98">
        <v>29</v>
      </c>
      <c r="H14" s="19">
        <f t="shared" si="2"/>
        <v>200100</v>
      </c>
      <c r="I14" s="99">
        <v>0.32</v>
      </c>
      <c r="J14" s="19" t="s">
        <v>99</v>
      </c>
      <c r="K14" s="21" t="s">
        <v>105</v>
      </c>
      <c r="L14" s="21" t="s">
        <v>101</v>
      </c>
      <c r="M14" s="11"/>
    </row>
    <row r="15" spans="3:13" x14ac:dyDescent="0.2">
      <c r="C15" s="18">
        <v>45</v>
      </c>
      <c r="D15" s="19">
        <f t="shared" si="0"/>
        <v>310.27499999999998</v>
      </c>
      <c r="E15" s="18">
        <v>67</v>
      </c>
      <c r="F15" s="19">
        <f t="shared" si="1"/>
        <v>461.96499999999997</v>
      </c>
      <c r="G15" s="98">
        <v>29</v>
      </c>
      <c r="H15" s="19">
        <f t="shared" si="2"/>
        <v>200100</v>
      </c>
      <c r="I15" s="99">
        <v>0.32</v>
      </c>
      <c r="J15" s="19" t="s">
        <v>99</v>
      </c>
      <c r="K15" s="21" t="s">
        <v>106</v>
      </c>
      <c r="L15" s="21" t="s">
        <v>101</v>
      </c>
      <c r="M15" s="11"/>
    </row>
    <row r="16" spans="3:13" x14ac:dyDescent="0.2">
      <c r="C16" s="18">
        <v>48</v>
      </c>
      <c r="D16" s="19">
        <f t="shared" si="0"/>
        <v>330.96</v>
      </c>
      <c r="E16" s="18">
        <v>65</v>
      </c>
      <c r="F16" s="19">
        <f t="shared" si="1"/>
        <v>448.17499999999995</v>
      </c>
      <c r="G16" s="98">
        <v>29</v>
      </c>
      <c r="H16" s="19">
        <f t="shared" si="2"/>
        <v>200100</v>
      </c>
      <c r="I16" s="99">
        <v>0.32</v>
      </c>
      <c r="J16" s="19" t="s">
        <v>99</v>
      </c>
      <c r="K16" s="21" t="s">
        <v>107</v>
      </c>
      <c r="L16" s="21" t="s">
        <v>101</v>
      </c>
      <c r="M16" s="11"/>
    </row>
    <row r="17" spans="3:13" x14ac:dyDescent="0.2">
      <c r="C17" s="18">
        <v>70</v>
      </c>
      <c r="D17" s="19">
        <f t="shared" si="0"/>
        <v>482.65</v>
      </c>
      <c r="E17" s="18">
        <v>85</v>
      </c>
      <c r="F17" s="19">
        <f t="shared" si="1"/>
        <v>586.07499999999993</v>
      </c>
      <c r="G17" s="98">
        <v>29</v>
      </c>
      <c r="H17" s="19">
        <f t="shared" si="2"/>
        <v>200100</v>
      </c>
      <c r="I17" s="99">
        <v>0.32</v>
      </c>
      <c r="J17" s="19" t="s">
        <v>99</v>
      </c>
      <c r="K17" s="21" t="s">
        <v>108</v>
      </c>
      <c r="L17" s="21" t="s">
        <v>101</v>
      </c>
      <c r="M17" s="11"/>
    </row>
    <row r="18" spans="3:13" x14ac:dyDescent="0.2">
      <c r="C18" s="18">
        <v>75</v>
      </c>
      <c r="D18" s="19">
        <f t="shared" si="0"/>
        <v>517.125</v>
      </c>
      <c r="E18" s="18">
        <v>105</v>
      </c>
      <c r="F18" s="19">
        <f t="shared" si="1"/>
        <v>723.97499999999991</v>
      </c>
      <c r="G18" s="98">
        <v>27</v>
      </c>
      <c r="H18" s="19">
        <f t="shared" si="2"/>
        <v>186300</v>
      </c>
      <c r="I18" s="99">
        <v>0.27</v>
      </c>
      <c r="J18" s="19" t="s">
        <v>109</v>
      </c>
      <c r="K18" s="21" t="s">
        <v>110</v>
      </c>
      <c r="L18" s="21" t="s">
        <v>111</v>
      </c>
      <c r="M18" s="11"/>
    </row>
    <row r="19" spans="3:13" x14ac:dyDescent="0.2">
      <c r="C19" s="18">
        <v>75</v>
      </c>
      <c r="D19" s="19">
        <f t="shared" si="0"/>
        <v>517.125</v>
      </c>
      <c r="E19" s="18">
        <v>125</v>
      </c>
      <c r="F19" s="19">
        <f t="shared" si="1"/>
        <v>861.875</v>
      </c>
      <c r="G19" s="98">
        <v>27</v>
      </c>
      <c r="H19" s="19">
        <f t="shared" si="2"/>
        <v>186300</v>
      </c>
      <c r="I19" s="99">
        <v>0.27</v>
      </c>
      <c r="J19" s="19" t="s">
        <v>109</v>
      </c>
      <c r="K19" s="95" t="s">
        <v>112</v>
      </c>
      <c r="L19" s="21" t="s">
        <v>101</v>
      </c>
      <c r="M19" s="11"/>
    </row>
    <row r="20" spans="3:13" x14ac:dyDescent="0.2">
      <c r="C20" s="18">
        <v>75</v>
      </c>
      <c r="D20" s="19">
        <f t="shared" si="0"/>
        <v>517.125</v>
      </c>
      <c r="E20" s="18">
        <v>95</v>
      </c>
      <c r="F20" s="19">
        <f t="shared" si="1"/>
        <v>655.02499999999998</v>
      </c>
      <c r="G20" s="98">
        <v>29</v>
      </c>
      <c r="H20" s="19">
        <f t="shared" si="2"/>
        <v>200100</v>
      </c>
      <c r="I20" s="99">
        <v>0.32</v>
      </c>
      <c r="J20" s="19" t="s">
        <v>113</v>
      </c>
      <c r="K20" s="21" t="s">
        <v>114</v>
      </c>
      <c r="L20" s="21" t="s">
        <v>115</v>
      </c>
      <c r="M20" s="11"/>
    </row>
    <row r="21" spans="3:13" x14ac:dyDescent="0.2">
      <c r="C21" s="18">
        <v>90</v>
      </c>
      <c r="D21" s="19">
        <f t="shared" si="0"/>
        <v>620.54999999999995</v>
      </c>
      <c r="E21" s="18">
        <v>100</v>
      </c>
      <c r="F21" s="19">
        <f t="shared" si="1"/>
        <v>689.5</v>
      </c>
      <c r="G21" s="98">
        <v>29</v>
      </c>
      <c r="H21" s="19">
        <f t="shared" si="2"/>
        <v>200100</v>
      </c>
      <c r="I21" s="99">
        <v>0.32</v>
      </c>
      <c r="J21" s="19" t="s">
        <v>113</v>
      </c>
      <c r="K21" s="21" t="s">
        <v>116</v>
      </c>
      <c r="L21" s="21" t="s">
        <v>115</v>
      </c>
      <c r="M21" s="11"/>
    </row>
    <row r="22" spans="3:13" x14ac:dyDescent="0.2">
      <c r="C22" s="18">
        <v>16</v>
      </c>
      <c r="D22" s="19">
        <f t="shared" si="0"/>
        <v>110.32</v>
      </c>
      <c r="E22" s="18">
        <v>30</v>
      </c>
      <c r="F22" s="19">
        <f t="shared" si="1"/>
        <v>206.85</v>
      </c>
      <c r="G22" s="108">
        <v>9.9</v>
      </c>
      <c r="H22" s="19">
        <f t="shared" si="2"/>
        <v>68310</v>
      </c>
      <c r="I22" s="99">
        <v>0.33</v>
      </c>
      <c r="J22" s="107" t="s">
        <v>117</v>
      </c>
      <c r="K22" s="21" t="s">
        <v>118</v>
      </c>
      <c r="L22" s="21" t="s">
        <v>115</v>
      </c>
      <c r="M22" s="11"/>
    </row>
    <row r="23" spans="3:13" x14ac:dyDescent="0.2">
      <c r="C23" s="18">
        <v>35</v>
      </c>
      <c r="D23" s="19">
        <f t="shared" si="0"/>
        <v>241.32499999999999</v>
      </c>
      <c r="E23" s="18">
        <v>42</v>
      </c>
      <c r="F23" s="19">
        <f t="shared" si="1"/>
        <v>289.58999999999997</v>
      </c>
      <c r="G23" s="108">
        <v>9.9</v>
      </c>
      <c r="H23" s="19">
        <f t="shared" si="2"/>
        <v>68310</v>
      </c>
      <c r="I23" s="99">
        <v>0.33</v>
      </c>
      <c r="J23" s="107" t="s">
        <v>117</v>
      </c>
      <c r="K23" s="21" t="s">
        <v>119</v>
      </c>
      <c r="L23" s="21" t="s">
        <v>115</v>
      </c>
      <c r="M23" s="11"/>
    </row>
    <row r="24" spans="3:13" x14ac:dyDescent="0.2">
      <c r="C24" s="18">
        <v>35</v>
      </c>
      <c r="D24" s="19">
        <f t="shared" si="0"/>
        <v>241.32499999999999</v>
      </c>
      <c r="E24" s="18">
        <v>38</v>
      </c>
      <c r="F24" s="19">
        <f t="shared" si="1"/>
        <v>262.01</v>
      </c>
      <c r="G24" s="108">
        <v>9.9</v>
      </c>
      <c r="H24" s="19">
        <f t="shared" si="2"/>
        <v>68310</v>
      </c>
      <c r="I24" s="99">
        <v>0.33</v>
      </c>
      <c r="J24" s="107" t="s">
        <v>117</v>
      </c>
      <c r="K24" s="95" t="s">
        <v>120</v>
      </c>
      <c r="L24" s="21" t="s">
        <v>115</v>
      </c>
      <c r="M24" s="11"/>
    </row>
    <row r="25" spans="3:13" x14ac:dyDescent="0.2">
      <c r="C25" s="18">
        <v>45</v>
      </c>
      <c r="D25" s="19">
        <f t="shared" si="0"/>
        <v>310.27499999999998</v>
      </c>
      <c r="E25" s="18">
        <v>66</v>
      </c>
      <c r="F25" s="19">
        <f t="shared" si="1"/>
        <v>455.07</v>
      </c>
      <c r="G25" s="108">
        <v>10.5</v>
      </c>
      <c r="H25" s="19">
        <f t="shared" si="2"/>
        <v>72450</v>
      </c>
      <c r="I25" s="99">
        <v>0.33</v>
      </c>
      <c r="J25" s="107" t="s">
        <v>117</v>
      </c>
      <c r="K25" s="21" t="s">
        <v>121</v>
      </c>
      <c r="L25" s="21" t="s">
        <v>115</v>
      </c>
      <c r="M25" s="11"/>
    </row>
    <row r="26" spans="3:13" x14ac:dyDescent="0.2">
      <c r="C26" s="18">
        <v>38</v>
      </c>
      <c r="D26" s="19">
        <f t="shared" si="0"/>
        <v>262.01</v>
      </c>
      <c r="E26" s="18">
        <v>62</v>
      </c>
      <c r="F26" s="19">
        <f t="shared" si="1"/>
        <v>427.48999999999995</v>
      </c>
      <c r="G26" s="108">
        <v>10.5</v>
      </c>
      <c r="H26" s="19">
        <f t="shared" si="2"/>
        <v>72450</v>
      </c>
      <c r="I26" s="99">
        <v>0.33</v>
      </c>
      <c r="J26" s="107" t="s">
        <v>117</v>
      </c>
      <c r="K26" s="21" t="s">
        <v>122</v>
      </c>
      <c r="L26" s="21" t="s">
        <v>115</v>
      </c>
      <c r="M26" s="11"/>
    </row>
    <row r="27" spans="3:13" x14ac:dyDescent="0.2">
      <c r="C27" s="18">
        <v>66</v>
      </c>
      <c r="D27" s="19">
        <f t="shared" si="0"/>
        <v>455.07</v>
      </c>
      <c r="E27" s="18">
        <v>77</v>
      </c>
      <c r="F27" s="19">
        <f t="shared" si="1"/>
        <v>530.91499999999996</v>
      </c>
      <c r="G27" s="108">
        <v>10.4</v>
      </c>
      <c r="H27" s="19">
        <f t="shared" si="2"/>
        <v>71760</v>
      </c>
      <c r="I27" s="99">
        <v>0.33</v>
      </c>
      <c r="J27" s="107" t="s">
        <v>117</v>
      </c>
      <c r="K27" s="21" t="s">
        <v>123</v>
      </c>
      <c r="L27" s="9" t="s">
        <v>115</v>
      </c>
      <c r="M27" s="11"/>
    </row>
    <row r="28" spans="3:13" x14ac:dyDescent="0.2">
      <c r="C28" s="18">
        <v>56</v>
      </c>
      <c r="D28" s="19">
        <f t="shared" si="0"/>
        <v>386.12</v>
      </c>
      <c r="E28" s="18">
        <v>66</v>
      </c>
      <c r="F28" s="19">
        <f t="shared" si="1"/>
        <v>455.07</v>
      </c>
      <c r="G28" s="108">
        <v>10.4</v>
      </c>
      <c r="H28" s="19">
        <f t="shared" si="2"/>
        <v>71760</v>
      </c>
      <c r="I28" s="99">
        <v>0.33</v>
      </c>
      <c r="J28" s="107" t="s">
        <v>117</v>
      </c>
      <c r="K28" s="21" t="s">
        <v>124</v>
      </c>
      <c r="L28" s="21" t="s">
        <v>115</v>
      </c>
      <c r="M28" s="11"/>
    </row>
    <row r="29" spans="3:13" x14ac:dyDescent="0.2">
      <c r="C29" s="18">
        <v>6</v>
      </c>
      <c r="D29" s="19">
        <f t="shared" si="0"/>
        <v>41.37</v>
      </c>
      <c r="E29" s="18">
        <v>7.45</v>
      </c>
      <c r="F29" s="19">
        <f t="shared" si="1"/>
        <v>51.367750000000001</v>
      </c>
      <c r="G29" s="99">
        <v>0.42</v>
      </c>
      <c r="H29" s="19">
        <f t="shared" si="2"/>
        <v>2898</v>
      </c>
      <c r="I29" s="99">
        <v>0.41</v>
      </c>
      <c r="J29" s="19" t="s">
        <v>125</v>
      </c>
      <c r="K29" s="21" t="s">
        <v>126</v>
      </c>
      <c r="L29" s="95" t="s">
        <v>127</v>
      </c>
      <c r="M29" s="11"/>
    </row>
    <row r="30" spans="3:13" x14ac:dyDescent="0.2">
      <c r="C30" s="18">
        <v>5.0999999999999996</v>
      </c>
      <c r="D30" s="19">
        <f t="shared" si="0"/>
        <v>35.164499999999997</v>
      </c>
      <c r="E30" s="18">
        <v>5.9</v>
      </c>
      <c r="F30" s="19">
        <f t="shared" si="1"/>
        <v>40.680500000000002</v>
      </c>
      <c r="G30" s="99">
        <v>0.28999999999999998</v>
      </c>
      <c r="H30" s="19">
        <f t="shared" si="2"/>
        <v>2000.9999999999998</v>
      </c>
      <c r="I30" s="130" t="s">
        <v>128</v>
      </c>
      <c r="J30" s="157" t="s">
        <v>129</v>
      </c>
      <c r="K30" s="95" t="s">
        <v>130</v>
      </c>
      <c r="L30" s="95" t="s">
        <v>131</v>
      </c>
      <c r="M30" s="11"/>
    </row>
    <row r="31" spans="3:13" x14ac:dyDescent="0.2">
      <c r="C31" s="129" t="s">
        <v>128</v>
      </c>
      <c r="D31" s="107" t="s">
        <v>128</v>
      </c>
      <c r="E31" s="139">
        <v>2</v>
      </c>
      <c r="F31" s="19">
        <f t="shared" si="1"/>
        <v>13.79</v>
      </c>
      <c r="G31" s="130" t="s">
        <v>128</v>
      </c>
      <c r="H31" s="107" t="s">
        <v>128</v>
      </c>
      <c r="I31" s="130" t="s">
        <v>128</v>
      </c>
      <c r="J31" s="19" t="s">
        <v>132</v>
      </c>
      <c r="K31" s="95" t="s">
        <v>133</v>
      </c>
      <c r="L31" s="131" t="s">
        <v>134</v>
      </c>
      <c r="M31" s="132"/>
    </row>
    <row r="32" spans="3:13" x14ac:dyDescent="0.2">
      <c r="C32" s="18">
        <v>43</v>
      </c>
      <c r="D32" s="19">
        <f t="shared" si="0"/>
        <v>296.48499999999996</v>
      </c>
      <c r="E32" s="18">
        <v>57</v>
      </c>
      <c r="F32" s="19">
        <f t="shared" si="1"/>
        <v>393.01499999999999</v>
      </c>
      <c r="G32" s="98">
        <v>29</v>
      </c>
      <c r="H32" s="19">
        <f t="shared" si="2"/>
        <v>200100</v>
      </c>
      <c r="I32" s="99">
        <v>0.32</v>
      </c>
      <c r="J32" s="19" t="s">
        <v>135</v>
      </c>
      <c r="K32" s="95" t="s">
        <v>136</v>
      </c>
      <c r="L32" s="95" t="s">
        <v>137</v>
      </c>
      <c r="M32" s="11"/>
    </row>
    <row r="33" spans="3:14" x14ac:dyDescent="0.2">
      <c r="C33" s="18">
        <v>45</v>
      </c>
      <c r="D33" s="19">
        <f t="shared" si="0"/>
        <v>310.27499999999998</v>
      </c>
      <c r="E33" s="18">
        <v>60</v>
      </c>
      <c r="F33" s="19">
        <f t="shared" si="1"/>
        <v>413.7</v>
      </c>
      <c r="G33" s="98">
        <v>29</v>
      </c>
      <c r="H33" s="19">
        <f t="shared" si="2"/>
        <v>200100</v>
      </c>
      <c r="I33" s="99">
        <v>0.32</v>
      </c>
      <c r="J33" s="19" t="s">
        <v>138</v>
      </c>
      <c r="K33" s="95" t="s">
        <v>139</v>
      </c>
      <c r="L33" s="131" t="s">
        <v>137</v>
      </c>
      <c r="M33" s="132"/>
    </row>
    <row r="35" spans="3:14" x14ac:dyDescent="0.2">
      <c r="C35" s="111" t="s">
        <v>78</v>
      </c>
    </row>
    <row r="36" spans="3:14" ht="13.5" x14ac:dyDescent="0.2">
      <c r="C36" s="75" t="s">
        <v>80</v>
      </c>
      <c r="D36" s="26"/>
      <c r="E36" s="26"/>
      <c r="F36" s="26"/>
      <c r="G36" s="26"/>
      <c r="H36" s="26"/>
      <c r="I36" s="26"/>
      <c r="M36" s="12"/>
      <c r="N36" s="6"/>
    </row>
    <row r="37" spans="3:14" ht="13.5" x14ac:dyDescent="0.2">
      <c r="C37" s="90" t="s">
        <v>81</v>
      </c>
    </row>
    <row r="38" spans="3:14" ht="13.5" x14ac:dyDescent="0.2">
      <c r="C38" s="75" t="s">
        <v>82</v>
      </c>
    </row>
    <row r="39" spans="3:14" x14ac:dyDescent="0.2">
      <c r="C39" s="90" t="s">
        <v>140</v>
      </c>
    </row>
    <row r="40" spans="3:14" x14ac:dyDescent="0.2">
      <c r="C40" s="90" t="s">
        <v>141</v>
      </c>
    </row>
    <row r="41" spans="3:14" x14ac:dyDescent="0.2">
      <c r="C41" s="90"/>
    </row>
    <row r="42" spans="3:14" x14ac:dyDescent="0.2">
      <c r="C42" s="75" t="s">
        <v>142</v>
      </c>
    </row>
    <row r="44" spans="3:14" x14ac:dyDescent="0.2">
      <c r="C44" s="10"/>
      <c r="D44" s="10"/>
    </row>
    <row r="45" spans="3:14" x14ac:dyDescent="0.2">
      <c r="C45" t="s">
        <v>143</v>
      </c>
    </row>
    <row r="46" spans="3:14" x14ac:dyDescent="0.2">
      <c r="C46" t="s">
        <v>144</v>
      </c>
    </row>
    <row r="47" spans="3:14" x14ac:dyDescent="0.2">
      <c r="C47" t="s">
        <v>145</v>
      </c>
    </row>
  </sheetData>
  <sheetProtection password="DF89" sheet="1" objects="1" scenarios="1"/>
  <pageMargins left="0.78740157499999996" right="0.78740157499999996" top="0.984251969" bottom="0.984251969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92"/>
  <sheetViews>
    <sheetView showGridLines="0" workbookViewId="0"/>
  </sheetViews>
  <sheetFormatPr defaultRowHeight="12.75" x14ac:dyDescent="0.2"/>
  <cols>
    <col min="4" max="4" width="10.85546875" customWidth="1"/>
  </cols>
  <sheetData>
    <row r="2" spans="2:24" x14ac:dyDescent="0.2">
      <c r="B2" s="92" t="s">
        <v>146</v>
      </c>
    </row>
    <row r="4" spans="2:24" x14ac:dyDescent="0.2">
      <c r="B4" t="s">
        <v>147</v>
      </c>
    </row>
    <row r="5" spans="2:24" x14ac:dyDescent="0.2">
      <c r="B5" s="2" t="s">
        <v>148</v>
      </c>
    </row>
    <row r="6" spans="2:24" x14ac:dyDescent="0.2">
      <c r="B6" s="2" t="s">
        <v>149</v>
      </c>
    </row>
    <row r="7" spans="2:24" x14ac:dyDescent="0.2">
      <c r="B7" s="2" t="s">
        <v>150</v>
      </c>
    </row>
    <row r="8" spans="2:24" x14ac:dyDescent="0.2">
      <c r="B8" s="2" t="s">
        <v>151</v>
      </c>
      <c r="F8" s="26"/>
      <c r="G8" s="26"/>
      <c r="H8" s="26"/>
      <c r="R8" s="41" t="s">
        <v>56</v>
      </c>
      <c r="S8" s="28"/>
      <c r="T8" s="40" t="s">
        <v>152</v>
      </c>
      <c r="U8" s="28"/>
      <c r="V8" s="28"/>
      <c r="W8" s="28"/>
      <c r="X8" s="29"/>
    </row>
    <row r="9" spans="2:24" x14ac:dyDescent="0.2">
      <c r="B9" s="2" t="s">
        <v>153</v>
      </c>
      <c r="R9" s="30"/>
      <c r="S9" s="31"/>
      <c r="T9" s="31"/>
      <c r="U9" s="27"/>
      <c r="V9" s="27"/>
      <c r="W9" s="27"/>
      <c r="X9" s="32"/>
    </row>
    <row r="10" spans="2:24" x14ac:dyDescent="0.2">
      <c r="B10" t="s">
        <v>154</v>
      </c>
      <c r="R10" s="30"/>
      <c r="S10" s="31"/>
      <c r="T10" s="31"/>
      <c r="U10" s="27"/>
      <c r="V10" s="27"/>
      <c r="W10" s="27"/>
      <c r="X10" s="32"/>
    </row>
    <row r="11" spans="2:24" x14ac:dyDescent="0.2">
      <c r="B11" t="s">
        <v>155</v>
      </c>
      <c r="R11" s="30"/>
      <c r="S11" s="31"/>
      <c r="T11" s="31"/>
      <c r="U11" s="27"/>
      <c r="V11" s="27"/>
      <c r="W11" s="27"/>
      <c r="X11" s="32"/>
    </row>
    <row r="12" spans="2:24" x14ac:dyDescent="0.2">
      <c r="B12" t="s">
        <v>156</v>
      </c>
      <c r="R12" s="30"/>
      <c r="S12" s="31"/>
      <c r="T12" s="31"/>
      <c r="U12" s="27"/>
      <c r="V12" s="27"/>
      <c r="W12" s="27"/>
      <c r="X12" s="32"/>
    </row>
    <row r="13" spans="2:24" x14ac:dyDescent="0.2">
      <c r="B13" t="s">
        <v>157</v>
      </c>
      <c r="R13" s="30"/>
      <c r="S13" s="31"/>
      <c r="T13" s="31"/>
      <c r="U13" s="27"/>
      <c r="V13" s="27"/>
      <c r="W13" s="27"/>
      <c r="X13" s="32"/>
    </row>
    <row r="14" spans="2:24" x14ac:dyDescent="0.2">
      <c r="B14" s="2" t="s">
        <v>158</v>
      </c>
      <c r="R14" s="30"/>
      <c r="S14" s="31"/>
      <c r="T14" s="31"/>
      <c r="U14" s="27"/>
      <c r="V14" s="27"/>
      <c r="W14" s="27"/>
      <c r="X14" s="32"/>
    </row>
    <row r="15" spans="2:24" x14ac:dyDescent="0.2">
      <c r="B15" s="2" t="s">
        <v>159</v>
      </c>
      <c r="R15" s="30"/>
      <c r="S15" s="31"/>
      <c r="T15" s="31"/>
      <c r="U15" s="27"/>
      <c r="V15" s="27"/>
      <c r="W15" s="27"/>
      <c r="X15" s="32"/>
    </row>
    <row r="16" spans="2:24" x14ac:dyDescent="0.2">
      <c r="B16" s="24" t="s">
        <v>160</v>
      </c>
      <c r="R16" s="30"/>
      <c r="S16" s="31"/>
      <c r="T16" s="31"/>
      <c r="U16" s="27"/>
      <c r="V16" s="27"/>
      <c r="W16" s="27"/>
      <c r="X16" s="32"/>
    </row>
    <row r="17" spans="2:24" x14ac:dyDescent="0.2">
      <c r="B17" s="2" t="s">
        <v>161</v>
      </c>
      <c r="R17" s="30"/>
      <c r="S17" s="31"/>
      <c r="T17" s="31"/>
      <c r="U17" s="27"/>
      <c r="V17" s="27"/>
      <c r="W17" s="27"/>
      <c r="X17" s="32"/>
    </row>
    <row r="18" spans="2:24" x14ac:dyDescent="0.2">
      <c r="B18" s="2" t="s">
        <v>162</v>
      </c>
      <c r="R18" s="30"/>
      <c r="S18" s="31"/>
      <c r="T18" s="31"/>
      <c r="U18" s="27"/>
      <c r="V18" s="27"/>
      <c r="W18" s="27"/>
      <c r="X18" s="32"/>
    </row>
    <row r="19" spans="2:24" x14ac:dyDescent="0.2">
      <c r="Q19" s="6"/>
      <c r="R19" s="141"/>
      <c r="S19" s="142" t="s">
        <v>163</v>
      </c>
      <c r="T19" s="143" t="s">
        <v>164</v>
      </c>
      <c r="U19" s="143"/>
      <c r="V19" s="143"/>
      <c r="W19" s="143" t="s">
        <v>165</v>
      </c>
      <c r="X19" s="144" t="s">
        <v>165</v>
      </c>
    </row>
    <row r="20" spans="2:24" x14ac:dyDescent="0.2">
      <c r="J20" s="26"/>
      <c r="K20" s="26"/>
      <c r="Q20" s="6"/>
      <c r="R20" s="33"/>
      <c r="S20" s="27" t="s">
        <v>166</v>
      </c>
      <c r="T20" s="31" t="s">
        <v>167</v>
      </c>
      <c r="U20" s="27"/>
      <c r="V20" s="27"/>
      <c r="W20" s="27" t="s">
        <v>168</v>
      </c>
      <c r="X20" s="35" t="s">
        <v>169</v>
      </c>
    </row>
    <row r="21" spans="2:24" x14ac:dyDescent="0.2">
      <c r="J21" s="26"/>
      <c r="K21" s="26"/>
      <c r="Q21" s="6"/>
      <c r="R21" s="33" t="s">
        <v>170</v>
      </c>
      <c r="S21" s="27" t="s">
        <v>93</v>
      </c>
      <c r="T21" s="27" t="s">
        <v>93</v>
      </c>
      <c r="U21" s="27"/>
      <c r="V21" s="27" t="s">
        <v>170</v>
      </c>
      <c r="W21" s="27" t="s">
        <v>93</v>
      </c>
      <c r="X21" s="35" t="s">
        <v>93</v>
      </c>
    </row>
    <row r="22" spans="2:24" x14ac:dyDescent="0.2">
      <c r="J22" s="26"/>
      <c r="K22" s="26"/>
      <c r="Q22" s="6"/>
      <c r="R22" s="33">
        <v>80</v>
      </c>
      <c r="S22" s="27">
        <v>100</v>
      </c>
      <c r="T22" s="27">
        <v>100</v>
      </c>
      <c r="U22" s="27"/>
      <c r="V22" s="27">
        <v>80</v>
      </c>
      <c r="W22" s="27">
        <v>100</v>
      </c>
      <c r="X22" s="35">
        <v>100</v>
      </c>
    </row>
    <row r="23" spans="2:24" x14ac:dyDescent="0.2">
      <c r="J23" s="26"/>
      <c r="K23" s="26"/>
      <c r="Q23" s="6"/>
      <c r="R23" s="33">
        <v>200</v>
      </c>
      <c r="S23" s="27">
        <v>95</v>
      </c>
      <c r="T23" s="27">
        <v>92.5</v>
      </c>
      <c r="U23" s="27"/>
      <c r="V23" s="27">
        <v>200</v>
      </c>
      <c r="W23" s="27">
        <v>94.2</v>
      </c>
      <c r="X23" s="35">
        <v>92.2</v>
      </c>
    </row>
    <row r="24" spans="2:24" x14ac:dyDescent="0.2">
      <c r="J24" s="26"/>
      <c r="K24" s="26"/>
      <c r="Q24" s="6"/>
      <c r="R24" s="33">
        <v>400</v>
      </c>
      <c r="S24" s="27">
        <v>87</v>
      </c>
      <c r="T24" s="27">
        <v>86</v>
      </c>
      <c r="U24" s="27"/>
      <c r="V24" s="27">
        <v>300</v>
      </c>
      <c r="W24" s="27">
        <v>87</v>
      </c>
      <c r="X24" s="35">
        <v>83.3</v>
      </c>
    </row>
    <row r="25" spans="2:24" x14ac:dyDescent="0.2">
      <c r="J25" s="26"/>
      <c r="K25" s="26"/>
      <c r="Q25" s="6"/>
      <c r="R25" s="33">
        <v>600</v>
      </c>
      <c r="S25" s="27">
        <v>79</v>
      </c>
      <c r="T25" s="27">
        <v>84</v>
      </c>
      <c r="U25" s="27"/>
      <c r="V25" s="27">
        <v>400</v>
      </c>
      <c r="W25" s="27">
        <v>77</v>
      </c>
      <c r="X25" s="35">
        <v>69.5</v>
      </c>
    </row>
    <row r="26" spans="2:24" x14ac:dyDescent="0.2">
      <c r="J26" s="26"/>
      <c r="K26" s="26"/>
      <c r="Q26" s="6"/>
      <c r="R26" s="55">
        <v>800</v>
      </c>
      <c r="S26" s="38">
        <v>68.5</v>
      </c>
      <c r="T26" s="38">
        <v>80</v>
      </c>
      <c r="U26" s="38"/>
      <c r="V26" s="38">
        <v>500</v>
      </c>
      <c r="W26" s="38">
        <v>50</v>
      </c>
      <c r="X26" s="39">
        <v>44</v>
      </c>
    </row>
    <row r="27" spans="2:24" x14ac:dyDescent="0.2">
      <c r="J27" s="26"/>
      <c r="K27" s="26"/>
      <c r="Q27" s="6"/>
      <c r="R27" s="33"/>
      <c r="S27" s="27"/>
      <c r="T27" s="27"/>
      <c r="U27" s="27"/>
      <c r="V27" s="31"/>
      <c r="W27" s="31"/>
      <c r="X27" s="35"/>
    </row>
    <row r="28" spans="2:24" x14ac:dyDescent="0.2">
      <c r="J28" s="26"/>
      <c r="K28" s="26"/>
      <c r="R28" s="33"/>
      <c r="S28" s="27"/>
      <c r="T28" s="27"/>
      <c r="U28" s="27"/>
      <c r="V28" s="27"/>
      <c r="W28" s="27"/>
      <c r="X28" s="35"/>
    </row>
    <row r="29" spans="2:24" x14ac:dyDescent="0.2">
      <c r="J29" s="26"/>
      <c r="K29" s="26"/>
      <c r="R29" s="33"/>
      <c r="S29" s="34" t="s">
        <v>163</v>
      </c>
      <c r="T29" s="27" t="s">
        <v>164</v>
      </c>
      <c r="U29" s="27"/>
      <c r="V29" s="27"/>
      <c r="W29" s="27" t="s">
        <v>165</v>
      </c>
      <c r="X29" s="35" t="s">
        <v>165</v>
      </c>
    </row>
    <row r="30" spans="2:24" x14ac:dyDescent="0.2">
      <c r="J30" s="26"/>
      <c r="K30" s="26"/>
      <c r="R30" s="33"/>
      <c r="S30" s="27" t="s">
        <v>166</v>
      </c>
      <c r="T30" s="31" t="s">
        <v>167</v>
      </c>
      <c r="U30" s="27"/>
      <c r="V30" s="27"/>
      <c r="W30" s="27" t="s">
        <v>168</v>
      </c>
      <c r="X30" s="35" t="s">
        <v>169</v>
      </c>
    </row>
    <row r="31" spans="2:24" x14ac:dyDescent="0.2">
      <c r="J31" s="26"/>
      <c r="K31" s="26"/>
      <c r="R31" s="33" t="s">
        <v>170</v>
      </c>
      <c r="S31" s="34" t="s">
        <v>94</v>
      </c>
      <c r="T31" s="42" t="s">
        <v>94</v>
      </c>
      <c r="U31" s="27"/>
      <c r="V31" s="27" t="s">
        <v>170</v>
      </c>
      <c r="W31" s="34" t="s">
        <v>94</v>
      </c>
      <c r="X31" s="35" t="s">
        <v>94</v>
      </c>
    </row>
    <row r="32" spans="2:24" x14ac:dyDescent="0.2">
      <c r="J32" s="26"/>
      <c r="K32" s="26"/>
      <c r="R32" s="33">
        <v>80</v>
      </c>
      <c r="S32" s="27">
        <v>100</v>
      </c>
      <c r="T32" s="31">
        <v>100</v>
      </c>
      <c r="U32" s="27"/>
      <c r="V32" s="27">
        <v>80</v>
      </c>
      <c r="W32" s="27">
        <v>100</v>
      </c>
      <c r="X32" s="35">
        <v>100</v>
      </c>
    </row>
    <row r="33" spans="6:29" x14ac:dyDescent="0.2">
      <c r="J33" s="26"/>
      <c r="K33" s="26"/>
      <c r="R33" s="33">
        <v>200</v>
      </c>
      <c r="S33" s="27">
        <v>98</v>
      </c>
      <c r="T33" s="31">
        <v>89.5</v>
      </c>
      <c r="U33" s="27"/>
      <c r="V33" s="27">
        <v>200</v>
      </c>
      <c r="W33" s="27">
        <v>92</v>
      </c>
      <c r="X33" s="35">
        <v>91</v>
      </c>
    </row>
    <row r="34" spans="6:29" x14ac:dyDescent="0.2">
      <c r="J34" s="26"/>
      <c r="K34" s="26"/>
      <c r="R34" s="33">
        <v>400</v>
      </c>
      <c r="S34" s="27">
        <v>95</v>
      </c>
      <c r="T34" s="31">
        <v>79.5</v>
      </c>
      <c r="U34" s="27"/>
      <c r="V34" s="27">
        <v>300</v>
      </c>
      <c r="W34" s="27">
        <v>84</v>
      </c>
      <c r="X34" s="35">
        <v>80</v>
      </c>
    </row>
    <row r="35" spans="6:29" x14ac:dyDescent="0.2">
      <c r="J35" s="26"/>
      <c r="K35" s="26"/>
      <c r="R35" s="33">
        <v>600</v>
      </c>
      <c r="S35" s="27">
        <v>89</v>
      </c>
      <c r="T35" s="31">
        <v>72.5</v>
      </c>
      <c r="U35" s="27"/>
      <c r="V35" s="27">
        <v>400</v>
      </c>
      <c r="W35" s="27">
        <v>75</v>
      </c>
      <c r="X35" s="35">
        <v>64</v>
      </c>
    </row>
    <row r="36" spans="6:29" x14ac:dyDescent="0.2">
      <c r="J36" s="26"/>
      <c r="K36" s="26"/>
      <c r="R36" s="33">
        <v>800</v>
      </c>
      <c r="S36" s="27">
        <v>77</v>
      </c>
      <c r="T36" s="31">
        <v>67.5</v>
      </c>
      <c r="U36" s="27"/>
      <c r="V36" s="27">
        <v>500</v>
      </c>
      <c r="W36" s="27">
        <v>50</v>
      </c>
      <c r="X36" s="35">
        <v>42</v>
      </c>
    </row>
    <row r="37" spans="6:29" x14ac:dyDescent="0.2">
      <c r="J37" s="26"/>
      <c r="K37" s="26"/>
      <c r="R37" s="30"/>
      <c r="S37" s="31"/>
      <c r="T37" s="31"/>
      <c r="U37" s="27"/>
      <c r="V37" s="31"/>
      <c r="W37" s="31"/>
      <c r="X37" s="35"/>
    </row>
    <row r="38" spans="6:29" x14ac:dyDescent="0.2">
      <c r="J38" s="26"/>
      <c r="K38" s="26"/>
      <c r="R38" s="36"/>
      <c r="S38" s="37"/>
      <c r="T38" s="37"/>
      <c r="U38" s="38"/>
      <c r="V38" s="38"/>
      <c r="W38" s="38"/>
      <c r="X38" s="39"/>
    </row>
    <row r="39" spans="6:29" x14ac:dyDescent="0.2">
      <c r="J39" s="26"/>
      <c r="K39" s="26"/>
      <c r="U39" s="26"/>
      <c r="V39" s="26"/>
      <c r="W39" s="26"/>
      <c r="X39" s="26"/>
    </row>
    <row r="40" spans="6:29" x14ac:dyDescent="0.2">
      <c r="F40" s="26"/>
      <c r="G40" s="26"/>
      <c r="H40" s="26"/>
      <c r="I40" s="26"/>
      <c r="J40" s="26"/>
      <c r="K40" s="26"/>
      <c r="R40" s="43"/>
      <c r="S40" s="44"/>
      <c r="T40" s="44" t="s">
        <v>171</v>
      </c>
      <c r="U40" s="44"/>
      <c r="V40" s="45"/>
      <c r="Y40" s="43"/>
      <c r="Z40" s="44"/>
      <c r="AA40" s="57" t="s">
        <v>171</v>
      </c>
      <c r="AB40" s="44"/>
      <c r="AC40" s="45"/>
    </row>
    <row r="41" spans="6:29" x14ac:dyDescent="0.2">
      <c r="F41" s="26"/>
      <c r="G41" s="26"/>
      <c r="H41" s="26"/>
      <c r="I41" s="26"/>
      <c r="J41" s="26"/>
      <c r="K41" s="26"/>
      <c r="R41" s="46"/>
      <c r="S41" s="47" t="s">
        <v>93</v>
      </c>
      <c r="T41" s="48" t="s">
        <v>172</v>
      </c>
      <c r="U41" s="47" t="s">
        <v>93</v>
      </c>
      <c r="V41" s="48" t="s">
        <v>93</v>
      </c>
      <c r="Y41" s="58"/>
      <c r="Z41" s="47" t="s">
        <v>94</v>
      </c>
      <c r="AA41" s="48" t="s">
        <v>94</v>
      </c>
      <c r="AB41" s="47" t="s">
        <v>94</v>
      </c>
      <c r="AC41" s="48" t="s">
        <v>94</v>
      </c>
    </row>
    <row r="42" spans="6:29" x14ac:dyDescent="0.2">
      <c r="F42" s="26"/>
      <c r="G42" s="26"/>
      <c r="H42" s="26"/>
      <c r="I42" s="26"/>
      <c r="J42" s="26"/>
      <c r="K42" s="26"/>
      <c r="R42" s="49" t="s">
        <v>170</v>
      </c>
      <c r="S42" s="50" t="s">
        <v>173</v>
      </c>
      <c r="T42" s="51" t="s">
        <v>174</v>
      </c>
      <c r="U42" s="52" t="s">
        <v>175</v>
      </c>
      <c r="V42" s="51" t="s">
        <v>174</v>
      </c>
      <c r="Y42" s="59" t="s">
        <v>170</v>
      </c>
      <c r="Z42" s="50" t="s">
        <v>173</v>
      </c>
      <c r="AA42" s="51" t="s">
        <v>174</v>
      </c>
      <c r="AB42" s="52" t="s">
        <v>175</v>
      </c>
      <c r="AC42" s="51" t="s">
        <v>174</v>
      </c>
    </row>
    <row r="43" spans="6:29" x14ac:dyDescent="0.2">
      <c r="F43" s="26"/>
      <c r="G43" s="26"/>
      <c r="H43" s="26"/>
      <c r="I43" s="26"/>
      <c r="J43" s="26"/>
      <c r="K43" s="26"/>
      <c r="R43" s="53">
        <v>80</v>
      </c>
      <c r="S43" s="33">
        <v>52.5</v>
      </c>
      <c r="T43" s="32">
        <f>S43/$S$43*100</f>
        <v>100</v>
      </c>
      <c r="U43" s="33"/>
      <c r="V43" s="32"/>
      <c r="Y43" s="53">
        <v>80</v>
      </c>
      <c r="Z43" s="33">
        <v>71.3</v>
      </c>
      <c r="AA43" s="32">
        <f>Z43/$Z$43*100</f>
        <v>100</v>
      </c>
      <c r="AB43" s="33"/>
      <c r="AC43" s="32"/>
    </row>
    <row r="44" spans="6:29" x14ac:dyDescent="0.2">
      <c r="F44" s="26"/>
      <c r="G44" s="26"/>
      <c r="H44" s="26"/>
      <c r="I44" s="26"/>
      <c r="J44" s="26"/>
      <c r="K44" s="26"/>
      <c r="R44" s="53">
        <v>100</v>
      </c>
      <c r="S44" s="33">
        <v>52.3</v>
      </c>
      <c r="T44" s="54">
        <f t="shared" ref="T44:T50" si="0">S44/$S$43*100</f>
        <v>99.61904761904762</v>
      </c>
      <c r="U44" s="33"/>
      <c r="V44" s="32"/>
      <c r="Y44" s="53">
        <v>100</v>
      </c>
      <c r="Z44" s="33">
        <v>70.3</v>
      </c>
      <c r="AA44" s="54">
        <f t="shared" ref="AA44:AA51" si="1">Z44/$Z$43*100</f>
        <v>98.597475455820472</v>
      </c>
      <c r="AB44" s="33"/>
      <c r="AC44" s="32"/>
    </row>
    <row r="45" spans="6:29" x14ac:dyDescent="0.2">
      <c r="R45" s="53">
        <v>200</v>
      </c>
      <c r="S45" s="33">
        <v>50.2</v>
      </c>
      <c r="T45" s="54">
        <f t="shared" si="0"/>
        <v>95.61904761904762</v>
      </c>
      <c r="U45" s="33"/>
      <c r="V45" s="32"/>
      <c r="Y45" s="53">
        <v>200</v>
      </c>
      <c r="Z45" s="33">
        <v>66.400000000000006</v>
      </c>
      <c r="AA45" s="54">
        <f t="shared" si="1"/>
        <v>93.127629733520351</v>
      </c>
      <c r="AB45" s="33"/>
      <c r="AC45" s="32"/>
    </row>
    <row r="46" spans="6:29" x14ac:dyDescent="0.2">
      <c r="R46" s="53">
        <v>300</v>
      </c>
      <c r="S46" s="33">
        <v>47.4</v>
      </c>
      <c r="T46" s="54">
        <f t="shared" si="0"/>
        <v>90.285714285714278</v>
      </c>
      <c r="U46" s="33">
        <v>49.9</v>
      </c>
      <c r="V46" s="54">
        <f>U46/$S$43*100</f>
        <v>95.047619047619051</v>
      </c>
      <c r="Y46" s="53">
        <v>300</v>
      </c>
      <c r="Z46" s="33">
        <v>62.2</v>
      </c>
      <c r="AA46" s="54">
        <f t="shared" si="1"/>
        <v>87.237026647966346</v>
      </c>
      <c r="AB46" s="33"/>
      <c r="AC46" s="32"/>
    </row>
    <row r="47" spans="6:29" x14ac:dyDescent="0.2">
      <c r="R47" s="53">
        <v>400</v>
      </c>
      <c r="S47" s="33">
        <v>44.1</v>
      </c>
      <c r="T47" s="54">
        <f t="shared" si="0"/>
        <v>84.000000000000014</v>
      </c>
      <c r="U47" s="33">
        <v>45.7</v>
      </c>
      <c r="V47" s="54">
        <f>U47/$S$43*100</f>
        <v>87.047619047619051</v>
      </c>
      <c r="Y47" s="53">
        <v>400</v>
      </c>
      <c r="Z47" s="33">
        <v>56.8</v>
      </c>
      <c r="AA47" s="54">
        <f t="shared" si="1"/>
        <v>79.663394109396918</v>
      </c>
      <c r="AB47" s="33"/>
      <c r="AC47" s="32"/>
    </row>
    <row r="48" spans="6:29" x14ac:dyDescent="0.2">
      <c r="R48" s="53">
        <v>500</v>
      </c>
      <c r="S48" s="33">
        <v>32</v>
      </c>
      <c r="T48" s="54">
        <f t="shared" si="0"/>
        <v>60.952380952380956</v>
      </c>
      <c r="U48" s="33">
        <v>38.1</v>
      </c>
      <c r="V48" s="54">
        <f>U48/$S$43*100</f>
        <v>72.571428571428569</v>
      </c>
      <c r="Y48" s="53">
        <v>475</v>
      </c>
      <c r="Z48" s="33">
        <v>46.2</v>
      </c>
      <c r="AA48" s="54">
        <f t="shared" si="1"/>
        <v>64.796633941093972</v>
      </c>
      <c r="AB48" s="33">
        <v>50.1</v>
      </c>
      <c r="AC48" s="54">
        <f>AB48/$Z$43*100</f>
        <v>70.266479663394108</v>
      </c>
    </row>
    <row r="49" spans="18:29" x14ac:dyDescent="0.2">
      <c r="R49" s="53">
        <v>600</v>
      </c>
      <c r="S49" s="33">
        <v>17.899999999999999</v>
      </c>
      <c r="T49" s="54">
        <f t="shared" si="0"/>
        <v>34.095238095238095</v>
      </c>
      <c r="U49" s="33">
        <v>28.8</v>
      </c>
      <c r="V49" s="54">
        <f>U49/$S$43*100</f>
        <v>54.857142857142861</v>
      </c>
      <c r="Y49" s="53">
        <v>500</v>
      </c>
      <c r="Z49" s="33">
        <v>36.9</v>
      </c>
      <c r="AA49" s="54">
        <f t="shared" si="1"/>
        <v>51.753155680224403</v>
      </c>
      <c r="AB49" s="33">
        <v>46.2</v>
      </c>
      <c r="AC49" s="54">
        <f>AB49/$Z$43*100</f>
        <v>64.796633941093972</v>
      </c>
    </row>
    <row r="50" spans="18:29" x14ac:dyDescent="0.2">
      <c r="R50" s="49">
        <v>700</v>
      </c>
      <c r="S50" s="55">
        <v>7.6</v>
      </c>
      <c r="T50" s="56">
        <f t="shared" si="0"/>
        <v>14.476190476190476</v>
      </c>
      <c r="U50" s="55">
        <v>18.399999999999999</v>
      </c>
      <c r="V50" s="56">
        <f>U50/$S$43*100</f>
        <v>35.047619047619044</v>
      </c>
      <c r="Y50" s="53">
        <v>600</v>
      </c>
      <c r="Z50" s="33">
        <v>18.8</v>
      </c>
      <c r="AA50" s="54">
        <f t="shared" si="1"/>
        <v>26.367461430575041</v>
      </c>
      <c r="AB50" s="33">
        <v>34.200000000000003</v>
      </c>
      <c r="AC50" s="54">
        <f>AB50/$Z$43*100</f>
        <v>47.966339410939696</v>
      </c>
    </row>
    <row r="51" spans="18:29" x14ac:dyDescent="0.2">
      <c r="Y51" s="49">
        <v>700</v>
      </c>
      <c r="Z51" s="55">
        <v>8.4</v>
      </c>
      <c r="AA51" s="56">
        <f t="shared" si="1"/>
        <v>11.781206171107996</v>
      </c>
      <c r="AB51" s="55">
        <v>23.5</v>
      </c>
      <c r="AC51" s="56">
        <f>AB51/$Z$43*100</f>
        <v>32.959326788218796</v>
      </c>
    </row>
    <row r="52" spans="18:29" x14ac:dyDescent="0.2">
      <c r="R52" s="145" t="s">
        <v>176</v>
      </c>
      <c r="S52" s="146"/>
      <c r="T52" s="146"/>
      <c r="U52" s="147"/>
    </row>
    <row r="53" spans="18:29" x14ac:dyDescent="0.2">
      <c r="R53" s="148" t="s">
        <v>177</v>
      </c>
      <c r="S53" s="149"/>
      <c r="T53" s="149"/>
      <c r="U53" s="150"/>
    </row>
    <row r="54" spans="18:29" x14ac:dyDescent="0.2">
      <c r="R54" s="151" t="s">
        <v>170</v>
      </c>
      <c r="S54" s="42" t="s">
        <v>93</v>
      </c>
      <c r="T54" s="42" t="s">
        <v>170</v>
      </c>
      <c r="U54" s="152" t="s">
        <v>178</v>
      </c>
    </row>
    <row r="55" spans="18:29" x14ac:dyDescent="0.2">
      <c r="R55" s="30">
        <v>85</v>
      </c>
      <c r="S55" s="31">
        <v>42000</v>
      </c>
      <c r="T55" s="31">
        <v>85</v>
      </c>
      <c r="U55" s="32">
        <v>100</v>
      </c>
    </row>
    <row r="56" spans="18:29" x14ac:dyDescent="0.2">
      <c r="R56" s="30">
        <v>900</v>
      </c>
      <c r="S56" s="31">
        <v>23500</v>
      </c>
      <c r="T56" s="31">
        <v>900</v>
      </c>
      <c r="U56" s="54">
        <v>55.952380952380956</v>
      </c>
    </row>
    <row r="57" spans="18:29" x14ac:dyDescent="0.2">
      <c r="R57" s="30">
        <v>1000</v>
      </c>
      <c r="S57" s="31">
        <v>20100</v>
      </c>
      <c r="T57" s="31">
        <v>1000</v>
      </c>
      <c r="U57" s="54">
        <v>47.857142857142861</v>
      </c>
    </row>
    <row r="58" spans="18:29" x14ac:dyDescent="0.2">
      <c r="R58" s="30">
        <v>1300</v>
      </c>
      <c r="S58" s="31">
        <v>7375</v>
      </c>
      <c r="T58" s="31">
        <v>1300</v>
      </c>
      <c r="U58" s="54">
        <v>17.559523809523807</v>
      </c>
    </row>
    <row r="59" spans="18:29" x14ac:dyDescent="0.2">
      <c r="R59" s="30">
        <v>1400</v>
      </c>
      <c r="S59" s="31">
        <v>3750</v>
      </c>
      <c r="T59" s="31">
        <v>1400</v>
      </c>
      <c r="U59" s="54">
        <v>8.9285714285714288</v>
      </c>
    </row>
    <row r="60" spans="18:29" x14ac:dyDescent="0.2">
      <c r="R60" s="36"/>
      <c r="S60" s="10"/>
      <c r="T60" s="37"/>
      <c r="U60" s="153"/>
    </row>
    <row r="61" spans="18:29" x14ac:dyDescent="0.2">
      <c r="R61" s="3"/>
      <c r="S61" s="4"/>
      <c r="T61" s="4"/>
      <c r="U61" s="5"/>
    </row>
    <row r="62" spans="18:29" x14ac:dyDescent="0.2">
      <c r="R62" s="8"/>
      <c r="S62" s="27" t="s">
        <v>176</v>
      </c>
      <c r="T62" s="6"/>
      <c r="U62" s="7"/>
    </row>
    <row r="63" spans="18:29" x14ac:dyDescent="0.2">
      <c r="R63" s="8"/>
      <c r="S63" s="27" t="s">
        <v>177</v>
      </c>
      <c r="T63" s="6"/>
      <c r="U63" s="7"/>
    </row>
    <row r="64" spans="18:29" x14ac:dyDescent="0.2">
      <c r="R64" s="151" t="s">
        <v>170</v>
      </c>
      <c r="S64" s="42" t="s">
        <v>94</v>
      </c>
      <c r="T64" s="42" t="s">
        <v>170</v>
      </c>
      <c r="U64" s="152" t="s">
        <v>179</v>
      </c>
    </row>
    <row r="65" spans="18:21" x14ac:dyDescent="0.2">
      <c r="R65" s="30">
        <v>85</v>
      </c>
      <c r="S65" s="31">
        <v>62400</v>
      </c>
      <c r="T65" s="31">
        <v>85</v>
      </c>
      <c r="U65" s="32">
        <v>100</v>
      </c>
    </row>
    <row r="66" spans="18:21" x14ac:dyDescent="0.2">
      <c r="R66" s="30">
        <v>900</v>
      </c>
      <c r="S66" s="31">
        <v>45500</v>
      </c>
      <c r="T66" s="31">
        <v>900</v>
      </c>
      <c r="U66" s="54">
        <v>72.916666666666657</v>
      </c>
    </row>
    <row r="67" spans="18:21" x14ac:dyDescent="0.2">
      <c r="R67" s="30">
        <v>1000</v>
      </c>
      <c r="S67" s="31">
        <v>36500</v>
      </c>
      <c r="T67" s="31">
        <v>1000</v>
      </c>
      <c r="U67" s="54">
        <v>58.493589743589745</v>
      </c>
    </row>
    <row r="68" spans="18:21" x14ac:dyDescent="0.2">
      <c r="R68" s="30">
        <v>1200</v>
      </c>
      <c r="S68" s="31">
        <v>20000</v>
      </c>
      <c r="T68" s="31">
        <v>1200</v>
      </c>
      <c r="U68" s="54">
        <v>32.051282051282051</v>
      </c>
    </row>
    <row r="69" spans="18:21" x14ac:dyDescent="0.2">
      <c r="R69" s="30">
        <v>1300</v>
      </c>
      <c r="S69" s="31">
        <v>13500</v>
      </c>
      <c r="T69" s="31">
        <v>1300</v>
      </c>
      <c r="U69" s="54">
        <v>21.634615384615387</v>
      </c>
    </row>
    <row r="70" spans="18:21" x14ac:dyDescent="0.2">
      <c r="R70" s="30">
        <v>1400</v>
      </c>
      <c r="S70" s="31">
        <v>9025</v>
      </c>
      <c r="T70" s="31">
        <v>1400</v>
      </c>
      <c r="U70" s="54">
        <v>14.463141025641027</v>
      </c>
    </row>
    <row r="71" spans="18:21" ht="13.5" thickBot="1" x14ac:dyDescent="0.25">
      <c r="R71" s="154"/>
      <c r="S71" s="155"/>
      <c r="T71" s="155"/>
      <c r="U71" s="156"/>
    </row>
    <row r="89" spans="2:3" x14ac:dyDescent="0.2">
      <c r="B89" s="10"/>
      <c r="C89" s="10"/>
    </row>
    <row r="90" spans="2:3" x14ac:dyDescent="0.2">
      <c r="B90" t="s">
        <v>143</v>
      </c>
    </row>
    <row r="91" spans="2:3" x14ac:dyDescent="0.2">
      <c r="B91" t="s">
        <v>144</v>
      </c>
    </row>
    <row r="92" spans="2:3" x14ac:dyDescent="0.2">
      <c r="B92" t="s">
        <v>180</v>
      </c>
    </row>
  </sheetData>
  <sheetProtection password="DF89" sheet="1" objects="1" scenarios="1"/>
  <printOptions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G34"/>
  <sheetViews>
    <sheetView showGridLines="0" workbookViewId="0">
      <selection activeCell="J10" sqref="J10"/>
    </sheetView>
  </sheetViews>
  <sheetFormatPr defaultRowHeight="12.75" x14ac:dyDescent="0.2"/>
  <sheetData>
    <row r="2" spans="3:7" x14ac:dyDescent="0.2">
      <c r="C2" s="25" t="s">
        <v>181</v>
      </c>
    </row>
    <row r="5" spans="3:7" x14ac:dyDescent="0.2">
      <c r="G5" s="2" t="s">
        <v>182</v>
      </c>
    </row>
    <row r="9" spans="3:7" x14ac:dyDescent="0.2">
      <c r="G9" t="s">
        <v>183</v>
      </c>
    </row>
    <row r="13" spans="3:7" x14ac:dyDescent="0.2">
      <c r="G13" t="s">
        <v>184</v>
      </c>
    </row>
    <row r="18" spans="3:7" x14ac:dyDescent="0.2">
      <c r="G18" t="s">
        <v>68</v>
      </c>
    </row>
    <row r="22" spans="3:7" x14ac:dyDescent="0.2">
      <c r="G22" t="s">
        <v>185</v>
      </c>
    </row>
    <row r="26" spans="3:7" x14ac:dyDescent="0.2">
      <c r="G26" t="s">
        <v>186</v>
      </c>
    </row>
    <row r="31" spans="3:7" x14ac:dyDescent="0.2">
      <c r="C31" s="10"/>
      <c r="D31" s="10"/>
    </row>
    <row r="32" spans="3:7" x14ac:dyDescent="0.2">
      <c r="C32" s="2" t="s">
        <v>143</v>
      </c>
    </row>
    <row r="33" spans="3:3" x14ac:dyDescent="0.2">
      <c r="C33" s="2" t="s">
        <v>187</v>
      </c>
    </row>
    <row r="34" spans="3:3" x14ac:dyDescent="0.2">
      <c r="C34" s="2" t="s">
        <v>188</v>
      </c>
    </row>
  </sheetData>
  <sheetProtection password="DF89" sheet="1" objects="1" scenarios="1"/>
  <printOptions gridLinesSet="0"/>
  <pageMargins left="0.78740157499999996" right="0.78740157499999996" top="0.984251969" bottom="0.984251969" header="0.5" footer="0.5"/>
  <pageSetup orientation="portrait" horizontalDpi="0" verticalDpi="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Equation.2" shapeId="3073" r:id="rId4">
          <objectPr defaultSize="0" autoPict="0" r:id="rId5">
            <anchor moveWithCells="1">
              <from>
                <xdr:col>2</xdr:col>
                <xdr:colOff>57150</xdr:colOff>
                <xdr:row>20</xdr:row>
                <xdr:rowOff>28575</xdr:rowOff>
              </from>
              <to>
                <xdr:col>5</xdr:col>
                <xdr:colOff>361950</xdr:colOff>
                <xdr:row>23</xdr:row>
                <xdr:rowOff>152400</xdr:rowOff>
              </to>
            </anchor>
          </objectPr>
        </oleObject>
      </mc:Choice>
      <mc:Fallback>
        <oleObject progId="Equation.2" shapeId="3073" r:id="rId4"/>
      </mc:Fallback>
    </mc:AlternateContent>
    <mc:AlternateContent xmlns:mc="http://schemas.openxmlformats.org/markup-compatibility/2006">
      <mc:Choice Requires="x14">
        <oleObject progId="Equation.2" shapeId="3074" r:id="rId6">
          <objectPr defaultSize="0" autoPict="0" r:id="rId7">
            <anchor moveWithCells="1">
              <from>
                <xdr:col>2</xdr:col>
                <xdr:colOff>38100</xdr:colOff>
                <xdr:row>3</xdr:row>
                <xdr:rowOff>28575</xdr:rowOff>
              </from>
              <to>
                <xdr:col>5</xdr:col>
                <xdr:colOff>342900</xdr:colOff>
                <xdr:row>6</xdr:row>
                <xdr:rowOff>152400</xdr:rowOff>
              </to>
            </anchor>
          </objectPr>
        </oleObject>
      </mc:Choice>
      <mc:Fallback>
        <oleObject progId="Equation.2" shapeId="3074" r:id="rId6"/>
      </mc:Fallback>
    </mc:AlternateContent>
    <mc:AlternateContent xmlns:mc="http://schemas.openxmlformats.org/markup-compatibility/2006">
      <mc:Choice Requires="x14">
        <oleObject progId="Equation.2" shapeId="3075" r:id="rId8">
          <objectPr defaultSize="0" autoPict="0" r:id="rId9">
            <anchor moveWithCells="1">
              <from>
                <xdr:col>2</xdr:col>
                <xdr:colOff>38100</xdr:colOff>
                <xdr:row>7</xdr:row>
                <xdr:rowOff>66675</xdr:rowOff>
              </from>
              <to>
                <xdr:col>5</xdr:col>
                <xdr:colOff>342900</xdr:colOff>
                <xdr:row>11</xdr:row>
                <xdr:rowOff>28575</xdr:rowOff>
              </to>
            </anchor>
          </objectPr>
        </oleObject>
      </mc:Choice>
      <mc:Fallback>
        <oleObject progId="Equation.2" shapeId="3075" r:id="rId8"/>
      </mc:Fallback>
    </mc:AlternateContent>
    <mc:AlternateContent xmlns:mc="http://schemas.openxmlformats.org/markup-compatibility/2006">
      <mc:Choice Requires="x14">
        <oleObject progId="Equation.2" shapeId="3076" r:id="rId10">
          <objectPr defaultSize="0" autoPict="0" r:id="rId11">
            <anchor moveWithCells="1">
              <from>
                <xdr:col>2</xdr:col>
                <xdr:colOff>47625</xdr:colOff>
                <xdr:row>11</xdr:row>
                <xdr:rowOff>104775</xdr:rowOff>
              </from>
              <to>
                <xdr:col>5</xdr:col>
                <xdr:colOff>352425</xdr:colOff>
                <xdr:row>15</xdr:row>
                <xdr:rowOff>66675</xdr:rowOff>
              </to>
            </anchor>
          </objectPr>
        </oleObject>
      </mc:Choice>
      <mc:Fallback>
        <oleObject progId="Equation.2" shapeId="3076" r:id="rId10"/>
      </mc:Fallback>
    </mc:AlternateContent>
    <mc:AlternateContent xmlns:mc="http://schemas.openxmlformats.org/markup-compatibility/2006">
      <mc:Choice Requires="x14">
        <oleObject progId="Equation.2" shapeId="3077" r:id="rId12">
          <objectPr defaultSize="0" autoPict="0" r:id="rId13">
            <anchor moveWithCells="1">
              <from>
                <xdr:col>2</xdr:col>
                <xdr:colOff>47625</xdr:colOff>
                <xdr:row>15</xdr:row>
                <xdr:rowOff>142875</xdr:rowOff>
              </from>
              <to>
                <xdr:col>5</xdr:col>
                <xdr:colOff>352425</xdr:colOff>
                <xdr:row>19</xdr:row>
                <xdr:rowOff>104775</xdr:rowOff>
              </to>
            </anchor>
          </objectPr>
        </oleObject>
      </mc:Choice>
      <mc:Fallback>
        <oleObject progId="Equation.2" shapeId="3077" r:id="rId12"/>
      </mc:Fallback>
    </mc:AlternateContent>
    <mc:AlternateContent xmlns:mc="http://schemas.openxmlformats.org/markup-compatibility/2006">
      <mc:Choice Requires="x14">
        <oleObject progId="Equation.2" shapeId="3078" r:id="rId14">
          <objectPr defaultSize="0" autoPict="0" r:id="rId15">
            <anchor moveWithCells="1">
              <from>
                <xdr:col>2</xdr:col>
                <xdr:colOff>57150</xdr:colOff>
                <xdr:row>24</xdr:row>
                <xdr:rowOff>66675</xdr:rowOff>
              </from>
              <to>
                <xdr:col>5</xdr:col>
                <xdr:colOff>361950</xdr:colOff>
                <xdr:row>28</xdr:row>
                <xdr:rowOff>28575</xdr:rowOff>
              </to>
            </anchor>
          </objectPr>
        </oleObject>
      </mc:Choice>
      <mc:Fallback>
        <oleObject progId="Equation.2" shapeId="3078" r:id="rId1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showGridLines="0" workbookViewId="0">
      <selection activeCell="G23" sqref="G23"/>
    </sheetView>
  </sheetViews>
  <sheetFormatPr defaultRowHeight="12.75" x14ac:dyDescent="0.2"/>
  <cols>
    <col min="4" max="4" width="21.140625" customWidth="1"/>
  </cols>
  <sheetData>
    <row r="2" spans="2:12" x14ac:dyDescent="0.2">
      <c r="C2" s="125" t="s">
        <v>189</v>
      </c>
    </row>
    <row r="4" spans="2:12" x14ac:dyDescent="0.2">
      <c r="B4" s="127" t="s">
        <v>190</v>
      </c>
      <c r="C4" s="127" t="s">
        <v>191</v>
      </c>
      <c r="D4" s="128" t="s">
        <v>192</v>
      </c>
      <c r="E4" s="127" t="s">
        <v>193</v>
      </c>
      <c r="F4" s="126"/>
    </row>
    <row r="5" spans="2:12" x14ac:dyDescent="0.2">
      <c r="B5" s="3">
        <v>1.01</v>
      </c>
      <c r="C5" s="133">
        <v>36281</v>
      </c>
      <c r="D5" s="134" t="s">
        <v>6</v>
      </c>
      <c r="E5" s="135" t="s">
        <v>194</v>
      </c>
      <c r="F5" s="4"/>
      <c r="G5" s="4"/>
      <c r="H5" s="4"/>
      <c r="I5" s="4"/>
      <c r="J5" s="4"/>
      <c r="K5" s="4"/>
      <c r="L5" s="5"/>
    </row>
    <row r="6" spans="2:12" x14ac:dyDescent="0.2">
      <c r="B6" s="8"/>
      <c r="C6" s="6"/>
      <c r="D6" s="136" t="s">
        <v>6</v>
      </c>
      <c r="E6" s="137" t="s">
        <v>195</v>
      </c>
      <c r="F6" s="6"/>
      <c r="G6" s="6"/>
      <c r="H6" s="6"/>
      <c r="I6" s="6"/>
      <c r="J6" s="6"/>
      <c r="K6" s="6"/>
      <c r="L6" s="7"/>
    </row>
    <row r="7" spans="2:12" x14ac:dyDescent="0.2">
      <c r="B7" s="8"/>
      <c r="C7" s="6"/>
      <c r="D7" s="136" t="s">
        <v>196</v>
      </c>
      <c r="E7" s="137" t="s">
        <v>197</v>
      </c>
      <c r="F7" s="6"/>
      <c r="G7" s="6"/>
      <c r="H7" s="6"/>
      <c r="I7" s="6"/>
      <c r="J7" s="6"/>
      <c r="K7" s="6"/>
      <c r="L7" s="7"/>
    </row>
    <row r="8" spans="2:12" x14ac:dyDescent="0.2">
      <c r="B8" s="8"/>
      <c r="C8" s="6"/>
      <c r="D8" s="136" t="s">
        <v>196</v>
      </c>
      <c r="E8" s="137" t="s">
        <v>198</v>
      </c>
      <c r="F8" s="6"/>
      <c r="G8" s="6"/>
      <c r="H8" s="6"/>
      <c r="I8" s="6"/>
      <c r="J8" s="6"/>
      <c r="K8" s="6"/>
      <c r="L8" s="7"/>
    </row>
    <row r="9" spans="2:12" x14ac:dyDescent="0.2">
      <c r="B9" s="8"/>
      <c r="C9" s="6"/>
      <c r="D9" s="136" t="s">
        <v>41</v>
      </c>
      <c r="E9" s="137" t="s">
        <v>199</v>
      </c>
      <c r="F9" s="6"/>
      <c r="G9" s="6"/>
      <c r="H9" s="6"/>
      <c r="I9" s="6"/>
      <c r="J9" s="6"/>
      <c r="K9" s="6"/>
      <c r="L9" s="7"/>
    </row>
    <row r="10" spans="2:12" x14ac:dyDescent="0.2">
      <c r="B10" s="8"/>
      <c r="C10" s="6"/>
      <c r="D10" s="136" t="s">
        <v>41</v>
      </c>
      <c r="E10" s="137" t="s">
        <v>200</v>
      </c>
      <c r="F10" s="6"/>
      <c r="G10" s="6"/>
      <c r="H10" s="6"/>
      <c r="I10" s="6"/>
      <c r="J10" s="6"/>
      <c r="K10" s="6"/>
      <c r="L10" s="7"/>
    </row>
    <row r="11" spans="2:12" x14ac:dyDescent="0.2">
      <c r="B11" s="9"/>
      <c r="C11" s="10"/>
      <c r="D11" s="10" t="s">
        <v>201</v>
      </c>
      <c r="E11" s="138" t="s">
        <v>202</v>
      </c>
      <c r="F11" s="10"/>
      <c r="G11" s="10"/>
      <c r="H11" s="10"/>
      <c r="I11" s="10"/>
      <c r="J11" s="10"/>
      <c r="K11" s="10"/>
      <c r="L11" s="11"/>
    </row>
    <row r="12" spans="2:12" x14ac:dyDescent="0.2">
      <c r="B12" s="3">
        <v>1.02</v>
      </c>
      <c r="C12" s="133">
        <v>36756</v>
      </c>
      <c r="D12" s="134" t="s">
        <v>41</v>
      </c>
      <c r="E12" s="135" t="s">
        <v>203</v>
      </c>
      <c r="F12" s="4"/>
      <c r="G12" s="4"/>
      <c r="H12" s="4"/>
      <c r="I12" s="4"/>
      <c r="J12" s="4"/>
      <c r="K12" s="4"/>
      <c r="L12" s="5"/>
    </row>
    <row r="13" spans="2:12" x14ac:dyDescent="0.2">
      <c r="B13" s="8"/>
      <c r="C13" s="6"/>
      <c r="D13" s="136"/>
      <c r="E13" s="137" t="s">
        <v>204</v>
      </c>
      <c r="F13" s="6"/>
      <c r="G13" s="6"/>
      <c r="H13" s="6"/>
      <c r="I13" s="6"/>
      <c r="J13" s="6"/>
      <c r="K13" s="6"/>
      <c r="L13" s="7"/>
    </row>
    <row r="14" spans="2:12" x14ac:dyDescent="0.2">
      <c r="B14" s="8"/>
      <c r="C14" s="6"/>
      <c r="D14" s="136"/>
      <c r="E14" s="137" t="s">
        <v>205</v>
      </c>
      <c r="F14" s="6"/>
      <c r="G14" s="6"/>
      <c r="H14" s="6"/>
      <c r="I14" s="6"/>
      <c r="J14" s="6"/>
      <c r="K14" s="6"/>
      <c r="L14" s="7"/>
    </row>
    <row r="15" spans="2:12" x14ac:dyDescent="0.2">
      <c r="B15" s="8"/>
      <c r="C15" s="6"/>
      <c r="D15" s="136"/>
      <c r="E15" s="137" t="s">
        <v>206</v>
      </c>
      <c r="F15" s="6"/>
      <c r="G15" s="6"/>
      <c r="H15" s="6"/>
      <c r="I15" s="6"/>
      <c r="J15" s="6"/>
      <c r="K15" s="6"/>
      <c r="L15" s="7"/>
    </row>
    <row r="16" spans="2:12" x14ac:dyDescent="0.2">
      <c r="B16" s="8"/>
      <c r="C16" s="6"/>
      <c r="D16" s="136"/>
      <c r="E16" s="137" t="s">
        <v>207</v>
      </c>
      <c r="F16" s="6"/>
      <c r="G16" s="6"/>
      <c r="H16" s="6"/>
      <c r="I16" s="6"/>
      <c r="J16" s="6"/>
      <c r="K16" s="6"/>
      <c r="L16" s="7"/>
    </row>
    <row r="17" spans="2:12" x14ac:dyDescent="0.2">
      <c r="B17" s="8"/>
      <c r="C17" s="6"/>
      <c r="D17" s="136" t="s">
        <v>201</v>
      </c>
      <c r="E17" s="137" t="s">
        <v>208</v>
      </c>
      <c r="F17" s="6"/>
      <c r="G17" s="6"/>
      <c r="H17" s="6"/>
      <c r="I17" s="6"/>
      <c r="J17" s="6"/>
      <c r="K17" s="6"/>
      <c r="L17" s="7"/>
    </row>
    <row r="18" spans="2:12" x14ac:dyDescent="0.2">
      <c r="B18" s="9"/>
      <c r="C18" s="10"/>
      <c r="D18" s="140"/>
      <c r="E18" s="138" t="s">
        <v>209</v>
      </c>
      <c r="F18" s="10"/>
      <c r="G18" s="10"/>
      <c r="H18" s="10"/>
      <c r="I18" s="10"/>
      <c r="J18" s="10"/>
      <c r="K18" s="10"/>
      <c r="L18" s="11"/>
    </row>
    <row r="19" spans="2:12" x14ac:dyDescent="0.2">
      <c r="B19" s="3">
        <v>1.03</v>
      </c>
      <c r="C19" s="133">
        <v>36909</v>
      </c>
      <c r="D19" s="134" t="s">
        <v>6</v>
      </c>
      <c r="E19" s="135" t="s">
        <v>210</v>
      </c>
      <c r="F19" s="4"/>
      <c r="G19" s="4"/>
      <c r="H19" s="4"/>
      <c r="I19" s="4"/>
      <c r="J19" s="4"/>
      <c r="K19" s="4"/>
      <c r="L19" s="5"/>
    </row>
    <row r="20" spans="2:12" x14ac:dyDescent="0.2">
      <c r="B20" s="9"/>
      <c r="C20" s="10"/>
      <c r="D20" s="140" t="s">
        <v>41</v>
      </c>
      <c r="E20" s="138" t="s">
        <v>211</v>
      </c>
      <c r="F20" s="10"/>
      <c r="G20" s="10"/>
      <c r="H20" s="10"/>
      <c r="I20" s="10"/>
      <c r="J20" s="10"/>
      <c r="K20" s="10"/>
      <c r="L20" s="11"/>
    </row>
    <row r="21" spans="2:12" x14ac:dyDescent="0.2">
      <c r="D21" s="26"/>
    </row>
    <row r="22" spans="2:12" x14ac:dyDescent="0.2">
      <c r="D22" s="26"/>
    </row>
    <row r="23" spans="2:12" x14ac:dyDescent="0.2">
      <c r="D23" s="26"/>
    </row>
  </sheetData>
  <sheetProtection password="DF89" sheet="1" objects="1" scenarios="1"/>
  <pageMargins left="0.78740157499999996" right="0.78740157499999996" top="0.984251969" bottom="0.984251969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16</vt:i4>
      </vt:variant>
    </vt:vector>
  </HeadingPairs>
  <TitlesOfParts>
    <vt:vector size="22" baseType="lpstr">
      <vt:lpstr>Introduction</vt:lpstr>
      <vt:lpstr>Analysis</vt:lpstr>
      <vt:lpstr>Material Properties</vt:lpstr>
      <vt:lpstr>Elevated Temperatures</vt:lpstr>
      <vt:lpstr>Equations</vt:lpstr>
      <vt:lpstr>Revisions</vt:lpstr>
      <vt:lpstr>b</vt:lpstr>
      <vt:lpstr>beta</vt:lpstr>
      <vt:lpstr>ca</vt:lpstr>
      <vt:lpstr>cb</vt:lpstr>
      <vt:lpstr>cc</vt:lpstr>
      <vt:lpstr>cd</vt:lpstr>
      <vt:lpstr>ce</vt:lpstr>
      <vt:lpstr>deltad</vt:lpstr>
      <vt:lpstr>do</vt:lpstr>
      <vt:lpstr>e</vt:lpstr>
      <vt:lpstr>ftu</vt:lpstr>
      <vt:lpstr>fty</vt:lpstr>
      <vt:lpstr>nu</vt:lpstr>
      <vt:lpstr>py</vt:lpstr>
      <vt:lpstr>s</vt:lpstr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Nakka</dc:creator>
  <cp:lastModifiedBy>Cliente</cp:lastModifiedBy>
  <cp:lastPrinted>1999-12-04T18:05:04Z</cp:lastPrinted>
  <dcterms:created xsi:type="dcterms:W3CDTF">1999-05-27T02:59:15Z</dcterms:created>
  <dcterms:modified xsi:type="dcterms:W3CDTF">2021-01-26T23:01:39Z</dcterms:modified>
</cp:coreProperties>
</file>