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TB\"/>
    </mc:Choice>
  </mc:AlternateContent>
  <bookViews>
    <workbookView xWindow="0" yWindow="0" windowWidth="20490" windowHeight="9600" activeTab="1"/>
  </bookViews>
  <sheets>
    <sheet name="DONNEES" sheetId="1" r:id="rId1"/>
    <sheet name="KPIS" sheetId="2" r:id="rId2"/>
    <sheet name="Dashbord" sheetId="3" r:id="rId3"/>
  </sheets>
  <definedNames>
    <definedName name="Segment_Mois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D5" i="3" l="1"/>
  <c r="C5" i="3"/>
  <c r="B5" i="3"/>
  <c r="A5" i="3"/>
  <c r="B10" i="2"/>
  <c r="B8" i="2"/>
  <c r="B6" i="2"/>
  <c r="B3" i="2"/>
  <c r="B2" i="2"/>
  <c r="J2" i="1"/>
  <c r="J3" i="1"/>
  <c r="J4" i="1"/>
  <c r="J5" i="1"/>
  <c r="J6" i="1"/>
  <c r="J7" i="1"/>
  <c r="J8" i="1"/>
  <c r="J9" i="1"/>
  <c r="J10" i="1"/>
  <c r="J11" i="1"/>
  <c r="J12" i="1"/>
  <c r="J13" i="1"/>
  <c r="H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B4" i="2" l="1"/>
  <c r="I2" i="1"/>
  <c r="B5" i="2" s="1"/>
</calcChain>
</file>

<file path=xl/sharedStrings.xml><?xml version="1.0" encoding="utf-8"?>
<sst xmlns="http://schemas.openxmlformats.org/spreadsheetml/2006/main" count="44" uniqueCount="39">
  <si>
    <t>Mois</t>
  </si>
  <si>
    <t>Énergie (kWh)</t>
  </si>
  <si>
    <t>Eau (m³)</t>
  </si>
  <si>
    <t>Déchets dangereux (kg)</t>
  </si>
  <si>
    <t>Déchets recyclés (kg)</t>
  </si>
  <si>
    <t>Incidents environnementaux</t>
  </si>
  <si>
    <t>Emissions CO2 (t)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</si>
  <si>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</si>
  <si>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</si>
  <si>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</si>
  <si>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</si>
  <si>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</si>
  <si>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</si>
  <si>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</si>
  <si>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</si>
  <si>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</si>
  <si>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</si>
  <si>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</si>
  <si>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</si>
  <si>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Intensité CO2 (t/MWh)</t>
  </si>
  <si>
    <t>Taux recyclage (%)</t>
  </si>
  <si>
    <t>Dechets totaux (kg)</t>
  </si>
  <si>
    <t>Energie totale (kWh)</t>
  </si>
  <si>
    <t>Eau totale (m3)</t>
  </si>
  <si>
    <t>taux de recyclage moyen (%)</t>
  </si>
  <si>
    <t>emission CO2 totales (t)</t>
  </si>
  <si>
    <t>Intensité CO2 moyenne (t/MWh)</t>
  </si>
  <si>
    <t>KPIS</t>
  </si>
  <si>
    <t>Objectifs</t>
  </si>
  <si>
    <t>Objectifs taux de recyclage = 80%</t>
  </si>
  <si>
    <t>Objectifs intensité CO2 =  1,35 t/MWh</t>
  </si>
  <si>
    <t>Objectifs intensité CO2 ( t/MWh)</t>
  </si>
  <si>
    <t>Objectifs taux de recyclage (%)</t>
  </si>
  <si>
    <t>Objectifs recyclages (%)</t>
  </si>
  <si>
    <t>Objectif intensité (t/MWh)</t>
  </si>
  <si>
    <t>Etat global: Vert / Jaune / Rouge ( basé sur intensité CO2 et recyclage moyen)</t>
  </si>
  <si>
    <t>Juillet est le pic(énergie, eau, déchets, CO2) avec une dependance au recyclage</t>
  </si>
  <si>
    <t>Priorité = Plan de sobriété + maintenance preventive avant été</t>
  </si>
  <si>
    <t>Taux de recyclage moyen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</si>
</sst>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2" borderId="0" xfId="0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0" fontId="0" fillId="0" borderId="0" xfId="1" applyNumberFormat="1" applyFont="1" applyProtection="1">
      <protection hidden="1"/>
    </xf>
    <xf numFmtId="2" fontId="0" fillId="0" borderId="0" xfId="0" applyNumberFormat="1" applyProtection="1">
      <protection hidden="1"/>
    </xf>
    <xf numFmtId="9" fontId="0" fillId="0" borderId="0" xfId="1" applyFont="1" applyProtection="1">
      <protection hidden="1"/>
    </xf>
    <xf numFmtId="0" fontId="3" fillId="3" borderId="1" xfId="0" applyFont="1" applyFill="1" applyBorder="1" applyAlignment="1" applyProtection="1">
      <alignment vertical="center"/>
      <protection hidden="1"/>
    </xf>
    <xf numFmtId="0" fontId="3" fillId="3" borderId="2" xfId="0" applyFont="1" applyFill="1" applyBorder="1" applyAlignment="1" applyProtection="1">
      <alignment vertical="center"/>
      <protection hidden="1"/>
    </xf>
    <xf numFmtId="0" fontId="3" fillId="3" borderId="3" xfId="0" applyFont="1" applyFill="1" applyBorder="1" applyAlignment="1" applyProtection="1">
      <alignment vertical="center"/>
      <protection hidden="1"/>
    </xf>
    <xf numFmtId="0" fontId="3" fillId="3" borderId="4" xfId="0" applyFont="1" applyFill="1" applyBorder="1" applyAlignment="1" applyProtection="1">
      <alignment horizontal="center"/>
      <protection hidden="1"/>
    </xf>
    <xf numFmtId="0" fontId="3" fillId="3" borderId="5" xfId="0" applyFont="1" applyFill="1" applyBorder="1" applyAlignment="1" applyProtection="1">
      <alignment horizontal="center"/>
      <protection hidden="1"/>
    </xf>
    <xf numFmtId="10" fontId="3" fillId="3" borderId="5" xfId="1" applyNumberFormat="1" applyFont="1" applyFill="1" applyBorder="1" applyAlignment="1" applyProtection="1">
      <alignment horizontal="center"/>
      <protection hidden="1"/>
    </xf>
    <xf numFmtId="2" fontId="3" fillId="3" borderId="6" xfId="0" applyNumberFormat="1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 wrapText="1"/>
      <protection hidden="1"/>
    </xf>
  </cellXfs>
  <cellStyles count="2">
    <cellStyle name="Normal" xfId="0" builtinId="0"/>
    <cellStyle name="Pourcentage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0.0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MC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Consommation mensuelles - Energie</a:t>
            </a:r>
            <a:r>
              <a:rPr lang="fr-MC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Eau</a:t>
            </a:r>
            <a:endParaRPr lang="fr-MC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402840976536223"/>
          <c:y val="0.28999999999999998"/>
          <c:w val="0.74869359922974454"/>
          <c:h val="0.35783727034120733"/>
        </c:manualLayout>
      </c:layout>
      <c:lineChart>
        <c:grouping val="standard"/>
        <c:varyColors val="0"/>
        <c:ser>
          <c:idx val="0"/>
          <c:order val="0"/>
          <c:tx>
            <c:strRef>
              <c:f>DONNEES!$B$1</c:f>
              <c:strCache>
                <c:ptCount val="1"/>
                <c:pt idx="0">
                  <c:v>Énergie (kWh)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DONNEES!$A$2:$A$13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DONNEES!$B$2:$B$13</c:f>
              <c:numCache>
                <c:formatCode>General</c:formatCode>
                <c:ptCount val="12"/>
                <c:pt idx="0">
                  <c:v>12500</c:v>
                </c:pt>
                <c:pt idx="1">
                  <c:v>11800</c:v>
                </c:pt>
                <c:pt idx="2">
                  <c:v>13200</c:v>
                </c:pt>
                <c:pt idx="3">
                  <c:v>12900</c:v>
                </c:pt>
                <c:pt idx="4">
                  <c:v>14000</c:v>
                </c:pt>
                <c:pt idx="5">
                  <c:v>13500</c:v>
                </c:pt>
                <c:pt idx="6">
                  <c:v>14300</c:v>
                </c:pt>
                <c:pt idx="7">
                  <c:v>13800</c:v>
                </c:pt>
                <c:pt idx="8">
                  <c:v>12700</c:v>
                </c:pt>
                <c:pt idx="9">
                  <c:v>13400</c:v>
                </c:pt>
                <c:pt idx="10">
                  <c:v>12600</c:v>
                </c:pt>
                <c:pt idx="11">
                  <c:v>13100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8-4B2A-86E2-F5B5013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500991"/>
        <c:axId val="534505151"/>
      </c:lineChart>
      <c:lineChart>
        <c:grouping val="standard"/>
        <c:varyColors val="0"/>
        <c:ser>
          <c:idx val="1"/>
          <c:order val="1"/>
          <c:tx>
            <c:strRef>
              <c:f>DONNEES!$C$1</c:f>
              <c:strCache>
                <c:ptCount val="1"/>
                <c:pt idx="0">
                  <c:v>Eau (m³)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DONNEES!$A$2:$A$13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DONNEES!$C$2:$C$13</c:f>
              <c:numCache>
                <c:formatCode>General</c:formatCode>
                <c:ptCount val="12"/>
                <c:pt idx="0">
                  <c:v>950</c:v>
                </c:pt>
                <c:pt idx="1">
                  <c:v>870</c:v>
                </c:pt>
                <c:pt idx="2">
                  <c:v>1000</c:v>
                </c:pt>
                <c:pt idx="3">
                  <c:v>920</c:v>
                </c:pt>
                <c:pt idx="4">
                  <c:v>1050</c:v>
                </c:pt>
                <c:pt idx="5">
                  <c:v>990</c:v>
                </c:pt>
                <c:pt idx="6">
                  <c:v>1100</c:v>
                </c:pt>
                <c:pt idx="7">
                  <c:v>1020</c:v>
                </c:pt>
                <c:pt idx="8">
                  <c:v>950</c:v>
                </c:pt>
                <c:pt idx="9">
                  <c:v>970</c:v>
                </c:pt>
                <c:pt idx="10">
                  <c:v>930</c:v>
                </c:pt>
                <c:pt idx="11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8-4B2A-86E2-F5B5013D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50047"/>
        <c:axId val="455054623"/>
      </c:lineChart>
      <c:valAx>
        <c:axId val="5345051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34500991"/>
        <c:crosses val="autoZero"/>
        <c:crossBetween val="between"/>
      </c:valAx>
      <c:catAx>
        <c:axId val="53450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34505151"/>
        <c:crosses val="autoZero"/>
        <c:auto val="1"/>
        <c:lblAlgn val="ctr"/>
        <c:lblOffset val="100"/>
        <c:noMultiLvlLbl val="0"/>
      </c:catAx>
      <c:valAx>
        <c:axId val="455054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455050047"/>
        <c:crosses val="max"/>
        <c:crossBetween val="between"/>
      </c:valAx>
      <c:catAx>
        <c:axId val="45505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054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733008876403"/>
          <c:y val="0.90624934383202105"/>
          <c:w val="0.52653371846107178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MC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Déchets &amp; Taux de recyclage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DONNEES!$E$1</c:f>
              <c:strCache>
                <c:ptCount val="1"/>
                <c:pt idx="0">
                  <c:v>Déchets recyclés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DONNEES!$E$2:$E$13</c:f>
              <c:numCache>
                <c:formatCode>General</c:formatCode>
                <c:ptCount val="12"/>
                <c:pt idx="0">
                  <c:v>780</c:v>
                </c:pt>
                <c:pt idx="1">
                  <c:v>810</c:v>
                </c:pt>
                <c:pt idx="2">
                  <c:v>850</c:v>
                </c:pt>
                <c:pt idx="3">
                  <c:v>820</c:v>
                </c:pt>
                <c:pt idx="4">
                  <c:v>880</c:v>
                </c:pt>
                <c:pt idx="5">
                  <c:v>870</c:v>
                </c:pt>
                <c:pt idx="6">
                  <c:v>900</c:v>
                </c:pt>
                <c:pt idx="7">
                  <c:v>860</c:v>
                </c:pt>
                <c:pt idx="8">
                  <c:v>840</c:v>
                </c:pt>
                <c:pt idx="9">
                  <c:v>860</c:v>
                </c:pt>
                <c:pt idx="10">
                  <c:v>820</c:v>
                </c:pt>
                <c:pt idx="1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F-4448-9EEC-2064A0786032}"/>
            </c:ext>
          </c:extLst>
        </c:ser>
        <c:ser>
          <c:idx val="1"/>
          <c:order val="1"/>
          <c:tx>
            <c:strRef>
              <c:f>DONNEES!$H$1</c:f>
              <c:strCache>
                <c:ptCount val="1"/>
                <c:pt idx="0">
                  <c:v>Dechets totaux (kg)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DONNEES!$H$2:$H$13</c:f>
              <c:numCache>
                <c:formatCode>General</c:formatCode>
                <c:ptCount val="12"/>
                <c:pt idx="0">
                  <c:v>1100</c:v>
                </c:pt>
                <c:pt idx="1">
                  <c:v>1110</c:v>
                </c:pt>
                <c:pt idx="2">
                  <c:v>1190</c:v>
                </c:pt>
                <c:pt idx="3">
                  <c:v>1130</c:v>
                </c:pt>
                <c:pt idx="4">
                  <c:v>1240</c:v>
                </c:pt>
                <c:pt idx="5">
                  <c:v>1200</c:v>
                </c:pt>
                <c:pt idx="6">
                  <c:v>1270</c:v>
                </c:pt>
                <c:pt idx="7">
                  <c:v>1210</c:v>
                </c:pt>
                <c:pt idx="8">
                  <c:v>1150</c:v>
                </c:pt>
                <c:pt idx="9">
                  <c:v>1185</c:v>
                </c:pt>
                <c:pt idx="10">
                  <c:v>1135</c:v>
                </c:pt>
                <c:pt idx="11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F-4448-9EEC-2064A078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01407"/>
        <c:axId val="534504319"/>
      </c:barChart>
      <c:lineChart>
        <c:grouping val="standard"/>
        <c:varyColors val="0"/>
        <c:ser>
          <c:idx val="2"/>
          <c:order val="2"/>
          <c:tx>
            <c:strRef>
              <c:f>DONNEES!$I$1</c:f>
              <c:strCache>
                <c:ptCount val="1"/>
                <c:pt idx="0">
                  <c:v>Taux recyclage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DONNEES!$I$2:$I$13</c:f>
              <c:numCache>
                <c:formatCode>0%</c:formatCode>
                <c:ptCount val="12"/>
                <c:pt idx="0">
                  <c:v>0.70909090909090911</c:v>
                </c:pt>
                <c:pt idx="1">
                  <c:v>0.72972972972972971</c:v>
                </c:pt>
                <c:pt idx="2">
                  <c:v>0.7142857142857143</c:v>
                </c:pt>
                <c:pt idx="3">
                  <c:v>0.72566371681415931</c:v>
                </c:pt>
                <c:pt idx="4">
                  <c:v>0.70967741935483875</c:v>
                </c:pt>
                <c:pt idx="5">
                  <c:v>0.72499999999999998</c:v>
                </c:pt>
                <c:pt idx="6">
                  <c:v>0.70866141732283461</c:v>
                </c:pt>
                <c:pt idx="7">
                  <c:v>0.71074380165289253</c:v>
                </c:pt>
                <c:pt idx="8">
                  <c:v>0.73043478260869565</c:v>
                </c:pt>
                <c:pt idx="9">
                  <c:v>0.72573839662447259</c:v>
                </c:pt>
                <c:pt idx="10">
                  <c:v>0.72246696035242286</c:v>
                </c:pt>
                <c:pt idx="11">
                  <c:v>0.72199170124481327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F-4448-9EEC-2064A0786032}"/>
            </c:ext>
          </c:extLst>
        </c:ser>
        <c:ser>
          <c:idx val="3"/>
          <c:order val="3"/>
          <c:tx>
            <c:strRef>
              <c:f>DONNEES!$K$1</c:f>
              <c:strCache>
                <c:ptCount val="1"/>
                <c:pt idx="0">
                  <c:v>Objectifs recyclages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DONNEES!$K$2:$K$13</c:f>
              <c:numCache>
                <c:formatCode>General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F-4448-9EEC-2064A078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493919"/>
        <c:axId val="534506815"/>
      </c:lineChart>
      <c:catAx>
        <c:axId val="534501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504319"/>
        <c:crosses val="autoZero"/>
        <c:auto val="1"/>
        <c:lblAlgn val="ctr"/>
        <c:lblOffset val="100"/>
        <c:noMultiLvlLbl val="0"/>
      </c:catAx>
      <c:valAx>
        <c:axId val="5345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34501407"/>
        <c:crosses val="autoZero"/>
        <c:crossBetween val="between"/>
      </c:valAx>
      <c:valAx>
        <c:axId val="53450681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34493919"/>
        <c:crosses val="max"/>
        <c:crossBetween val="between"/>
      </c:valAx>
      <c:catAx>
        <c:axId val="534493919"/>
        <c:scaling>
          <c:orientation val="minMax"/>
        </c:scaling>
        <c:delete val="1"/>
        <c:axPos val="b"/>
        <c:majorTickMark val="out"/>
        <c:minorTickMark val="none"/>
        <c:tickLblPos val="nextTo"/>
        <c:crossAx val="534506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MC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Co2 &amp; Intensité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DONNEES!$J$1</c:f>
              <c:strCache>
                <c:ptCount val="1"/>
                <c:pt idx="0">
                  <c:v>Intensité CO2 (t/MWh)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DONNEES!$A$2:$A$13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DONNEES!$J$2:$J$13</c:f>
              <c:numCache>
                <c:formatCode>0.000</c:formatCode>
                <c:ptCount val="12"/>
                <c:pt idx="0">
                  <c:v>1.456</c:v>
                </c:pt>
                <c:pt idx="1">
                  <c:v>1.4830508474576269</c:v>
                </c:pt>
                <c:pt idx="2">
                  <c:v>1.4469696969696972</c:v>
                </c:pt>
                <c:pt idx="3">
                  <c:v>1.4418604651162792</c:v>
                </c:pt>
                <c:pt idx="4">
                  <c:v>1.4285714285714286</c:v>
                </c:pt>
                <c:pt idx="5">
                  <c:v>1.4296296296296296</c:v>
                </c:pt>
                <c:pt idx="6">
                  <c:v>1.4335664335664335</c:v>
                </c:pt>
                <c:pt idx="7">
                  <c:v>1.4275362318840579</c:v>
                </c:pt>
                <c:pt idx="8">
                  <c:v>1.4488188976377951</c:v>
                </c:pt>
                <c:pt idx="9">
                  <c:v>1.4179104477611939</c:v>
                </c:pt>
                <c:pt idx="10">
                  <c:v>1.4365079365079367</c:v>
                </c:pt>
                <c:pt idx="11">
                  <c:v>1.4427480916030533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F6E-A2BF-29FE12FA9269}"/>
            </c:ext>
          </c:extLst>
        </c:ser>
        <c:ser>
          <c:idx val="1"/>
          <c:order val="1"/>
          <c:tx>
            <c:strRef>
              <c:f>DONNEES!$L$1</c:f>
              <c:strCache>
                <c:ptCount val="1"/>
                <c:pt idx="0">
                  <c:v>Objectif intensité (t/MWh)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DONNEES!$A$2:$A$13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DONNEES!$L$2:$L$13</c:f>
              <c:numCache>
                <c:formatCode>General</c:formatCode>
                <c:ptCount val="12"/>
                <c:pt idx="0">
                  <c:v>1.35</c:v>
                </c:pt>
                <c:pt idx="1">
                  <c:v>1.35</c:v>
                </c:pt>
                <c:pt idx="2">
                  <c:v>1.35</c:v>
                </c:pt>
                <c:pt idx="3">
                  <c:v>1.35</c:v>
                </c:pt>
                <c:pt idx="4">
                  <c:v>1.35</c:v>
                </c:pt>
                <c:pt idx="5">
                  <c:v>1.35</c:v>
                </c:pt>
                <c:pt idx="6">
                  <c:v>1.35</c:v>
                </c:pt>
                <c:pt idx="7">
                  <c:v>1.35</c:v>
                </c:pt>
                <c:pt idx="8">
                  <c:v>1.35</c:v>
                </c:pt>
                <c:pt idx="9">
                  <c:v>1.35</c:v>
                </c:pt>
                <c:pt idx="10">
                  <c:v>1.35</c:v>
                </c:pt>
                <c:pt idx="11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5-4F6E-A2BF-29FE12FA9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457247"/>
        <c:axId val="533459743"/>
      </c:lineChart>
      <c:catAx>
        <c:axId val="53345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459743"/>
        <c:crosses val="autoZero"/>
        <c:auto val="1"/>
        <c:lblAlgn val="ctr"/>
        <c:lblOffset val="100"/>
        <c:noMultiLvlLbl val="0"/>
      </c:catAx>
      <c:valAx>
        <c:axId val="5334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3345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DONNEES!$F$1</c:f>
              <c:strCache>
                <c:ptCount val="1"/>
                <c:pt idx="0">
                  <c:v>Incidents environnementaux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DONNEES!$A$2:$A$13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DONNEES!$F$2:$F$13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8-4822-AEEA-D1FDE3C3E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04735"/>
        <c:axId val="534500159"/>
      </c:barChart>
      <c:catAx>
        <c:axId val="53450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34500159"/>
        <c:crosses val="autoZero"/>
        <c:auto val="1"/>
        <c:lblAlgn val="ctr"/>
        <c:lblOffset val="100"/>
        <c:noMultiLvlLbl val="0"/>
      </c:catAx>
      <c:valAx>
        <c:axId val="5345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53450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28576</xdr:rowOff>
    </xdr:from>
    <xdr:to>
      <xdr:col>2</xdr:col>
      <xdr:colOff>1447800</xdr:colOff>
      <xdr:row>17</xdr:row>
      <xdr:rowOff>28576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1504949</xdr:colOff>
      <xdr:row>15</xdr:row>
      <xdr:rowOff>152400</xdr:rowOff>
    </xdr:from>
    <xdr:to>
      <xdr:col>6</xdr:col>
      <xdr:colOff>657224</xdr:colOff>
      <xdr:row>28</xdr:row>
      <xdr:rowOff>180975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17</xdr:row>
      <xdr:rowOff>38100</xdr:rowOff>
    </xdr:from>
    <xdr:to>
      <xdr:col>2</xdr:col>
      <xdr:colOff>1485900</xdr:colOff>
      <xdr:row>28</xdr:row>
      <xdr:rowOff>142875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1438275</xdr:colOff>
      <xdr:row>5</xdr:row>
      <xdr:rowOff>19050</xdr:rowOff>
    </xdr:from>
    <xdr:to>
      <xdr:col>6</xdr:col>
      <xdr:colOff>695325</xdr:colOff>
      <xdr:row>16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9525</xdr:colOff>
      <xdr:row>13</xdr:row>
      <xdr:rowOff>76200</xdr:rowOff>
    </xdr:from>
    <xdr:to>
      <xdr:col>10</xdr:col>
      <xdr:colOff>314325</xdr:colOff>
      <xdr:row>28</xdr:row>
      <xdr:rowOff>152399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Moi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7450" y="2562225"/>
              <a:ext cx="1828800" cy="2933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 de table. Les segments de table sont pris en charge dans Excel ou version ultérieure.
En revanche, si la forme a été modifiée dans une version précédente d’Excel, ou si le classeur a été enregistré dans Excel 2007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19050</xdr:rowOff>
    </xdr:from>
    <xdr:to>
      <xdr:col>12</xdr:col>
      <xdr:colOff>9526</xdr:colOff>
      <xdr:row>2</xdr:row>
      <xdr:rowOff>28575</xdr:rowOff>
    </xdr:to>
    <xdr:sp macro="" textlink="">
      <xdr:nvSpPr>
        <xdr:cNvPr id="7" name="Rectangle 6"/>
        <xdr:cNvSpPr/>
      </xdr:nvSpPr>
      <xdr:spPr>
        <a:xfrm>
          <a:off x="0" y="19050"/>
          <a:ext cx="12963526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MC" sz="1600" b="1">
              <a:latin typeface="Times New Roman" panose="02020603050405020304" pitchFamily="18" charset="0"/>
              <a:cs typeface="Times New Roman" panose="02020603050405020304" pitchFamily="18" charset="0"/>
            </a:rPr>
            <a:t>Tableau de Bord ISO 14001</a:t>
          </a:r>
          <a:r>
            <a:rPr lang="fr-MC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- Perfprmance environnementale (Janv - Dec 2024)</a:t>
          </a:r>
          <a:endParaRPr lang="fr-MC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882201</xdr:colOff>
      <xdr:row>0</xdr:row>
      <xdr:rowOff>0</xdr:rowOff>
    </xdr:from>
    <xdr:to>
      <xdr:col>2</xdr:col>
      <xdr:colOff>19050</xdr:colOff>
      <xdr:row>3</xdr:row>
      <xdr:rowOff>9525</xdr:rowOff>
    </xdr:to>
    <xdr:pic>
      <xdr:nvPicPr>
        <xdr:cNvPr id="8" name="Image 7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37" t="1400" r="25035" b="1400"/>
        <a:stretch/>
      </xdr:blipFill>
      <xdr:spPr>
        <a:xfrm>
          <a:off x="2187126" y="0"/>
          <a:ext cx="403674" cy="409575"/>
        </a:xfrm>
        <a:prstGeom prst="rect">
          <a:avLst/>
        </a:prstGeom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is" sourceName="Mois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is" cache="Segment_Mois" caption="Mois" rowHeight="241300"/>
</slicers>
</file>

<file path=xl/tables/table1.xml><?xml version="1.0" encoding="utf-8"?>
<table xmlns="http://schemas.openxmlformats.org/spreadsheetml/2006/main" id="1" name="T_ENV" displayName="T_ENV" ref="A1:L13" totalsRowShown="0" headerRowDxfId="23" dataDxfId="22">
  <autoFilter ref="A1:L13"/>
  <tableColumns count="12">
    <tableColumn id="1" name="Mois" dataDxfId="21"/>
    <tableColumn id="2" name="Énergie (kWh)" dataDxfId="20"/>
    <tableColumn id="3" name="Eau (m³)" dataDxfId="19"/>
    <tableColumn id="4" name="Déchets dangereux (kg)" dataDxfId="18"/>
    <tableColumn id="5" name="Déchets recyclés (kg)" dataDxfId="17"/>
    <tableColumn id="6" name="Incidents environnementaux" dataDxfId="16"/>
    <tableColumn id="7" name="Emissions CO2 (t)" dataDxfId="15"/>
    <tableColumn id="8" name="Dechets totaux (kg)" dataDxfId="14">
      <calculatedColumnFormula>D2+E2</calculatedColumnFormula>
    </tableColumn>
    <tableColumn id="9" name="Taux recyclage (%)" dataDxfId="13" dataCellStyle="Pourcentage">
      <calculatedColumnFormula>IF(H2=0,0,E2/H2)</calculatedColumnFormula>
    </tableColumn>
    <tableColumn id="10" name="Intensité CO2 (t/MWh)" dataDxfId="12">
      <calculatedColumnFormula>IF(B2=0,"",G2/(B2/1000))</calculatedColumnFormula>
    </tableColumn>
    <tableColumn id="11" name="Objectifs recyclages (%)" dataDxfId="11"/>
    <tableColumn id="12" name="Objectif intensité (t/MWh)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A6" sqref="A6"/>
    </sheetView>
  </sheetViews>
  <sheetFormatPr baseColWidth="10" defaultRowHeight="15" x14ac:dyDescent="0.25"/>
  <cols>
    <col min="2" max="2" width="15.85546875" customWidth="1"/>
    <col min="4" max="4" width="24" customWidth="1"/>
    <col min="5" max="5" width="21.7109375" customWidth="1"/>
    <col min="6" max="6" width="28.7109375" customWidth="1"/>
    <col min="7" max="7" width="18.4257812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20</v>
      </c>
      <c r="J1" s="1" t="s">
        <v>19</v>
      </c>
      <c r="K1" s="1" t="s">
        <v>33</v>
      </c>
      <c r="L1" s="1" t="s">
        <v>34</v>
      </c>
    </row>
    <row r="2" spans="1:12" x14ac:dyDescent="0.25">
      <c r="A2" s="2" t="s">
        <v>7</v>
      </c>
      <c r="B2" s="2">
        <v>12500</v>
      </c>
      <c r="C2" s="2">
        <v>950</v>
      </c>
      <c r="D2" s="2">
        <v>320</v>
      </c>
      <c r="E2" s="2">
        <v>780</v>
      </c>
      <c r="F2" s="2">
        <v>1</v>
      </c>
      <c r="G2" s="2">
        <v>18.2</v>
      </c>
      <c r="H2" s="2">
        <f t="shared" ref="H2:H13" si="0">D2+E2</f>
        <v>1100</v>
      </c>
      <c r="I2" s="3">
        <f t="shared" ref="I2:I13" si="1">IF(H2=0,0,E2/H2)</f>
        <v>0.70909090909090911</v>
      </c>
      <c r="J2" s="4">
        <f t="shared" ref="J2:J13" si="2">IF(B2=0,"",G2/(B2/1000))</f>
        <v>1.456</v>
      </c>
      <c r="K2" s="2">
        <v>0.8</v>
      </c>
      <c r="L2" s="2">
        <v>1.35</v>
      </c>
    </row>
    <row r="3" spans="1:12" x14ac:dyDescent="0.25">
      <c r="A3" s="2" t="s">
        <v>8</v>
      </c>
      <c r="B3" s="2">
        <v>11800</v>
      </c>
      <c r="C3" s="2">
        <v>870</v>
      </c>
      <c r="D3" s="2">
        <v>300</v>
      </c>
      <c r="E3" s="2">
        <v>810</v>
      </c>
      <c r="F3" s="2">
        <v>0</v>
      </c>
      <c r="G3" s="2">
        <v>17.5</v>
      </c>
      <c r="H3" s="2">
        <f t="shared" si="0"/>
        <v>1110</v>
      </c>
      <c r="I3" s="3">
        <f t="shared" si="1"/>
        <v>0.72972972972972971</v>
      </c>
      <c r="J3" s="4">
        <f t="shared" si="2"/>
        <v>1.4830508474576269</v>
      </c>
      <c r="K3" s="2">
        <v>0.8</v>
      </c>
      <c r="L3" s="2">
        <v>1.35</v>
      </c>
    </row>
    <row r="4" spans="1:12" x14ac:dyDescent="0.25">
      <c r="A4" s="2" t="s">
        <v>9</v>
      </c>
      <c r="B4" s="2">
        <v>13200</v>
      </c>
      <c r="C4" s="2">
        <v>1000</v>
      </c>
      <c r="D4" s="2">
        <v>340</v>
      </c>
      <c r="E4" s="2">
        <v>850</v>
      </c>
      <c r="F4" s="2">
        <v>1</v>
      </c>
      <c r="G4" s="2">
        <v>19.100000000000001</v>
      </c>
      <c r="H4" s="2">
        <f t="shared" si="0"/>
        <v>1190</v>
      </c>
      <c r="I4" s="3">
        <f t="shared" si="1"/>
        <v>0.7142857142857143</v>
      </c>
      <c r="J4" s="4">
        <f t="shared" si="2"/>
        <v>1.4469696969696972</v>
      </c>
      <c r="K4" s="2">
        <v>0.8</v>
      </c>
      <c r="L4" s="2">
        <v>1.35</v>
      </c>
    </row>
    <row r="5" spans="1:12" x14ac:dyDescent="0.25">
      <c r="A5" s="2" t="s">
        <v>10</v>
      </c>
      <c r="B5" s="2">
        <v>12900</v>
      </c>
      <c r="C5" s="2">
        <v>920</v>
      </c>
      <c r="D5" s="2">
        <v>310</v>
      </c>
      <c r="E5" s="2">
        <v>820</v>
      </c>
      <c r="F5" s="2">
        <v>0</v>
      </c>
      <c r="G5" s="2">
        <v>18.600000000000001</v>
      </c>
      <c r="H5" s="2">
        <f t="shared" si="0"/>
        <v>1130</v>
      </c>
      <c r="I5" s="3">
        <f t="shared" si="1"/>
        <v>0.72566371681415931</v>
      </c>
      <c r="J5" s="4">
        <f t="shared" si="2"/>
        <v>1.4418604651162792</v>
      </c>
      <c r="K5" s="2">
        <v>0.8</v>
      </c>
      <c r="L5" s="2">
        <v>1.35</v>
      </c>
    </row>
    <row r="6" spans="1:12" x14ac:dyDescent="0.25">
      <c r="A6" s="2" t="s">
        <v>11</v>
      </c>
      <c r="B6" s="2">
        <v>14000</v>
      </c>
      <c r="C6" s="2">
        <v>1050</v>
      </c>
      <c r="D6" s="2">
        <v>360</v>
      </c>
      <c r="E6" s="2">
        <v>880</v>
      </c>
      <c r="F6" s="2">
        <v>1</v>
      </c>
      <c r="G6" s="2">
        <v>20</v>
      </c>
      <c r="H6" s="2">
        <f t="shared" si="0"/>
        <v>1240</v>
      </c>
      <c r="I6" s="3">
        <f t="shared" si="1"/>
        <v>0.70967741935483875</v>
      </c>
      <c r="J6" s="4">
        <f t="shared" si="2"/>
        <v>1.4285714285714286</v>
      </c>
      <c r="K6" s="2">
        <v>0.8</v>
      </c>
      <c r="L6" s="2">
        <v>1.35</v>
      </c>
    </row>
    <row r="7" spans="1:12" x14ac:dyDescent="0.25">
      <c r="A7" s="2" t="s">
        <v>12</v>
      </c>
      <c r="B7" s="2">
        <v>13500</v>
      </c>
      <c r="C7" s="2">
        <v>990</v>
      </c>
      <c r="D7" s="2">
        <v>330</v>
      </c>
      <c r="E7" s="2">
        <v>870</v>
      </c>
      <c r="F7" s="2">
        <v>0</v>
      </c>
      <c r="G7" s="2">
        <v>19.3</v>
      </c>
      <c r="H7" s="2">
        <f t="shared" si="0"/>
        <v>1200</v>
      </c>
      <c r="I7" s="3">
        <f t="shared" si="1"/>
        <v>0.72499999999999998</v>
      </c>
      <c r="J7" s="4">
        <f t="shared" si="2"/>
        <v>1.4296296296296296</v>
      </c>
      <c r="K7" s="2">
        <v>0.8</v>
      </c>
      <c r="L7" s="2">
        <v>1.35</v>
      </c>
    </row>
    <row r="8" spans="1:12" x14ac:dyDescent="0.25">
      <c r="A8" s="2" t="s">
        <v>13</v>
      </c>
      <c r="B8" s="2">
        <v>14300</v>
      </c>
      <c r="C8" s="2">
        <v>1100</v>
      </c>
      <c r="D8" s="2">
        <v>370</v>
      </c>
      <c r="E8" s="2">
        <v>900</v>
      </c>
      <c r="F8" s="2">
        <v>1</v>
      </c>
      <c r="G8" s="2">
        <v>20.5</v>
      </c>
      <c r="H8" s="2">
        <f t="shared" si="0"/>
        <v>1270</v>
      </c>
      <c r="I8" s="3">
        <f t="shared" si="1"/>
        <v>0.70866141732283461</v>
      </c>
      <c r="J8" s="4">
        <f t="shared" si="2"/>
        <v>1.4335664335664335</v>
      </c>
      <c r="K8" s="2">
        <v>0.8</v>
      </c>
      <c r="L8" s="2">
        <v>1.35</v>
      </c>
    </row>
    <row r="9" spans="1:12" x14ac:dyDescent="0.25">
      <c r="A9" s="2" t="s">
        <v>14</v>
      </c>
      <c r="B9" s="2">
        <v>13800</v>
      </c>
      <c r="C9" s="2">
        <v>1020</v>
      </c>
      <c r="D9" s="2">
        <v>350</v>
      </c>
      <c r="E9" s="2">
        <v>860</v>
      </c>
      <c r="F9" s="2">
        <v>0</v>
      </c>
      <c r="G9" s="2">
        <v>19.7</v>
      </c>
      <c r="H9" s="2">
        <f t="shared" si="0"/>
        <v>1210</v>
      </c>
      <c r="I9" s="3">
        <f t="shared" si="1"/>
        <v>0.71074380165289253</v>
      </c>
      <c r="J9" s="4">
        <f t="shared" si="2"/>
        <v>1.4275362318840579</v>
      </c>
      <c r="K9" s="2">
        <v>0.8</v>
      </c>
      <c r="L9" s="2">
        <v>1.35</v>
      </c>
    </row>
    <row r="10" spans="1:12" x14ac:dyDescent="0.25">
      <c r="A10" s="2" t="s">
        <v>15</v>
      </c>
      <c r="B10" s="2">
        <v>12700</v>
      </c>
      <c r="C10" s="2">
        <v>950</v>
      </c>
      <c r="D10" s="2">
        <v>310</v>
      </c>
      <c r="E10" s="2">
        <v>840</v>
      </c>
      <c r="F10" s="2">
        <v>0</v>
      </c>
      <c r="G10" s="2">
        <v>18.399999999999999</v>
      </c>
      <c r="H10" s="2">
        <f t="shared" si="0"/>
        <v>1150</v>
      </c>
      <c r="I10" s="3">
        <f t="shared" si="1"/>
        <v>0.73043478260869565</v>
      </c>
      <c r="J10" s="4">
        <f t="shared" si="2"/>
        <v>1.4488188976377951</v>
      </c>
      <c r="K10" s="2">
        <v>0.8</v>
      </c>
      <c r="L10" s="2">
        <v>1.35</v>
      </c>
    </row>
    <row r="11" spans="1:12" x14ac:dyDescent="0.25">
      <c r="A11" s="2" t="s">
        <v>16</v>
      </c>
      <c r="B11" s="2">
        <v>13400</v>
      </c>
      <c r="C11" s="2">
        <v>970</v>
      </c>
      <c r="D11" s="2">
        <v>325</v>
      </c>
      <c r="E11" s="2">
        <v>860</v>
      </c>
      <c r="F11" s="2">
        <v>1</v>
      </c>
      <c r="G11" s="2">
        <v>19</v>
      </c>
      <c r="H11" s="2">
        <f t="shared" si="0"/>
        <v>1185</v>
      </c>
      <c r="I11" s="3">
        <f t="shared" si="1"/>
        <v>0.72573839662447259</v>
      </c>
      <c r="J11" s="4">
        <f t="shared" si="2"/>
        <v>1.4179104477611939</v>
      </c>
      <c r="K11" s="2">
        <v>0.8</v>
      </c>
      <c r="L11" s="2">
        <v>1.35</v>
      </c>
    </row>
    <row r="12" spans="1:12" x14ac:dyDescent="0.25">
      <c r="A12" s="2" t="s">
        <v>17</v>
      </c>
      <c r="B12" s="2">
        <v>12600</v>
      </c>
      <c r="C12" s="2">
        <v>930</v>
      </c>
      <c r="D12" s="2">
        <v>315</v>
      </c>
      <c r="E12" s="2">
        <v>820</v>
      </c>
      <c r="F12" s="2">
        <v>0</v>
      </c>
      <c r="G12" s="2">
        <v>18.100000000000001</v>
      </c>
      <c r="H12" s="2">
        <f t="shared" si="0"/>
        <v>1135</v>
      </c>
      <c r="I12" s="3">
        <f t="shared" si="1"/>
        <v>0.72246696035242286</v>
      </c>
      <c r="J12" s="4">
        <f t="shared" si="2"/>
        <v>1.4365079365079367</v>
      </c>
      <c r="K12" s="2">
        <v>0.8</v>
      </c>
      <c r="L12" s="2">
        <v>1.35</v>
      </c>
    </row>
    <row r="13" spans="1:12" x14ac:dyDescent="0.25">
      <c r="A13" s="2" t="s">
        <v>18</v>
      </c>
      <c r="B13" s="2">
        <v>13100</v>
      </c>
      <c r="C13" s="2">
        <v>960</v>
      </c>
      <c r="D13" s="2">
        <v>335</v>
      </c>
      <c r="E13" s="2">
        <v>870</v>
      </c>
      <c r="F13" s="2">
        <v>1</v>
      </c>
      <c r="G13" s="2">
        <v>18.899999999999999</v>
      </c>
      <c r="H13" s="2">
        <f t="shared" si="0"/>
        <v>1205</v>
      </c>
      <c r="I13" s="3">
        <f t="shared" si="1"/>
        <v>0.72199170124481327</v>
      </c>
      <c r="J13" s="4">
        <f t="shared" si="2"/>
        <v>1.4427480916030533</v>
      </c>
      <c r="K13" s="2">
        <v>0.8</v>
      </c>
      <c r="L13" s="2">
        <v>1.35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8" sqref="B8"/>
    </sheetView>
  </sheetViews>
  <sheetFormatPr baseColWidth="10" defaultRowHeight="15" x14ac:dyDescent="0.25"/>
  <cols>
    <col min="1" max="1" width="30.5703125" customWidth="1"/>
  </cols>
  <sheetData>
    <row r="1" spans="1:7" x14ac:dyDescent="0.25">
      <c r="A1" s="5" t="s">
        <v>27</v>
      </c>
      <c r="B1" s="5"/>
      <c r="C1" s="6"/>
      <c r="D1" s="6"/>
      <c r="E1" s="7" t="s">
        <v>28</v>
      </c>
      <c r="F1" s="7"/>
      <c r="G1" s="7"/>
    </row>
    <row r="2" spans="1:7" x14ac:dyDescent="0.25">
      <c r="A2" s="6" t="s">
        <v>22</v>
      </c>
      <c r="B2" s="6">
        <f>SUM(T_ENV[Énergie (kWh)])</f>
        <v>157800</v>
      </c>
      <c r="C2" s="6"/>
      <c r="D2" s="6"/>
      <c r="E2" s="6" t="s">
        <v>29</v>
      </c>
      <c r="F2" s="6"/>
      <c r="G2" s="6"/>
    </row>
    <row r="3" spans="1:7" x14ac:dyDescent="0.25">
      <c r="A3" s="6" t="s">
        <v>23</v>
      </c>
      <c r="B3" s="6">
        <f>SUM(T_ENV[Eau (m³)])</f>
        <v>11710</v>
      </c>
      <c r="C3" s="6"/>
      <c r="D3" s="6"/>
      <c r="E3" s="6" t="s">
        <v>30</v>
      </c>
      <c r="F3" s="6"/>
      <c r="G3" s="6"/>
    </row>
    <row r="4" spans="1:7" x14ac:dyDescent="0.25">
      <c r="A4" s="6" t="s">
        <v>21</v>
      </c>
      <c r="B4" s="6">
        <f>SUM(T_ENV[Dechets totaux (kg)])</f>
        <v>14125</v>
      </c>
      <c r="C4" s="6"/>
      <c r="D4" s="6"/>
      <c r="E4" s="6"/>
      <c r="F4" s="6"/>
      <c r="G4" s="6"/>
    </row>
    <row r="5" spans="1:7" x14ac:dyDescent="0.25">
      <c r="A5" s="6" t="s">
        <v>24</v>
      </c>
      <c r="B5" s="8">
        <f>AVERAGE(T_ENV[Taux recyclage (%)])</f>
        <v>0.71945704575679015</v>
      </c>
      <c r="C5" s="6"/>
      <c r="D5" s="6"/>
      <c r="E5" s="6"/>
      <c r="F5" s="6"/>
      <c r="G5" s="6"/>
    </row>
    <row r="6" spans="1:7" x14ac:dyDescent="0.25">
      <c r="A6" s="6" t="s">
        <v>25</v>
      </c>
      <c r="B6" s="6">
        <f>SUM(T_ENV[Emissions CO2 (t)])</f>
        <v>227.29999999999998</v>
      </c>
      <c r="C6" s="6"/>
      <c r="D6" s="6"/>
      <c r="E6" s="6"/>
      <c r="F6" s="6"/>
      <c r="G6" s="6"/>
    </row>
    <row r="7" spans="1:7" x14ac:dyDescent="0.25">
      <c r="A7" s="6" t="s">
        <v>5</v>
      </c>
      <c r="B7" s="6">
        <f>SUM(T_ENV[Incidents environnementaux])</f>
        <v>6</v>
      </c>
      <c r="C7" s="6"/>
      <c r="D7" s="6"/>
      <c r="E7" s="6"/>
      <c r="F7" s="6"/>
      <c r="G7" s="6"/>
    </row>
    <row r="8" spans="1:7" x14ac:dyDescent="0.25">
      <c r="A8" s="6" t="s">
        <v>26</v>
      </c>
      <c r="B8" s="9">
        <f>SUM(T_ENV[Emissions CO2 (t)])/(SUM(T_ENV[Énergie (kWh)])/1000)</f>
        <v>1.4404309252217995</v>
      </c>
      <c r="C8" s="6"/>
      <c r="D8" s="6"/>
      <c r="E8" s="6"/>
      <c r="F8" s="6"/>
      <c r="G8" s="6"/>
    </row>
    <row r="9" spans="1:7" x14ac:dyDescent="0.25">
      <c r="A9" s="6"/>
      <c r="B9" s="6"/>
      <c r="C9" s="6"/>
      <c r="D9" s="6"/>
      <c r="E9" s="6"/>
      <c r="F9" s="6"/>
      <c r="G9" s="6"/>
    </row>
    <row r="10" spans="1:7" x14ac:dyDescent="0.25">
      <c r="A10" s="6" t="s">
        <v>32</v>
      </c>
      <c r="B10" s="10">
        <f xml:space="preserve"> 80%</f>
        <v>0.8</v>
      </c>
      <c r="C10" s="6"/>
      <c r="D10" s="6"/>
      <c r="E10" s="6"/>
      <c r="F10" s="6"/>
      <c r="G10" s="6"/>
    </row>
    <row r="11" spans="1:7" x14ac:dyDescent="0.25">
      <c r="A11" s="6" t="s">
        <v>31</v>
      </c>
      <c r="B11" s="6">
        <v>1.35</v>
      </c>
      <c r="C11" s="6"/>
      <c r="D11" s="6"/>
      <c r="E11" s="6"/>
      <c r="F11" s="6"/>
      <c r="G11" s="6"/>
    </row>
  </sheetData>
  <sheetProtection algorithmName="SHA-512" hashValue="iCQCbCO9Vpa1feIfUYj3uOSe7ZNUNIMo7b7/p7OADXkje8ANhD1FcgXcZlpRP8kOVuH8DoaNmRL1o/DebQf5Sw==" saltValue="q9x+feaQe8mSOeMkp+uAtQ==" spinCount="100000" sheet="1" objects="1" scenarios="1"/>
  <mergeCells count="2">
    <mergeCell ref="A1:B1"/>
    <mergeCell ref="E1:G1"/>
  </mergeCells>
  <conditionalFormatting sqref="B5">
    <cfRule type="cellIs" dxfId="9" priority="5" operator="greaterThanOrEqual">
      <formula>0.8</formula>
    </cfRule>
    <cfRule type="cellIs" dxfId="8" priority="6" operator="lessThan">
      <formula>0.7</formula>
    </cfRule>
    <cfRule type="cellIs" dxfId="7" priority="7" operator="between">
      <formula>0.7</formula>
      <formula>0.79</formula>
    </cfRule>
  </conditionalFormatting>
  <conditionalFormatting sqref="B7">
    <cfRule type="cellIs" dxfId="6" priority="4" operator="greaterThan">
      <formula>0</formula>
    </cfRule>
  </conditionalFormatting>
  <conditionalFormatting sqref="B8">
    <cfRule type="cellIs" dxfId="5" priority="1" operator="greaterThan">
      <formula>1.5</formula>
    </cfRule>
    <cfRule type="cellIs" dxfId="4" priority="2" operator="between">
      <formula>1.36</formula>
      <formula>1.5</formula>
    </cfRule>
    <cfRule type="cellIs" dxfId="3" priority="3" operator="lessThanOrEqual">
      <formula>1.35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29" sqref="A1:K29"/>
    </sheetView>
  </sheetViews>
  <sheetFormatPr baseColWidth="10" defaultRowHeight="15" x14ac:dyDescent="0.25"/>
  <cols>
    <col min="1" max="1" width="23.7109375" customWidth="1"/>
    <col min="2" max="2" width="19" customWidth="1"/>
    <col min="3" max="3" width="30.7109375" customWidth="1"/>
    <col min="4" max="4" width="38.5703125" customWidth="1"/>
    <col min="8" max="8" width="4.7109375" customWidth="1"/>
  </cols>
  <sheetData>
    <row r="1" spans="1:11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0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29.25" customHeight="1" x14ac:dyDescent="0.25">
      <c r="A4" s="11" t="s">
        <v>22</v>
      </c>
      <c r="B4" s="12" t="s">
        <v>23</v>
      </c>
      <c r="C4" s="12" t="s">
        <v>38</v>
      </c>
      <c r="D4" s="13" t="s">
        <v>26</v>
      </c>
      <c r="E4" s="6"/>
      <c r="F4" s="6"/>
      <c r="G4" s="6"/>
      <c r="H4" s="6"/>
      <c r="I4" s="6"/>
      <c r="J4" s="6"/>
      <c r="K4" s="6"/>
    </row>
    <row r="5" spans="1:11" ht="15" customHeight="1" x14ac:dyDescent="0.25">
      <c r="A5" s="14">
        <f>KPIS!B2</f>
        <v>157800</v>
      </c>
      <c r="B5" s="15">
        <f>KPIS!B3</f>
        <v>11710</v>
      </c>
      <c r="C5" s="16">
        <f>KPIS!B5</f>
        <v>0.71945704575679015</v>
      </c>
      <c r="D5" s="17">
        <f>KPIS!B8</f>
        <v>1.4404309252217995</v>
      </c>
      <c r="E5" s="6"/>
      <c r="F5" s="6"/>
      <c r="G5" s="6"/>
      <c r="H5" s="6"/>
      <c r="I5" s="18" t="s">
        <v>35</v>
      </c>
      <c r="J5" s="18"/>
      <c r="K5" s="18"/>
    </row>
    <row r="6" spans="1:11" x14ac:dyDescent="0.25">
      <c r="A6" s="6"/>
      <c r="B6" s="6"/>
      <c r="C6" s="6"/>
      <c r="D6" s="6"/>
      <c r="E6" s="6"/>
      <c r="F6" s="6"/>
      <c r="G6" s="6"/>
      <c r="H6" s="6"/>
      <c r="I6" s="18"/>
      <c r="J6" s="18"/>
      <c r="K6" s="18"/>
    </row>
    <row r="7" spans="1:11" x14ac:dyDescent="0.25">
      <c r="A7" s="6"/>
      <c r="B7" s="6"/>
      <c r="C7" s="6"/>
      <c r="D7" s="6"/>
      <c r="E7" s="6"/>
      <c r="F7" s="6"/>
      <c r="G7" s="6"/>
      <c r="H7" s="6"/>
      <c r="I7" s="18"/>
      <c r="J7" s="18"/>
      <c r="K7" s="18"/>
    </row>
    <row r="8" spans="1:11" x14ac:dyDescent="0.25">
      <c r="A8" s="6"/>
      <c r="B8" s="6"/>
      <c r="C8" s="6"/>
      <c r="D8" s="6"/>
      <c r="E8" s="6"/>
      <c r="F8" s="6"/>
      <c r="G8" s="6"/>
      <c r="H8" s="6"/>
      <c r="I8" s="18"/>
      <c r="J8" s="18"/>
      <c r="K8" s="18"/>
    </row>
    <row r="9" spans="1:11" ht="15" customHeight="1" x14ac:dyDescent="0.25">
      <c r="A9" s="6"/>
      <c r="B9" s="6"/>
      <c r="C9" s="6"/>
      <c r="D9" s="6"/>
      <c r="E9" s="6"/>
      <c r="F9" s="6"/>
      <c r="G9" s="6"/>
      <c r="H9" s="6"/>
      <c r="I9" s="18" t="s">
        <v>36</v>
      </c>
      <c r="J9" s="18"/>
      <c r="K9" s="18"/>
    </row>
    <row r="10" spans="1:11" x14ac:dyDescent="0.25">
      <c r="A10" s="6"/>
      <c r="B10" s="6"/>
      <c r="C10" s="6"/>
      <c r="D10" s="6"/>
      <c r="E10" s="6"/>
      <c r="F10" s="6"/>
      <c r="G10" s="6"/>
      <c r="H10" s="6"/>
      <c r="I10" s="18"/>
      <c r="J10" s="18"/>
      <c r="K10" s="18"/>
    </row>
    <row r="11" spans="1:11" x14ac:dyDescent="0.25">
      <c r="A11" s="6"/>
      <c r="B11" s="6"/>
      <c r="C11" s="6"/>
      <c r="D11" s="6"/>
      <c r="E11" s="6"/>
      <c r="F11" s="6"/>
      <c r="G11" s="6"/>
      <c r="H11" s="6"/>
      <c r="I11" s="18" t="s">
        <v>37</v>
      </c>
      <c r="J11" s="18"/>
      <c r="K11" s="18"/>
    </row>
    <row r="12" spans="1:11" ht="15" customHeight="1" x14ac:dyDescent="0.25">
      <c r="A12" s="6"/>
      <c r="B12" s="6"/>
      <c r="C12" s="6"/>
      <c r="D12" s="6"/>
      <c r="E12" s="6"/>
      <c r="F12" s="6"/>
      <c r="G12" s="6"/>
      <c r="H12" s="6"/>
      <c r="I12" s="18"/>
      <c r="J12" s="18"/>
      <c r="K12" s="18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18"/>
      <c r="J13" s="18"/>
      <c r="K13" s="18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</sheetData>
  <sheetProtection algorithmName="SHA-512" hashValue="OlEAGE77IiHHiq/GjUBwcUYALnUUjU3i+mSuiQCUyAXWA61FQXGsPVo0c/coCNRpD9e8IHTpDIQarqICI6Nlgw==" saltValue="AZdLX4ObRPIJsFn86wxzKw==" spinCount="100000" sheet="1" objects="1" scenarios="1"/>
  <mergeCells count="3">
    <mergeCell ref="I5:K8"/>
    <mergeCell ref="I9:K10"/>
    <mergeCell ref="I11:K13"/>
  </mergeCells>
  <conditionalFormatting sqref="C5">
    <cfRule type="cellIs" dxfId="2" priority="1" operator="between">
      <formula>0.7</formula>
      <formula>0.79</formula>
    </cfRule>
    <cfRule type="cellIs" dxfId="1" priority="2" operator="greaterThanOrEqual">
      <formula>0.8</formula>
    </cfRule>
    <cfRule type="cellIs" dxfId="0" priority="3" operator="lessThan">
      <formula>0.7</formula>
    </cfRule>
  </conditionalFormatting>
  <pageMargins left="0.7" right="0.7" top="0.75" bottom="0.75" header="0.3" footer="0.3"/>
  <drawing r:id="rId1"/>
  <extLst>
    <ext xmlns:x15="http://schemas.microsoft.com/office/spreadsheetml/2010/11/main" uri="{3A4CF648-6AED-40f4-86FF-DC5316D8AED3}">
      <x14:slicerList xmlns:x14="http://schemas.microsoft.com/office/spreadsheetml/2009/9/main"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DONNEES</vt:lpstr>
      <vt:lpstr>KPIS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2025-08-21T07:49:13Z</cp:lastPrinted>
  <dcterms:created xsi:type="dcterms:W3CDTF">2025-08-21T06:03:30Z</dcterms:created>
  <dcterms:modified xsi:type="dcterms:W3CDTF">2025-09-01T06:54:01Z</dcterms:modified>
</cp:coreProperties>
</file>