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6815" windowHeight="7620" activeTab="3"/>
  </bookViews>
  <sheets>
    <sheet name="Page de garde" sheetId="1" r:id="rId1"/>
    <sheet name="Methodologie" sheetId="6" r:id="rId2"/>
    <sheet name="Evaluation_des_risques" sheetId="3" r:id="rId3"/>
    <sheet name="Synthese" sheetId="4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H9" i="4" l="1"/>
  <c r="H8" i="4"/>
  <c r="H7" i="4"/>
  <c r="H6" i="4"/>
  <c r="H5" i="4"/>
  <c r="H4" i="4"/>
  <c r="G5" i="4"/>
  <c r="G9" i="4"/>
  <c r="G8" i="4"/>
  <c r="G7" i="4"/>
  <c r="G6" i="4"/>
  <c r="G4" i="4"/>
  <c r="B5" i="4"/>
  <c r="B6" i="4"/>
</calcChain>
</file>

<file path=xl/sharedStrings.xml><?xml version="1.0" encoding="utf-8"?>
<sst xmlns="http://schemas.openxmlformats.org/spreadsheetml/2006/main" count="499" uniqueCount="351">
  <si>
    <t>DOCUMENT UNIQUE D’ÉVALUATION DES RISQUES PROFESSIONNELS (DUERP)</t>
  </si>
  <si>
    <t>Entreprise Générale de BTP XYZ</t>
  </si>
  <si>
    <t>Nom de l'entreprise:</t>
  </si>
  <si>
    <t>Adresse:</t>
  </si>
  <si>
    <t>Cameroun</t>
  </si>
  <si>
    <t>Activité :</t>
  </si>
  <si>
    <t xml:space="preserve"> Construction, Génie civil et Travaux publics</t>
  </si>
  <si>
    <t>Responsable HSE :</t>
  </si>
  <si>
    <t>Date de création:</t>
  </si>
  <si>
    <t>Date de mise à jour:</t>
  </si>
  <si>
    <t>ID</t>
  </si>
  <si>
    <t>Danger identifié</t>
  </si>
  <si>
    <t>Gravité</t>
  </si>
  <si>
    <t>Probabilité</t>
  </si>
  <si>
    <t>Criticité</t>
  </si>
  <si>
    <t>Chute de hauteur</t>
  </si>
  <si>
    <t>Casques antibruit</t>
  </si>
  <si>
    <t>Grutier</t>
  </si>
  <si>
    <t>Collision grue</t>
  </si>
  <si>
    <t>Manœuvre en zone encombrée</t>
  </si>
  <si>
    <t>Caméras et radios</t>
  </si>
  <si>
    <t>Formation complémentaire</t>
  </si>
  <si>
    <t>Conducteur – 2 mois</t>
  </si>
  <si>
    <t>Manoeuvre</t>
  </si>
  <si>
    <t>TMS (dos)</t>
  </si>
  <si>
    <t>Port manuel charges lourdes</t>
  </si>
  <si>
    <t>Pauses et diables dispo</t>
  </si>
  <si>
    <t>Mise en place exos d’échauffement</t>
  </si>
  <si>
    <t>QHSE – 1 mois</t>
  </si>
  <si>
    <t>Électricien</t>
  </si>
  <si>
    <t>Électrocution</t>
  </si>
  <si>
    <t>Câblage sous tension</t>
  </si>
  <si>
    <t>Gants isolants, consignation</t>
  </si>
  <si>
    <t>Achat testeurs tension</t>
  </si>
  <si>
    <t>Responsable élec – 1 mois</t>
  </si>
  <si>
    <t>Soudeur</t>
  </si>
  <si>
    <t>Brûlures</t>
  </si>
  <si>
    <t>Projection étincelles</t>
  </si>
  <si>
    <t>Visière, gants cuir</t>
  </si>
  <si>
    <t>Cloison pare-feu</t>
  </si>
  <si>
    <t>Conducteur engin</t>
  </si>
  <si>
    <t>Écrasement</t>
  </si>
  <si>
    <t>Recul d’engins</t>
  </si>
  <si>
    <t>Alarme recul installée</t>
  </si>
  <si>
    <t>Marquage zones piétons</t>
  </si>
  <si>
    <t>Chef parc – 2 mois</t>
  </si>
  <si>
    <t>Maçon</t>
  </si>
  <si>
    <t>Poussières</t>
  </si>
  <si>
    <t>Mélange ciment</t>
  </si>
  <si>
    <t>Masques jetables</t>
  </si>
  <si>
    <t>Masques FFP2</t>
  </si>
  <si>
    <t>Magasinier – immédiat</t>
  </si>
  <si>
    <t>Chute d’objet</t>
  </si>
  <si>
    <t>Transport matériaux</t>
  </si>
  <si>
    <t>Casques obligatoires</t>
  </si>
  <si>
    <t>Vérif arrimage camions</t>
  </si>
  <si>
    <t>Chef chantier – 15 j</t>
  </si>
  <si>
    <t>Effondrement charge</t>
  </si>
  <si>
    <t>Levage sur sol instable</t>
  </si>
  <si>
    <t>Études géotechniques</t>
  </si>
  <si>
    <t>Plots stabilisateurs</t>
  </si>
  <si>
    <t>Ing. travaux – 2 mois</t>
  </si>
  <si>
    <t>Inhalation fumées</t>
  </si>
  <si>
    <t>Soudage prolongé</t>
  </si>
  <si>
    <t>Ventilation atelier</t>
  </si>
  <si>
    <t>Aspiration mobile</t>
  </si>
  <si>
    <t>Bruit</t>
  </si>
  <si>
    <t>Marteaux-piqueurs</t>
  </si>
  <si>
    <t>Suivi audiométrique</t>
  </si>
  <si>
    <t>Médecin – 1 an</t>
  </si>
  <si>
    <t>Intempéries</t>
  </si>
  <si>
    <t>Travail extérieur pluie</t>
  </si>
  <si>
    <t>Vêtements pluie</t>
  </si>
  <si>
    <t>Abri temporaire</t>
  </si>
  <si>
    <t>Fatigue</t>
  </si>
  <si>
    <t>Travail prolongé</t>
  </si>
  <si>
    <t>Pauses prévues</t>
  </si>
  <si>
    <t>Limiteur heures conduite</t>
  </si>
  <si>
    <t>RH – 1 mois</t>
  </si>
  <si>
    <t>Chute hauteur</t>
  </si>
  <si>
    <t>Passage câbles plafond</t>
  </si>
  <si>
    <t>Escabeaux sécurisés</t>
  </si>
  <si>
    <t>Filets antichute</t>
  </si>
  <si>
    <t>Ing. sécurité – 2 mois</t>
  </si>
  <si>
    <t>Effondrement tranchée</t>
  </si>
  <si>
    <t>Travail en fouille</t>
  </si>
  <si>
    <t>Blindages utilisés</t>
  </si>
  <si>
    <t>Vérification quotidienne</t>
  </si>
  <si>
    <t>Chef chantier – 1 sem</t>
  </si>
  <si>
    <t>Déshydratation</t>
  </si>
  <si>
    <t>Travail été chaleur</t>
  </si>
  <si>
    <t>Points d’eau</t>
  </si>
  <si>
    <t>Brumisateurs zones repos</t>
  </si>
  <si>
    <t>QHSE – 15 j</t>
  </si>
  <si>
    <t>Éclats yeux</t>
  </si>
  <si>
    <t>Meuleuse</t>
  </si>
  <si>
    <t>Lunettes fournies</t>
  </si>
  <si>
    <t>Lunettes intégrales</t>
  </si>
  <si>
    <t>Renversement</t>
  </si>
  <si>
    <t>Pente forte</t>
  </si>
  <si>
    <t>Formation conduite</t>
  </si>
  <si>
    <t>Limitation zones accès</t>
  </si>
  <si>
    <t>Ing. travaux – 1 mois</t>
  </si>
  <si>
    <t>Allergie ciment</t>
  </si>
  <si>
    <t>Contact peau</t>
  </si>
  <si>
    <t>Gants nitrile</t>
  </si>
  <si>
    <t>Crème barrière dispo</t>
  </si>
  <si>
    <t>Choc électrique</t>
  </si>
  <si>
    <t>Proximité ligne HT</t>
  </si>
  <si>
    <t>Zone balisée</t>
  </si>
  <si>
    <t>Déviation ligne temporaire</t>
  </si>
  <si>
    <t>Chute plain-pied</t>
  </si>
  <si>
    <t>Sol glissant</t>
  </si>
  <si>
    <t>Chaussures S3</t>
  </si>
  <si>
    <t>Explosion bouteille gaz</t>
  </si>
  <si>
    <t>Mauvais stockage</t>
  </si>
  <si>
    <t>Racks de stockage</t>
  </si>
  <si>
    <t>Formation stockage</t>
  </si>
  <si>
    <t>Incendie</t>
  </si>
  <si>
    <t>Court-circuit chantier</t>
  </si>
  <si>
    <t>Extincteurs dispos</t>
  </si>
  <si>
    <t>Détecteurs fumée</t>
  </si>
  <si>
    <t>Poussière silice</t>
  </si>
  <si>
    <t>Sciage béton</t>
  </si>
  <si>
    <t>Masques</t>
  </si>
  <si>
    <t>Aspiration sur machine</t>
  </si>
  <si>
    <t>Chef chantier – 1 mois</t>
  </si>
  <si>
    <t>Violence externe</t>
  </si>
  <si>
    <t>Intrus chantier</t>
  </si>
  <si>
    <t>Clôture chantier</t>
  </si>
  <si>
    <t>Surveillance gardien</t>
  </si>
  <si>
    <t>RH – 2 mois</t>
  </si>
  <si>
    <t>Manque visibilité</t>
  </si>
  <si>
    <t>Nuit</t>
  </si>
  <si>
    <t>Phares engins</t>
  </si>
  <si>
    <t>Projecteurs zones</t>
  </si>
  <si>
    <t>Ing. travaux – 15 j</t>
  </si>
  <si>
    <t>Fatigue vigilance</t>
  </si>
  <si>
    <t>Quart de nuit</t>
  </si>
  <si>
    <t>Double équipage</t>
  </si>
  <si>
    <t>Coup de chaleur</t>
  </si>
  <si>
    <t>Travail été</t>
  </si>
  <si>
    <t>Eau dispo</t>
  </si>
  <si>
    <t>Rotation équipes</t>
  </si>
  <si>
    <t>Étincelles zone bois</t>
  </si>
  <si>
    <t>Zone délimitée</t>
  </si>
  <si>
    <t>Couverture anti-feu</t>
  </si>
  <si>
    <t>Chef chantier – immédiat</t>
  </si>
  <si>
    <t>Arc électrique</t>
  </si>
  <si>
    <t>Travaux HT</t>
  </si>
  <si>
    <t>Gants isolants</t>
  </si>
  <si>
    <t>Formation spéciale</t>
  </si>
  <si>
    <t>Écrasement doigts</t>
  </si>
  <si>
    <t>Manutention barres fer</t>
  </si>
  <si>
    <t>Gants fournis</t>
  </si>
  <si>
    <t>Utilisation pinces</t>
  </si>
  <si>
    <t>Panne frein</t>
  </si>
  <si>
    <t>Engin mal entretenu</t>
  </si>
  <si>
    <t>Visite technique</t>
  </si>
  <si>
    <t>Plan entretien mensuel</t>
  </si>
  <si>
    <t>Parc engins – 1 mois</t>
  </si>
  <si>
    <t>Chute objets</t>
  </si>
  <si>
    <t>Travail échafaudage</t>
  </si>
  <si>
    <t>Filets posés</t>
  </si>
  <si>
    <t>Vérif arrimages</t>
  </si>
  <si>
    <t>Rupture câble</t>
  </si>
  <si>
    <t>Levage charge lourde</t>
  </si>
  <si>
    <t>Câbles vérifiés</t>
  </si>
  <si>
    <t>Remplacement périodique</t>
  </si>
  <si>
    <t>Brûlures mains</t>
  </si>
  <si>
    <t>Chalumeau</t>
  </si>
  <si>
    <t>Gants cuir</t>
  </si>
  <si>
    <t>Vérif bouteilles gaz</t>
  </si>
  <si>
    <t>Magasinier – 1 mois</t>
  </si>
  <si>
    <t>Explosion armoire</t>
  </si>
  <si>
    <t>Surcharge</t>
  </si>
  <si>
    <t>Disjoncteurs installés</t>
  </si>
  <si>
    <t>Étude dimensionnement</t>
  </si>
  <si>
    <t>Responsable élec – 2 mois</t>
  </si>
  <si>
    <t>Coupure</t>
  </si>
  <si>
    <t>Cutter</t>
  </si>
  <si>
    <t>Cutters sécurisés</t>
  </si>
  <si>
    <t>Formation geste</t>
  </si>
  <si>
    <t>Collisions</t>
  </si>
  <si>
    <t>Circulation mixte</t>
  </si>
  <si>
    <t>Sens unique balisé</t>
  </si>
  <si>
    <t>Mise en place piquets sécurité</t>
  </si>
  <si>
    <t>Ing. sécurité – 1 mois</t>
  </si>
  <si>
    <t>Effondrement coffrage</t>
  </si>
  <si>
    <t>Coulage béton</t>
  </si>
  <si>
    <t>Étaiement prévu</t>
  </si>
  <si>
    <t>Contrôle bétonnière</t>
  </si>
  <si>
    <t>Conditions météo</t>
  </si>
  <si>
    <t>Vent fort</t>
  </si>
  <si>
    <t>Anémomètre cabine</t>
  </si>
  <si>
    <t>Arrêt travail &gt; 70 km/h</t>
  </si>
  <si>
    <t>Conducteur – immédiat</t>
  </si>
  <si>
    <t>Projection éclats</t>
  </si>
  <si>
    <t>Découpe bois</t>
  </si>
  <si>
    <t>Visière complète</t>
  </si>
  <si>
    <t>Magasinier – 15 j</t>
  </si>
  <si>
    <t>Décharge électrique</t>
  </si>
  <si>
    <t>Matériel défectueux</t>
  </si>
  <si>
    <t>Contrôle hebdo</t>
  </si>
  <si>
    <t>Achat matériel neuf</t>
  </si>
  <si>
    <t>Brûlure thermique</t>
  </si>
  <si>
    <t>Arc flash</t>
  </si>
  <si>
    <t>Tenues ignifugées</t>
  </si>
  <si>
    <t>Renforcer procédures</t>
  </si>
  <si>
    <t>Chute charges</t>
  </si>
  <si>
    <t>Levage manuel</t>
  </si>
  <si>
    <t>Formation gestes</t>
  </si>
  <si>
    <t>Utilisation palans</t>
  </si>
  <si>
    <t>Chef chantier – 2 mois</t>
  </si>
  <si>
    <t>Mal de dos</t>
  </si>
  <si>
    <t>Postures répétitives</t>
  </si>
  <si>
    <t>Ergonomie postes</t>
  </si>
  <si>
    <t>Feu moteur</t>
  </si>
  <si>
    <t>Surchauffe</t>
  </si>
  <si>
    <t>Extincteur cabine</t>
  </si>
  <si>
    <t>Plan maintenance</t>
  </si>
  <si>
    <t>Explosion</t>
  </si>
  <si>
    <t>Dégazage cuve</t>
  </si>
  <si>
    <t>Ventilation forcée</t>
  </si>
  <si>
    <t>Autorisation spéciale</t>
  </si>
  <si>
    <t>Ing. sécurité – immédiat</t>
  </si>
  <si>
    <t>Chute charge</t>
  </si>
  <si>
    <t>Accrochage défectueux</t>
  </si>
  <si>
    <t>Formation élingueurs</t>
  </si>
  <si>
    <t>Vérif quotidienne</t>
  </si>
  <si>
    <t>Coupure disqueuse</t>
  </si>
  <si>
    <t>Découpe béton</t>
  </si>
  <si>
    <t>Gants et lunettes</t>
  </si>
  <si>
    <t>Protections intégrales</t>
  </si>
  <si>
    <t>Poste de travail</t>
  </si>
  <si>
    <t>Situation de travail</t>
  </si>
  <si>
    <t>Mesures de prévention existantes</t>
  </si>
  <si>
    <t>Actions correctives à prévoir</t>
  </si>
  <si>
    <t>Responsable / Échéance</t>
  </si>
  <si>
    <t>Travail sur échafaudage</t>
  </si>
  <si>
    <t>Harnais, garde-corps partiels</t>
  </si>
  <si>
    <t>Vérification hebdo échafaudages</t>
  </si>
  <si>
    <t>Coupures</t>
  </si>
  <si>
    <t>Manipulation de briques</t>
  </si>
  <si>
    <t>Remplacer gants usés</t>
  </si>
  <si>
    <t>Méthodologie d’évaluation des risques</t>
  </si>
  <si>
    <t>Objectifs du DUERP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</si>
  <si>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Identifier, hiérarchiser et prévenir les risques professionnels.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</si>
  <si>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Répondre à l’obligation légale (Code du Travail art. R4121-1 à R4121-4).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</si>
  <si>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Garantir la santé et sécurité des salariés.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</si>
  <si>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Définir un plan d’actions correctives et préventives.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</si>
  <si>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Impliquer la direction, l’encadrement et les salariés.</t>
    </r>
  </si>
  <si>
    <t>Références réglementaires et normatives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</si>
  <si>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Code du Travail français (obligation DUERP depuis décret 2001-1016).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</si>
  <si>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Recommandations INRS et OPPBTP pour le BTP.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</si>
  <si>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 xml:space="preserve">Méthode simplifiée basée sur une </t>
    </r>
    <r>
      <rPr>
        <b/>
        <sz val="12"/>
        <color theme="1"/>
        <rFont val="Times New Roman"/>
        <family val="1"/>
      </rPr>
      <t>matrice Gravité × Probabilité</t>
    </r>
    <r>
      <rPr>
        <sz val="12"/>
        <color theme="1"/>
        <rFont val="Times New Roman"/>
        <family val="1"/>
      </rPr>
      <t>.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</si>
  <si>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Période couverte : 2023–2025 (mise à jour annuelle obligatoire).</t>
    </r>
  </si>
  <si>
    <t>Échelle de Gravité (1 à 5)</t>
  </si>
  <si>
    <t>Note</t>
  </si>
  <si>
    <t>Exemple</t>
  </si>
  <si>
    <t>Très faible</t>
  </si>
  <si>
    <t>Blessure légère sans arrêt</t>
  </si>
  <si>
    <t>Faible</t>
  </si>
  <si>
    <t>Blessure nécessitant soins simples</t>
  </si>
  <si>
    <t>Moyenne</t>
  </si>
  <si>
    <t>Accident avec arrêt &lt; 15 jours</t>
  </si>
  <si>
    <t>Élevée</t>
  </si>
  <si>
    <t>Accident grave, arrêt long</t>
  </si>
  <si>
    <t>Critique</t>
  </si>
  <si>
    <t>Décès ou invalidité permanente</t>
  </si>
  <si>
    <t>Échelle de Probabilité (1 à 5)</t>
  </si>
  <si>
    <t>Très improbable</t>
  </si>
  <si>
    <t>Rarement rencontré</t>
  </si>
  <si>
    <t>Peu probable</t>
  </si>
  <si>
    <t>1 fois tous les 5 ans</t>
  </si>
  <si>
    <t>Possible</t>
  </si>
  <si>
    <t>1 fois par an</t>
  </si>
  <si>
    <t>Probable</t>
  </si>
  <si>
    <t>Plusieurs fois/an</t>
  </si>
  <si>
    <t>Très probable</t>
  </si>
  <si>
    <t>Fréquence élevée, quotidienne</t>
  </si>
  <si>
    <t>Méthode de calcul de la criticité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</si>
  <si>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 xml:space="preserve">Formule utilisée : </t>
    </r>
    <r>
      <rPr>
        <b/>
        <sz val="12"/>
        <color theme="1"/>
        <rFont val="Times New Roman"/>
        <family val="1"/>
      </rPr>
      <t>Criticité = Gravité × Probabilité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</si>
  <si>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Valeur min = 1, max = 25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</si>
  <si>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Plus le score est élevé, plus le risque est critique.</t>
    </r>
  </si>
  <si>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Times New Roman"/>
        <family val="1"/>
      </rPr>
      <t>Seuils de criticité :</t>
    </r>
  </si>
  <si>
    <t>Score</t>
  </si>
  <si>
    <t>Niveau</t>
  </si>
  <si>
    <t>Couleur</t>
  </si>
  <si>
    <t>1–5</t>
  </si>
  <si>
    <t>Vert</t>
  </si>
  <si>
    <t>6–10</t>
  </si>
  <si>
    <t>Modéré</t>
  </si>
  <si>
    <t>Jaune</t>
  </si>
  <si>
    <t>11–15</t>
  </si>
  <si>
    <t>Élevé</t>
  </si>
  <si>
    <t>Orange</t>
  </si>
  <si>
    <t>16–25</t>
  </si>
  <si>
    <t>Rouge</t>
  </si>
  <si>
    <t>Processus d’élaboration du DUERP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</si>
  <si>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Recensement des postes de travail.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</si>
  <si>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Identification des dangers par observation et retour d’expérience.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</si>
  <si>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Évaluation de la gravité et de la probabilité.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</si>
  <si>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Calcul de la criticité et hiérarchisation.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</si>
  <si>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Définition des mesures existantes et actions correctives.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</si>
  <si>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Validation par la direction et diffusion aux équipes.</t>
    </r>
  </si>
  <si>
    <t>7. Mise à jour annuelle obligatoire.</t>
  </si>
  <si>
    <t>DUERP – Synthèse des risques et plan d’actions</t>
  </si>
  <si>
    <t>Nombre total de risques</t>
  </si>
  <si>
    <t>Risques critiques (≥15)</t>
  </si>
  <si>
    <t xml:space="preserve">Risques moyens (10–14) </t>
  </si>
  <si>
    <t xml:space="preserve">Risques faibles (&lt;10) </t>
  </si>
  <si>
    <t>Nombre de risques</t>
  </si>
  <si>
    <t>Nb risques critiques</t>
  </si>
  <si>
    <t>Repartition par metier</t>
  </si>
  <si>
    <t>Étiquettes de lignes</t>
  </si>
  <si>
    <t>Somme de Gravité</t>
  </si>
  <si>
    <t>Total général</t>
  </si>
  <si>
    <t>Moyenne de Probabilité</t>
  </si>
  <si>
    <t xml:space="preserve">Validé par la Direction le … </t>
  </si>
  <si>
    <t>Poste</t>
  </si>
  <si>
    <t>Danger</t>
  </si>
  <si>
    <t>Situation</t>
  </si>
  <si>
    <t>Mesures existantes</t>
  </si>
  <si>
    <t>Actions correctives</t>
  </si>
  <si>
    <t>Priorité</t>
  </si>
  <si>
    <t>Commentaire</t>
  </si>
  <si>
    <t>Vérification hebdomadaire échafaudages, installation filets antichute</t>
  </si>
  <si>
    <t>Risque vital, exposition multiple, réglementé par Code du travail. Priorité absolue.</t>
  </si>
  <si>
    <t>Vérification quotidienne blindages, formation sécurité tranchées</t>
  </si>
  <si>
    <t>Risque mortel, exposition directe de plusieurs maçons, conformité réglementation fouille obligatoire.</t>
  </si>
  <si>
    <t>Formation complémentaire, signalisation zones, procédures sécurité</t>
  </si>
  <si>
    <t>Gravité maximale, conséquences graves sur personnel et matériel.</t>
  </si>
  <si>
    <t>Marquage zones piétons, formation sécurité</t>
  </si>
  <si>
    <t>Exposition fréquente, risque élevé pour tous les manœuvres.</t>
  </si>
  <si>
    <t>Filets antichute, inspection équipements</t>
  </si>
  <si>
    <t>Gravité mortelle, réglementé par normes électriques et prévention des chutes.</t>
  </si>
  <si>
    <t>Mise en place piquets sécurité, formation conducteurs</t>
  </si>
  <si>
    <t>Risque important pour la sécurité collective, exposition multi-postes.</t>
  </si>
  <si>
    <t>Cloison pare-feu, vérification PPE</t>
  </si>
  <si>
    <t>Risque à criticité 12, exposition restreinte mais brûlures graves possibles.</t>
  </si>
  <si>
    <t>Masques FFP2, aspiration ponctuelle</t>
  </si>
  <si>
    <t>Risque santé respiratoire, exposition quotidienne, priorité réglementaire silice cristalline.</t>
  </si>
  <si>
    <t>Vérification arrimage camions, filets de protection</t>
  </si>
  <si>
    <t>Risque fréquent, gravité moyenne, exposition multi-postes.</t>
  </si>
  <si>
    <t>Aspiration mobile, suivi santé</t>
  </si>
  <si>
    <t>Risque toxique pour santé à long terme, exposition concentrée.</t>
  </si>
  <si>
    <t xml:space="preserve">Commentaires &amp; Priorités </t>
  </si>
  <si>
    <t>Statistiques générales</t>
  </si>
  <si>
    <t>Pose tapis antidérapants</t>
  </si>
  <si>
    <t>,,,,,,,,,,,,,,,,,,,,,,,,,,,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</si>
</sst>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49998474074526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1"/>
      <name val="Times New Roman"/>
      <family val="1"/>
    </font>
    <font>
      <i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1"/>
      <color theme="0"/>
      <name val="Times New Roman"/>
      <family val="1"/>
    </font>
    <font>
      <b/>
      <sz val="18"/>
      <color theme="4" tint="-0.499984740745262"/>
      <name val="Times New Roman"/>
      <family val="1"/>
    </font>
    <font>
      <i/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indent="10"/>
    </xf>
    <xf numFmtId="0" fontId="14" fillId="3" borderId="5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6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8" borderId="0" xfId="0" applyFont="1" applyFill="1" applyAlignment="1">
      <alignment vertical="center" wrapText="1"/>
    </xf>
    <xf numFmtId="0" fontId="10" fillId="7" borderId="0" xfId="0" applyFont="1" applyFill="1" applyAlignment="1">
      <alignment vertical="center" wrapText="1"/>
    </xf>
    <xf numFmtId="0" fontId="10" fillId="5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center" indent="2"/>
      <protection locked="0"/>
    </xf>
    <xf numFmtId="0" fontId="10" fillId="4" borderId="2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vertical="center" wrapText="1"/>
      <protection locked="0"/>
    </xf>
    <xf numFmtId="0" fontId="10" fillId="0" borderId="0" xfId="0" pivotButton="1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 hidden="1"/>
    </xf>
    <xf numFmtId="0" fontId="3" fillId="0" borderId="0" xfId="0" applyFont="1" applyAlignment="1" applyProtection="1">
      <protection locked="0" hidden="1"/>
    </xf>
    <xf numFmtId="0" fontId="1" fillId="9" borderId="0" xfId="0" applyFont="1" applyFill="1"/>
    <xf numFmtId="0" fontId="4" fillId="9" borderId="0" xfId="0" applyFont="1" applyFill="1"/>
    <xf numFmtId="14" fontId="3" fillId="9" borderId="0" xfId="0" applyNumberFormat="1" applyFont="1" applyFill="1" applyAlignment="1">
      <alignment wrapText="1"/>
    </xf>
    <xf numFmtId="0" fontId="12" fillId="9" borderId="0" xfId="0" applyFont="1" applyFill="1"/>
    <xf numFmtId="0" fontId="16" fillId="9" borderId="0" xfId="0" applyFont="1" applyFill="1" applyAlignment="1">
      <alignment wrapText="1"/>
    </xf>
    <xf numFmtId="0" fontId="3" fillId="9" borderId="0" xfId="0" applyFont="1" applyFill="1" applyAlignment="1">
      <alignment horizontal="left" vertical="top" wrapText="1"/>
    </xf>
    <xf numFmtId="0" fontId="3" fillId="9" borderId="0" xfId="0" applyFont="1" applyFill="1" applyAlignment="1">
      <alignment wrapText="1"/>
    </xf>
    <xf numFmtId="0" fontId="15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11" fillId="9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11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9" borderId="0" xfId="0" applyFont="1" applyFill="1" applyAlignment="1" applyProtection="1">
      <alignment horizontal="center"/>
      <protection locked="0"/>
    </xf>
    <xf numFmtId="0" fontId="9" fillId="9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6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ill>
        <patternFill>
          <bgColor rgb="FFDE912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protection locked="0" hidden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ont>
        <strike val="0"/>
        <outline val="0"/>
        <shadow val="0"/>
        <vertAlign val="baseline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Times New Roman"/>
        <scheme val="none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vertAlign val="baseline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3300"/>
      <color rgb="FF00CC00"/>
      <color rgb="FFDE9120"/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[DUERP.xlsx]Synthese!Tableau croisé dynamique8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339588801399825"/>
          <c:y val="0.14249781277340332"/>
          <c:w val="0.80050153105861777"/>
          <c:h val="0.46004994167395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Synthese!$B$12</c:f>
              <c:strCache>
                <c:ptCount val="1"/>
                <c:pt idx="0">
                  <c:v>Somme de Gravité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Synthese!$A$13:$A$19</c:f>
              <c:strCache>
                <c:ptCount val="6"/>
                <c:pt idx="0">
                  <c:v>Conducteur engin</c:v>
                </c:pt>
                <c:pt idx="1">
                  <c:v>Électricien</c:v>
                </c:pt>
                <c:pt idx="2">
                  <c:v>Grutier</c:v>
                </c:pt>
                <c:pt idx="3">
                  <c:v>Maçon</c:v>
                </c:pt>
                <c:pt idx="4">
                  <c:v>Manoeuvre</c:v>
                </c:pt>
                <c:pt idx="5">
                  <c:v>Soudeur</c:v>
                </c:pt>
              </c:strCache>
            </c:strRef>
          </c:cat>
          <c:val>
            <c:numRef>
              <c:f>Synthese!$B$13:$B$19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32</c:v>
                </c:pt>
                <c:pt idx="3">
                  <c:v>42</c:v>
                </c:pt>
                <c:pt idx="4">
                  <c:v>29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7-4B80-8BDE-7909036D2FC9}"/>
            </c:ext>
          </c:extLst>
        </c:ser>
        <c:ser>
          <c:idx val="1"/>
          <c:order val="1"/>
          <c:tx>
            <c:strRef>
              <c:f>Synthese!$C$12</c:f>
              <c:strCache>
                <c:ptCount val="1"/>
                <c:pt idx="0">
                  <c:v>Moyenne de Probabilité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Synthese!$A$13:$A$19</c:f>
              <c:strCache>
                <c:ptCount val="6"/>
                <c:pt idx="0">
                  <c:v>Conducteur engin</c:v>
                </c:pt>
                <c:pt idx="1">
                  <c:v>Électricien</c:v>
                </c:pt>
                <c:pt idx="2">
                  <c:v>Grutier</c:v>
                </c:pt>
                <c:pt idx="3">
                  <c:v>Maçon</c:v>
                </c:pt>
                <c:pt idx="4">
                  <c:v>Manoeuvre</c:v>
                </c:pt>
                <c:pt idx="5">
                  <c:v>Soudeur</c:v>
                </c:pt>
              </c:strCache>
            </c:strRef>
          </c:cat>
          <c:val>
            <c:numRef>
              <c:f>Synthese!$C$13:$C$19</c:f>
              <c:numCache>
                <c:formatCode>General</c:formatCode>
                <c:ptCount val="6"/>
                <c:pt idx="0">
                  <c:v>2.5714285714285716</c:v>
                </c:pt>
                <c:pt idx="1">
                  <c:v>2.1666666666666665</c:v>
                </c:pt>
                <c:pt idx="2">
                  <c:v>2.5714285714285716</c:v>
                </c:pt>
                <c:pt idx="3">
                  <c:v>3.1666666666666665</c:v>
                </c:pt>
                <c:pt idx="4">
                  <c:v>3.5</c:v>
                </c:pt>
                <c:pt idx="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7-4B80-8BDE-7909036D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900592"/>
        <c:axId val="349902672"/>
      </c:barChart>
      <c:catAx>
        <c:axId val="3499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49902672"/>
        <c:crosses val="autoZero"/>
        <c:auto val="1"/>
        <c:lblAlgn val="ctr"/>
        <c:lblOffset val="100"/>
        <c:noMultiLvlLbl val="0"/>
      </c:catAx>
      <c:valAx>
        <c:axId val="349902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900592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67519685039371"/>
          <c:y val="0.77250036453776594"/>
          <c:w val="0.29332480314960629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2695575</xdr:colOff>
      <xdr:row>0</xdr:row>
      <xdr:rowOff>123826</xdr:rowOff>
    </xdr:from>
    <xdr:to>
      <xdr:col>6</xdr:col>
      <xdr:colOff>0</xdr:colOff>
      <xdr:row>0</xdr:row>
      <xdr:rowOff>692822</xdr:rowOff>
    </xdr:to>
    <xdr:pic>
      <xdr:nvPicPr>
        <xdr:cNvPr id="4" name="Imag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96" t="5042" r="20315" b="2801"/>
        <a:stretch/>
      </xdr:blipFill>
      <xdr:spPr>
        <a:xfrm>
          <a:off x="9505950" y="123826"/>
          <a:ext cx="638175" cy="568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10</xdr:row>
      <xdr:rowOff>0</xdr:rowOff>
    </xdr:from>
    <xdr:to>
      <xdr:col>7</xdr:col>
      <xdr:colOff>1171575</xdr:colOff>
      <xdr:row>24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922.501813773146" createdVersion="6" refreshedVersion="6" minRefreshableVersion="3" recordCount="50">
  <cacheSource type="worksheet">
    <worksheetSource name="Tableau1"/>
  </cacheSource>
  <cacheFields count="11">
    <cacheField name="ID" numFmtId="0">
      <sharedItems containsSemiMixedTypes="0" containsString="0" containsNumber="1" containsInteger="1" minValue="1" maxValue="50"/>
    </cacheField>
    <cacheField name="Poste de travail" numFmtId="0">
      <sharedItems count="6">
        <s v="Maçon"/>
        <s v="Grutier"/>
        <s v="Manoeuvre"/>
        <s v="Électricien"/>
        <s v="Soudeur"/>
        <s v="Conducteur engin"/>
      </sharedItems>
    </cacheField>
    <cacheField name="ICONE" numFmtId="0">
      <sharedItems containsNonDate="0" containsString="0" containsBlank="1"/>
    </cacheField>
    <cacheField name="Danger identifié" numFmtId="0">
      <sharedItems/>
    </cacheField>
    <cacheField name="Situation de travail" numFmtId="0">
      <sharedItems/>
    </cacheField>
    <cacheField name="Gravité" numFmtId="0">
      <sharedItems containsSemiMixedTypes="0" containsString="0" containsNumber="1" containsInteger="1" minValue="2" maxValue="5"/>
    </cacheField>
    <cacheField name="Probabilité" numFmtId="0">
      <sharedItems containsSemiMixedTypes="0" containsString="0" containsNumber="1" containsInteger="1" minValue="2" maxValue="4"/>
    </cacheField>
    <cacheField name="Criticité" numFmtId="0">
      <sharedItems containsSemiMixedTypes="0" containsString="0" containsNumber="1" containsInteger="1" minValue="6" maxValue="20"/>
    </cacheField>
    <cacheField name="Mesures de prévention existantes" numFmtId="0">
      <sharedItems/>
    </cacheField>
    <cacheField name="Actions correctives à prévoir" numFmtId="0">
      <sharedItems/>
    </cacheField>
    <cacheField name="Responsable / Échéa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x v="0"/>
    <m/>
    <s v="Chute de hauteur"/>
    <s v="Travail sur échafaudage"/>
    <n v="5"/>
    <n v="4"/>
    <n v="20"/>
    <s v="Harnais, garde-corps partiels"/>
    <s v="Vérification hebdo échafaudages"/>
    <s v="Chef chantier – 1 mois"/>
  </r>
  <r>
    <n v="2"/>
    <x v="0"/>
    <m/>
    <s v="Coupures"/>
    <s v="Manipulation de briques"/>
    <n v="2"/>
    <n v="3"/>
    <n v="6"/>
    <s v="Gants fournis"/>
    <s v="Remplacer gants usés"/>
    <s v="QHSE – 15 j"/>
  </r>
  <r>
    <n v="3"/>
    <x v="1"/>
    <m/>
    <s v="Collision grue"/>
    <s v="Manœuvre en zone encombrée"/>
    <n v="5"/>
    <n v="3"/>
    <n v="15"/>
    <s v="Caméras et radios"/>
    <s v="Formation complémentaire"/>
    <s v="Conducteur – 2 mois"/>
  </r>
  <r>
    <n v="4"/>
    <x v="2"/>
    <m/>
    <s v="TMS (dos)"/>
    <s v="Port manuel charges lourdes"/>
    <n v="4"/>
    <n v="4"/>
    <n v="16"/>
    <s v="Pauses et diables dispo"/>
    <s v="Mise en place exos d’échauffement"/>
    <s v="QHSE – 1 mois"/>
  </r>
  <r>
    <n v="5"/>
    <x v="3"/>
    <m/>
    <s v="Électrocution"/>
    <s v="Câblage sous tension"/>
    <n v="5"/>
    <n v="2"/>
    <n v="10"/>
    <s v="Gants isolants, consignation"/>
    <s v="Achat testeurs tension"/>
    <s v="Responsable élec – 1 mois"/>
  </r>
  <r>
    <n v="6"/>
    <x v="4"/>
    <m/>
    <s v="Brûlures"/>
    <s v="Projection étincelles"/>
    <n v="4"/>
    <n v="3"/>
    <n v="12"/>
    <s v="Visière, gants cuir"/>
    <s v="Cloison pare-feu"/>
    <s v="QHSE – 1 mois"/>
  </r>
  <r>
    <n v="7"/>
    <x v="5"/>
    <m/>
    <s v="Écrasement"/>
    <s v="Recul d’engins"/>
    <n v="5"/>
    <n v="3"/>
    <n v="15"/>
    <s v="Alarme recul installée"/>
    <s v="Marquage zones piétons"/>
    <s v="Chef parc – 2 mois"/>
  </r>
  <r>
    <n v="8"/>
    <x v="0"/>
    <m/>
    <s v="Poussières"/>
    <s v="Mélange ciment"/>
    <n v="3"/>
    <n v="4"/>
    <n v="12"/>
    <s v="Masques jetables"/>
    <s v="Masques FFP2"/>
    <s v="Magasinier – immédiat"/>
  </r>
  <r>
    <n v="9"/>
    <x v="2"/>
    <m/>
    <s v="Chute d’objet"/>
    <s v="Transport matériaux"/>
    <n v="4"/>
    <n v="3"/>
    <n v="12"/>
    <s v="Casques obligatoires"/>
    <s v="Vérif arrimage camions"/>
    <s v="Chef chantier – 15 j"/>
  </r>
  <r>
    <n v="10"/>
    <x v="1"/>
    <m/>
    <s v="Effondrement charge"/>
    <s v="Levage sur sol instable"/>
    <n v="5"/>
    <n v="2"/>
    <n v="10"/>
    <s v="Études géotechniques"/>
    <s v="Plots stabilisateurs"/>
    <s v="Ing. travaux – 2 mois"/>
  </r>
  <r>
    <n v="11"/>
    <x v="4"/>
    <m/>
    <s v="Inhalation fumées"/>
    <s v="Soudage prolongé"/>
    <n v="4"/>
    <n v="3"/>
    <n v="12"/>
    <s v="Ventilation atelier"/>
    <s v="Aspiration mobile"/>
    <s v="QHSE – 1 mois"/>
  </r>
  <r>
    <n v="12"/>
    <x v="2"/>
    <m/>
    <s v="Bruit"/>
    <s v="Marteaux-piqueurs"/>
    <n v="3"/>
    <n v="4"/>
    <n v="12"/>
    <s v="Casques antibruit"/>
    <s v="Suivi audiométrique"/>
    <s v="Médecin – 1 an"/>
  </r>
  <r>
    <n v="13"/>
    <x v="0"/>
    <m/>
    <s v="Intempéries"/>
    <s v="Travail extérieur pluie"/>
    <n v="2"/>
    <n v="3"/>
    <n v="6"/>
    <s v="Vêtements pluie"/>
    <s v="Abri temporaire"/>
    <s v="Chef chantier – 15 j"/>
  </r>
  <r>
    <n v="14"/>
    <x v="5"/>
    <m/>
    <s v="Fatigue"/>
    <s v="Travail prolongé"/>
    <n v="3"/>
    <n v="3"/>
    <n v="9"/>
    <s v="Pauses prévues"/>
    <s v="Limiteur heures conduite"/>
    <s v="RH – 1 mois"/>
  </r>
  <r>
    <n v="15"/>
    <x v="3"/>
    <m/>
    <s v="Chute hauteur"/>
    <s v="Passage câbles plafond"/>
    <n v="5"/>
    <n v="3"/>
    <n v="15"/>
    <s v="Escabeaux sécurisés"/>
    <s v="Filets antichute"/>
    <s v="Ing. sécurité – 2 mois"/>
  </r>
  <r>
    <n v="16"/>
    <x v="0"/>
    <m/>
    <s v="Effondrement tranchée"/>
    <s v="Travail en fouille"/>
    <n v="5"/>
    <n v="4"/>
    <n v="20"/>
    <s v="Blindages utilisés"/>
    <s v="Vérification quotidienne"/>
    <s v="Chef chantier – 1 sem"/>
  </r>
  <r>
    <n v="17"/>
    <x v="2"/>
    <m/>
    <s v="Déshydratation"/>
    <s v="Travail été chaleur"/>
    <n v="3"/>
    <n v="4"/>
    <n v="12"/>
    <s v="Points d’eau"/>
    <s v="Brumisateurs zones repos"/>
    <s v="QHSE – 15 j"/>
  </r>
  <r>
    <n v="18"/>
    <x v="4"/>
    <m/>
    <s v="Éclats yeux"/>
    <s v="Meuleuse"/>
    <n v="4"/>
    <n v="3"/>
    <n v="12"/>
    <s v="Lunettes fournies"/>
    <s v="Lunettes intégrales"/>
    <s v="Magasinier – immédiat"/>
  </r>
  <r>
    <n v="19"/>
    <x v="5"/>
    <m/>
    <s v="Renversement"/>
    <s v="Pente forte"/>
    <n v="5"/>
    <n v="2"/>
    <n v="10"/>
    <s v="Formation conduite"/>
    <s v="Limitation zones accès"/>
    <s v="Ing. travaux – 1 mois"/>
  </r>
  <r>
    <n v="20"/>
    <x v="0"/>
    <m/>
    <s v="Allergie ciment"/>
    <s v="Contact peau"/>
    <n v="2"/>
    <n v="3"/>
    <n v="6"/>
    <s v="Gants nitrile"/>
    <s v="Crème barrière dispo"/>
    <s v="QHSE – 15 j"/>
  </r>
  <r>
    <n v="21"/>
    <x v="1"/>
    <m/>
    <s v="Choc électrique"/>
    <s v="Proximité ligne HT"/>
    <n v="5"/>
    <n v="2"/>
    <n v="10"/>
    <s v="Zone balisée"/>
    <s v="Déviation ligne temporaire"/>
    <s v="Ing. sécurité – 2 mois"/>
  </r>
  <r>
    <n v="22"/>
    <x v="2"/>
    <m/>
    <s v="Chute plain-pied"/>
    <s v="Sol glissant"/>
    <n v="2"/>
    <n v="4"/>
    <n v="8"/>
    <s v="Chaussures S3"/>
    <s v="Pose tapis anti-dérapants"/>
    <s v="Chef chantier – 15 j"/>
  </r>
  <r>
    <n v="23"/>
    <x v="4"/>
    <m/>
    <s v="Explosion bouteille gaz"/>
    <s v="Mauvais stockage"/>
    <n v="5"/>
    <n v="2"/>
    <n v="10"/>
    <s v="Racks de stockage"/>
    <s v="Formation stockage"/>
    <s v="QHSE – 1 mois"/>
  </r>
  <r>
    <n v="24"/>
    <x v="3"/>
    <m/>
    <s v="Incendie"/>
    <s v="Court-circuit chantier"/>
    <n v="5"/>
    <n v="2"/>
    <n v="10"/>
    <s v="Extincteurs dispos"/>
    <s v="Détecteurs fumée"/>
    <s v="Ing. travaux – 2 mois"/>
  </r>
  <r>
    <n v="25"/>
    <x v="0"/>
    <m/>
    <s v="Poussière silice"/>
    <s v="Sciage béton"/>
    <n v="4"/>
    <n v="3"/>
    <n v="12"/>
    <s v="Masques"/>
    <s v="Aspiration sur machine"/>
    <s v="Chef chantier – 1 mois"/>
  </r>
  <r>
    <n v="26"/>
    <x v="2"/>
    <m/>
    <s v="Violence externe"/>
    <s v="Intrus chantier"/>
    <n v="3"/>
    <n v="2"/>
    <n v="6"/>
    <s v="Clôture chantier"/>
    <s v="Surveillance gardien"/>
    <s v="RH – 2 mois"/>
  </r>
  <r>
    <n v="27"/>
    <x v="5"/>
    <m/>
    <s v="Manque visibilité"/>
    <s v="Nuit"/>
    <n v="3"/>
    <n v="3"/>
    <n v="9"/>
    <s v="Phares engins"/>
    <s v="Projecteurs zones"/>
    <s v="Ing. travaux – 15 j"/>
  </r>
  <r>
    <n v="28"/>
    <x v="1"/>
    <m/>
    <s v="Fatigue vigilance"/>
    <s v="Quart de nuit"/>
    <n v="3"/>
    <n v="3"/>
    <n v="9"/>
    <s v="Pauses prévues"/>
    <s v="Double équipage"/>
    <s v="RH – 2 mois"/>
  </r>
  <r>
    <n v="29"/>
    <x v="0"/>
    <m/>
    <s v="Coup de chaleur"/>
    <s v="Travail été"/>
    <n v="4"/>
    <n v="3"/>
    <n v="12"/>
    <s v="Eau dispo"/>
    <s v="Rotation équipes"/>
    <s v="QHSE – 15 j"/>
  </r>
  <r>
    <n v="30"/>
    <x v="4"/>
    <m/>
    <s v="Incendie"/>
    <s v="Étincelles zone bois"/>
    <n v="5"/>
    <n v="2"/>
    <n v="10"/>
    <s v="Zone délimitée"/>
    <s v="Couverture anti-feu"/>
    <s v="Chef chantier – immédiat"/>
  </r>
  <r>
    <n v="31"/>
    <x v="3"/>
    <m/>
    <s v="Arc électrique"/>
    <s v="Travaux HT"/>
    <n v="5"/>
    <n v="2"/>
    <n v="10"/>
    <s v="Gants isolants"/>
    <s v="Formation spéciale"/>
    <s v="Responsable élec – 1 mois"/>
  </r>
  <r>
    <n v="32"/>
    <x v="2"/>
    <m/>
    <s v="Écrasement doigts"/>
    <s v="Manutention barres fer"/>
    <n v="3"/>
    <n v="4"/>
    <n v="12"/>
    <s v="Gants fournis"/>
    <s v="Utilisation pinces"/>
    <s v="Chef chantier – 15 j"/>
  </r>
  <r>
    <n v="33"/>
    <x v="5"/>
    <m/>
    <s v="Panne frein"/>
    <s v="Engin mal entretenu"/>
    <n v="5"/>
    <n v="2"/>
    <n v="10"/>
    <s v="Visite technique"/>
    <s v="Plan entretien mensuel"/>
    <s v="Parc engins – 1 mois"/>
  </r>
  <r>
    <n v="34"/>
    <x v="0"/>
    <m/>
    <s v="Chute objets"/>
    <s v="Travail échafaudage"/>
    <n v="4"/>
    <n v="3"/>
    <n v="12"/>
    <s v="Filets posés"/>
    <s v="Vérif arrimages"/>
    <s v="Chef chantier – 15 j"/>
  </r>
  <r>
    <n v="35"/>
    <x v="1"/>
    <m/>
    <s v="Rupture câble"/>
    <s v="Levage charge lourde"/>
    <n v="5"/>
    <n v="2"/>
    <n v="10"/>
    <s v="Câbles vérifiés"/>
    <s v="Remplacement périodique"/>
    <s v="Ing. travaux – 1 mois"/>
  </r>
  <r>
    <n v="36"/>
    <x v="4"/>
    <m/>
    <s v="Brûlures mains"/>
    <s v="Chalumeau"/>
    <n v="4"/>
    <n v="3"/>
    <n v="12"/>
    <s v="Gants cuir"/>
    <s v="Vérif bouteilles gaz"/>
    <s v="Magasinier – 1 mois"/>
  </r>
  <r>
    <n v="37"/>
    <x v="3"/>
    <m/>
    <s v="Explosion armoire"/>
    <s v="Surcharge"/>
    <n v="5"/>
    <n v="2"/>
    <n v="10"/>
    <s v="Disjoncteurs installés"/>
    <s v="Étude dimensionnement"/>
    <s v="Responsable élec – 2 mois"/>
  </r>
  <r>
    <n v="38"/>
    <x v="2"/>
    <m/>
    <s v="Coupure"/>
    <s v="Cutter"/>
    <n v="2"/>
    <n v="3"/>
    <n v="6"/>
    <s v="Cutters sécurisés"/>
    <s v="Formation geste"/>
    <s v="QHSE – 15 j"/>
  </r>
  <r>
    <n v="39"/>
    <x v="5"/>
    <m/>
    <s v="Collisions"/>
    <s v="Circulation mixte"/>
    <n v="5"/>
    <n v="3"/>
    <n v="15"/>
    <s v="Sens unique balisé"/>
    <s v="Mise en place piquets sécurité"/>
    <s v="Ing. sécurité – 1 mois"/>
  </r>
  <r>
    <n v="40"/>
    <x v="0"/>
    <m/>
    <s v="Effondrement coffrage"/>
    <s v="Coulage béton"/>
    <n v="5"/>
    <n v="2"/>
    <n v="10"/>
    <s v="Étaiement prévu"/>
    <s v="Contrôle bétonnière"/>
    <s v="Chef chantier – 1 mois"/>
  </r>
  <r>
    <n v="41"/>
    <x v="1"/>
    <m/>
    <s v="Conditions météo"/>
    <s v="Vent fort"/>
    <n v="4"/>
    <n v="3"/>
    <n v="12"/>
    <s v="Anémomètre cabine"/>
    <s v="Arrêt travail &gt; 70 km/h"/>
    <s v="Conducteur – immédiat"/>
  </r>
  <r>
    <n v="42"/>
    <x v="2"/>
    <m/>
    <s v="Projection éclats"/>
    <s v="Découpe bois"/>
    <n v="2"/>
    <n v="3"/>
    <n v="6"/>
    <s v="Lunettes fournies"/>
    <s v="Visière complète"/>
    <s v="Magasinier – 15 j"/>
  </r>
  <r>
    <n v="43"/>
    <x v="4"/>
    <m/>
    <s v="Décharge électrique"/>
    <s v="Matériel défectueux"/>
    <n v="4"/>
    <n v="2"/>
    <n v="8"/>
    <s v="Contrôle hebdo"/>
    <s v="Achat matériel neuf"/>
    <s v="Responsable élec – 1 mois"/>
  </r>
  <r>
    <n v="44"/>
    <x v="3"/>
    <m/>
    <s v="Brûlure thermique"/>
    <s v="Arc flash"/>
    <n v="5"/>
    <n v="2"/>
    <n v="10"/>
    <s v="Tenues ignifugées"/>
    <s v="Renforcer procédures"/>
    <s v="QHSE – 1 mois"/>
  </r>
  <r>
    <n v="45"/>
    <x v="0"/>
    <m/>
    <s v="Chute charges"/>
    <s v="Levage manuel"/>
    <n v="3"/>
    <n v="3"/>
    <n v="9"/>
    <s v="Formation gestes"/>
    <s v="Utilisation palans"/>
    <s v="Chef chantier – 2 mois"/>
  </r>
  <r>
    <n v="46"/>
    <x v="2"/>
    <m/>
    <s v="Mal de dos"/>
    <s v="Postures répétitives"/>
    <n v="3"/>
    <n v="4"/>
    <n v="12"/>
    <s v="Pauses prévues"/>
    <s v="Ergonomie postes"/>
    <s v="RH – 1 mois"/>
  </r>
  <r>
    <n v="47"/>
    <x v="5"/>
    <m/>
    <s v="Feu moteur"/>
    <s v="Surchauffe"/>
    <n v="4"/>
    <n v="2"/>
    <n v="8"/>
    <s v="Extincteur cabine"/>
    <s v="Plan maintenance"/>
    <s v="Parc engins – 1 mois"/>
  </r>
  <r>
    <n v="48"/>
    <x v="4"/>
    <m/>
    <s v="Explosion"/>
    <s v="Dégazage cuve"/>
    <n v="5"/>
    <n v="2"/>
    <n v="10"/>
    <s v="Ventilation forcée"/>
    <s v="Autorisation spéciale"/>
    <s v="Ing. sécurité – immédiat"/>
  </r>
  <r>
    <n v="49"/>
    <x v="1"/>
    <m/>
    <s v="Chute charge"/>
    <s v="Accrochage défectueux"/>
    <n v="5"/>
    <n v="3"/>
    <n v="15"/>
    <s v="Formation élingueurs"/>
    <s v="Vérif quotidienne"/>
    <s v="Chef chantier – 1 sem"/>
  </r>
  <r>
    <n v="50"/>
    <x v="0"/>
    <m/>
    <s v="Coupure disqueuse"/>
    <s v="Découpe béton"/>
    <n v="3"/>
    <n v="3"/>
    <n v="9"/>
    <s v="Gants et lunettes"/>
    <s v="Protections intégrales"/>
    <s v="QHSE – 15 j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8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12:C19" firstHeaderRow="0" firstDataRow="1" firstDataCol="1"/>
  <pivotFields count="11"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Gravité" fld="5" baseField="0" baseItem="0"/>
    <dataField name="Moyenne de Probabilité" fld="6" subtotal="average" baseField="1" baseItem="0"/>
  </dataFields>
  <formats count="12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1" type="button" dataOnly="0" labelOnly="1" outline="0" axis="axisRow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1" type="button" dataOnly="0" labelOnly="1" outline="0" axis="axisRow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Row="1" outline="0" fieldPosition="0"/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au3" displayName="Tableau3" ref="A20:C25" headerRowDxfId="66" dataDxfId="65" totalsRowDxfId="63" tableBorderDxfId="64">
  <autoFilter ref="A20:C25"/>
  <tableColumns count="3">
    <tableColumn id="1" name="Note" totalsRowLabel="Total" dataDxfId="62"/>
    <tableColumn id="2" name="Gravité" dataDxfId="61"/>
    <tableColumn id="3" name="Exemple" totalsRowFunction="count" dataDxfId="6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leau4" displayName="Tableau4" ref="F20:H25" totalsRowShown="0" headerRowDxfId="59" dataDxfId="58">
  <autoFilter ref="F20:H25"/>
  <tableColumns count="3">
    <tableColumn id="1" name="Note" dataDxfId="57"/>
    <tableColumn id="2" name="Probabilité" dataDxfId="56"/>
    <tableColumn id="3" name="Exemple" dataDxfId="55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A34:C38" totalsRowShown="0" headerRowDxfId="54" dataDxfId="53">
  <autoFilter ref="A34:C38"/>
  <tableColumns count="3">
    <tableColumn id="1" name="Score" dataDxfId="52"/>
    <tableColumn id="2" name="Niveau" dataDxfId="51"/>
    <tableColumn id="3" name="Couleur" dataDxfId="5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1" name="Tableau1" displayName="Tableau1" ref="A1:J51" totalsRowShown="0" headerRowDxfId="11" dataDxfId="10">
  <autoFilter ref="A1:J51"/>
  <sortState ref="A2:K51">
    <sortCondition descending="1" ref="G1:G51"/>
  </sortState>
  <tableColumns count="10">
    <tableColumn id="1" name="ID" dataDxfId="9"/>
    <tableColumn id="2" name="Poste de travail" dataDxfId="8"/>
    <tableColumn id="3" name="Danger identifié" dataDxfId="7"/>
    <tableColumn id="4" name="Situation de travail" dataDxfId="6"/>
    <tableColumn id="5" name="Gravité" dataDxfId="5"/>
    <tableColumn id="6" name="Probabilité" dataDxfId="4"/>
    <tableColumn id="7" name="Criticité" dataDxfId="3"/>
    <tableColumn id="8" name="Mesures de prévention existantes" dataDxfId="2"/>
    <tableColumn id="9" name="Actions correctives à prévoir" dataDxfId="1"/>
    <tableColumn id="10" name="Responsable / Échéance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au2" displayName="Tableau2" ref="F3:H9" totalsRowShown="0" headerRowDxfId="34" dataDxfId="33">
  <autoFilter ref="F3:H9"/>
  <tableColumns count="3">
    <tableColumn id="1" name="Poste de travail" dataDxfId="32"/>
    <tableColumn id="2" name="Nombre de risques" dataDxfId="31"/>
    <tableColumn id="3" name="Nb risques critiques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au7" displayName="Tableau7" ref="A30:L40" totalsRowShown="0" headerRowDxfId="29" dataDxfId="28">
  <autoFilter ref="A30:L40"/>
  <tableColumns count="12">
    <tableColumn id="1" name="ID" dataDxfId="27"/>
    <tableColumn id="2" name="Poste" dataDxfId="26"/>
    <tableColumn id="3" name="Danger" dataDxfId="25"/>
    <tableColumn id="4" name="Situation" dataDxfId="24"/>
    <tableColumn id="5" name="Gravité" dataDxfId="23"/>
    <tableColumn id="6" name="Probabilité" dataDxfId="22"/>
    <tableColumn id="7" name="Criticité" dataDxfId="21"/>
    <tableColumn id="8" name="Mesures existantes" dataDxfId="20"/>
    <tableColumn id="9" name="Actions correctives" dataDxfId="19"/>
    <tableColumn id="10" name="Responsable / Échéance" dataDxfId="18"/>
    <tableColumn id="11" name="Priorité" dataDxfId="17"/>
    <tableColumn id="12" name="Commentaire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showRowColHeaders="0" workbookViewId="0">
      <selection activeCell="D7" sqref="D7"/>
    </sheetView>
  </sheetViews>
  <sheetFormatPr baseColWidth="10" defaultRowHeight="15" x14ac:dyDescent="0.25"/>
  <cols>
    <col min="1" max="1" width="20.28515625" customWidth="1"/>
    <col min="2" max="2" width="34.28515625" customWidth="1"/>
    <col min="3" max="3" width="11" customWidth="1"/>
    <col min="4" max="4" width="18.7109375" customWidth="1"/>
    <col min="5" max="5" width="17.85546875" customWidth="1"/>
    <col min="6" max="6" width="50" customWidth="1"/>
  </cols>
  <sheetData>
    <row r="1" spans="1:6" ht="56.25" customHeight="1" x14ac:dyDescent="0.25">
      <c r="A1" s="48" t="s">
        <v>0</v>
      </c>
      <c r="B1" s="48"/>
      <c r="C1" s="48"/>
      <c r="D1" s="48"/>
      <c r="E1" s="48"/>
      <c r="F1" s="48"/>
    </row>
    <row r="2" spans="1:6" ht="15" hidden="1" customHeight="1" x14ac:dyDescent="0.25">
      <c r="E2" s="25"/>
      <c r="F2" s="25"/>
    </row>
    <row r="3" spans="1:6" ht="15" hidden="1" customHeight="1" x14ac:dyDescent="0.25">
      <c r="A3" s="25"/>
      <c r="B3" s="25"/>
      <c r="C3" s="25"/>
      <c r="D3" s="25"/>
      <c r="E3" s="25"/>
      <c r="F3" s="25"/>
    </row>
    <row r="4" spans="1:6" hidden="1" x14ac:dyDescent="0.25"/>
    <row r="5" spans="1:6" ht="15.75" x14ac:dyDescent="0.25">
      <c r="A5" s="41" t="s">
        <v>2</v>
      </c>
      <c r="B5" s="47" t="s">
        <v>1</v>
      </c>
    </row>
    <row r="6" spans="1:6" ht="15.75" x14ac:dyDescent="0.25">
      <c r="A6" s="42" t="s">
        <v>3</v>
      </c>
      <c r="B6" s="47" t="s">
        <v>4</v>
      </c>
    </row>
    <row r="7" spans="1:6" ht="31.5" x14ac:dyDescent="0.25">
      <c r="A7" s="44" t="s">
        <v>5</v>
      </c>
      <c r="B7" s="46" t="s">
        <v>6</v>
      </c>
    </row>
    <row r="8" spans="1:6" ht="15.75" x14ac:dyDescent="0.25">
      <c r="A8" s="42" t="s">
        <v>7</v>
      </c>
      <c r="B8" s="45" t="s">
        <v>350</v>
      </c>
    </row>
    <row r="9" spans="1:6" ht="15.75" x14ac:dyDescent="0.25">
      <c r="A9" s="44" t="s">
        <v>8</v>
      </c>
      <c r="B9" s="43">
        <v>44927</v>
      </c>
    </row>
    <row r="10" spans="1:6" ht="15.75" x14ac:dyDescent="0.25">
      <c r="A10" s="44" t="s">
        <v>9</v>
      </c>
      <c r="B10" s="43">
        <v>45922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A14" sqref="A14"/>
    </sheetView>
  </sheetViews>
  <sheetFormatPr baseColWidth="10" defaultRowHeight="15" x14ac:dyDescent="0.25"/>
  <cols>
    <col min="1" max="2" width="11.42578125" style="7"/>
    <col min="3" max="3" width="19.140625" style="7" customWidth="1"/>
    <col min="4" max="4" width="11.5703125" style="7" customWidth="1"/>
    <col min="5" max="6" width="11.42578125" style="7"/>
    <col min="7" max="7" width="14" style="7" customWidth="1"/>
    <col min="8" max="8" width="19.5703125" style="7" customWidth="1"/>
    <col min="9" max="16384" width="11.42578125" style="7"/>
  </cols>
  <sheetData>
    <row r="1" spans="1:15" ht="22.5" x14ac:dyDescent="0.3">
      <c r="A1" s="49" t="s">
        <v>245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4" spans="1:15" ht="30" customHeight="1" x14ac:dyDescent="0.25">
      <c r="A4" s="53" t="s">
        <v>246</v>
      </c>
      <c r="B4" s="53"/>
      <c r="C4" s="53"/>
      <c r="D4" s="53"/>
      <c r="E4" s="53"/>
      <c r="F4" s="53"/>
    </row>
    <row r="5" spans="1:15" ht="15.75" x14ac:dyDescent="0.25">
      <c r="A5" s="11" t="s">
        <v>247</v>
      </c>
    </row>
    <row r="6" spans="1:15" ht="15.75" x14ac:dyDescent="0.25">
      <c r="A6" s="11" t="s">
        <v>248</v>
      </c>
    </row>
    <row r="7" spans="1:15" ht="15.75" x14ac:dyDescent="0.25">
      <c r="A7" s="11" t="s">
        <v>249</v>
      </c>
    </row>
    <row r="8" spans="1:15" ht="15.75" x14ac:dyDescent="0.25">
      <c r="A8" s="11" t="s">
        <v>250</v>
      </c>
    </row>
    <row r="9" spans="1:15" ht="15.75" x14ac:dyDescent="0.25">
      <c r="A9" s="11" t="s">
        <v>251</v>
      </c>
    </row>
    <row r="12" spans="1:15" x14ac:dyDescent="0.25">
      <c r="A12" s="54" t="s">
        <v>252</v>
      </c>
      <c r="B12" s="54"/>
      <c r="C12" s="54"/>
      <c r="D12" s="54"/>
      <c r="E12" s="54"/>
      <c r="F12" s="54"/>
      <c r="G12" s="54"/>
      <c r="H12" s="54"/>
    </row>
    <row r="13" spans="1:15" ht="15.75" x14ac:dyDescent="0.25">
      <c r="A13" s="11" t="s">
        <v>253</v>
      </c>
    </row>
    <row r="14" spans="1:15" ht="15.75" x14ac:dyDescent="0.25">
      <c r="A14" s="11" t="s">
        <v>254</v>
      </c>
    </row>
    <row r="15" spans="1:15" ht="15.75" x14ac:dyDescent="0.25">
      <c r="A15" s="11" t="s">
        <v>255</v>
      </c>
    </row>
    <row r="16" spans="1:15" ht="15.75" x14ac:dyDescent="0.25">
      <c r="A16" s="11" t="s">
        <v>256</v>
      </c>
    </row>
    <row r="19" spans="1:8" ht="32.25" customHeight="1" x14ac:dyDescent="0.25">
      <c r="A19" s="55" t="s">
        <v>257</v>
      </c>
      <c r="B19" s="55"/>
      <c r="C19" s="55"/>
      <c r="D19" s="55"/>
      <c r="F19" s="52" t="s">
        <v>270</v>
      </c>
      <c r="G19" s="52"/>
      <c r="H19" s="52"/>
    </row>
    <row r="20" spans="1:8" ht="15.75" x14ac:dyDescent="0.25">
      <c r="A20" s="12" t="s">
        <v>258</v>
      </c>
      <c r="B20" s="13" t="s">
        <v>12</v>
      </c>
      <c r="C20" s="13" t="s">
        <v>259</v>
      </c>
      <c r="F20" s="1" t="s">
        <v>258</v>
      </c>
      <c r="G20" s="1" t="s">
        <v>13</v>
      </c>
      <c r="H20" s="1" t="s">
        <v>259</v>
      </c>
    </row>
    <row r="21" spans="1:8" ht="45" customHeight="1" x14ac:dyDescent="0.25">
      <c r="A21" s="14">
        <v>1</v>
      </c>
      <c r="B21" s="15" t="s">
        <v>260</v>
      </c>
      <c r="C21" s="15" t="s">
        <v>261</v>
      </c>
      <c r="F21" s="6">
        <v>1</v>
      </c>
      <c r="G21" s="6" t="s">
        <v>271</v>
      </c>
      <c r="H21" s="6" t="s">
        <v>272</v>
      </c>
    </row>
    <row r="22" spans="1:8" ht="60" customHeight="1" x14ac:dyDescent="0.25">
      <c r="A22" s="16">
        <v>2</v>
      </c>
      <c r="B22" s="17" t="s">
        <v>262</v>
      </c>
      <c r="C22" s="17" t="s">
        <v>263</v>
      </c>
      <c r="F22" s="6">
        <v>2</v>
      </c>
      <c r="G22" s="6" t="s">
        <v>273</v>
      </c>
      <c r="H22" s="6" t="s">
        <v>274</v>
      </c>
    </row>
    <row r="23" spans="1:8" ht="45" customHeight="1" x14ac:dyDescent="0.25">
      <c r="A23" s="14">
        <v>3</v>
      </c>
      <c r="B23" s="15" t="s">
        <v>264</v>
      </c>
      <c r="C23" s="15" t="s">
        <v>265</v>
      </c>
      <c r="F23" s="6">
        <v>3</v>
      </c>
      <c r="G23" s="6" t="s">
        <v>275</v>
      </c>
      <c r="H23" s="6" t="s">
        <v>276</v>
      </c>
    </row>
    <row r="24" spans="1:8" ht="45" customHeight="1" x14ac:dyDescent="0.25">
      <c r="A24" s="10">
        <v>4</v>
      </c>
      <c r="B24" s="8" t="s">
        <v>266</v>
      </c>
      <c r="C24" s="8" t="s">
        <v>267</v>
      </c>
      <c r="F24" s="6">
        <v>4</v>
      </c>
      <c r="G24" s="6" t="s">
        <v>277</v>
      </c>
      <c r="H24" s="6" t="s">
        <v>278</v>
      </c>
    </row>
    <row r="25" spans="1:8" ht="60" customHeight="1" x14ac:dyDescent="0.25">
      <c r="A25" s="18">
        <v>5</v>
      </c>
      <c r="B25" s="18" t="s">
        <v>268</v>
      </c>
      <c r="C25" s="18" t="s">
        <v>269</v>
      </c>
      <c r="F25" s="6">
        <v>5</v>
      </c>
      <c r="G25" s="6" t="s">
        <v>279</v>
      </c>
      <c r="H25" s="6" t="s">
        <v>280</v>
      </c>
    </row>
    <row r="27" spans="1:8" ht="18.75" x14ac:dyDescent="0.3">
      <c r="A27" s="50" t="s">
        <v>281</v>
      </c>
      <c r="B27" s="50"/>
      <c r="C27" s="50"/>
    </row>
    <row r="28" spans="1:8" ht="15.75" x14ac:dyDescent="0.25">
      <c r="A28" s="11" t="s">
        <v>282</v>
      </c>
    </row>
    <row r="29" spans="1:8" ht="15.75" x14ac:dyDescent="0.25">
      <c r="A29" s="11" t="s">
        <v>283</v>
      </c>
    </row>
    <row r="30" spans="1:8" ht="15.75" x14ac:dyDescent="0.25">
      <c r="A30" s="11" t="s">
        <v>284</v>
      </c>
    </row>
    <row r="32" spans="1:8" ht="15.75" x14ac:dyDescent="0.25">
      <c r="A32" s="5" t="s">
        <v>285</v>
      </c>
    </row>
    <row r="34" spans="1:6" x14ac:dyDescent="0.25">
      <c r="A34" s="19" t="s">
        <v>286</v>
      </c>
      <c r="B34" s="19" t="s">
        <v>287</v>
      </c>
      <c r="C34" s="19" t="s">
        <v>288</v>
      </c>
    </row>
    <row r="35" spans="1:6" x14ac:dyDescent="0.25">
      <c r="A35" s="20" t="s">
        <v>289</v>
      </c>
      <c r="B35" s="21" t="s">
        <v>262</v>
      </c>
      <c r="C35" s="21" t="s">
        <v>290</v>
      </c>
    </row>
    <row r="36" spans="1:6" x14ac:dyDescent="0.25">
      <c r="A36" s="22" t="s">
        <v>291</v>
      </c>
      <c r="B36" s="21" t="s">
        <v>292</v>
      </c>
      <c r="C36" s="21" t="s">
        <v>293</v>
      </c>
    </row>
    <row r="37" spans="1:6" x14ac:dyDescent="0.25">
      <c r="A37" s="23" t="s">
        <v>294</v>
      </c>
      <c r="B37" s="21" t="s">
        <v>295</v>
      </c>
      <c r="C37" s="21" t="s">
        <v>296</v>
      </c>
    </row>
    <row r="38" spans="1:6" x14ac:dyDescent="0.25">
      <c r="A38" s="24" t="s">
        <v>297</v>
      </c>
      <c r="B38" s="21" t="s">
        <v>268</v>
      </c>
      <c r="C38" s="21" t="s">
        <v>298</v>
      </c>
    </row>
    <row r="40" spans="1:6" ht="18.75" x14ac:dyDescent="0.3">
      <c r="A40" s="50" t="s">
        <v>299</v>
      </c>
      <c r="B40" s="50"/>
      <c r="C40" s="50"/>
      <c r="D40" s="50"/>
    </row>
    <row r="41" spans="1:6" ht="15.75" x14ac:dyDescent="0.25">
      <c r="A41" s="51" t="s">
        <v>300</v>
      </c>
      <c r="B41" s="51"/>
      <c r="C41" s="51"/>
      <c r="D41" s="51"/>
      <c r="E41" s="51"/>
      <c r="F41" s="9"/>
    </row>
    <row r="42" spans="1:6" x14ac:dyDescent="0.25">
      <c r="A42" s="9"/>
      <c r="B42" s="9"/>
      <c r="C42" s="9"/>
      <c r="D42" s="9"/>
      <c r="E42" s="9"/>
      <c r="F42" s="9"/>
    </row>
    <row r="43" spans="1:6" ht="15.75" x14ac:dyDescent="0.25">
      <c r="A43" s="51" t="s">
        <v>301</v>
      </c>
      <c r="B43" s="51"/>
      <c r="C43" s="51"/>
      <c r="D43" s="51"/>
      <c r="E43" s="51"/>
      <c r="F43" s="51"/>
    </row>
    <row r="44" spans="1:6" x14ac:dyDescent="0.25">
      <c r="A44" s="9"/>
      <c r="B44" s="9"/>
      <c r="C44" s="9"/>
      <c r="D44" s="9"/>
      <c r="E44" s="9"/>
      <c r="F44" s="9"/>
    </row>
    <row r="45" spans="1:6" ht="15.75" x14ac:dyDescent="0.25">
      <c r="A45" s="51" t="s">
        <v>302</v>
      </c>
      <c r="B45" s="51"/>
      <c r="C45" s="51"/>
      <c r="D45" s="51"/>
      <c r="E45" s="51"/>
      <c r="F45" s="9"/>
    </row>
    <row r="46" spans="1:6" x14ac:dyDescent="0.25">
      <c r="A46" s="9"/>
      <c r="B46" s="9"/>
      <c r="C46" s="9"/>
      <c r="D46" s="9"/>
      <c r="E46" s="9"/>
      <c r="F46" s="9"/>
    </row>
    <row r="47" spans="1:6" ht="15.75" x14ac:dyDescent="0.25">
      <c r="A47" s="51" t="s">
        <v>303</v>
      </c>
      <c r="B47" s="51"/>
      <c r="C47" s="51"/>
      <c r="D47" s="51"/>
      <c r="E47" s="51"/>
      <c r="F47" s="9"/>
    </row>
    <row r="48" spans="1:6" x14ac:dyDescent="0.25">
      <c r="A48" s="9"/>
      <c r="B48" s="9"/>
      <c r="C48" s="9"/>
      <c r="D48" s="9"/>
      <c r="E48" s="9"/>
      <c r="F48" s="9"/>
    </row>
    <row r="49" spans="1:6" ht="15.75" x14ac:dyDescent="0.25">
      <c r="A49" s="51" t="s">
        <v>304</v>
      </c>
      <c r="B49" s="51"/>
      <c r="C49" s="51"/>
      <c r="D49" s="51"/>
      <c r="E49" s="51"/>
      <c r="F49" s="9"/>
    </row>
    <row r="50" spans="1:6" x14ac:dyDescent="0.25">
      <c r="A50" s="9"/>
      <c r="B50" s="9"/>
      <c r="C50" s="9"/>
      <c r="D50" s="9"/>
      <c r="E50" s="9"/>
      <c r="F50" s="9"/>
    </row>
    <row r="51" spans="1:6" ht="15.75" x14ac:dyDescent="0.25">
      <c r="A51" s="51" t="s">
        <v>305</v>
      </c>
      <c r="B51" s="51"/>
      <c r="C51" s="51"/>
      <c r="D51" s="51"/>
      <c r="E51" s="51"/>
      <c r="F51" s="9"/>
    </row>
    <row r="52" spans="1:6" x14ac:dyDescent="0.25">
      <c r="A52" s="9"/>
      <c r="B52" s="9"/>
      <c r="C52" s="9"/>
      <c r="D52" s="9"/>
      <c r="E52" s="9"/>
      <c r="F52" s="9"/>
    </row>
    <row r="53" spans="1:6" ht="15.75" x14ac:dyDescent="0.25">
      <c r="A53" s="51" t="s">
        <v>306</v>
      </c>
      <c r="B53" s="51"/>
      <c r="C53" s="51"/>
      <c r="D53" s="51"/>
      <c r="E53" s="51"/>
      <c r="F53" s="9"/>
    </row>
  </sheetData>
  <mergeCells count="14">
    <mergeCell ref="A1:O1"/>
    <mergeCell ref="A40:D40"/>
    <mergeCell ref="A53:E53"/>
    <mergeCell ref="A51:E51"/>
    <mergeCell ref="A49:E49"/>
    <mergeCell ref="A47:E47"/>
    <mergeCell ref="A45:E45"/>
    <mergeCell ref="A43:F43"/>
    <mergeCell ref="A41:E41"/>
    <mergeCell ref="F19:H19"/>
    <mergeCell ref="A27:C27"/>
    <mergeCell ref="A4:F4"/>
    <mergeCell ref="A12:H12"/>
    <mergeCell ref="A19:D19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C1" sqref="C1:C1048576"/>
    </sheetView>
  </sheetViews>
  <sheetFormatPr baseColWidth="10" defaultRowHeight="15" x14ac:dyDescent="0.25"/>
  <cols>
    <col min="2" max="2" width="16.85546875" customWidth="1"/>
    <col min="3" max="3" width="18.28515625" customWidth="1"/>
    <col min="4" max="4" width="21.7109375" customWidth="1"/>
    <col min="5" max="5" width="17.42578125" customWidth="1"/>
    <col min="6" max="6" width="22.42578125" customWidth="1"/>
    <col min="7" max="7" width="22.140625" customWidth="1"/>
    <col min="8" max="8" width="33.42578125" customWidth="1"/>
    <col min="9" max="9" width="28.140625" customWidth="1"/>
    <col min="10" max="10" width="24.42578125" customWidth="1"/>
    <col min="11" max="11" width="33.85546875" customWidth="1"/>
  </cols>
  <sheetData>
    <row r="1" spans="1:11" ht="15.75" x14ac:dyDescent="0.25">
      <c r="A1" s="4" t="s">
        <v>10</v>
      </c>
      <c r="B1" s="4" t="s">
        <v>234</v>
      </c>
      <c r="C1" s="4" t="s">
        <v>11</v>
      </c>
      <c r="D1" s="4" t="s">
        <v>235</v>
      </c>
      <c r="E1" s="4" t="s">
        <v>12</v>
      </c>
      <c r="F1" s="4" t="s">
        <v>13</v>
      </c>
      <c r="G1" s="4" t="s">
        <v>14</v>
      </c>
      <c r="H1" s="4" t="s">
        <v>236</v>
      </c>
      <c r="I1" s="4" t="s">
        <v>237</v>
      </c>
      <c r="J1" s="4" t="s">
        <v>238</v>
      </c>
      <c r="K1" s="1"/>
    </row>
    <row r="2" spans="1:11" ht="30" x14ac:dyDescent="0.25">
      <c r="A2" s="3">
        <v>1</v>
      </c>
      <c r="B2" s="3" t="s">
        <v>46</v>
      </c>
      <c r="C2" s="3" t="s">
        <v>15</v>
      </c>
      <c r="D2" s="3" t="s">
        <v>239</v>
      </c>
      <c r="E2" s="3">
        <v>5</v>
      </c>
      <c r="F2" s="3">
        <v>4</v>
      </c>
      <c r="G2" s="3">
        <v>20</v>
      </c>
      <c r="H2" s="3" t="s">
        <v>240</v>
      </c>
      <c r="I2" s="3" t="s">
        <v>241</v>
      </c>
      <c r="J2" s="3" t="s">
        <v>126</v>
      </c>
      <c r="K2" s="2"/>
    </row>
    <row r="3" spans="1:11" ht="30" x14ac:dyDescent="0.25">
      <c r="A3" s="3">
        <v>16</v>
      </c>
      <c r="B3" s="3" t="s">
        <v>46</v>
      </c>
      <c r="C3" s="3" t="s">
        <v>84</v>
      </c>
      <c r="D3" s="3" t="s">
        <v>85</v>
      </c>
      <c r="E3" s="3">
        <v>5</v>
      </c>
      <c r="F3" s="3">
        <v>4</v>
      </c>
      <c r="G3" s="3">
        <v>20</v>
      </c>
      <c r="H3" s="3" t="s">
        <v>86</v>
      </c>
      <c r="I3" s="3" t="s">
        <v>87</v>
      </c>
      <c r="J3" s="3" t="s">
        <v>88</v>
      </c>
      <c r="K3" s="2"/>
    </row>
    <row r="4" spans="1:11" ht="30" x14ac:dyDescent="0.25">
      <c r="A4" s="3">
        <v>4</v>
      </c>
      <c r="B4" s="3" t="s">
        <v>23</v>
      </c>
      <c r="C4" s="3" t="s">
        <v>24</v>
      </c>
      <c r="D4" s="3" t="s">
        <v>25</v>
      </c>
      <c r="E4" s="3">
        <v>4</v>
      </c>
      <c r="F4" s="3">
        <v>4</v>
      </c>
      <c r="G4" s="3">
        <v>16</v>
      </c>
      <c r="H4" s="3" t="s">
        <v>26</v>
      </c>
      <c r="I4" s="3" t="s">
        <v>27</v>
      </c>
      <c r="J4" s="3" t="s">
        <v>28</v>
      </c>
      <c r="K4" s="2"/>
    </row>
    <row r="5" spans="1:11" ht="30" x14ac:dyDescent="0.25">
      <c r="A5" s="3">
        <v>3</v>
      </c>
      <c r="B5" s="3" t="s">
        <v>17</v>
      </c>
      <c r="C5" s="3" t="s">
        <v>18</v>
      </c>
      <c r="D5" s="3" t="s">
        <v>19</v>
      </c>
      <c r="E5" s="3">
        <v>5</v>
      </c>
      <c r="F5" s="3">
        <v>3</v>
      </c>
      <c r="G5" s="3">
        <v>15</v>
      </c>
      <c r="H5" s="3" t="s">
        <v>20</v>
      </c>
      <c r="I5" s="3" t="s">
        <v>21</v>
      </c>
      <c r="J5" s="3" t="s">
        <v>22</v>
      </c>
      <c r="K5" s="2"/>
    </row>
    <row r="6" spans="1:11" ht="15.75" x14ac:dyDescent="0.25">
      <c r="A6" s="3">
        <v>7</v>
      </c>
      <c r="B6" s="3" t="s">
        <v>40</v>
      </c>
      <c r="C6" s="3" t="s">
        <v>41</v>
      </c>
      <c r="D6" s="3" t="s">
        <v>42</v>
      </c>
      <c r="E6" s="3">
        <v>5</v>
      </c>
      <c r="F6" s="3">
        <v>3</v>
      </c>
      <c r="G6" s="3">
        <v>15</v>
      </c>
      <c r="H6" s="3" t="s">
        <v>43</v>
      </c>
      <c r="I6" s="3" t="s">
        <v>44</v>
      </c>
      <c r="J6" s="3" t="s">
        <v>45</v>
      </c>
      <c r="K6" s="2"/>
    </row>
    <row r="7" spans="1:11" ht="15.75" x14ac:dyDescent="0.25">
      <c r="A7" s="3">
        <v>15</v>
      </c>
      <c r="B7" s="3" t="s">
        <v>29</v>
      </c>
      <c r="C7" s="3" t="s">
        <v>79</v>
      </c>
      <c r="D7" s="3" t="s">
        <v>80</v>
      </c>
      <c r="E7" s="3">
        <v>5</v>
      </c>
      <c r="F7" s="3">
        <v>3</v>
      </c>
      <c r="G7" s="3">
        <v>15</v>
      </c>
      <c r="H7" s="3" t="s">
        <v>81</v>
      </c>
      <c r="I7" s="3" t="s">
        <v>82</v>
      </c>
      <c r="J7" s="3" t="s">
        <v>83</v>
      </c>
      <c r="K7" s="2"/>
    </row>
    <row r="8" spans="1:11" ht="30" x14ac:dyDescent="0.25">
      <c r="A8" s="3">
        <v>39</v>
      </c>
      <c r="B8" s="3" t="s">
        <v>40</v>
      </c>
      <c r="C8" s="3" t="s">
        <v>183</v>
      </c>
      <c r="D8" s="3" t="s">
        <v>184</v>
      </c>
      <c r="E8" s="3">
        <v>5</v>
      </c>
      <c r="F8" s="3">
        <v>3</v>
      </c>
      <c r="G8" s="3">
        <v>15</v>
      </c>
      <c r="H8" s="3" t="s">
        <v>185</v>
      </c>
      <c r="I8" s="3" t="s">
        <v>186</v>
      </c>
      <c r="J8" s="3" t="s">
        <v>187</v>
      </c>
      <c r="K8" s="2"/>
    </row>
    <row r="9" spans="1:11" ht="30" x14ac:dyDescent="0.25">
      <c r="A9" s="3">
        <v>49</v>
      </c>
      <c r="B9" s="3" t="s">
        <v>17</v>
      </c>
      <c r="C9" s="3" t="s">
        <v>226</v>
      </c>
      <c r="D9" s="3" t="s">
        <v>227</v>
      </c>
      <c r="E9" s="3">
        <v>5</v>
      </c>
      <c r="F9" s="3">
        <v>3</v>
      </c>
      <c r="G9" s="3">
        <v>15</v>
      </c>
      <c r="H9" s="3" t="s">
        <v>228</v>
      </c>
      <c r="I9" s="3" t="s">
        <v>229</v>
      </c>
      <c r="J9" s="3" t="s">
        <v>88</v>
      </c>
      <c r="K9" s="2"/>
    </row>
    <row r="10" spans="1:11" ht="15.75" x14ac:dyDescent="0.25">
      <c r="A10" s="3">
        <v>6</v>
      </c>
      <c r="B10" s="3" t="s">
        <v>35</v>
      </c>
      <c r="C10" s="3" t="s">
        <v>36</v>
      </c>
      <c r="D10" s="3" t="s">
        <v>37</v>
      </c>
      <c r="E10" s="3">
        <v>4</v>
      </c>
      <c r="F10" s="3">
        <v>3</v>
      </c>
      <c r="G10" s="3">
        <v>12</v>
      </c>
      <c r="H10" s="3" t="s">
        <v>38</v>
      </c>
      <c r="I10" s="3" t="s">
        <v>39</v>
      </c>
      <c r="J10" s="3" t="s">
        <v>28</v>
      </c>
      <c r="K10" s="2"/>
    </row>
    <row r="11" spans="1:11" ht="15.75" x14ac:dyDescent="0.25">
      <c r="A11" s="3">
        <v>8</v>
      </c>
      <c r="B11" s="3" t="s">
        <v>46</v>
      </c>
      <c r="C11" s="3" t="s">
        <v>47</v>
      </c>
      <c r="D11" s="3" t="s">
        <v>48</v>
      </c>
      <c r="E11" s="3">
        <v>3</v>
      </c>
      <c r="F11" s="3">
        <v>4</v>
      </c>
      <c r="G11" s="3">
        <v>12</v>
      </c>
      <c r="H11" s="3" t="s">
        <v>49</v>
      </c>
      <c r="I11" s="3" t="s">
        <v>50</v>
      </c>
      <c r="J11" s="3" t="s">
        <v>51</v>
      </c>
      <c r="K11" s="2"/>
    </row>
    <row r="12" spans="1:11" x14ac:dyDescent="0.25">
      <c r="A12" s="3">
        <v>9</v>
      </c>
      <c r="B12" s="3" t="s">
        <v>23</v>
      </c>
      <c r="C12" s="3" t="s">
        <v>52</v>
      </c>
      <c r="D12" s="3" t="s">
        <v>53</v>
      </c>
      <c r="E12" s="3">
        <v>4</v>
      </c>
      <c r="F12" s="3">
        <v>3</v>
      </c>
      <c r="G12" s="3">
        <v>12</v>
      </c>
      <c r="H12" s="3" t="s">
        <v>54</v>
      </c>
      <c r="I12" s="3" t="s">
        <v>55</v>
      </c>
      <c r="J12" s="3" t="s">
        <v>56</v>
      </c>
    </row>
    <row r="13" spans="1:11" x14ac:dyDescent="0.25">
      <c r="A13" s="3">
        <v>11</v>
      </c>
      <c r="B13" s="3" t="s">
        <v>35</v>
      </c>
      <c r="C13" s="3" t="s">
        <v>62</v>
      </c>
      <c r="D13" s="3" t="s">
        <v>63</v>
      </c>
      <c r="E13" s="3">
        <v>4</v>
      </c>
      <c r="F13" s="3">
        <v>3</v>
      </c>
      <c r="G13" s="3">
        <v>12</v>
      </c>
      <c r="H13" s="3" t="s">
        <v>64</v>
      </c>
      <c r="I13" s="3" t="s">
        <v>65</v>
      </c>
      <c r="J13" s="3" t="s">
        <v>28</v>
      </c>
    </row>
    <row r="14" spans="1:11" x14ac:dyDescent="0.25">
      <c r="A14" s="3">
        <v>12</v>
      </c>
      <c r="B14" s="3" t="s">
        <v>23</v>
      </c>
      <c r="C14" s="3" t="s">
        <v>66</v>
      </c>
      <c r="D14" s="3" t="s">
        <v>67</v>
      </c>
      <c r="E14" s="3">
        <v>3</v>
      </c>
      <c r="F14" s="3">
        <v>4</v>
      </c>
      <c r="G14" s="3">
        <v>12</v>
      </c>
      <c r="H14" s="3" t="s">
        <v>16</v>
      </c>
      <c r="I14" s="3" t="s">
        <v>68</v>
      </c>
      <c r="J14" s="3" t="s">
        <v>69</v>
      </c>
    </row>
    <row r="15" spans="1:11" x14ac:dyDescent="0.25">
      <c r="A15" s="3">
        <v>17</v>
      </c>
      <c r="B15" s="3" t="s">
        <v>23</v>
      </c>
      <c r="C15" s="3" t="s">
        <v>89</v>
      </c>
      <c r="D15" s="3" t="s">
        <v>90</v>
      </c>
      <c r="E15" s="3">
        <v>3</v>
      </c>
      <c r="F15" s="3">
        <v>4</v>
      </c>
      <c r="G15" s="3">
        <v>12</v>
      </c>
      <c r="H15" s="3" t="s">
        <v>91</v>
      </c>
      <c r="I15" s="3" t="s">
        <v>92</v>
      </c>
      <c r="J15" s="3" t="s">
        <v>93</v>
      </c>
    </row>
    <row r="16" spans="1:11" x14ac:dyDescent="0.25">
      <c r="A16" s="3">
        <v>18</v>
      </c>
      <c r="B16" s="3" t="s">
        <v>35</v>
      </c>
      <c r="C16" s="3" t="s">
        <v>94</v>
      </c>
      <c r="D16" s="3" t="s">
        <v>95</v>
      </c>
      <c r="E16" s="3">
        <v>4</v>
      </c>
      <c r="F16" s="3">
        <v>3</v>
      </c>
      <c r="G16" s="3">
        <v>12</v>
      </c>
      <c r="H16" s="3" t="s">
        <v>96</v>
      </c>
      <c r="I16" s="3" t="s">
        <v>97</v>
      </c>
      <c r="J16" s="3" t="s">
        <v>51</v>
      </c>
    </row>
    <row r="17" spans="1:10" x14ac:dyDescent="0.25">
      <c r="A17" s="3">
        <v>25</v>
      </c>
      <c r="B17" s="3" t="s">
        <v>46</v>
      </c>
      <c r="C17" s="3" t="s">
        <v>122</v>
      </c>
      <c r="D17" s="3" t="s">
        <v>123</v>
      </c>
      <c r="E17" s="3">
        <v>4</v>
      </c>
      <c r="F17" s="3">
        <v>3</v>
      </c>
      <c r="G17" s="3">
        <v>12</v>
      </c>
      <c r="H17" s="3" t="s">
        <v>124</v>
      </c>
      <c r="I17" s="3" t="s">
        <v>125</v>
      </c>
      <c r="J17" s="3" t="s">
        <v>126</v>
      </c>
    </row>
    <row r="18" spans="1:10" x14ac:dyDescent="0.25">
      <c r="A18" s="3">
        <v>29</v>
      </c>
      <c r="B18" s="3" t="s">
        <v>46</v>
      </c>
      <c r="C18" s="3" t="s">
        <v>140</v>
      </c>
      <c r="D18" s="3" t="s">
        <v>141</v>
      </c>
      <c r="E18" s="3">
        <v>4</v>
      </c>
      <c r="F18" s="3">
        <v>3</v>
      </c>
      <c r="G18" s="3">
        <v>12</v>
      </c>
      <c r="H18" s="3" t="s">
        <v>142</v>
      </c>
      <c r="I18" s="3" t="s">
        <v>143</v>
      </c>
      <c r="J18" s="3" t="s">
        <v>93</v>
      </c>
    </row>
    <row r="19" spans="1:10" ht="30" x14ac:dyDescent="0.25">
      <c r="A19" s="3">
        <v>32</v>
      </c>
      <c r="B19" s="3" t="s">
        <v>23</v>
      </c>
      <c r="C19" s="3" t="s">
        <v>152</v>
      </c>
      <c r="D19" s="3" t="s">
        <v>153</v>
      </c>
      <c r="E19" s="3">
        <v>3</v>
      </c>
      <c r="F19" s="3">
        <v>4</v>
      </c>
      <c r="G19" s="3">
        <v>12</v>
      </c>
      <c r="H19" s="3" t="s">
        <v>154</v>
      </c>
      <c r="I19" s="3" t="s">
        <v>155</v>
      </c>
      <c r="J19" s="3" t="s">
        <v>56</v>
      </c>
    </row>
    <row r="20" spans="1:10" x14ac:dyDescent="0.25">
      <c r="A20" s="3">
        <v>34</v>
      </c>
      <c r="B20" s="3" t="s">
        <v>46</v>
      </c>
      <c r="C20" s="3" t="s">
        <v>161</v>
      </c>
      <c r="D20" s="3" t="s">
        <v>162</v>
      </c>
      <c r="E20" s="3">
        <v>4</v>
      </c>
      <c r="F20" s="3">
        <v>3</v>
      </c>
      <c r="G20" s="3">
        <v>12</v>
      </c>
      <c r="H20" s="3" t="s">
        <v>163</v>
      </c>
      <c r="I20" s="3" t="s">
        <v>164</v>
      </c>
      <c r="J20" s="3" t="s">
        <v>56</v>
      </c>
    </row>
    <row r="21" spans="1:10" x14ac:dyDescent="0.25">
      <c r="A21" s="3">
        <v>36</v>
      </c>
      <c r="B21" s="3" t="s">
        <v>35</v>
      </c>
      <c r="C21" s="3" t="s">
        <v>169</v>
      </c>
      <c r="D21" s="3" t="s">
        <v>170</v>
      </c>
      <c r="E21" s="3">
        <v>4</v>
      </c>
      <c r="F21" s="3">
        <v>3</v>
      </c>
      <c r="G21" s="3">
        <v>12</v>
      </c>
      <c r="H21" s="3" t="s">
        <v>171</v>
      </c>
      <c r="I21" s="3" t="s">
        <v>172</v>
      </c>
      <c r="J21" s="3" t="s">
        <v>173</v>
      </c>
    </row>
    <row r="22" spans="1:10" x14ac:dyDescent="0.25">
      <c r="A22" s="3">
        <v>41</v>
      </c>
      <c r="B22" s="3" t="s">
        <v>17</v>
      </c>
      <c r="C22" s="3" t="s">
        <v>192</v>
      </c>
      <c r="D22" s="3" t="s">
        <v>193</v>
      </c>
      <c r="E22" s="3">
        <v>4</v>
      </c>
      <c r="F22" s="3">
        <v>3</v>
      </c>
      <c r="G22" s="3">
        <v>12</v>
      </c>
      <c r="H22" s="3" t="s">
        <v>194</v>
      </c>
      <c r="I22" s="3" t="s">
        <v>195</v>
      </c>
      <c r="J22" s="3" t="s">
        <v>196</v>
      </c>
    </row>
    <row r="23" spans="1:10" x14ac:dyDescent="0.25">
      <c r="A23" s="3">
        <v>46</v>
      </c>
      <c r="B23" s="3" t="s">
        <v>23</v>
      </c>
      <c r="C23" s="3" t="s">
        <v>214</v>
      </c>
      <c r="D23" s="3" t="s">
        <v>215</v>
      </c>
      <c r="E23" s="3">
        <v>3</v>
      </c>
      <c r="F23" s="3">
        <v>4</v>
      </c>
      <c r="G23" s="3">
        <v>12</v>
      </c>
      <c r="H23" s="3" t="s">
        <v>76</v>
      </c>
      <c r="I23" s="3" t="s">
        <v>216</v>
      </c>
      <c r="J23" s="3" t="s">
        <v>78</v>
      </c>
    </row>
    <row r="24" spans="1:10" x14ac:dyDescent="0.25">
      <c r="A24" s="3">
        <v>5</v>
      </c>
      <c r="B24" s="3" t="s">
        <v>29</v>
      </c>
      <c r="C24" s="3" t="s">
        <v>30</v>
      </c>
      <c r="D24" s="3" t="s">
        <v>31</v>
      </c>
      <c r="E24" s="3">
        <v>5</v>
      </c>
      <c r="F24" s="3">
        <v>2</v>
      </c>
      <c r="G24" s="3">
        <v>10</v>
      </c>
      <c r="H24" s="3" t="s">
        <v>32</v>
      </c>
      <c r="I24" s="3" t="s">
        <v>33</v>
      </c>
      <c r="J24" s="3" t="s">
        <v>34</v>
      </c>
    </row>
    <row r="25" spans="1:10" ht="30" x14ac:dyDescent="0.25">
      <c r="A25" s="3">
        <v>10</v>
      </c>
      <c r="B25" s="3" t="s">
        <v>17</v>
      </c>
      <c r="C25" s="3" t="s">
        <v>57</v>
      </c>
      <c r="D25" s="3" t="s">
        <v>58</v>
      </c>
      <c r="E25" s="3">
        <v>5</v>
      </c>
      <c r="F25" s="3">
        <v>2</v>
      </c>
      <c r="G25" s="3">
        <v>10</v>
      </c>
      <c r="H25" s="3" t="s">
        <v>59</v>
      </c>
      <c r="I25" s="3" t="s">
        <v>60</v>
      </c>
      <c r="J25" s="3" t="s">
        <v>61</v>
      </c>
    </row>
    <row r="26" spans="1:10" x14ac:dyDescent="0.25">
      <c r="A26" s="3">
        <v>19</v>
      </c>
      <c r="B26" s="3" t="s">
        <v>40</v>
      </c>
      <c r="C26" s="3" t="s">
        <v>98</v>
      </c>
      <c r="D26" s="3" t="s">
        <v>99</v>
      </c>
      <c r="E26" s="3">
        <v>5</v>
      </c>
      <c r="F26" s="3">
        <v>2</v>
      </c>
      <c r="G26" s="3">
        <v>10</v>
      </c>
      <c r="H26" s="3" t="s">
        <v>100</v>
      </c>
      <c r="I26" s="3" t="s">
        <v>101</v>
      </c>
      <c r="J26" s="3" t="s">
        <v>102</v>
      </c>
    </row>
    <row r="27" spans="1:10" x14ac:dyDescent="0.25">
      <c r="A27" s="3">
        <v>21</v>
      </c>
      <c r="B27" s="3" t="s">
        <v>17</v>
      </c>
      <c r="C27" s="3" t="s">
        <v>107</v>
      </c>
      <c r="D27" s="3" t="s">
        <v>108</v>
      </c>
      <c r="E27" s="3">
        <v>5</v>
      </c>
      <c r="F27" s="3">
        <v>2</v>
      </c>
      <c r="G27" s="3">
        <v>10</v>
      </c>
      <c r="H27" s="3" t="s">
        <v>109</v>
      </c>
      <c r="I27" s="3" t="s">
        <v>110</v>
      </c>
      <c r="J27" s="3" t="s">
        <v>83</v>
      </c>
    </row>
    <row r="28" spans="1:10" ht="30" x14ac:dyDescent="0.25">
      <c r="A28" s="3">
        <v>23</v>
      </c>
      <c r="B28" s="3" t="s">
        <v>35</v>
      </c>
      <c r="C28" s="3" t="s">
        <v>114</v>
      </c>
      <c r="D28" s="3" t="s">
        <v>115</v>
      </c>
      <c r="E28" s="3">
        <v>5</v>
      </c>
      <c r="F28" s="3">
        <v>2</v>
      </c>
      <c r="G28" s="3">
        <v>10</v>
      </c>
      <c r="H28" s="3" t="s">
        <v>116</v>
      </c>
      <c r="I28" s="3" t="s">
        <v>117</v>
      </c>
      <c r="J28" s="3" t="s">
        <v>28</v>
      </c>
    </row>
    <row r="29" spans="1:10" x14ac:dyDescent="0.25">
      <c r="A29" s="3">
        <v>24</v>
      </c>
      <c r="B29" s="3" t="s">
        <v>29</v>
      </c>
      <c r="C29" s="3" t="s">
        <v>118</v>
      </c>
      <c r="D29" s="3" t="s">
        <v>119</v>
      </c>
      <c r="E29" s="3">
        <v>5</v>
      </c>
      <c r="F29" s="3">
        <v>2</v>
      </c>
      <c r="G29" s="3">
        <v>10</v>
      </c>
      <c r="H29" s="3" t="s">
        <v>120</v>
      </c>
      <c r="I29" s="3" t="s">
        <v>121</v>
      </c>
      <c r="J29" s="3" t="s">
        <v>61</v>
      </c>
    </row>
    <row r="30" spans="1:10" x14ac:dyDescent="0.25">
      <c r="A30" s="3">
        <v>30</v>
      </c>
      <c r="B30" s="3" t="s">
        <v>35</v>
      </c>
      <c r="C30" s="3" t="s">
        <v>118</v>
      </c>
      <c r="D30" s="3" t="s">
        <v>144</v>
      </c>
      <c r="E30" s="3">
        <v>5</v>
      </c>
      <c r="F30" s="3">
        <v>2</v>
      </c>
      <c r="G30" s="3">
        <v>10</v>
      </c>
      <c r="H30" s="3" t="s">
        <v>145</v>
      </c>
      <c r="I30" s="3" t="s">
        <v>146</v>
      </c>
      <c r="J30" s="3" t="s">
        <v>147</v>
      </c>
    </row>
    <row r="31" spans="1:10" x14ac:dyDescent="0.25">
      <c r="A31" s="3">
        <v>31</v>
      </c>
      <c r="B31" s="3" t="s">
        <v>29</v>
      </c>
      <c r="C31" s="3" t="s">
        <v>148</v>
      </c>
      <c r="D31" s="3" t="s">
        <v>149</v>
      </c>
      <c r="E31" s="3">
        <v>5</v>
      </c>
      <c r="F31" s="3">
        <v>2</v>
      </c>
      <c r="G31" s="3">
        <v>10</v>
      </c>
      <c r="H31" s="3" t="s">
        <v>150</v>
      </c>
      <c r="I31" s="3" t="s">
        <v>151</v>
      </c>
      <c r="J31" s="3" t="s">
        <v>34</v>
      </c>
    </row>
    <row r="32" spans="1:10" x14ac:dyDescent="0.25">
      <c r="A32" s="3">
        <v>33</v>
      </c>
      <c r="B32" s="3" t="s">
        <v>40</v>
      </c>
      <c r="C32" s="3" t="s">
        <v>156</v>
      </c>
      <c r="D32" s="3" t="s">
        <v>157</v>
      </c>
      <c r="E32" s="3">
        <v>5</v>
      </c>
      <c r="F32" s="3">
        <v>2</v>
      </c>
      <c r="G32" s="3">
        <v>10</v>
      </c>
      <c r="H32" s="3" t="s">
        <v>158</v>
      </c>
      <c r="I32" s="3" t="s">
        <v>159</v>
      </c>
      <c r="J32" s="3" t="s">
        <v>160</v>
      </c>
    </row>
    <row r="33" spans="1:10" x14ac:dyDescent="0.25">
      <c r="A33" s="3">
        <v>35</v>
      </c>
      <c r="B33" s="3" t="s">
        <v>17</v>
      </c>
      <c r="C33" s="3" t="s">
        <v>165</v>
      </c>
      <c r="D33" s="3" t="s">
        <v>166</v>
      </c>
      <c r="E33" s="3">
        <v>5</v>
      </c>
      <c r="F33" s="3">
        <v>2</v>
      </c>
      <c r="G33" s="3">
        <v>10</v>
      </c>
      <c r="H33" s="3" t="s">
        <v>167</v>
      </c>
      <c r="I33" s="3" t="s">
        <v>168</v>
      </c>
      <c r="J33" s="3" t="s">
        <v>102</v>
      </c>
    </row>
    <row r="34" spans="1:10" x14ac:dyDescent="0.25">
      <c r="A34" s="3">
        <v>37</v>
      </c>
      <c r="B34" s="3" t="s">
        <v>29</v>
      </c>
      <c r="C34" s="3" t="s">
        <v>174</v>
      </c>
      <c r="D34" s="3" t="s">
        <v>175</v>
      </c>
      <c r="E34" s="3">
        <v>5</v>
      </c>
      <c r="F34" s="3">
        <v>2</v>
      </c>
      <c r="G34" s="3">
        <v>10</v>
      </c>
      <c r="H34" s="3" t="s">
        <v>176</v>
      </c>
      <c r="I34" s="3" t="s">
        <v>177</v>
      </c>
      <c r="J34" s="3" t="s">
        <v>178</v>
      </c>
    </row>
    <row r="35" spans="1:10" ht="30" x14ac:dyDescent="0.25">
      <c r="A35" s="3">
        <v>40</v>
      </c>
      <c r="B35" s="3" t="s">
        <v>46</v>
      </c>
      <c r="C35" s="3" t="s">
        <v>188</v>
      </c>
      <c r="D35" s="3" t="s">
        <v>189</v>
      </c>
      <c r="E35" s="3">
        <v>5</v>
      </c>
      <c r="F35" s="3">
        <v>2</v>
      </c>
      <c r="G35" s="3">
        <v>10</v>
      </c>
      <c r="H35" s="3" t="s">
        <v>190</v>
      </c>
      <c r="I35" s="3" t="s">
        <v>191</v>
      </c>
      <c r="J35" s="3" t="s">
        <v>126</v>
      </c>
    </row>
    <row r="36" spans="1:10" x14ac:dyDescent="0.25">
      <c r="A36" s="3">
        <v>44</v>
      </c>
      <c r="B36" s="3" t="s">
        <v>29</v>
      </c>
      <c r="C36" s="3" t="s">
        <v>205</v>
      </c>
      <c r="D36" s="3" t="s">
        <v>206</v>
      </c>
      <c r="E36" s="3">
        <v>5</v>
      </c>
      <c r="F36" s="3">
        <v>2</v>
      </c>
      <c r="G36" s="3">
        <v>10</v>
      </c>
      <c r="H36" s="3" t="s">
        <v>207</v>
      </c>
      <c r="I36" s="3" t="s">
        <v>208</v>
      </c>
      <c r="J36" s="3" t="s">
        <v>28</v>
      </c>
    </row>
    <row r="37" spans="1:10" x14ac:dyDescent="0.25">
      <c r="A37" s="3">
        <v>48</v>
      </c>
      <c r="B37" s="3" t="s">
        <v>35</v>
      </c>
      <c r="C37" s="3" t="s">
        <v>221</v>
      </c>
      <c r="D37" s="3" t="s">
        <v>222</v>
      </c>
      <c r="E37" s="3">
        <v>5</v>
      </c>
      <c r="F37" s="3">
        <v>2</v>
      </c>
      <c r="G37" s="3">
        <v>10</v>
      </c>
      <c r="H37" s="3" t="s">
        <v>223</v>
      </c>
      <c r="I37" s="3" t="s">
        <v>224</v>
      </c>
      <c r="J37" s="3" t="s">
        <v>225</v>
      </c>
    </row>
    <row r="38" spans="1:10" x14ac:dyDescent="0.25">
      <c r="A38" s="3">
        <v>14</v>
      </c>
      <c r="B38" s="3" t="s">
        <v>40</v>
      </c>
      <c r="C38" s="3" t="s">
        <v>74</v>
      </c>
      <c r="D38" s="3" t="s">
        <v>75</v>
      </c>
      <c r="E38" s="3">
        <v>3</v>
      </c>
      <c r="F38" s="3">
        <v>3</v>
      </c>
      <c r="G38" s="3">
        <v>9</v>
      </c>
      <c r="H38" s="3" t="s">
        <v>76</v>
      </c>
      <c r="I38" s="3" t="s">
        <v>77</v>
      </c>
      <c r="J38" s="3" t="s">
        <v>78</v>
      </c>
    </row>
    <row r="39" spans="1:10" x14ac:dyDescent="0.25">
      <c r="A39" s="3">
        <v>27</v>
      </c>
      <c r="B39" s="3" t="s">
        <v>40</v>
      </c>
      <c r="C39" s="3" t="s">
        <v>132</v>
      </c>
      <c r="D39" s="3" t="s">
        <v>133</v>
      </c>
      <c r="E39" s="3">
        <v>3</v>
      </c>
      <c r="F39" s="3">
        <v>3</v>
      </c>
      <c r="G39" s="3">
        <v>9</v>
      </c>
      <c r="H39" s="3" t="s">
        <v>134</v>
      </c>
      <c r="I39" s="3" t="s">
        <v>135</v>
      </c>
      <c r="J39" s="3" t="s">
        <v>136</v>
      </c>
    </row>
    <row r="40" spans="1:10" x14ac:dyDescent="0.25">
      <c r="A40" s="3">
        <v>28</v>
      </c>
      <c r="B40" s="3" t="s">
        <v>17</v>
      </c>
      <c r="C40" s="3" t="s">
        <v>137</v>
      </c>
      <c r="D40" s="3" t="s">
        <v>138</v>
      </c>
      <c r="E40" s="3">
        <v>3</v>
      </c>
      <c r="F40" s="3">
        <v>3</v>
      </c>
      <c r="G40" s="3">
        <v>9</v>
      </c>
      <c r="H40" s="3" t="s">
        <v>76</v>
      </c>
      <c r="I40" s="3" t="s">
        <v>139</v>
      </c>
      <c r="J40" s="3" t="s">
        <v>131</v>
      </c>
    </row>
    <row r="41" spans="1:10" x14ac:dyDescent="0.25">
      <c r="A41" s="3">
        <v>45</v>
      </c>
      <c r="B41" s="3" t="s">
        <v>46</v>
      </c>
      <c r="C41" s="3" t="s">
        <v>209</v>
      </c>
      <c r="D41" s="3" t="s">
        <v>210</v>
      </c>
      <c r="E41" s="3">
        <v>3</v>
      </c>
      <c r="F41" s="3">
        <v>3</v>
      </c>
      <c r="G41" s="3">
        <v>9</v>
      </c>
      <c r="H41" s="3" t="s">
        <v>211</v>
      </c>
      <c r="I41" s="3" t="s">
        <v>212</v>
      </c>
      <c r="J41" s="3" t="s">
        <v>213</v>
      </c>
    </row>
    <row r="42" spans="1:10" x14ac:dyDescent="0.25">
      <c r="A42" s="3">
        <v>50</v>
      </c>
      <c r="B42" s="3" t="s">
        <v>46</v>
      </c>
      <c r="C42" s="3" t="s">
        <v>230</v>
      </c>
      <c r="D42" s="3" t="s">
        <v>231</v>
      </c>
      <c r="E42" s="3">
        <v>3</v>
      </c>
      <c r="F42" s="3">
        <v>3</v>
      </c>
      <c r="G42" s="3">
        <v>9</v>
      </c>
      <c r="H42" s="3" t="s">
        <v>232</v>
      </c>
      <c r="I42" s="3" t="s">
        <v>233</v>
      </c>
      <c r="J42" s="3" t="s">
        <v>93</v>
      </c>
    </row>
    <row r="43" spans="1:10" x14ac:dyDescent="0.25">
      <c r="A43" s="3">
        <v>22</v>
      </c>
      <c r="B43" s="3" t="s">
        <v>23</v>
      </c>
      <c r="C43" s="3" t="s">
        <v>111</v>
      </c>
      <c r="D43" s="3" t="s">
        <v>112</v>
      </c>
      <c r="E43" s="3">
        <v>2</v>
      </c>
      <c r="F43" s="3">
        <v>4</v>
      </c>
      <c r="G43" s="3">
        <v>8</v>
      </c>
      <c r="H43" s="3" t="s">
        <v>113</v>
      </c>
      <c r="I43" s="3" t="s">
        <v>349</v>
      </c>
      <c r="J43" s="3" t="s">
        <v>56</v>
      </c>
    </row>
    <row r="44" spans="1:10" ht="30" x14ac:dyDescent="0.25">
      <c r="A44" s="3">
        <v>43</v>
      </c>
      <c r="B44" s="3" t="s">
        <v>35</v>
      </c>
      <c r="C44" s="3" t="s">
        <v>201</v>
      </c>
      <c r="D44" s="3" t="s">
        <v>202</v>
      </c>
      <c r="E44" s="3">
        <v>4</v>
      </c>
      <c r="F44" s="3">
        <v>2</v>
      </c>
      <c r="G44" s="3">
        <v>8</v>
      </c>
      <c r="H44" s="3" t="s">
        <v>203</v>
      </c>
      <c r="I44" s="3" t="s">
        <v>204</v>
      </c>
      <c r="J44" s="3" t="s">
        <v>34</v>
      </c>
    </row>
    <row r="45" spans="1:10" x14ac:dyDescent="0.25">
      <c r="A45" s="3">
        <v>47</v>
      </c>
      <c r="B45" s="3" t="s">
        <v>40</v>
      </c>
      <c r="C45" s="3" t="s">
        <v>217</v>
      </c>
      <c r="D45" s="3" t="s">
        <v>218</v>
      </c>
      <c r="E45" s="3">
        <v>4</v>
      </c>
      <c r="F45" s="3">
        <v>2</v>
      </c>
      <c r="G45" s="3">
        <v>8</v>
      </c>
      <c r="H45" s="3" t="s">
        <v>219</v>
      </c>
      <c r="I45" s="3" t="s">
        <v>220</v>
      </c>
      <c r="J45" s="3" t="s">
        <v>160</v>
      </c>
    </row>
    <row r="46" spans="1:10" ht="30" x14ac:dyDescent="0.25">
      <c r="A46" s="3">
        <v>2</v>
      </c>
      <c r="B46" s="3" t="s">
        <v>46</v>
      </c>
      <c r="C46" s="3" t="s">
        <v>242</v>
      </c>
      <c r="D46" s="3" t="s">
        <v>243</v>
      </c>
      <c r="E46" s="3">
        <v>2</v>
      </c>
      <c r="F46" s="3">
        <v>3</v>
      </c>
      <c r="G46" s="3">
        <v>6</v>
      </c>
      <c r="H46" s="3" t="s">
        <v>154</v>
      </c>
      <c r="I46" s="3" t="s">
        <v>244</v>
      </c>
      <c r="J46" s="3" t="s">
        <v>93</v>
      </c>
    </row>
    <row r="47" spans="1:10" x14ac:dyDescent="0.25">
      <c r="A47" s="3">
        <v>13</v>
      </c>
      <c r="B47" s="3" t="s">
        <v>46</v>
      </c>
      <c r="C47" s="3" t="s">
        <v>70</v>
      </c>
      <c r="D47" s="3" t="s">
        <v>71</v>
      </c>
      <c r="E47" s="3">
        <v>2</v>
      </c>
      <c r="F47" s="3">
        <v>3</v>
      </c>
      <c r="G47" s="3">
        <v>6</v>
      </c>
      <c r="H47" s="3" t="s">
        <v>72</v>
      </c>
      <c r="I47" s="3" t="s">
        <v>73</v>
      </c>
      <c r="J47" s="3" t="s">
        <v>56</v>
      </c>
    </row>
    <row r="48" spans="1:10" x14ac:dyDescent="0.25">
      <c r="A48" s="3">
        <v>20</v>
      </c>
      <c r="B48" s="3" t="s">
        <v>46</v>
      </c>
      <c r="C48" s="3" t="s">
        <v>103</v>
      </c>
      <c r="D48" s="3" t="s">
        <v>104</v>
      </c>
      <c r="E48" s="3">
        <v>2</v>
      </c>
      <c r="F48" s="3">
        <v>3</v>
      </c>
      <c r="G48" s="3">
        <v>6</v>
      </c>
      <c r="H48" s="3" t="s">
        <v>105</v>
      </c>
      <c r="I48" s="3" t="s">
        <v>106</v>
      </c>
      <c r="J48" s="3" t="s">
        <v>93</v>
      </c>
    </row>
    <row r="49" spans="1:10" x14ac:dyDescent="0.25">
      <c r="A49" s="3">
        <v>26</v>
      </c>
      <c r="B49" s="3" t="s">
        <v>23</v>
      </c>
      <c r="C49" s="3" t="s">
        <v>127</v>
      </c>
      <c r="D49" s="3" t="s">
        <v>128</v>
      </c>
      <c r="E49" s="3">
        <v>3</v>
      </c>
      <c r="F49" s="3">
        <v>2</v>
      </c>
      <c r="G49" s="3">
        <v>6</v>
      </c>
      <c r="H49" s="3" t="s">
        <v>129</v>
      </c>
      <c r="I49" s="3" t="s">
        <v>130</v>
      </c>
      <c r="J49" s="3" t="s">
        <v>131</v>
      </c>
    </row>
    <row r="50" spans="1:10" x14ac:dyDescent="0.25">
      <c r="A50" s="3">
        <v>38</v>
      </c>
      <c r="B50" s="3" t="s">
        <v>23</v>
      </c>
      <c r="C50" s="3" t="s">
        <v>179</v>
      </c>
      <c r="D50" s="3" t="s">
        <v>180</v>
      </c>
      <c r="E50" s="3">
        <v>2</v>
      </c>
      <c r="F50" s="3">
        <v>3</v>
      </c>
      <c r="G50" s="3">
        <v>6</v>
      </c>
      <c r="H50" s="3" t="s">
        <v>181</v>
      </c>
      <c r="I50" s="3" t="s">
        <v>182</v>
      </c>
      <c r="J50" s="3" t="s">
        <v>93</v>
      </c>
    </row>
    <row r="51" spans="1:10" x14ac:dyDescent="0.25">
      <c r="A51" s="3">
        <v>42</v>
      </c>
      <c r="B51" s="3" t="s">
        <v>23</v>
      </c>
      <c r="C51" s="3" t="s">
        <v>197</v>
      </c>
      <c r="D51" s="3" t="s">
        <v>198</v>
      </c>
      <c r="E51" s="3">
        <v>2</v>
      </c>
      <c r="F51" s="3">
        <v>3</v>
      </c>
      <c r="G51" s="3">
        <v>6</v>
      </c>
      <c r="H51" s="3" t="s">
        <v>96</v>
      </c>
      <c r="I51" s="3" t="s">
        <v>199</v>
      </c>
      <c r="J51" s="3" t="s">
        <v>200</v>
      </c>
    </row>
  </sheetData>
  <conditionalFormatting sqref="G2:G51">
    <cfRule type="cellIs" dxfId="15" priority="1" operator="between">
      <formula>16</formula>
      <formula>25</formula>
    </cfRule>
    <cfRule type="cellIs" dxfId="14" priority="2" operator="between">
      <formula>11</formula>
      <formula>15</formula>
    </cfRule>
    <cfRule type="cellIs" dxfId="13" priority="3" operator="between">
      <formula>7</formula>
      <formula>11</formula>
    </cfRule>
    <cfRule type="cellIs" dxfId="12" priority="4" operator="between">
      <formula>1</formula>
      <formula>6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I4" sqref="I4"/>
    </sheetView>
  </sheetViews>
  <sheetFormatPr baseColWidth="10" defaultRowHeight="15" x14ac:dyDescent="0.25"/>
  <cols>
    <col min="1" max="1" width="24.85546875" style="26" customWidth="1"/>
    <col min="2" max="2" width="17.5703125" style="26" bestFit="1" customWidth="1"/>
    <col min="3" max="3" width="18.140625" style="26" customWidth="1"/>
    <col min="4" max="4" width="13.7109375" style="26" customWidth="1"/>
    <col min="5" max="5" width="11.42578125" style="26"/>
    <col min="6" max="6" width="18" style="26" customWidth="1"/>
    <col min="7" max="7" width="23.7109375" style="26" customWidth="1"/>
    <col min="8" max="8" width="22.140625" style="26" customWidth="1"/>
    <col min="9" max="9" width="25.28515625" style="26" customWidth="1"/>
    <col min="10" max="10" width="24.42578125" style="26" customWidth="1"/>
    <col min="11" max="11" width="11.42578125" style="26"/>
    <col min="12" max="12" width="38.42578125" style="26" customWidth="1"/>
    <col min="13" max="16384" width="11.42578125" style="26"/>
  </cols>
  <sheetData>
    <row r="1" spans="1:10" ht="26.25" customHeight="1" x14ac:dyDescent="0.25">
      <c r="A1" s="59" t="s">
        <v>307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8.75" x14ac:dyDescent="0.3">
      <c r="A2" s="56" t="s">
        <v>348</v>
      </c>
      <c r="B2" s="56"/>
      <c r="F2" s="56" t="s">
        <v>314</v>
      </c>
      <c r="G2" s="56"/>
      <c r="H2" s="56"/>
    </row>
    <row r="3" spans="1:10" ht="15.75" x14ac:dyDescent="0.25">
      <c r="A3" s="27" t="s">
        <v>308</v>
      </c>
      <c r="B3" s="39">
        <f>COUNTA(Tableau1[ID])</f>
        <v>50</v>
      </c>
      <c r="F3" s="27" t="s">
        <v>234</v>
      </c>
      <c r="G3" s="28" t="s">
        <v>312</v>
      </c>
      <c r="H3" s="27" t="s">
        <v>313</v>
      </c>
    </row>
    <row r="4" spans="1:10" ht="15.75" x14ac:dyDescent="0.25">
      <c r="A4" s="27" t="s">
        <v>309</v>
      </c>
      <c r="B4" s="39">
        <f>COUNTIF(Tableau1[Criticité],"&gt;15")</f>
        <v>3</v>
      </c>
      <c r="F4" s="29" t="s">
        <v>40</v>
      </c>
      <c r="G4" s="30">
        <f>COUNTIF(Tableau1[Poste de travail],"Conducteur engin")</f>
        <v>7</v>
      </c>
      <c r="H4" s="31">
        <f>COUNTIFS(Tableau1[Poste de travail],"Maçon",Tableau1[Criticité],"&gt;15")</f>
        <v>2</v>
      </c>
    </row>
    <row r="5" spans="1:10" ht="15.75" x14ac:dyDescent="0.25">
      <c r="A5" s="27" t="s">
        <v>310</v>
      </c>
      <c r="B5" s="40">
        <f>COUNTIFS(Tableau1[Criticité],"&gt;=10",Tableau1[Criticité],"&lt;=14")</f>
        <v>28</v>
      </c>
      <c r="F5" s="32" t="s">
        <v>29</v>
      </c>
      <c r="G5" s="30">
        <f>COUNTIF(Tableau1[Poste de travail],"Électricien")</f>
        <v>6</v>
      </c>
      <c r="H5" s="31">
        <f>COUNTIFS(Tableau1[Poste de travail],"Électricien",Tableau1[Criticité],"&gt;15")</f>
        <v>0</v>
      </c>
    </row>
    <row r="6" spans="1:10" ht="15.75" x14ac:dyDescent="0.25">
      <c r="A6" s="27" t="s">
        <v>311</v>
      </c>
      <c r="B6" s="39">
        <f>COUNTIF(Tableau1[Criticité], "&lt;10")</f>
        <v>14</v>
      </c>
      <c r="F6" s="29" t="s">
        <v>17</v>
      </c>
      <c r="G6" s="30">
        <f>COUNTIF(Tableau1[Poste de travail],"Grutier")</f>
        <v>7</v>
      </c>
      <c r="H6" s="31">
        <f>COUNTIFS(Tableau1[Poste de travail],"Grutier",Tableau1[Criticité],"&gt;15")</f>
        <v>0</v>
      </c>
    </row>
    <row r="7" spans="1:10" x14ac:dyDescent="0.25">
      <c r="F7" s="32" t="s">
        <v>46</v>
      </c>
      <c r="G7" s="30">
        <f>COUNTIF(Tableau1[Poste de travail],"maçon")</f>
        <v>12</v>
      </c>
      <c r="H7" s="31">
        <f>COUNTIFS(Tableau1[Poste de travail],"Maçon",Tableau1[Criticité],"&gt;15")</f>
        <v>2</v>
      </c>
    </row>
    <row r="8" spans="1:10" x14ac:dyDescent="0.25">
      <c r="F8" s="32" t="s">
        <v>23</v>
      </c>
      <c r="G8" s="30">
        <f>COUNTIF(Tableau1[Poste de travail],"Manoeuvre")</f>
        <v>10</v>
      </c>
      <c r="H8" s="31">
        <f>COUNTIFS(Tableau1[Poste de travail],"Manoeuvren",Tableau1[Criticité],"&gt;15")</f>
        <v>0</v>
      </c>
    </row>
    <row r="9" spans="1:10" x14ac:dyDescent="0.25">
      <c r="F9" s="32" t="s">
        <v>35</v>
      </c>
      <c r="G9" s="30">
        <f>COUNTIF(Tableau1[Poste de travail],"Soudeur")</f>
        <v>8</v>
      </c>
      <c r="H9" s="31">
        <f>COUNTIFS(Tableau1[Poste de travail],"Soudeur",Tableau1[Criticité],"&gt;15")</f>
        <v>0</v>
      </c>
    </row>
    <row r="11" spans="1:10" x14ac:dyDescent="0.25">
      <c r="F11" s="33"/>
    </row>
    <row r="12" spans="1:10" x14ac:dyDescent="0.25">
      <c r="A12" s="34" t="s">
        <v>315</v>
      </c>
      <c r="B12" s="26" t="s">
        <v>316</v>
      </c>
      <c r="C12" s="26" t="s">
        <v>318</v>
      </c>
    </row>
    <row r="13" spans="1:10" x14ac:dyDescent="0.25">
      <c r="A13" s="35" t="s">
        <v>40</v>
      </c>
      <c r="B13" s="36">
        <v>30</v>
      </c>
      <c r="C13" s="36">
        <v>2.5714285714285716</v>
      </c>
    </row>
    <row r="14" spans="1:10" x14ac:dyDescent="0.25">
      <c r="A14" s="35" t="s">
        <v>29</v>
      </c>
      <c r="B14" s="36">
        <v>30</v>
      </c>
      <c r="C14" s="36">
        <v>2.1666666666666665</v>
      </c>
    </row>
    <row r="15" spans="1:10" x14ac:dyDescent="0.25">
      <c r="A15" s="35" t="s">
        <v>17</v>
      </c>
      <c r="B15" s="36">
        <v>32</v>
      </c>
      <c r="C15" s="36">
        <v>2.5714285714285716</v>
      </c>
    </row>
    <row r="16" spans="1:10" x14ac:dyDescent="0.25">
      <c r="A16" s="35" t="s">
        <v>46</v>
      </c>
      <c r="B16" s="36">
        <v>42</v>
      </c>
      <c r="C16" s="36">
        <v>3.1666666666666665</v>
      </c>
    </row>
    <row r="17" spans="1:12" x14ac:dyDescent="0.25">
      <c r="A17" s="35" t="s">
        <v>23</v>
      </c>
      <c r="B17" s="36">
        <v>29</v>
      </c>
      <c r="C17" s="36">
        <v>3.5</v>
      </c>
    </row>
    <row r="18" spans="1:12" x14ac:dyDescent="0.25">
      <c r="A18" s="35" t="s">
        <v>35</v>
      </c>
      <c r="B18" s="36">
        <v>35</v>
      </c>
      <c r="C18" s="36">
        <v>2.5</v>
      </c>
    </row>
    <row r="19" spans="1:12" x14ac:dyDescent="0.25">
      <c r="A19" s="35" t="s">
        <v>317</v>
      </c>
      <c r="B19" s="36">
        <v>198</v>
      </c>
      <c r="C19" s="36">
        <v>2.84</v>
      </c>
    </row>
    <row r="27" spans="1:12" ht="22.5" x14ac:dyDescent="0.3">
      <c r="A27" s="58" t="s">
        <v>347</v>
      </c>
      <c r="B27" s="58"/>
      <c r="C27" s="58"/>
      <c r="D27" s="58"/>
      <c r="E27" s="58"/>
      <c r="F27" s="58"/>
      <c r="G27" s="58"/>
      <c r="H27" s="58"/>
      <c r="I27" s="58"/>
      <c r="J27" s="58"/>
    </row>
    <row r="30" spans="1:12" ht="15.75" x14ac:dyDescent="0.25">
      <c r="A30" s="37" t="s">
        <v>10</v>
      </c>
      <c r="B30" s="37" t="s">
        <v>320</v>
      </c>
      <c r="C30" s="37" t="s">
        <v>321</v>
      </c>
      <c r="D30" s="37" t="s">
        <v>322</v>
      </c>
      <c r="E30" s="37" t="s">
        <v>12</v>
      </c>
      <c r="F30" s="37" t="s">
        <v>13</v>
      </c>
      <c r="G30" s="37" t="s">
        <v>14</v>
      </c>
      <c r="H30" s="37" t="s">
        <v>323</v>
      </c>
      <c r="I30" s="37" t="s">
        <v>324</v>
      </c>
      <c r="J30" s="37" t="s">
        <v>238</v>
      </c>
      <c r="K30" s="37" t="s">
        <v>325</v>
      </c>
      <c r="L30" s="37" t="s">
        <v>326</v>
      </c>
    </row>
    <row r="31" spans="1:12" ht="47.25" x14ac:dyDescent="0.25">
      <c r="A31" s="38">
        <v>1</v>
      </c>
      <c r="B31" s="38" t="s">
        <v>46</v>
      </c>
      <c r="C31" s="38" t="s">
        <v>15</v>
      </c>
      <c r="D31" s="38" t="s">
        <v>239</v>
      </c>
      <c r="E31" s="38">
        <v>5</v>
      </c>
      <c r="F31" s="38">
        <v>4</v>
      </c>
      <c r="G31" s="38">
        <v>20</v>
      </c>
      <c r="H31" s="38" t="s">
        <v>240</v>
      </c>
      <c r="I31" s="38" t="s">
        <v>327</v>
      </c>
      <c r="J31" s="38" t="s">
        <v>126</v>
      </c>
      <c r="K31" s="38">
        <v>1</v>
      </c>
      <c r="L31" s="38" t="s">
        <v>328</v>
      </c>
    </row>
    <row r="32" spans="1:12" ht="47.25" x14ac:dyDescent="0.25">
      <c r="A32" s="38">
        <v>16</v>
      </c>
      <c r="B32" s="38" t="s">
        <v>46</v>
      </c>
      <c r="C32" s="38" t="s">
        <v>84</v>
      </c>
      <c r="D32" s="38" t="s">
        <v>85</v>
      </c>
      <c r="E32" s="38">
        <v>5</v>
      </c>
      <c r="F32" s="38">
        <v>4</v>
      </c>
      <c r="G32" s="38">
        <v>20</v>
      </c>
      <c r="H32" s="38" t="s">
        <v>86</v>
      </c>
      <c r="I32" s="38" t="s">
        <v>329</v>
      </c>
      <c r="J32" s="38" t="s">
        <v>88</v>
      </c>
      <c r="K32" s="38">
        <v>2</v>
      </c>
      <c r="L32" s="38" t="s">
        <v>330</v>
      </c>
    </row>
    <row r="33" spans="1:12" ht="47.25" x14ac:dyDescent="0.25">
      <c r="A33" s="38">
        <v>3</v>
      </c>
      <c r="B33" s="38" t="s">
        <v>17</v>
      </c>
      <c r="C33" s="38" t="s">
        <v>18</v>
      </c>
      <c r="D33" s="38" t="s">
        <v>19</v>
      </c>
      <c r="E33" s="38">
        <v>5</v>
      </c>
      <c r="F33" s="38">
        <v>3</v>
      </c>
      <c r="G33" s="38">
        <v>15</v>
      </c>
      <c r="H33" s="38" t="s">
        <v>20</v>
      </c>
      <c r="I33" s="38" t="s">
        <v>331</v>
      </c>
      <c r="J33" s="38" t="s">
        <v>22</v>
      </c>
      <c r="K33" s="38">
        <v>3</v>
      </c>
      <c r="L33" s="38" t="s">
        <v>332</v>
      </c>
    </row>
    <row r="34" spans="1:12" ht="31.5" x14ac:dyDescent="0.25">
      <c r="A34" s="38">
        <v>7</v>
      </c>
      <c r="B34" s="38" t="s">
        <v>40</v>
      </c>
      <c r="C34" s="38" t="s">
        <v>41</v>
      </c>
      <c r="D34" s="38" t="s">
        <v>42</v>
      </c>
      <c r="E34" s="38">
        <v>5</v>
      </c>
      <c r="F34" s="38">
        <v>3</v>
      </c>
      <c r="G34" s="38">
        <v>15</v>
      </c>
      <c r="H34" s="38" t="s">
        <v>43</v>
      </c>
      <c r="I34" s="38" t="s">
        <v>333</v>
      </c>
      <c r="J34" s="38" t="s">
        <v>45</v>
      </c>
      <c r="K34" s="38">
        <v>4</v>
      </c>
      <c r="L34" s="38" t="s">
        <v>334</v>
      </c>
    </row>
    <row r="35" spans="1:12" ht="31.5" x14ac:dyDescent="0.25">
      <c r="A35" s="38">
        <v>15</v>
      </c>
      <c r="B35" s="38" t="s">
        <v>29</v>
      </c>
      <c r="C35" s="38" t="s">
        <v>79</v>
      </c>
      <c r="D35" s="38" t="s">
        <v>80</v>
      </c>
      <c r="E35" s="38">
        <v>5</v>
      </c>
      <c r="F35" s="38">
        <v>3</v>
      </c>
      <c r="G35" s="38">
        <v>15</v>
      </c>
      <c r="H35" s="38" t="s">
        <v>81</v>
      </c>
      <c r="I35" s="38" t="s">
        <v>335</v>
      </c>
      <c r="J35" s="38" t="s">
        <v>83</v>
      </c>
      <c r="K35" s="38">
        <v>5</v>
      </c>
      <c r="L35" s="38" t="s">
        <v>336</v>
      </c>
    </row>
    <row r="36" spans="1:12" ht="47.25" x14ac:dyDescent="0.25">
      <c r="A36" s="38">
        <v>39</v>
      </c>
      <c r="B36" s="38" t="s">
        <v>40</v>
      </c>
      <c r="C36" s="38" t="s">
        <v>183</v>
      </c>
      <c r="D36" s="38" t="s">
        <v>184</v>
      </c>
      <c r="E36" s="38">
        <v>5</v>
      </c>
      <c r="F36" s="38">
        <v>3</v>
      </c>
      <c r="G36" s="38">
        <v>15</v>
      </c>
      <c r="H36" s="38" t="s">
        <v>185</v>
      </c>
      <c r="I36" s="38" t="s">
        <v>337</v>
      </c>
      <c r="J36" s="38" t="s">
        <v>187</v>
      </c>
      <c r="K36" s="38">
        <v>6</v>
      </c>
      <c r="L36" s="38" t="s">
        <v>338</v>
      </c>
    </row>
    <row r="37" spans="1:12" ht="31.5" x14ac:dyDescent="0.25">
      <c r="A37" s="38">
        <v>6</v>
      </c>
      <c r="B37" s="38" t="s">
        <v>35</v>
      </c>
      <c r="C37" s="38" t="s">
        <v>36</v>
      </c>
      <c r="D37" s="38" t="s">
        <v>37</v>
      </c>
      <c r="E37" s="38">
        <v>4</v>
      </c>
      <c r="F37" s="38">
        <v>3</v>
      </c>
      <c r="G37" s="38">
        <v>12</v>
      </c>
      <c r="H37" s="38" t="s">
        <v>38</v>
      </c>
      <c r="I37" s="38" t="s">
        <v>339</v>
      </c>
      <c r="J37" s="38" t="s">
        <v>28</v>
      </c>
      <c r="K37" s="38">
        <v>7</v>
      </c>
      <c r="L37" s="38" t="s">
        <v>340</v>
      </c>
    </row>
    <row r="38" spans="1:12" ht="47.25" x14ac:dyDescent="0.25">
      <c r="A38" s="38">
        <v>8</v>
      </c>
      <c r="B38" s="38" t="s">
        <v>46</v>
      </c>
      <c r="C38" s="38" t="s">
        <v>47</v>
      </c>
      <c r="D38" s="38" t="s">
        <v>48</v>
      </c>
      <c r="E38" s="38">
        <v>3</v>
      </c>
      <c r="F38" s="38">
        <v>4</v>
      </c>
      <c r="G38" s="38">
        <v>12</v>
      </c>
      <c r="H38" s="38" t="s">
        <v>49</v>
      </c>
      <c r="I38" s="38" t="s">
        <v>341</v>
      </c>
      <c r="J38" s="38" t="s">
        <v>51</v>
      </c>
      <c r="K38" s="38">
        <v>8</v>
      </c>
      <c r="L38" s="38" t="s">
        <v>342</v>
      </c>
    </row>
    <row r="39" spans="1:12" ht="31.5" x14ac:dyDescent="0.25">
      <c r="A39" s="38">
        <v>9</v>
      </c>
      <c r="B39" s="38" t="s">
        <v>23</v>
      </c>
      <c r="C39" s="38" t="s">
        <v>52</v>
      </c>
      <c r="D39" s="38" t="s">
        <v>53</v>
      </c>
      <c r="E39" s="38">
        <v>4</v>
      </c>
      <c r="F39" s="38">
        <v>3</v>
      </c>
      <c r="G39" s="38">
        <v>12</v>
      </c>
      <c r="H39" s="38" t="s">
        <v>54</v>
      </c>
      <c r="I39" s="38" t="s">
        <v>343</v>
      </c>
      <c r="J39" s="38" t="s">
        <v>56</v>
      </c>
      <c r="K39" s="38">
        <v>9</v>
      </c>
      <c r="L39" s="38" t="s">
        <v>344</v>
      </c>
    </row>
    <row r="40" spans="1:12" ht="31.5" x14ac:dyDescent="0.25">
      <c r="A40" s="38">
        <v>11</v>
      </c>
      <c r="B40" s="38" t="s">
        <v>35</v>
      </c>
      <c r="C40" s="38" t="s">
        <v>62</v>
      </c>
      <c r="D40" s="38" t="s">
        <v>63</v>
      </c>
      <c r="E40" s="38">
        <v>4</v>
      </c>
      <c r="F40" s="38">
        <v>3</v>
      </c>
      <c r="G40" s="38">
        <v>12</v>
      </c>
      <c r="H40" s="38" t="s">
        <v>64</v>
      </c>
      <c r="I40" s="38" t="s">
        <v>345</v>
      </c>
      <c r="J40" s="38" t="s">
        <v>28</v>
      </c>
      <c r="K40" s="38">
        <v>10</v>
      </c>
      <c r="L40" s="38" t="s">
        <v>346</v>
      </c>
    </row>
    <row r="44" spans="1:12" ht="23.25" x14ac:dyDescent="0.35">
      <c r="A44" s="57" t="s">
        <v>319</v>
      </c>
      <c r="B44" s="57"/>
      <c r="C44" s="57"/>
      <c r="D44" s="57"/>
      <c r="E44" s="57"/>
      <c r="F44" s="57"/>
      <c r="G44" s="57"/>
      <c r="H44" s="57"/>
    </row>
  </sheetData>
  <sheetProtection algorithmName="SHA-512" hashValue="L5h5fMrfE/U6K693gJNmEz00mOdaenbsEtfpNDgyoni5cxcFxoWMF7lzFAfqPscLaPd/TwHHFpA7OgJ7jQdJ9Q==" saltValue="DBBfldE2O8nCtWllL9Bjhw==" spinCount="100000" sheet="1" objects="1" scenarios="1"/>
  <sortState ref="F5:F9">
    <sortCondition ref="F4"/>
  </sortState>
  <mergeCells count="5">
    <mergeCell ref="F2:H2"/>
    <mergeCell ref="A44:H44"/>
    <mergeCell ref="A27:J27"/>
    <mergeCell ref="A1:J1"/>
    <mergeCell ref="A2:B2"/>
  </mergeCells>
  <conditionalFormatting sqref="G31:G40">
    <cfRule type="cellIs" dxfId="49" priority="1" operator="lessThan">
      <formula>12</formula>
    </cfRule>
    <cfRule type="cellIs" dxfId="48" priority="2" operator="equal">
      <formula>12</formula>
    </cfRule>
    <cfRule type="cellIs" dxfId="47" priority="3" operator="greaterThanOrEqual">
      <formula>15</formula>
    </cfRule>
  </conditionalFormatting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Page de garde</vt:lpstr>
      <vt:lpstr>Methodologie</vt:lpstr>
      <vt:lpstr>Evaluation_des_risques</vt:lpstr>
      <vt:lpstr>Synthese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2025-09-20T08:59:42Z</dcterms:created>
  <dcterms:modified xsi:type="dcterms:W3CDTF">2025-09-22T19:34:58Z</dcterms:modified>
</cp:coreProperties>
</file>