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Oliver\Desktop\"/>
    </mc:Choice>
  </mc:AlternateContent>
  <xr:revisionPtr revIDLastSave="0" documentId="13_ncr:1_{5C4BDCCF-F1CF-4A34-97DD-C8266521D7D4}" xr6:coauthVersionLast="45" xr6:coauthVersionMax="45" xr10:uidLastSave="{00000000-0000-0000-0000-000000000000}"/>
  <bookViews>
    <workbookView xWindow="-93" yWindow="-93" windowWidth="20186" windowHeight="13066" activeTab="1" xr2:uid="{00000000-000D-0000-FFFF-FFFF00000000}"/>
  </bookViews>
  <sheets>
    <sheet name="成本估算" sheetId="3" r:id="rId1"/>
    <sheet name="Sheet1" sheetId="5" r:id="rId2"/>
    <sheet name="动物试验已知耗材费用清单" sheetId="4" r:id="rId3"/>
  </sheets>
  <calcPr calcId="181029"/>
</workbook>
</file>

<file path=xl/calcChain.xml><?xml version="1.0" encoding="utf-8"?>
<calcChain xmlns="http://schemas.openxmlformats.org/spreadsheetml/2006/main">
  <c r="I30" i="3" l="1"/>
  <c r="I31" i="3"/>
  <c r="I29" i="3"/>
  <c r="I28" i="3"/>
  <c r="F16" i="3"/>
  <c r="F17" i="3"/>
  <c r="F18" i="3"/>
  <c r="F19" i="3"/>
  <c r="F20" i="3"/>
  <c r="J13" i="3"/>
  <c r="F15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I16" i="3"/>
  <c r="I17" i="3"/>
  <c r="I18" i="3"/>
  <c r="I19" i="3"/>
  <c r="I20" i="3"/>
  <c r="I21" i="3"/>
  <c r="I22" i="3"/>
  <c r="I23" i="3"/>
  <c r="I14" i="3"/>
  <c r="I15" i="3"/>
  <c r="K13" i="3"/>
  <c r="L13" i="3"/>
  <c r="M13" i="3"/>
  <c r="I5" i="3"/>
  <c r="I6" i="3"/>
  <c r="I7" i="3"/>
  <c r="I8" i="3"/>
  <c r="I9" i="3"/>
  <c r="I10" i="3"/>
  <c r="I12" i="3"/>
  <c r="K11" i="3"/>
  <c r="L11" i="3"/>
  <c r="M11" i="3"/>
  <c r="J11" i="3"/>
  <c r="F6" i="3"/>
  <c r="F7" i="3"/>
  <c r="F8" i="3"/>
  <c r="F9" i="3"/>
  <c r="F10" i="3"/>
  <c r="F11" i="3"/>
  <c r="F12" i="3"/>
  <c r="F13" i="3"/>
  <c r="F14" i="3"/>
  <c r="F5" i="3"/>
  <c r="F4" i="3"/>
  <c r="L4" i="3"/>
  <c r="L35" i="3" s="1"/>
  <c r="M4" i="3"/>
  <c r="K4" i="3"/>
  <c r="J4" i="3"/>
  <c r="M35" i="3" l="1"/>
  <c r="I4" i="3"/>
  <c r="K35" i="3"/>
  <c r="I11" i="3"/>
  <c r="J35" i="3"/>
  <c r="I13" i="3"/>
  <c r="I35" i="3"/>
  <c r="E28" i="4" l="1"/>
</calcChain>
</file>

<file path=xl/sharedStrings.xml><?xml version="1.0" encoding="utf-8"?>
<sst xmlns="http://schemas.openxmlformats.org/spreadsheetml/2006/main" count="233" uniqueCount="200">
  <si>
    <t>设备清单</t>
  </si>
  <si>
    <t>公司岗位配置</t>
  </si>
  <si>
    <t>产品开发验证项目</t>
  </si>
  <si>
    <r>
      <rPr>
        <sz val="9"/>
        <color theme="1"/>
        <rFont val="宋体"/>
        <charset val="134"/>
      </rPr>
      <t>项</t>
    </r>
    <r>
      <rPr>
        <sz val="9"/>
        <color theme="1"/>
        <rFont val="Times New Roman"/>
        <family val="1"/>
      </rPr>
      <t xml:space="preserve">  </t>
    </r>
    <r>
      <rPr>
        <sz val="9"/>
        <color theme="1"/>
        <rFont val="宋体"/>
        <charset val="134"/>
      </rPr>
      <t>目</t>
    </r>
  </si>
  <si>
    <t>时间</t>
  </si>
  <si>
    <t>备注</t>
  </si>
  <si>
    <t>生产设备设施</t>
  </si>
  <si>
    <t>开始</t>
  </si>
  <si>
    <t>结束</t>
  </si>
  <si>
    <t>序号</t>
  </si>
  <si>
    <t>设备名称</t>
  </si>
  <si>
    <t>数量</t>
  </si>
  <si>
    <t>用途</t>
  </si>
  <si>
    <t>单价</t>
  </si>
  <si>
    <t>总价</t>
  </si>
  <si>
    <r>
      <rPr>
        <sz val="9"/>
        <color theme="1"/>
        <rFont val="宋体"/>
        <charset val="134"/>
      </rPr>
      <t>岗位</t>
    </r>
  </si>
  <si>
    <r>
      <rPr>
        <sz val="9"/>
        <color theme="1"/>
        <rFont val="宋体"/>
        <charset val="134"/>
      </rPr>
      <t>人数</t>
    </r>
  </si>
  <si>
    <t>研究项目</t>
  </si>
  <si>
    <t>具体内容</t>
  </si>
  <si>
    <t>1.厂房设施</t>
  </si>
  <si>
    <t>1-1</t>
  </si>
  <si>
    <t>厂房租赁</t>
  </si>
  <si>
    <t>？</t>
  </si>
  <si>
    <t>压电陶瓷/线性位移马达系统</t>
  </si>
  <si>
    <t>机器人组装原件</t>
  </si>
  <si>
    <t>总经理</t>
  </si>
  <si>
    <t>性能研究</t>
  </si>
  <si>
    <t>1-2</t>
  </si>
  <si>
    <t>模组打印</t>
  </si>
  <si>
    <t>管理者代表</t>
  </si>
  <si>
    <t>由其他负责人兼任</t>
  </si>
  <si>
    <t>物理和机械性能研究</t>
  </si>
  <si>
    <t>1-3</t>
  </si>
  <si>
    <t>生产设备购置</t>
  </si>
  <si>
    <t>小型生产组装流水平台</t>
  </si>
  <si>
    <t>生产组装</t>
  </si>
  <si>
    <t>质量负责人</t>
  </si>
  <si>
    <t>电气安全</t>
  </si>
  <si>
    <t>1-4</t>
  </si>
  <si>
    <t>检验设备购置</t>
  </si>
  <si>
    <t>技术负责人</t>
  </si>
  <si>
    <t>电磁兼容（EMC）</t>
  </si>
  <si>
    <t>1-5</t>
  </si>
  <si>
    <t>生产负责人</t>
  </si>
  <si>
    <t>软件验证确认</t>
  </si>
  <si>
    <t>软件需求规范
软件设计规范
可追溯性分析
软件生存周期过程管理
软件测试
网络安全</t>
  </si>
  <si>
    <t>1-6</t>
  </si>
  <si>
    <t>办公家具&amp;设备</t>
  </si>
  <si>
    <t>技术&amp;生产人员</t>
  </si>
  <si>
    <t>产品清洁消毒验证</t>
  </si>
  <si>
    <t>1-7</t>
  </si>
  <si>
    <t>设备租赁</t>
  </si>
  <si>
    <t>检验员</t>
  </si>
  <si>
    <t>运输验证</t>
  </si>
  <si>
    <t>1-8</t>
  </si>
  <si>
    <t>水电</t>
  </si>
  <si>
    <r>
      <rPr>
        <sz val="9"/>
        <color theme="1"/>
        <rFont val="宋体"/>
        <charset val="134"/>
      </rPr>
      <t>人事</t>
    </r>
    <r>
      <rPr>
        <sz val="9"/>
        <color theme="1"/>
        <rFont val="Times New Roman"/>
        <family val="1"/>
      </rPr>
      <t>/</t>
    </r>
    <r>
      <rPr>
        <sz val="9"/>
        <color theme="1"/>
        <rFont val="宋体"/>
        <charset val="134"/>
      </rPr>
      <t>行政</t>
    </r>
  </si>
  <si>
    <t>可由其他岗位人员兼任</t>
  </si>
  <si>
    <t>1-9</t>
  </si>
  <si>
    <t>设备维保</t>
  </si>
  <si>
    <r>
      <rPr>
        <sz val="9"/>
        <color theme="1"/>
        <rFont val="宋体"/>
        <charset val="134"/>
      </rPr>
      <t>采购</t>
    </r>
    <r>
      <rPr>
        <sz val="9"/>
        <color theme="1"/>
        <rFont val="Times New Roman"/>
        <family val="1"/>
      </rPr>
      <t>/</t>
    </r>
    <r>
      <rPr>
        <sz val="9"/>
        <color theme="1"/>
        <rFont val="宋体"/>
        <charset val="134"/>
      </rPr>
      <t>仓储</t>
    </r>
  </si>
  <si>
    <t>2.人员</t>
  </si>
  <si>
    <t>2-1</t>
  </si>
  <si>
    <t>公司员工工资福利</t>
  </si>
  <si>
    <t>内审员</t>
  </si>
  <si>
    <t>2-2</t>
  </si>
  <si>
    <t>外部培训</t>
  </si>
  <si>
    <t>2-3</t>
  </si>
  <si>
    <t>3-1</t>
  </si>
  <si>
    <t>样品制作</t>
  </si>
  <si>
    <t>3-2</t>
  </si>
  <si>
    <t>内部验证测试</t>
  </si>
  <si>
    <t>3-3</t>
  </si>
  <si>
    <t>外部验证测试</t>
  </si>
  <si>
    <t>3-4</t>
  </si>
  <si>
    <t>检验设备设施</t>
  </si>
  <si>
    <t>3-5</t>
  </si>
  <si>
    <t>可靠性测试</t>
  </si>
  <si>
    <t>3-6</t>
  </si>
  <si>
    <t>动物试验</t>
  </si>
  <si>
    <t>耐压测试仪</t>
  </si>
  <si>
    <t>安规测试</t>
  </si>
  <si>
    <t>购买</t>
  </si>
  <si>
    <t>4-1</t>
  </si>
  <si>
    <t>注册检验</t>
  </si>
  <si>
    <t>接地电阻测试仪</t>
  </si>
  <si>
    <t>伦理审查</t>
  </si>
  <si>
    <t>漏电流测试</t>
  </si>
  <si>
    <t>研究者&amp;研究机构费用</t>
  </si>
  <si>
    <t>单激光跟踪仪</t>
  </si>
  <si>
    <t>性能-工作空间</t>
  </si>
  <si>
    <t>会务、培训等费用</t>
  </si>
  <si>
    <r>
      <rPr>
        <sz val="9"/>
        <color theme="1"/>
        <rFont val="宋体"/>
        <charset val="134"/>
      </rPr>
      <t>性能</t>
    </r>
    <r>
      <rPr>
        <sz val="9"/>
        <color theme="1"/>
        <rFont val="Times New Roman"/>
        <family val="1"/>
      </rPr>
      <t>-</t>
    </r>
    <r>
      <rPr>
        <sz val="9"/>
        <color theme="1"/>
        <rFont val="宋体"/>
        <charset val="134"/>
      </rPr>
      <t>机械臂负载</t>
    </r>
  </si>
  <si>
    <t>定制</t>
  </si>
  <si>
    <r>
      <rPr>
        <sz val="9"/>
        <color theme="1"/>
        <rFont val="宋体"/>
        <charset val="134"/>
      </rPr>
      <t>供应商（</t>
    </r>
    <r>
      <rPr>
        <sz val="9"/>
        <color theme="1"/>
        <rFont val="Times New Roman"/>
        <family val="1"/>
      </rPr>
      <t>CRO</t>
    </r>
    <r>
      <rPr>
        <sz val="9"/>
        <color theme="1"/>
        <rFont val="宋体"/>
        <charset val="134"/>
      </rPr>
      <t>、</t>
    </r>
    <r>
      <rPr>
        <sz val="9"/>
        <color theme="1"/>
        <rFont val="Times New Roman"/>
        <family val="1"/>
      </rPr>
      <t>CRC</t>
    </r>
    <r>
      <rPr>
        <sz val="9"/>
        <color theme="1"/>
        <rFont val="宋体"/>
        <charset val="134"/>
      </rPr>
      <t>、</t>
    </r>
    <r>
      <rPr>
        <sz val="9"/>
        <color theme="1"/>
        <rFont val="Times New Roman"/>
        <family val="1"/>
      </rPr>
      <t>EDC</t>
    </r>
    <r>
      <rPr>
        <sz val="9"/>
        <color theme="1"/>
        <rFont val="宋体"/>
        <charset val="134"/>
      </rPr>
      <t>等）</t>
    </r>
  </si>
  <si>
    <t>注册费</t>
  </si>
  <si>
    <t>差旅费</t>
  </si>
  <si>
    <t>业务招待费</t>
  </si>
  <si>
    <t>宣传、会务</t>
  </si>
  <si>
    <t>办公行政支出</t>
  </si>
  <si>
    <t>其他日常支出</t>
  </si>
  <si>
    <t>合计</t>
  </si>
  <si>
    <t>开发设备</t>
  </si>
  <si>
    <t>压力传感器</t>
  </si>
  <si>
    <t>构建末端压力传感</t>
  </si>
  <si>
    <t>物品清单</t>
  </si>
  <si>
    <t>间充质干细胞</t>
  </si>
  <si>
    <t>8400/10^7细胞数</t>
  </si>
  <si>
    <t>基因编辑（慢病毒转染GFP）</t>
  </si>
  <si>
    <t>32000/次</t>
  </si>
  <si>
    <t>细胞培养基</t>
  </si>
  <si>
    <t>500/瓶</t>
  </si>
  <si>
    <t>血清</t>
  </si>
  <si>
    <t>6200/瓶</t>
  </si>
  <si>
    <t>移液枪</t>
  </si>
  <si>
    <t>1200/支</t>
  </si>
  <si>
    <t>枪头、试管</t>
  </si>
  <si>
    <t>560/箱</t>
  </si>
  <si>
    <t>酒精</t>
  </si>
  <si>
    <t>10/瓶</t>
  </si>
  <si>
    <t>培养皿</t>
  </si>
  <si>
    <t>450/箱</t>
  </si>
  <si>
    <t>青紫蓝兔</t>
  </si>
  <si>
    <t>270/只</t>
  </si>
  <si>
    <t>波切套盒</t>
  </si>
  <si>
    <t>4500/套</t>
  </si>
  <si>
    <t>手术显微镊</t>
  </si>
  <si>
    <t>130/把</t>
  </si>
  <si>
    <t>持针镊</t>
  </si>
  <si>
    <t>180/把</t>
  </si>
  <si>
    <t>8-0尼龙缝线</t>
  </si>
  <si>
    <t>125/板</t>
  </si>
  <si>
    <t>麻醉药（戊巴比妥钠）</t>
  </si>
  <si>
    <t>1150/5g</t>
  </si>
  <si>
    <t>手术贴膜</t>
  </si>
  <si>
    <t>180/盒</t>
  </si>
  <si>
    <t>碘伏</t>
  </si>
  <si>
    <t>8/瓶</t>
  </si>
  <si>
    <t>注射器</t>
  </si>
  <si>
    <t>50/盒</t>
  </si>
  <si>
    <t>无菌孔巾</t>
  </si>
  <si>
    <t>15/张</t>
  </si>
  <si>
    <t>棉签、棉球</t>
  </si>
  <si>
    <t>42/包</t>
  </si>
  <si>
    <t>31G针</t>
  </si>
  <si>
    <t>41G针</t>
  </si>
  <si>
    <t>取材后实验</t>
  </si>
  <si>
    <t>组织石蜡包埋、切片、染色</t>
  </si>
  <si>
    <t>85/组</t>
  </si>
  <si>
    <t>免疫荧光染色抗体（一抗）</t>
  </si>
  <si>
    <t>3600/支</t>
  </si>
  <si>
    <t>二抗</t>
  </si>
  <si>
    <t>1500/支</t>
  </si>
  <si>
    <t>PCR检测</t>
  </si>
  <si>
    <t>800/样本</t>
  </si>
  <si>
    <t>6.产品注册</t>
    <phoneticPr fontId="17" type="noConversion"/>
  </si>
  <si>
    <t>7.其他支出</t>
    <phoneticPr fontId="17" type="noConversion"/>
  </si>
  <si>
    <r>
      <t>5-</t>
    </r>
    <r>
      <rPr>
        <sz val="9"/>
        <color theme="1"/>
        <rFont val="Times New Roman"/>
        <family val="1"/>
      </rPr>
      <t>1</t>
    </r>
    <phoneticPr fontId="17" type="noConversion"/>
  </si>
  <si>
    <r>
      <t>5-</t>
    </r>
    <r>
      <rPr>
        <sz val="9"/>
        <color theme="1"/>
        <rFont val="Times New Roman"/>
        <family val="1"/>
      </rPr>
      <t>2</t>
    </r>
    <r>
      <rPr>
        <sz val="11"/>
        <color theme="1"/>
        <rFont val="Calibri"/>
        <family val="2"/>
        <charset val="134"/>
        <scheme val="minor"/>
      </rPr>
      <t/>
    </r>
  </si>
  <si>
    <r>
      <t>5-</t>
    </r>
    <r>
      <rPr>
        <sz val="9"/>
        <color theme="1"/>
        <rFont val="Times New Roman"/>
        <family val="1"/>
      </rPr>
      <t>3</t>
    </r>
    <r>
      <rPr>
        <sz val="11"/>
        <color theme="1"/>
        <rFont val="Calibri"/>
        <family val="2"/>
        <charset val="134"/>
        <scheme val="minor"/>
      </rPr>
      <t/>
    </r>
  </si>
  <si>
    <r>
      <t>5-</t>
    </r>
    <r>
      <rPr>
        <sz val="9"/>
        <color theme="1"/>
        <rFont val="Times New Roman"/>
        <family val="1"/>
      </rPr>
      <t>4</t>
    </r>
    <r>
      <rPr>
        <sz val="11"/>
        <color theme="1"/>
        <rFont val="Calibri"/>
        <family val="2"/>
        <charset val="134"/>
        <scheme val="minor"/>
      </rPr>
      <t/>
    </r>
  </si>
  <si>
    <r>
      <t>6-</t>
    </r>
    <r>
      <rPr>
        <sz val="9"/>
        <color theme="1"/>
        <rFont val="Times New Roman"/>
        <family val="1"/>
      </rPr>
      <t>1</t>
    </r>
    <phoneticPr fontId="17" type="noConversion"/>
  </si>
  <si>
    <r>
      <t>7-</t>
    </r>
    <r>
      <rPr>
        <sz val="9"/>
        <color theme="1"/>
        <rFont val="Times New Roman"/>
        <family val="1"/>
      </rPr>
      <t>1</t>
    </r>
    <phoneticPr fontId="17" type="noConversion"/>
  </si>
  <si>
    <r>
      <t>7-</t>
    </r>
    <r>
      <rPr>
        <sz val="9"/>
        <color theme="1"/>
        <rFont val="Times New Roman"/>
        <family val="1"/>
      </rPr>
      <t>2</t>
    </r>
    <r>
      <rPr>
        <sz val="11"/>
        <color theme="1"/>
        <rFont val="Calibri"/>
        <family val="2"/>
        <charset val="134"/>
        <scheme val="minor"/>
      </rPr>
      <t/>
    </r>
  </si>
  <si>
    <r>
      <t>7-</t>
    </r>
    <r>
      <rPr>
        <sz val="9"/>
        <color theme="1"/>
        <rFont val="Times New Roman"/>
        <family val="1"/>
      </rPr>
      <t>3</t>
    </r>
    <r>
      <rPr>
        <sz val="11"/>
        <color theme="1"/>
        <rFont val="Calibri"/>
        <family val="2"/>
        <charset val="134"/>
        <scheme val="minor"/>
      </rPr>
      <t/>
    </r>
  </si>
  <si>
    <r>
      <t>7-</t>
    </r>
    <r>
      <rPr>
        <sz val="9"/>
        <color theme="1"/>
        <rFont val="Times New Roman"/>
        <family val="1"/>
      </rPr>
      <t>4</t>
    </r>
    <r>
      <rPr>
        <sz val="11"/>
        <color theme="1"/>
        <rFont val="Calibri"/>
        <family val="2"/>
        <charset val="134"/>
        <scheme val="minor"/>
      </rPr>
      <t/>
    </r>
  </si>
  <si>
    <r>
      <t>7-</t>
    </r>
    <r>
      <rPr>
        <sz val="9"/>
        <color theme="1"/>
        <rFont val="Times New Roman"/>
        <family val="1"/>
      </rPr>
      <t>5</t>
    </r>
    <r>
      <rPr>
        <sz val="11"/>
        <color theme="1"/>
        <rFont val="Calibri"/>
        <family val="2"/>
        <charset val="134"/>
        <scheme val="minor"/>
      </rPr>
      <t/>
    </r>
  </si>
  <si>
    <t>开发设备购置</t>
    <phoneticPr fontId="17" type="noConversion"/>
  </si>
  <si>
    <t>4.注册检验</t>
    <phoneticPr fontId="17" type="noConversion"/>
  </si>
  <si>
    <r>
      <t>5</t>
    </r>
    <r>
      <rPr>
        <sz val="9"/>
        <color theme="1"/>
        <rFont val="宋体"/>
        <family val="3"/>
        <charset val="134"/>
      </rPr>
      <t>.临床试验</t>
    </r>
    <phoneticPr fontId="17" type="noConversion"/>
  </si>
  <si>
    <t>原料</t>
    <phoneticPr fontId="17" type="noConversion"/>
  </si>
  <si>
    <t>原料</t>
    <phoneticPr fontId="17" type="noConversion"/>
  </si>
  <si>
    <t>机械臂负载测试工装</t>
    <phoneticPr fontId="17" type="noConversion"/>
  </si>
  <si>
    <r>
      <t>8</t>
    </r>
    <r>
      <rPr>
        <sz val="9"/>
        <color theme="1"/>
        <rFont val="宋体"/>
        <family val="3"/>
        <charset val="134"/>
      </rPr>
      <t>.知识产权</t>
    </r>
    <phoneticPr fontId="17" type="noConversion"/>
  </si>
  <si>
    <r>
      <t>2</t>
    </r>
    <r>
      <rPr>
        <sz val="9"/>
        <color theme="1"/>
        <rFont val="宋体"/>
        <charset val="134"/>
      </rPr>
      <t>021年</t>
    </r>
    <phoneticPr fontId="17" type="noConversion"/>
  </si>
  <si>
    <r>
      <t>2023年</t>
    </r>
    <r>
      <rPr>
        <sz val="9"/>
        <color theme="1"/>
        <rFont val="宋体"/>
        <charset val="134"/>
      </rPr>
      <t/>
    </r>
  </si>
  <si>
    <r>
      <t>2024年</t>
    </r>
    <r>
      <rPr>
        <sz val="9"/>
        <color theme="1"/>
        <rFont val="宋体"/>
        <charset val="134"/>
      </rPr>
      <t/>
    </r>
  </si>
  <si>
    <t>3-7</t>
  </si>
  <si>
    <t>3.产品开发及验证</t>
    <phoneticPr fontId="17" type="noConversion"/>
  </si>
  <si>
    <t>机械设计/加工</t>
    <phoneticPr fontId="17" type="noConversion"/>
  </si>
  <si>
    <t>工业设计</t>
    <phoneticPr fontId="17" type="noConversion"/>
  </si>
  <si>
    <t>单位</t>
    <phoneticPr fontId="17" type="noConversion"/>
  </si>
  <si>
    <t>持续时间(月）</t>
    <phoneticPr fontId="17" type="noConversion"/>
  </si>
  <si>
    <t>㎡</t>
    <phoneticPr fontId="17" type="noConversion"/>
  </si>
  <si>
    <r>
      <t>厂房/办公室</t>
    </r>
    <r>
      <rPr>
        <sz val="9"/>
        <color theme="1"/>
        <rFont val="宋体"/>
        <family val="3"/>
        <charset val="134"/>
      </rPr>
      <t>/展厅</t>
    </r>
    <r>
      <rPr>
        <sz val="9"/>
        <color theme="1"/>
        <rFont val="宋体"/>
        <charset val="134"/>
      </rPr>
      <t>装修</t>
    </r>
    <phoneticPr fontId="17" type="noConversion"/>
  </si>
  <si>
    <t>预计费用
（万元）</t>
    <phoneticPr fontId="17" type="noConversion"/>
  </si>
  <si>
    <t>数量
（单位）</t>
    <phoneticPr fontId="17" type="noConversion"/>
  </si>
  <si>
    <t>人</t>
    <phoneticPr fontId="17" type="noConversion"/>
  </si>
  <si>
    <t>㎡</t>
    <phoneticPr fontId="17" type="noConversion"/>
  </si>
  <si>
    <t>承包商、顾问(法律、财务……）</t>
    <phoneticPr fontId="17" type="noConversion"/>
  </si>
  <si>
    <t>人次</t>
    <phoneticPr fontId="17" type="noConversion"/>
  </si>
  <si>
    <t>台</t>
    <phoneticPr fontId="17" type="noConversion"/>
  </si>
  <si>
    <t>项</t>
    <phoneticPr fontId="17" type="noConversion"/>
  </si>
  <si>
    <t>注册项目成本估算表</t>
    <phoneticPr fontId="17" type="noConversion"/>
  </si>
  <si>
    <r>
      <t>2022年</t>
    </r>
    <r>
      <rPr>
        <sz val="9"/>
        <color theme="1"/>
        <rFont val="宋体"/>
        <charset val="134"/>
      </rPr>
      <t/>
    </r>
  </si>
  <si>
    <t>视觉算法在线处理</t>
  </si>
  <si>
    <t>迷你视觉异构计算平台</t>
  </si>
  <si>
    <t>视觉定位系统</t>
  </si>
  <si>
    <t>术中定位</t>
  </si>
  <si>
    <t>3D打印机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</si>
</sst>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[$-409]d/mmm/yy;@"/>
    <numFmt numFmtId="165" formatCode="_ [$¥-804]* #,##0.00_ ;_ [$¥-804]* \-#,##0.00_ ;_ [$¥-804]* &quot;-&quot;??_ ;_ @_ "/>
    <numFmt numFmtId="166" formatCode="0_);[Red]\(0\)"/>
    <numFmt numFmtId="167" formatCode="_ * #,##0_ ;_ * \-#,##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color theme="1"/>
      <name val="宋体"/>
      <charset val="134"/>
    </font>
    <font>
      <sz val="12"/>
      <name val="宋体"/>
      <charset val="134"/>
    </font>
    <font>
      <sz val="9"/>
      <color theme="1"/>
      <name val="Times New Roman"/>
      <family val="1"/>
    </font>
    <font>
      <sz val="11"/>
      <color theme="0" tint="-0.499984740745262"/>
      <name val="Calibri"/>
      <family val="2"/>
      <scheme val="minor"/>
    </font>
    <font>
      <sz val="9"/>
      <color theme="1"/>
      <name val="宋体"/>
      <charset val="134"/>
    </font>
    <font>
      <sz val="9"/>
      <color theme="1"/>
      <name val="Times New Roman"/>
      <family val="1"/>
    </font>
    <font>
      <sz val="9"/>
      <color theme="9"/>
      <name val="Times New Roman"/>
      <family val="1"/>
    </font>
    <font>
      <sz val="9"/>
      <color theme="9"/>
      <name val="宋体"/>
      <charset val="134"/>
    </font>
    <font>
      <sz val="9"/>
      <color theme="0" tint="-0.499984740745262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9"/>
      <name val="宋体"/>
      <family val="3"/>
      <charset val="134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9">
    <xf numFmtId="0" fontId="0" fillId="0" borderId="0">
      <alignment vertical="center"/>
    </xf>
    <xf numFmtId="0" fontId="4" fillId="0" borderId="0"/>
    <xf numFmtId="0" fontId="4" fillId="0" borderId="0"/>
    <xf numFmtId="164" fontId="4" fillId="0" borderId="0"/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64" fontId="4" fillId="0" borderId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64" fontId="4" fillId="0" borderId="0"/>
    <xf numFmtId="0" fontId="14" fillId="0" borderId="0"/>
    <xf numFmtId="9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64" fontId="13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0" borderId="0"/>
    <xf numFmtId="43" fontId="13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43" fontId="13" fillId="0" borderId="0" applyFont="0" applyFill="0" applyBorder="0" applyAlignment="0" applyProtection="0">
      <alignment vertical="center"/>
    </xf>
    <xf numFmtId="164" fontId="4" fillId="0" borderId="0"/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65" fontId="15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/>
    <xf numFmtId="9" fontId="13" fillId="0" borderId="0" applyFont="0" applyFill="0" applyBorder="0" applyAlignment="0" applyProtection="0">
      <alignment vertical="center"/>
    </xf>
    <xf numFmtId="0" fontId="4" fillId="0" borderId="0"/>
    <xf numFmtId="164" fontId="4" fillId="0" borderId="0"/>
    <xf numFmtId="164" fontId="4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164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13" fillId="0" borderId="0">
      <alignment vertical="center"/>
    </xf>
    <xf numFmtId="0" fontId="4" fillId="0" borderId="0"/>
    <xf numFmtId="164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64" fontId="4" fillId="0" borderId="0">
      <alignment vertical="center"/>
    </xf>
    <xf numFmtId="164" fontId="4" fillId="0" borderId="0">
      <alignment vertical="center"/>
    </xf>
    <xf numFmtId="164" fontId="4" fillId="0" borderId="0"/>
    <xf numFmtId="164" fontId="13" fillId="0" borderId="0">
      <alignment vertical="center"/>
    </xf>
    <xf numFmtId="0" fontId="13" fillId="0" borderId="0">
      <alignment vertical="center"/>
    </xf>
    <xf numFmtId="164" fontId="13" fillId="0" borderId="0">
      <alignment vertical="center"/>
    </xf>
    <xf numFmtId="0" fontId="4" fillId="0" borderId="0"/>
    <xf numFmtId="43" fontId="13" fillId="0" borderId="0" applyFont="0" applyFill="0" applyBorder="0" applyAlignment="0" applyProtection="0">
      <alignment vertical="center"/>
    </xf>
    <xf numFmtId="164" fontId="4" fillId="0" borderId="0"/>
    <xf numFmtId="164" fontId="13" fillId="0" borderId="0">
      <alignment vertical="center"/>
    </xf>
    <xf numFmtId="0" fontId="4" fillId="0" borderId="0"/>
    <xf numFmtId="43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64" fontId="13" fillId="0" borderId="0">
      <alignment vertical="center"/>
    </xf>
    <xf numFmtId="0" fontId="4" fillId="0" borderId="0"/>
    <xf numFmtId="0" fontId="4" fillId="0" borderId="0"/>
    <xf numFmtId="43" fontId="13" fillId="0" borderId="0" applyFont="0" applyFill="0" applyBorder="0" applyAlignment="0" applyProtection="0">
      <alignment vertical="center"/>
    </xf>
    <xf numFmtId="0" fontId="4" fillId="0" borderId="0"/>
    <xf numFmtId="164" fontId="4" fillId="0" borderId="0"/>
    <xf numFmtId="0" fontId="4" fillId="0" borderId="0"/>
    <xf numFmtId="43" fontId="13" fillId="0" borderId="0" applyFont="0" applyFill="0" applyBorder="0" applyAlignment="0" applyProtection="0">
      <alignment vertical="center"/>
    </xf>
    <xf numFmtId="0" fontId="4" fillId="0" borderId="0"/>
    <xf numFmtId="164" fontId="4" fillId="0" borderId="0"/>
    <xf numFmtId="0" fontId="4" fillId="0" borderId="0"/>
    <xf numFmtId="0" fontId="4" fillId="0" borderId="0"/>
    <xf numFmtId="164" fontId="4" fillId="0" borderId="0"/>
    <xf numFmtId="43" fontId="13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13" fillId="0" borderId="0">
      <alignment vertical="center"/>
    </xf>
    <xf numFmtId="164" fontId="13" fillId="0" borderId="0">
      <alignment vertical="center"/>
    </xf>
    <xf numFmtId="0" fontId="14" fillId="0" borderId="0"/>
    <xf numFmtId="0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164" fontId="13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0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0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0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0" fontId="13" fillId="0" borderId="0"/>
    <xf numFmtId="0" fontId="13" fillId="0" borderId="0">
      <alignment vertical="center"/>
    </xf>
    <xf numFmtId="164" fontId="16" fillId="0" borderId="0" applyNumberFormat="0" applyFill="0" applyBorder="0" applyAlignment="0" applyProtection="0">
      <alignment vertical="center"/>
    </xf>
    <xf numFmtId="164" fontId="16" fillId="0" borderId="0" applyNumberForma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7" fillId="0" borderId="13" xfId="0" applyFont="1" applyFill="1" applyBorder="1" applyAlignment="1">
      <alignment horizontal="center" vertical="center" wrapText="1"/>
    </xf>
    <xf numFmtId="49" fontId="7" fillId="0" borderId="13" xfId="0" applyNumberFormat="1" applyFont="1" applyFill="1" applyBorder="1" applyAlignment="1">
      <alignment horizontal="justify" vertical="center" wrapText="1"/>
    </xf>
    <xf numFmtId="0" fontId="7" fillId="0" borderId="13" xfId="0" applyFont="1" applyFill="1" applyBorder="1" applyAlignment="1">
      <alignment horizontal="justify" vertical="center" wrapText="1"/>
    </xf>
    <xf numFmtId="14" fontId="8" fillId="0" borderId="13" xfId="0" applyNumberFormat="1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justify" vertical="center" wrapText="1"/>
    </xf>
    <xf numFmtId="0" fontId="8" fillId="0" borderId="1" xfId="0" applyFont="1" applyFill="1" applyBorder="1" applyAlignment="1">
      <alignment horizontal="justify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10" fillId="0" borderId="1" xfId="0" applyFont="1" applyFill="1" applyBorder="1" applyAlignment="1">
      <alignment horizontal="justify" vertical="center" wrapText="1"/>
    </xf>
    <xf numFmtId="0" fontId="9" fillId="0" borderId="1" xfId="0" applyFont="1" applyFill="1" applyBorder="1" applyAlignment="1">
      <alignment horizontal="justify" vertical="center" wrapText="1"/>
    </xf>
    <xf numFmtId="0" fontId="6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justify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49" fontId="5" fillId="0" borderId="13" xfId="0" applyNumberFormat="1" applyFont="1" applyFill="1" applyBorder="1" applyAlignment="1">
      <alignment horizontal="justify" vertical="center" wrapText="1"/>
    </xf>
    <xf numFmtId="0" fontId="18" fillId="0" borderId="13" xfId="0" applyFont="1" applyFill="1" applyBorder="1" applyAlignment="1">
      <alignment horizontal="justify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justify" vertical="center" wrapText="1"/>
    </xf>
    <xf numFmtId="0" fontId="20" fillId="0" borderId="0" xfId="0" applyFont="1" applyFill="1" applyAlignment="1">
      <alignment horizontal="center" vertical="center"/>
    </xf>
    <xf numFmtId="0" fontId="18" fillId="0" borderId="1" xfId="0" applyFont="1" applyFill="1" applyBorder="1" applyAlignment="1">
      <alignment horizontal="justify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justify" vertical="center" wrapText="1"/>
    </xf>
    <xf numFmtId="0" fontId="8" fillId="0" borderId="0" xfId="0" applyFont="1" applyFill="1" applyBorder="1" applyAlignment="1">
      <alignment horizontal="justify" vertical="center" wrapText="1"/>
    </xf>
    <xf numFmtId="0" fontId="5" fillId="0" borderId="13" xfId="0" applyFont="1" applyFill="1" applyBorder="1" applyAlignment="1">
      <alignment horizontal="center" vertical="center" wrapText="1"/>
    </xf>
    <xf numFmtId="14" fontId="5" fillId="0" borderId="13" xfId="0" applyNumberFormat="1" applyFont="1" applyFill="1" applyBorder="1" applyAlignment="1">
      <alignment horizontal="center" vertical="center" wrapText="1"/>
    </xf>
    <xf numFmtId="166" fontId="8" fillId="0" borderId="13" xfId="0" applyNumberFormat="1" applyFont="1" applyFill="1" applyBorder="1" applyAlignment="1">
      <alignment horizontal="center" vertical="center" wrapText="1"/>
    </xf>
    <xf numFmtId="166" fontId="7" fillId="0" borderId="13" xfId="0" applyNumberFormat="1" applyFont="1" applyFill="1" applyBorder="1" applyAlignment="1">
      <alignment horizontal="justify" vertical="center" wrapText="1"/>
    </xf>
    <xf numFmtId="166" fontId="2" fillId="0" borderId="0" xfId="0" applyNumberFormat="1" applyFont="1" applyFill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167" fontId="2" fillId="0" borderId="0" xfId="198" applyNumberFormat="1" applyFont="1" applyFill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166" fontId="8" fillId="0" borderId="1" xfId="0" applyNumberFormat="1" applyFont="1" applyFill="1" applyBorder="1" applyAlignment="1">
      <alignment horizontal="center" vertical="center" wrapText="1"/>
    </xf>
    <xf numFmtId="167" fontId="20" fillId="0" borderId="0" xfId="198" applyNumberFormat="1" applyFont="1" applyFill="1" applyAlignment="1">
      <alignment vertical="center"/>
    </xf>
    <xf numFmtId="166" fontId="8" fillId="0" borderId="17" xfId="0" applyNumberFormat="1" applyFont="1" applyFill="1" applyBorder="1" applyAlignment="1">
      <alignment horizontal="center" vertical="center" wrapText="1"/>
    </xf>
    <xf numFmtId="166" fontId="8" fillId="0" borderId="18" xfId="0" applyNumberFormat="1" applyFont="1" applyFill="1" applyBorder="1" applyAlignment="1">
      <alignment horizontal="center" vertical="center" wrapText="1"/>
    </xf>
    <xf numFmtId="166" fontId="8" fillId="0" borderId="19" xfId="0" applyNumberFormat="1" applyFont="1" applyFill="1" applyBorder="1" applyAlignment="1">
      <alignment horizontal="center" vertical="center" wrapText="1"/>
    </xf>
    <xf numFmtId="167" fontId="2" fillId="0" borderId="5" xfId="198" applyNumberFormat="1" applyFont="1" applyFill="1" applyBorder="1" applyAlignment="1">
      <alignment horizontal="center" vertical="center"/>
    </xf>
    <xf numFmtId="166" fontId="8" fillId="0" borderId="23" xfId="0" applyNumberFormat="1" applyFont="1" applyFill="1" applyBorder="1" applyAlignment="1">
      <alignment horizontal="center" vertical="center" wrapText="1"/>
    </xf>
    <xf numFmtId="166" fontId="8" fillId="0" borderId="24" xfId="0" applyNumberFormat="1" applyFont="1" applyFill="1" applyBorder="1" applyAlignment="1">
      <alignment horizontal="center" vertical="center" wrapText="1"/>
    </xf>
    <xf numFmtId="166" fontId="18" fillId="0" borderId="22" xfId="0" applyNumberFormat="1" applyFont="1" applyFill="1" applyBorder="1" applyAlignment="1">
      <alignment horizontal="center" vertical="center" wrapText="1"/>
    </xf>
    <xf numFmtId="166" fontId="18" fillId="0" borderId="14" xfId="0" applyNumberFormat="1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20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167" fontId="18" fillId="0" borderId="11" xfId="198" applyNumberFormat="1" applyFont="1" applyFill="1" applyBorder="1" applyAlignment="1">
      <alignment vertical="center" wrapText="1"/>
    </xf>
    <xf numFmtId="167" fontId="18" fillId="0" borderId="14" xfId="198" applyNumberFormat="1" applyFont="1" applyFill="1" applyBorder="1" applyAlignment="1">
      <alignment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166" fontId="18" fillId="0" borderId="11" xfId="0" applyNumberFormat="1" applyFont="1" applyFill="1" applyBorder="1" applyAlignment="1">
      <alignment horizontal="center" vertical="center" wrapText="1"/>
    </xf>
    <xf numFmtId="166" fontId="7" fillId="0" borderId="14" xfId="0" applyNumberFormat="1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166" fontId="8" fillId="0" borderId="21" xfId="0" applyNumberFormat="1" applyFont="1" applyFill="1" applyBorder="1" applyAlignment="1">
      <alignment horizontal="center" vertical="center" wrapText="1"/>
    </xf>
    <xf numFmtId="166" fontId="8" fillId="0" borderId="20" xfId="0" applyNumberFormat="1" applyFont="1" applyFill="1" applyBorder="1" applyAlignment="1">
      <alignment horizontal="center" vertical="center" wrapText="1"/>
    </xf>
    <xf numFmtId="166" fontId="8" fillId="0" borderId="2" xfId="0" applyNumberFormat="1" applyFont="1" applyFill="1" applyBorder="1" applyAlignment="1">
      <alignment horizontal="center" vertical="center" wrapText="1"/>
    </xf>
    <xf numFmtId="166" fontId="8" fillId="0" borderId="4" xfId="0" applyNumberFormat="1" applyFont="1" applyFill="1" applyBorder="1" applyAlignment="1">
      <alignment horizontal="center" vertical="center" wrapText="1"/>
    </xf>
    <xf numFmtId="166" fontId="8" fillId="0" borderId="3" xfId="0" applyNumberFormat="1" applyFont="1" applyFill="1" applyBorder="1" applyAlignment="1">
      <alignment horizontal="center" vertical="center" wrapText="1"/>
    </xf>
    <xf numFmtId="166" fontId="8" fillId="0" borderId="25" xfId="0" applyNumberFormat="1" applyFont="1" applyFill="1" applyBorder="1" applyAlignment="1">
      <alignment horizontal="center" vertical="center" wrapText="1"/>
    </xf>
    <xf numFmtId="166" fontId="8" fillId="0" borderId="26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</cellXfs>
  <cellStyles count="199">
    <cellStyle name="Normal 2" xfId="30" xr:uid="{00000000-0005-0000-0000-000000000000}"/>
    <cellStyle name="Normal_105-SP Intron A+Lamivuding 020301" xfId="21" xr:uid="{00000000-0005-0000-0000-000001000000}"/>
    <cellStyle name="百分比 2" xfId="9" xr:uid="{00000000-0005-0000-0000-000002000000}"/>
    <cellStyle name="百分比 2 2" xfId="15" xr:uid="{00000000-0005-0000-0000-000003000000}"/>
    <cellStyle name="百分比 3" xfId="35" xr:uid="{00000000-0005-0000-0000-000004000000}"/>
    <cellStyle name="常规" xfId="0" builtinId="0"/>
    <cellStyle name="常规 2" xfId="36" xr:uid="{00000000-0005-0000-0000-000006000000}"/>
    <cellStyle name="常规 2 10" xfId="33" xr:uid="{00000000-0005-0000-0000-000007000000}"/>
    <cellStyle name="常规 2 10 2" xfId="38" xr:uid="{00000000-0005-0000-0000-000008000000}"/>
    <cellStyle name="常规 2 11" xfId="3" xr:uid="{00000000-0005-0000-0000-000009000000}"/>
    <cellStyle name="常规 2 2" xfId="31" xr:uid="{00000000-0005-0000-0000-00000A000000}"/>
    <cellStyle name="常规 2 2 10" xfId="37" xr:uid="{00000000-0005-0000-0000-00000B000000}"/>
    <cellStyle name="常规 2 2 2" xfId="23" xr:uid="{00000000-0005-0000-0000-00000C000000}"/>
    <cellStyle name="常规 2 2 2 2" xfId="1" xr:uid="{00000000-0005-0000-0000-00000D000000}"/>
    <cellStyle name="常规 2 2 2 3" xfId="26" xr:uid="{00000000-0005-0000-0000-00000E000000}"/>
    <cellStyle name="常规 2 2 3" xfId="24" xr:uid="{00000000-0005-0000-0000-00000F000000}"/>
    <cellStyle name="常规 2 2 3 2" xfId="39" xr:uid="{00000000-0005-0000-0000-000010000000}"/>
    <cellStyle name="常规 2 2 3 3" xfId="40" xr:uid="{00000000-0005-0000-0000-000011000000}"/>
    <cellStyle name="常规 2 2 4" xfId="2" xr:uid="{00000000-0005-0000-0000-000012000000}"/>
    <cellStyle name="常规 2 2 4 2" xfId="41" xr:uid="{00000000-0005-0000-0000-000013000000}"/>
    <cellStyle name="常规 2 2 4 3" xfId="42" xr:uid="{00000000-0005-0000-0000-000014000000}"/>
    <cellStyle name="常规 2 2 5" xfId="43" xr:uid="{00000000-0005-0000-0000-000015000000}"/>
    <cellStyle name="常规 2 2 5 2" xfId="44" xr:uid="{00000000-0005-0000-0000-000016000000}"/>
    <cellStyle name="常规 2 2 5 3" xfId="45" xr:uid="{00000000-0005-0000-0000-000017000000}"/>
    <cellStyle name="常规 2 2 6" xfId="46" xr:uid="{00000000-0005-0000-0000-000018000000}"/>
    <cellStyle name="常规 2 2 6 2" xfId="47" xr:uid="{00000000-0005-0000-0000-000019000000}"/>
    <cellStyle name="常规 2 2 6 3" xfId="48" xr:uid="{00000000-0005-0000-0000-00001A000000}"/>
    <cellStyle name="常规 2 2 7" xfId="49" xr:uid="{00000000-0005-0000-0000-00001B000000}"/>
    <cellStyle name="常规 2 2 7 2" xfId="50" xr:uid="{00000000-0005-0000-0000-00001C000000}"/>
    <cellStyle name="常规 2 2 7 3" xfId="51" xr:uid="{00000000-0005-0000-0000-00001D000000}"/>
    <cellStyle name="常规 2 2 8" xfId="52" xr:uid="{00000000-0005-0000-0000-00001E000000}"/>
    <cellStyle name="常规 2 2 8 2" xfId="32" xr:uid="{00000000-0005-0000-0000-00001F000000}"/>
    <cellStyle name="常规 2 2 8 3" xfId="34" xr:uid="{00000000-0005-0000-0000-000020000000}"/>
    <cellStyle name="常规 2 2 9" xfId="53" xr:uid="{00000000-0005-0000-0000-000021000000}"/>
    <cellStyle name="常规 2 3" xfId="55" xr:uid="{00000000-0005-0000-0000-000022000000}"/>
    <cellStyle name="常规 2 3 2" xfId="56" xr:uid="{00000000-0005-0000-0000-000023000000}"/>
    <cellStyle name="常规 2 3 3" xfId="57" xr:uid="{00000000-0005-0000-0000-000024000000}"/>
    <cellStyle name="常规 2 4" xfId="59" xr:uid="{00000000-0005-0000-0000-000025000000}"/>
    <cellStyle name="常规 2 4 2" xfId="60" xr:uid="{00000000-0005-0000-0000-000026000000}"/>
    <cellStyle name="常规 2 4 3" xfId="61" xr:uid="{00000000-0005-0000-0000-000027000000}"/>
    <cellStyle name="常规 2 5" xfId="62" xr:uid="{00000000-0005-0000-0000-000028000000}"/>
    <cellStyle name="常规 2 5 2" xfId="63" xr:uid="{00000000-0005-0000-0000-000029000000}"/>
    <cellStyle name="常规 2 5 3" xfId="64" xr:uid="{00000000-0005-0000-0000-00002A000000}"/>
    <cellStyle name="常规 2 6" xfId="65" xr:uid="{00000000-0005-0000-0000-00002B000000}"/>
    <cellStyle name="常规 2 6 2" xfId="66" xr:uid="{00000000-0005-0000-0000-00002C000000}"/>
    <cellStyle name="常规 2 6 3" xfId="67" xr:uid="{00000000-0005-0000-0000-00002D000000}"/>
    <cellStyle name="常规 2 7" xfId="68" xr:uid="{00000000-0005-0000-0000-00002E000000}"/>
    <cellStyle name="常规 2 7 2" xfId="69" xr:uid="{00000000-0005-0000-0000-00002F000000}"/>
    <cellStyle name="常规 2 7 3" xfId="8" xr:uid="{00000000-0005-0000-0000-000030000000}"/>
    <cellStyle name="常规 2 8" xfId="70" xr:uid="{00000000-0005-0000-0000-000031000000}"/>
    <cellStyle name="常规 2 8 2" xfId="71" xr:uid="{00000000-0005-0000-0000-000032000000}"/>
    <cellStyle name="常规 2 8 3" xfId="72" xr:uid="{00000000-0005-0000-0000-000033000000}"/>
    <cellStyle name="常规 2 9" xfId="73" xr:uid="{00000000-0005-0000-0000-000034000000}"/>
    <cellStyle name="常规 2 9 2" xfId="54" xr:uid="{00000000-0005-0000-0000-000035000000}"/>
    <cellStyle name="常规 2 9 3" xfId="58" xr:uid="{00000000-0005-0000-0000-000036000000}"/>
    <cellStyle name="常规 3" xfId="75" xr:uid="{00000000-0005-0000-0000-000037000000}"/>
    <cellStyle name="常规 3 2" xfId="77" xr:uid="{00000000-0005-0000-0000-000038000000}"/>
    <cellStyle name="常规 3 2 2" xfId="78" xr:uid="{00000000-0005-0000-0000-000039000000}"/>
    <cellStyle name="常规 3 2 2 2" xfId="79" xr:uid="{00000000-0005-0000-0000-00003A000000}"/>
    <cellStyle name="常规 3 2 3" xfId="80" xr:uid="{00000000-0005-0000-0000-00003B000000}"/>
    <cellStyle name="常规 3 3" xfId="81" xr:uid="{00000000-0005-0000-0000-00003C000000}"/>
    <cellStyle name="常规 4" xfId="83" xr:uid="{00000000-0005-0000-0000-00003D000000}"/>
    <cellStyle name="常规 4 2" xfId="85" xr:uid="{00000000-0005-0000-0000-00003E000000}"/>
    <cellStyle name="常规 4 2 10" xfId="87" xr:uid="{00000000-0005-0000-0000-00003F000000}"/>
    <cellStyle name="常规 4 2 2" xfId="89" xr:uid="{00000000-0005-0000-0000-000040000000}"/>
    <cellStyle name="常规 4 2 2 2" xfId="93" xr:uid="{00000000-0005-0000-0000-000041000000}"/>
    <cellStyle name="常规 4 2 2 3" xfId="13" xr:uid="{00000000-0005-0000-0000-000042000000}"/>
    <cellStyle name="常规 4 2 3" xfId="94" xr:uid="{00000000-0005-0000-0000-000043000000}"/>
    <cellStyle name="常规 4 2 3 2" xfId="96" xr:uid="{00000000-0005-0000-0000-000044000000}"/>
    <cellStyle name="常规 4 2 3 3" xfId="97" xr:uid="{00000000-0005-0000-0000-000045000000}"/>
    <cellStyle name="常规 4 2 4" xfId="98" xr:uid="{00000000-0005-0000-0000-000046000000}"/>
    <cellStyle name="常规 4 2 4 2" xfId="100" xr:uid="{00000000-0005-0000-0000-000047000000}"/>
    <cellStyle name="常规 4 2 4 3" xfId="101" xr:uid="{00000000-0005-0000-0000-000048000000}"/>
    <cellStyle name="常规 4 2 5" xfId="102" xr:uid="{00000000-0005-0000-0000-000049000000}"/>
    <cellStyle name="常规 4 2 5 2" xfId="103" xr:uid="{00000000-0005-0000-0000-00004A000000}"/>
    <cellStyle name="常规 4 2 5 3" xfId="104" xr:uid="{00000000-0005-0000-0000-00004B000000}"/>
    <cellStyle name="常规 4 2 6" xfId="106" xr:uid="{00000000-0005-0000-0000-00004C000000}"/>
    <cellStyle name="常规 4 2 6 2" xfId="107" xr:uid="{00000000-0005-0000-0000-00004D000000}"/>
    <cellStyle name="常规 4 2 6 3" xfId="108" xr:uid="{00000000-0005-0000-0000-00004E000000}"/>
    <cellStyle name="常规 4 2 7" xfId="109" xr:uid="{00000000-0005-0000-0000-00004F000000}"/>
    <cellStyle name="常规 4 2 7 2" xfId="110" xr:uid="{00000000-0005-0000-0000-000050000000}"/>
    <cellStyle name="常规 4 2 7 3" xfId="111" xr:uid="{00000000-0005-0000-0000-000051000000}"/>
    <cellStyle name="常规 4 2 8" xfId="112" xr:uid="{00000000-0005-0000-0000-000052000000}"/>
    <cellStyle name="常规 4 2 8 2" xfId="113" xr:uid="{00000000-0005-0000-0000-000053000000}"/>
    <cellStyle name="常规 4 2 8 3" xfId="114" xr:uid="{00000000-0005-0000-0000-000054000000}"/>
    <cellStyle name="常规 4 2 9" xfId="115" xr:uid="{00000000-0005-0000-0000-000055000000}"/>
    <cellStyle name="常规 4 3" xfId="116" xr:uid="{00000000-0005-0000-0000-000056000000}"/>
    <cellStyle name="常规 4 3 2" xfId="117" xr:uid="{00000000-0005-0000-0000-000057000000}"/>
    <cellStyle name="常规 4 4" xfId="88" xr:uid="{00000000-0005-0000-0000-000058000000}"/>
    <cellStyle name="常规 4 4 2" xfId="92" xr:uid="{00000000-0005-0000-0000-000059000000}"/>
    <cellStyle name="常规 5" xfId="118" xr:uid="{00000000-0005-0000-0000-00005A000000}"/>
    <cellStyle name="常规 5 2" xfId="14" xr:uid="{00000000-0005-0000-0000-00005B000000}"/>
    <cellStyle name="常规 6" xfId="10" xr:uid="{00000000-0005-0000-0000-00005C000000}"/>
    <cellStyle name="常规 6 10" xfId="74" xr:uid="{00000000-0005-0000-0000-00005D000000}"/>
    <cellStyle name="常规 6 10 2" xfId="76" xr:uid="{00000000-0005-0000-0000-00005E000000}"/>
    <cellStyle name="常规 6 11" xfId="82" xr:uid="{00000000-0005-0000-0000-00005F000000}"/>
    <cellStyle name="常规 6 11 2" xfId="84" xr:uid="{00000000-0005-0000-0000-000060000000}"/>
    <cellStyle name="常规 6 2" xfId="119" xr:uid="{00000000-0005-0000-0000-000061000000}"/>
    <cellStyle name="常规 6 2 2" xfId="120" xr:uid="{00000000-0005-0000-0000-000062000000}"/>
    <cellStyle name="常规 6 2 2 2" xfId="121" xr:uid="{00000000-0005-0000-0000-000063000000}"/>
    <cellStyle name="常规 6 3" xfId="123" xr:uid="{00000000-0005-0000-0000-000064000000}"/>
    <cellStyle name="常规 6 3 2" xfId="125" xr:uid="{00000000-0005-0000-0000-000065000000}"/>
    <cellStyle name="常规 6 3 2 2" xfId="17" xr:uid="{00000000-0005-0000-0000-000066000000}"/>
    <cellStyle name="常规 6 4" xfId="91" xr:uid="{00000000-0005-0000-0000-000067000000}"/>
    <cellStyle name="常规 6 4 2" xfId="128" xr:uid="{00000000-0005-0000-0000-000068000000}"/>
    <cellStyle name="常规 6 4 2 2" xfId="129" xr:uid="{00000000-0005-0000-0000-000069000000}"/>
    <cellStyle name="常规 6 5" xfId="12" xr:uid="{00000000-0005-0000-0000-00006A000000}"/>
    <cellStyle name="常规 6 5 2" xfId="130" xr:uid="{00000000-0005-0000-0000-00006B000000}"/>
    <cellStyle name="常规 6 5 2 2" xfId="131" xr:uid="{00000000-0005-0000-0000-00006C000000}"/>
    <cellStyle name="常规 6 6" xfId="132" xr:uid="{00000000-0005-0000-0000-00006D000000}"/>
    <cellStyle name="常规 6 6 2" xfId="133" xr:uid="{00000000-0005-0000-0000-00006E000000}"/>
    <cellStyle name="常规 6 6 2 2" xfId="134" xr:uid="{00000000-0005-0000-0000-00006F000000}"/>
    <cellStyle name="常规 6 7" xfId="135" xr:uid="{00000000-0005-0000-0000-000070000000}"/>
    <cellStyle name="常规 6 7 2" xfId="136" xr:uid="{00000000-0005-0000-0000-000071000000}"/>
    <cellStyle name="常规 6 7 2 2" xfId="137" xr:uid="{00000000-0005-0000-0000-000072000000}"/>
    <cellStyle name="常规 6 8" xfId="138" xr:uid="{00000000-0005-0000-0000-000073000000}"/>
    <cellStyle name="常规 6 8 2" xfId="139" xr:uid="{00000000-0005-0000-0000-000074000000}"/>
    <cellStyle name="常规 6 8 2 2" xfId="140" xr:uid="{00000000-0005-0000-0000-000075000000}"/>
    <cellStyle name="常规 6 9" xfId="141" xr:uid="{00000000-0005-0000-0000-000076000000}"/>
    <cellStyle name="常规 6 9 2" xfId="142" xr:uid="{00000000-0005-0000-0000-000077000000}"/>
    <cellStyle name="常规 7" xfId="143" xr:uid="{00000000-0005-0000-0000-000078000000}"/>
    <cellStyle name="常规 7 2" xfId="144" xr:uid="{00000000-0005-0000-0000-000079000000}"/>
    <cellStyle name="常规 8" xfId="145" xr:uid="{00000000-0005-0000-0000-00007A000000}"/>
    <cellStyle name="常规 9" xfId="146" xr:uid="{00000000-0005-0000-0000-00007B000000}"/>
    <cellStyle name="超链接 2" xfId="147" xr:uid="{00000000-0005-0000-0000-00007C000000}"/>
    <cellStyle name="超链接 2 2" xfId="148" xr:uid="{00000000-0005-0000-0000-00007D000000}"/>
    <cellStyle name="千位分隔" xfId="198" builtinId="3"/>
    <cellStyle name="千位分隔 2" xfId="150" xr:uid="{00000000-0005-0000-0000-00007F000000}"/>
    <cellStyle name="千位分隔 2 2" xfId="151" xr:uid="{00000000-0005-0000-0000-000080000000}"/>
    <cellStyle name="千位分隔 2 2 2" xfId="153" xr:uid="{00000000-0005-0000-0000-000081000000}"/>
    <cellStyle name="千位分隔 2 2 2 2" xfId="156" xr:uid="{00000000-0005-0000-0000-000082000000}"/>
    <cellStyle name="千位分隔 2 2 2 2 2" xfId="158" xr:uid="{00000000-0005-0000-0000-000083000000}"/>
    <cellStyle name="千位分隔 2 2 2 2 2 2" xfId="159" xr:uid="{00000000-0005-0000-0000-000084000000}"/>
    <cellStyle name="千位分隔 2 2 2 2 3" xfId="160" xr:uid="{00000000-0005-0000-0000-000085000000}"/>
    <cellStyle name="千位分隔 2 2 2 3" xfId="162" xr:uid="{00000000-0005-0000-0000-000086000000}"/>
    <cellStyle name="千位分隔 2 2 2 3 2" xfId="163" xr:uid="{00000000-0005-0000-0000-000087000000}"/>
    <cellStyle name="千位分隔 2 2 2 4" xfId="7" xr:uid="{00000000-0005-0000-0000-000088000000}"/>
    <cellStyle name="千位分隔 2 2 3" xfId="165" xr:uid="{00000000-0005-0000-0000-000089000000}"/>
    <cellStyle name="千位分隔 2 2 3 2" xfId="29" xr:uid="{00000000-0005-0000-0000-00008A000000}"/>
    <cellStyle name="千位分隔 2 2 3 2 2" xfId="166" xr:uid="{00000000-0005-0000-0000-00008B000000}"/>
    <cellStyle name="千位分隔 2 2 3 3" xfId="167" xr:uid="{00000000-0005-0000-0000-00008C000000}"/>
    <cellStyle name="千位分隔 2 2 4" xfId="5" xr:uid="{00000000-0005-0000-0000-00008D000000}"/>
    <cellStyle name="千位分隔 2 2 4 2" xfId="25" xr:uid="{00000000-0005-0000-0000-00008E000000}"/>
    <cellStyle name="千位分隔 2 2 5" xfId="168" xr:uid="{00000000-0005-0000-0000-00008F000000}"/>
    <cellStyle name="千位分隔 2 3" xfId="169" xr:uid="{00000000-0005-0000-0000-000090000000}"/>
    <cellStyle name="千位分隔 2 3 2" xfId="171" xr:uid="{00000000-0005-0000-0000-000091000000}"/>
    <cellStyle name="千位分隔 2 3 2 2" xfId="19" xr:uid="{00000000-0005-0000-0000-000092000000}"/>
    <cellStyle name="千位分隔 2 3 2 2 2" xfId="172" xr:uid="{00000000-0005-0000-0000-000093000000}"/>
    <cellStyle name="千位分隔 2 3 2 3" xfId="99" xr:uid="{00000000-0005-0000-0000-000094000000}"/>
    <cellStyle name="千位分隔 2 3 3" xfId="174" xr:uid="{00000000-0005-0000-0000-000095000000}"/>
    <cellStyle name="千位分隔 2 3 3 2" xfId="175" xr:uid="{00000000-0005-0000-0000-000096000000}"/>
    <cellStyle name="千位分隔 2 3 4" xfId="176" xr:uid="{00000000-0005-0000-0000-000097000000}"/>
    <cellStyle name="千位分隔 2 4" xfId="152" xr:uid="{00000000-0005-0000-0000-000098000000}"/>
    <cellStyle name="千位分隔 2 4 2" xfId="155" xr:uid="{00000000-0005-0000-0000-000099000000}"/>
    <cellStyle name="千位分隔 2 4 2 2" xfId="157" xr:uid="{00000000-0005-0000-0000-00009A000000}"/>
    <cellStyle name="千位分隔 2 4 3" xfId="161" xr:uid="{00000000-0005-0000-0000-00009B000000}"/>
    <cellStyle name="千位分隔 2 5" xfId="164" xr:uid="{00000000-0005-0000-0000-00009C000000}"/>
    <cellStyle name="千位分隔 2 5 2" xfId="28" xr:uid="{00000000-0005-0000-0000-00009D000000}"/>
    <cellStyle name="千位分隔 2 6" xfId="4" xr:uid="{00000000-0005-0000-0000-00009E000000}"/>
    <cellStyle name="千位分隔 3" xfId="177" xr:uid="{00000000-0005-0000-0000-00009F000000}"/>
    <cellStyle name="千位分隔 3 2" xfId="178" xr:uid="{00000000-0005-0000-0000-0000A0000000}"/>
    <cellStyle name="千位分隔 3 2 2" xfId="122" xr:uid="{00000000-0005-0000-0000-0000A1000000}"/>
    <cellStyle name="千位分隔 3 2 2 2" xfId="124" xr:uid="{00000000-0005-0000-0000-0000A2000000}"/>
    <cellStyle name="千位分隔 3 2 2 2 2" xfId="16" xr:uid="{00000000-0005-0000-0000-0000A3000000}"/>
    <cellStyle name="千位分隔 3 2 2 3" xfId="179" xr:uid="{00000000-0005-0000-0000-0000A4000000}"/>
    <cellStyle name="千位分隔 3 2 3" xfId="90" xr:uid="{00000000-0005-0000-0000-0000A5000000}"/>
    <cellStyle name="千位分隔 3 2 3 2" xfId="127" xr:uid="{00000000-0005-0000-0000-0000A6000000}"/>
    <cellStyle name="千位分隔 3 2 4" xfId="11" xr:uid="{00000000-0005-0000-0000-0000A7000000}"/>
    <cellStyle name="千位分隔 3 3" xfId="180" xr:uid="{00000000-0005-0000-0000-0000A8000000}"/>
    <cellStyle name="千位分隔 3 3 2" xfId="6" xr:uid="{00000000-0005-0000-0000-0000A9000000}"/>
    <cellStyle name="千位分隔 3 3 2 2" xfId="149" xr:uid="{00000000-0005-0000-0000-0000AA000000}"/>
    <cellStyle name="千位分隔 3 3 3" xfId="95" xr:uid="{00000000-0005-0000-0000-0000AB000000}"/>
    <cellStyle name="千位分隔 3 4" xfId="170" xr:uid="{00000000-0005-0000-0000-0000AC000000}"/>
    <cellStyle name="千位分隔 3 4 2" xfId="18" xr:uid="{00000000-0005-0000-0000-0000AD000000}"/>
    <cellStyle name="千位分隔 3 5" xfId="173" xr:uid="{00000000-0005-0000-0000-0000AE000000}"/>
    <cellStyle name="千位分隔 4" xfId="181" xr:uid="{00000000-0005-0000-0000-0000AF000000}"/>
    <cellStyle name="千位分隔 4 2" xfId="182" xr:uid="{00000000-0005-0000-0000-0000B0000000}"/>
    <cellStyle name="千位分隔 4 2 2" xfId="183" xr:uid="{00000000-0005-0000-0000-0000B1000000}"/>
    <cellStyle name="千位分隔 4 2 2 2" xfId="105" xr:uid="{00000000-0005-0000-0000-0000B2000000}"/>
    <cellStyle name="千位分隔 4 2 3" xfId="184" xr:uid="{00000000-0005-0000-0000-0000B3000000}"/>
    <cellStyle name="千位分隔 4 3" xfId="185" xr:uid="{00000000-0005-0000-0000-0000B4000000}"/>
    <cellStyle name="千位分隔 4 3 2" xfId="86" xr:uid="{00000000-0005-0000-0000-0000B5000000}"/>
    <cellStyle name="千位分隔 4 4" xfId="154" xr:uid="{00000000-0005-0000-0000-0000B6000000}"/>
    <cellStyle name="千位分隔 5" xfId="186" xr:uid="{00000000-0005-0000-0000-0000B7000000}"/>
    <cellStyle name="千位分隔 5 2" xfId="187" xr:uid="{00000000-0005-0000-0000-0000B8000000}"/>
    <cellStyle name="千位分隔 5 2 2" xfId="188" xr:uid="{00000000-0005-0000-0000-0000B9000000}"/>
    <cellStyle name="千位分隔 5 2 2 2" xfId="189" xr:uid="{00000000-0005-0000-0000-0000BA000000}"/>
    <cellStyle name="千位分隔 5 2 3" xfId="126" xr:uid="{00000000-0005-0000-0000-0000BB000000}"/>
    <cellStyle name="千位分隔 5 3" xfId="190" xr:uid="{00000000-0005-0000-0000-0000BC000000}"/>
    <cellStyle name="千位分隔 5 3 2" xfId="191" xr:uid="{00000000-0005-0000-0000-0000BD000000}"/>
    <cellStyle name="千位分隔 5 4" xfId="27" xr:uid="{00000000-0005-0000-0000-0000BE000000}"/>
    <cellStyle name="千位分隔 6" xfId="192" xr:uid="{00000000-0005-0000-0000-0000BF000000}"/>
    <cellStyle name="千位分隔 6 2" xfId="22" xr:uid="{00000000-0005-0000-0000-0000C0000000}"/>
    <cellStyle name="千位分隔 6 2 2" xfId="193" xr:uid="{00000000-0005-0000-0000-0000C1000000}"/>
    <cellStyle name="千位分隔 6 3" xfId="20" xr:uid="{00000000-0005-0000-0000-0000C2000000}"/>
    <cellStyle name="千位分隔 7" xfId="194" xr:uid="{00000000-0005-0000-0000-0000C3000000}"/>
    <cellStyle name="千位分隔 7 2" xfId="195" xr:uid="{00000000-0005-0000-0000-0000C4000000}"/>
    <cellStyle name="千位分隔 8" xfId="196" xr:uid="{00000000-0005-0000-0000-0000C5000000}"/>
    <cellStyle name="千位分隔 9" xfId="197" xr:uid="{00000000-0005-0000-0000-0000C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opLeftCell="A25" zoomScale="115" workbookViewId="0">
      <selection activeCell="G26" sqref="G26"/>
    </sheetView>
  </sheetViews>
  <sheetFormatPr defaultColWidth="9" defaultRowHeight="14.35"/>
  <cols>
    <col min="1" max="1" width="11.87890625" style="31" customWidth="1"/>
    <col min="2" max="2" width="5.234375" style="3" customWidth="1"/>
    <col min="3" max="3" width="22.1171875" style="2" customWidth="1"/>
    <col min="4" max="5" width="9.64453125" style="4" customWidth="1"/>
    <col min="6" max="6" width="7.64453125" style="41" customWidth="1"/>
    <col min="7" max="7" width="9.1171875" style="28" bestFit="1" customWidth="1"/>
    <col min="8" max="8" width="4.234375" style="28" bestFit="1" customWidth="1"/>
    <col min="9" max="9" width="8.1171875" style="46" bestFit="1" customWidth="1"/>
    <col min="10" max="13" width="7.1171875" style="43" customWidth="1"/>
    <col min="14" max="14" width="9" style="2"/>
  </cols>
  <sheetData>
    <row r="1" spans="1:14" ht="18.75" customHeight="1" thickBot="1">
      <c r="A1" s="58" t="s">
        <v>193</v>
      </c>
      <c r="B1" s="59"/>
      <c r="C1" s="59"/>
      <c r="D1" s="59"/>
      <c r="E1" s="59"/>
      <c r="F1" s="59"/>
      <c r="G1" s="59"/>
      <c r="H1" s="59"/>
      <c r="I1" s="59"/>
      <c r="J1" s="50"/>
      <c r="K1" s="50"/>
      <c r="L1" s="50"/>
      <c r="M1" s="50"/>
      <c r="N1" s="33"/>
    </row>
    <row r="2" spans="1:14" ht="14.7" thickBot="1">
      <c r="A2" s="66" t="s">
        <v>3</v>
      </c>
      <c r="B2" s="67"/>
      <c r="C2" s="68"/>
      <c r="D2" s="60" t="s">
        <v>4</v>
      </c>
      <c r="E2" s="61"/>
      <c r="F2" s="72" t="s">
        <v>182</v>
      </c>
      <c r="G2" s="62" t="s">
        <v>186</v>
      </c>
      <c r="H2" s="62" t="s">
        <v>181</v>
      </c>
      <c r="I2" s="64" t="s">
        <v>185</v>
      </c>
      <c r="J2" s="85" t="s">
        <v>174</v>
      </c>
      <c r="K2" s="83" t="s">
        <v>194</v>
      </c>
      <c r="L2" s="83" t="s">
        <v>175</v>
      </c>
      <c r="M2" s="80" t="s">
        <v>176</v>
      </c>
      <c r="N2" s="34"/>
    </row>
    <row r="3" spans="1:14" ht="14.7" thickBot="1">
      <c r="A3" s="69"/>
      <c r="B3" s="70"/>
      <c r="C3" s="71"/>
      <c r="D3" s="6" t="s">
        <v>7</v>
      </c>
      <c r="E3" s="6" t="s">
        <v>8</v>
      </c>
      <c r="F3" s="73"/>
      <c r="G3" s="63"/>
      <c r="H3" s="63"/>
      <c r="I3" s="65"/>
      <c r="J3" s="86"/>
      <c r="K3" s="84"/>
      <c r="L3" s="84"/>
      <c r="M3" s="81"/>
      <c r="N3" s="34"/>
    </row>
    <row r="4" spans="1:14" ht="14.7" thickBot="1">
      <c r="A4" s="75" t="s">
        <v>19</v>
      </c>
      <c r="B4" s="7" t="s">
        <v>20</v>
      </c>
      <c r="C4" s="8" t="s">
        <v>21</v>
      </c>
      <c r="D4" s="9">
        <v>44197</v>
      </c>
      <c r="E4" s="9">
        <v>45657</v>
      </c>
      <c r="F4" s="39">
        <f>DATEDIF(D4,E4,"M")+1</f>
        <v>48</v>
      </c>
      <c r="G4" s="42">
        <v>500</v>
      </c>
      <c r="H4" s="42" t="s">
        <v>183</v>
      </c>
      <c r="I4" s="53">
        <f>SUM(J4:M4)</f>
        <v>123.75</v>
      </c>
      <c r="J4" s="51">
        <f>G4*9*55/10000</f>
        <v>24.75</v>
      </c>
      <c r="K4" s="45">
        <f>$G$4*12*55/10000</f>
        <v>33</v>
      </c>
      <c r="L4" s="45">
        <f t="shared" ref="L4:M4" si="0">$G$4*12*55/10000</f>
        <v>33</v>
      </c>
      <c r="M4" s="48">
        <f t="shared" si="0"/>
        <v>33</v>
      </c>
      <c r="N4" s="35"/>
    </row>
    <row r="5" spans="1:14" ht="14.7" thickBot="1">
      <c r="A5" s="76"/>
      <c r="B5" s="7" t="s">
        <v>27</v>
      </c>
      <c r="C5" s="24" t="s">
        <v>184</v>
      </c>
      <c r="D5" s="9">
        <v>44198</v>
      </c>
      <c r="E5" s="9">
        <v>44286</v>
      </c>
      <c r="F5" s="39">
        <f>DATEDIF(D5,E5,"M")+1</f>
        <v>3</v>
      </c>
      <c r="G5" s="37">
        <v>500</v>
      </c>
      <c r="H5" s="42" t="s">
        <v>183</v>
      </c>
      <c r="I5" s="54">
        <f t="shared" ref="I5:I23" si="1">SUM(J5:M5)</f>
        <v>70</v>
      </c>
      <c r="J5" s="51">
        <v>70</v>
      </c>
      <c r="K5" s="45"/>
      <c r="L5" s="45"/>
      <c r="M5" s="48"/>
      <c r="N5" s="36"/>
    </row>
    <row r="6" spans="1:14" ht="14.7" thickBot="1">
      <c r="A6" s="76"/>
      <c r="B6" s="7" t="s">
        <v>32</v>
      </c>
      <c r="C6" s="8" t="s">
        <v>33</v>
      </c>
      <c r="D6" s="9">
        <v>44199</v>
      </c>
      <c r="E6" s="9">
        <v>44286</v>
      </c>
      <c r="F6" s="39">
        <f t="shared" ref="F6:F33" si="2">DATEDIF(D6,E6,"M")+1</f>
        <v>3</v>
      </c>
      <c r="G6" s="37"/>
      <c r="H6" s="37"/>
      <c r="I6" s="54">
        <f t="shared" si="1"/>
        <v>10</v>
      </c>
      <c r="J6" s="51">
        <v>10</v>
      </c>
      <c r="K6" s="45"/>
      <c r="L6" s="45"/>
      <c r="M6" s="48"/>
      <c r="N6" s="35"/>
    </row>
    <row r="7" spans="1:14" ht="14.7" thickBot="1">
      <c r="A7" s="76"/>
      <c r="B7" s="7" t="s">
        <v>38</v>
      </c>
      <c r="C7" s="8" t="s">
        <v>39</v>
      </c>
      <c r="D7" s="9">
        <v>44200</v>
      </c>
      <c r="E7" s="9">
        <v>44286</v>
      </c>
      <c r="F7" s="39">
        <f t="shared" si="2"/>
        <v>3</v>
      </c>
      <c r="G7" s="37"/>
      <c r="H7" s="37"/>
      <c r="I7" s="54">
        <f t="shared" si="1"/>
        <v>20</v>
      </c>
      <c r="J7" s="51">
        <v>20</v>
      </c>
      <c r="K7" s="45"/>
      <c r="L7" s="45"/>
      <c r="M7" s="48"/>
      <c r="N7" s="36"/>
    </row>
    <row r="8" spans="1:14" ht="14.7" thickBot="1">
      <c r="A8" s="76"/>
      <c r="B8" s="7" t="s">
        <v>42</v>
      </c>
      <c r="C8" s="24" t="s">
        <v>167</v>
      </c>
      <c r="D8" s="9">
        <v>44201</v>
      </c>
      <c r="E8" s="9">
        <v>44286</v>
      </c>
      <c r="F8" s="39">
        <f t="shared" si="2"/>
        <v>3</v>
      </c>
      <c r="G8" s="37"/>
      <c r="H8" s="37"/>
      <c r="I8" s="54">
        <f t="shared" si="1"/>
        <v>50</v>
      </c>
      <c r="J8" s="51">
        <v>50</v>
      </c>
      <c r="K8" s="45"/>
      <c r="L8" s="45"/>
      <c r="M8" s="48"/>
      <c r="N8" s="35"/>
    </row>
    <row r="9" spans="1:14" ht="14.7" thickBot="1">
      <c r="A9" s="76"/>
      <c r="B9" s="7" t="s">
        <v>46</v>
      </c>
      <c r="C9" s="8" t="s">
        <v>47</v>
      </c>
      <c r="D9" s="9">
        <v>44202</v>
      </c>
      <c r="E9" s="9">
        <v>44286</v>
      </c>
      <c r="F9" s="39">
        <f t="shared" si="2"/>
        <v>3</v>
      </c>
      <c r="G9" s="37"/>
      <c r="H9" s="37"/>
      <c r="I9" s="54">
        <f t="shared" si="1"/>
        <v>10</v>
      </c>
      <c r="J9" s="51">
        <v>10</v>
      </c>
      <c r="K9" s="45"/>
      <c r="L9" s="45"/>
      <c r="M9" s="48"/>
      <c r="N9" s="36"/>
    </row>
    <row r="10" spans="1:14" ht="14.7" thickBot="1">
      <c r="A10" s="76"/>
      <c r="B10" s="7" t="s">
        <v>50</v>
      </c>
      <c r="C10" s="8" t="s">
        <v>51</v>
      </c>
      <c r="D10" s="9">
        <v>44203</v>
      </c>
      <c r="E10" s="9">
        <v>45657</v>
      </c>
      <c r="F10" s="39">
        <f t="shared" si="2"/>
        <v>48</v>
      </c>
      <c r="G10" s="37"/>
      <c r="H10" s="37"/>
      <c r="I10" s="54">
        <f t="shared" si="1"/>
        <v>60</v>
      </c>
      <c r="J10" s="51">
        <v>15</v>
      </c>
      <c r="K10" s="45">
        <v>15</v>
      </c>
      <c r="L10" s="45">
        <v>15</v>
      </c>
      <c r="M10" s="48">
        <v>15</v>
      </c>
      <c r="N10" s="36"/>
    </row>
    <row r="11" spans="1:14" ht="14.7" thickBot="1">
      <c r="A11" s="76"/>
      <c r="B11" s="7" t="s">
        <v>54</v>
      </c>
      <c r="C11" s="8" t="s">
        <v>55</v>
      </c>
      <c r="D11" s="9">
        <v>44204</v>
      </c>
      <c r="E11" s="9">
        <v>45657</v>
      </c>
      <c r="F11" s="39">
        <f t="shared" si="2"/>
        <v>48</v>
      </c>
      <c r="G11" s="37">
        <v>500</v>
      </c>
      <c r="H11" s="42" t="s">
        <v>188</v>
      </c>
      <c r="I11" s="54">
        <f t="shared" si="1"/>
        <v>24</v>
      </c>
      <c r="J11" s="51">
        <f>12*0.5</f>
        <v>6</v>
      </c>
      <c r="K11" s="45">
        <f t="shared" ref="K11:M11" si="3">12*0.5</f>
        <v>6</v>
      </c>
      <c r="L11" s="45">
        <f t="shared" si="3"/>
        <v>6</v>
      </c>
      <c r="M11" s="48">
        <f t="shared" si="3"/>
        <v>6</v>
      </c>
      <c r="N11" s="36"/>
    </row>
    <row r="12" spans="1:14" ht="14.7" thickBot="1">
      <c r="A12" s="77"/>
      <c r="B12" s="7" t="s">
        <v>58</v>
      </c>
      <c r="C12" s="8" t="s">
        <v>59</v>
      </c>
      <c r="D12" s="9">
        <v>44205</v>
      </c>
      <c r="E12" s="9">
        <v>45657</v>
      </c>
      <c r="F12" s="39">
        <f t="shared" si="2"/>
        <v>48</v>
      </c>
      <c r="G12" s="37"/>
      <c r="H12" s="37"/>
      <c r="I12" s="54">
        <f t="shared" si="1"/>
        <v>10</v>
      </c>
      <c r="J12" s="51">
        <v>2</v>
      </c>
      <c r="K12" s="45">
        <v>2</v>
      </c>
      <c r="L12" s="45">
        <v>3</v>
      </c>
      <c r="M12" s="48">
        <v>3</v>
      </c>
      <c r="N12" s="36"/>
    </row>
    <row r="13" spans="1:14" ht="14.7" thickBot="1">
      <c r="A13" s="75" t="s">
        <v>61</v>
      </c>
      <c r="B13" s="7" t="s">
        <v>62</v>
      </c>
      <c r="C13" s="8" t="s">
        <v>63</v>
      </c>
      <c r="D13" s="9">
        <v>44206</v>
      </c>
      <c r="E13" s="9">
        <v>45657</v>
      </c>
      <c r="F13" s="39">
        <f t="shared" si="2"/>
        <v>48</v>
      </c>
      <c r="G13" s="37">
        <v>8</v>
      </c>
      <c r="H13" s="42" t="s">
        <v>187</v>
      </c>
      <c r="I13" s="54">
        <f t="shared" si="1"/>
        <v>789.59999999999991</v>
      </c>
      <c r="J13" s="51">
        <f>5*2*12</f>
        <v>120</v>
      </c>
      <c r="K13" s="45">
        <f>6*2.5*12</f>
        <v>180</v>
      </c>
      <c r="L13" s="45">
        <f>6*2.8*12</f>
        <v>201.59999999999997</v>
      </c>
      <c r="M13" s="48">
        <f>8*3*12</f>
        <v>288</v>
      </c>
      <c r="N13" s="36"/>
    </row>
    <row r="14" spans="1:14" ht="14.7" thickBot="1">
      <c r="A14" s="76"/>
      <c r="B14" s="7" t="s">
        <v>65</v>
      </c>
      <c r="C14" s="8" t="s">
        <v>66</v>
      </c>
      <c r="D14" s="9">
        <v>44207</v>
      </c>
      <c r="E14" s="9">
        <v>45657</v>
      </c>
      <c r="F14" s="39">
        <f t="shared" si="2"/>
        <v>48</v>
      </c>
      <c r="G14" s="37">
        <v>20</v>
      </c>
      <c r="H14" s="42" t="s">
        <v>190</v>
      </c>
      <c r="I14" s="54">
        <f t="shared" si="1"/>
        <v>10</v>
      </c>
      <c r="J14" s="51">
        <v>2</v>
      </c>
      <c r="K14" s="45">
        <v>2</v>
      </c>
      <c r="L14" s="45">
        <v>3</v>
      </c>
      <c r="M14" s="48">
        <v>3</v>
      </c>
      <c r="N14" s="36"/>
    </row>
    <row r="15" spans="1:14" ht="23" thickBot="1">
      <c r="A15" s="77"/>
      <c r="B15" s="7" t="s">
        <v>67</v>
      </c>
      <c r="C15" s="24" t="s">
        <v>189</v>
      </c>
      <c r="D15" s="9">
        <v>44207</v>
      </c>
      <c r="E15" s="9">
        <v>45657</v>
      </c>
      <c r="F15" s="39">
        <f t="shared" si="2"/>
        <v>48</v>
      </c>
      <c r="G15" s="37"/>
      <c r="H15" s="37"/>
      <c r="I15" s="54">
        <f t="shared" si="1"/>
        <v>80</v>
      </c>
      <c r="J15" s="51">
        <v>20</v>
      </c>
      <c r="K15" s="45">
        <v>20</v>
      </c>
      <c r="L15" s="45">
        <v>20</v>
      </c>
      <c r="M15" s="48">
        <v>20</v>
      </c>
      <c r="N15" s="35"/>
    </row>
    <row r="16" spans="1:14" ht="14.7" thickBot="1">
      <c r="A16" s="62" t="s">
        <v>178</v>
      </c>
      <c r="B16" s="7" t="s">
        <v>68</v>
      </c>
      <c r="C16" s="24" t="s">
        <v>179</v>
      </c>
      <c r="D16" s="9">
        <v>44207</v>
      </c>
      <c r="E16" s="9">
        <v>44316</v>
      </c>
      <c r="F16" s="39">
        <f t="shared" si="2"/>
        <v>4</v>
      </c>
      <c r="G16" s="37"/>
      <c r="H16" s="37"/>
      <c r="I16" s="54">
        <f t="shared" si="1"/>
        <v>30</v>
      </c>
      <c r="J16" s="51">
        <v>30</v>
      </c>
      <c r="K16" s="45"/>
      <c r="L16" s="45"/>
      <c r="M16" s="48"/>
      <c r="N16" s="35"/>
    </row>
    <row r="17" spans="1:14" ht="14.7" thickBot="1">
      <c r="A17" s="78"/>
      <c r="B17" s="7" t="s">
        <v>70</v>
      </c>
      <c r="C17" s="24" t="s">
        <v>180</v>
      </c>
      <c r="D17" s="9">
        <v>44208</v>
      </c>
      <c r="E17" s="9">
        <v>44346</v>
      </c>
      <c r="F17" s="39">
        <f t="shared" si="2"/>
        <v>5</v>
      </c>
      <c r="G17" s="37"/>
      <c r="H17" s="37"/>
      <c r="I17" s="54">
        <f t="shared" si="1"/>
        <v>30</v>
      </c>
      <c r="J17" s="51">
        <v>30</v>
      </c>
      <c r="K17" s="45"/>
      <c r="L17" s="45"/>
      <c r="M17" s="48"/>
      <c r="N17" s="35"/>
    </row>
    <row r="18" spans="1:14" ht="14.7" thickBot="1">
      <c r="A18" s="78"/>
      <c r="B18" s="7" t="s">
        <v>72</v>
      </c>
      <c r="C18" s="8" t="s">
        <v>69</v>
      </c>
      <c r="D18" s="9">
        <v>44287</v>
      </c>
      <c r="E18" s="9">
        <v>44377</v>
      </c>
      <c r="F18" s="39">
        <f t="shared" si="2"/>
        <v>3</v>
      </c>
      <c r="G18" s="37">
        <v>5</v>
      </c>
      <c r="H18" s="42" t="s">
        <v>191</v>
      </c>
      <c r="I18" s="54">
        <f t="shared" si="1"/>
        <v>100</v>
      </c>
      <c r="J18" s="51">
        <v>100</v>
      </c>
      <c r="K18" s="45"/>
      <c r="L18" s="45"/>
      <c r="M18" s="48"/>
      <c r="N18" s="36"/>
    </row>
    <row r="19" spans="1:14" ht="14.7" thickBot="1">
      <c r="A19" s="78"/>
      <c r="B19" s="7" t="s">
        <v>74</v>
      </c>
      <c r="C19" s="8" t="s">
        <v>71</v>
      </c>
      <c r="D19" s="9">
        <v>44287</v>
      </c>
      <c r="E19" s="38">
        <v>44469</v>
      </c>
      <c r="F19" s="39">
        <f t="shared" si="2"/>
        <v>6</v>
      </c>
      <c r="G19" s="37"/>
      <c r="H19" s="37"/>
      <c r="I19" s="54">
        <f t="shared" si="1"/>
        <v>40</v>
      </c>
      <c r="J19" s="51">
        <v>40</v>
      </c>
      <c r="K19" s="45"/>
      <c r="L19" s="45"/>
      <c r="M19" s="48"/>
      <c r="N19" s="35"/>
    </row>
    <row r="20" spans="1:14" ht="14.7" thickBot="1">
      <c r="A20" s="78"/>
      <c r="B20" s="7" t="s">
        <v>76</v>
      </c>
      <c r="C20" s="8" t="s">
        <v>73</v>
      </c>
      <c r="D20" s="9">
        <v>44287</v>
      </c>
      <c r="E20" s="9">
        <v>44469</v>
      </c>
      <c r="F20" s="39">
        <f t="shared" si="2"/>
        <v>6</v>
      </c>
      <c r="G20" s="37"/>
      <c r="H20" s="37"/>
      <c r="I20" s="54">
        <f t="shared" si="1"/>
        <v>50</v>
      </c>
      <c r="J20" s="51">
        <v>50</v>
      </c>
      <c r="K20" s="45"/>
      <c r="L20" s="45"/>
      <c r="M20" s="48"/>
      <c r="N20" s="36"/>
    </row>
    <row r="21" spans="1:14" ht="14.7" thickBot="1">
      <c r="A21" s="78"/>
      <c r="B21" s="7" t="s">
        <v>78</v>
      </c>
      <c r="C21" s="8" t="s">
        <v>77</v>
      </c>
      <c r="D21" s="9">
        <v>44348</v>
      </c>
      <c r="E21" s="9">
        <v>44561</v>
      </c>
      <c r="F21" s="39">
        <f t="shared" si="2"/>
        <v>7</v>
      </c>
      <c r="G21" s="37"/>
      <c r="H21" s="37"/>
      <c r="I21" s="54">
        <f t="shared" si="1"/>
        <v>20</v>
      </c>
      <c r="J21" s="51">
        <v>20</v>
      </c>
      <c r="K21" s="45"/>
      <c r="L21" s="45"/>
      <c r="M21" s="48"/>
      <c r="N21" s="36"/>
    </row>
    <row r="22" spans="1:14" ht="14.7" thickBot="1">
      <c r="A22" s="79"/>
      <c r="B22" s="7" t="s">
        <v>177</v>
      </c>
      <c r="C22" s="8" t="s">
        <v>79</v>
      </c>
      <c r="D22" s="9">
        <v>44348</v>
      </c>
      <c r="E22" s="9">
        <v>44561</v>
      </c>
      <c r="F22" s="39">
        <f t="shared" si="2"/>
        <v>7</v>
      </c>
      <c r="G22" s="37"/>
      <c r="H22" s="37"/>
      <c r="I22" s="54">
        <f t="shared" si="1"/>
        <v>30</v>
      </c>
      <c r="J22" s="51">
        <v>30</v>
      </c>
      <c r="K22" s="45"/>
      <c r="L22" s="45"/>
      <c r="M22" s="48"/>
      <c r="N22" s="35"/>
    </row>
    <row r="23" spans="1:14" ht="14.7" thickBot="1">
      <c r="A23" s="25" t="s">
        <v>168</v>
      </c>
      <c r="B23" s="7" t="s">
        <v>83</v>
      </c>
      <c r="C23" s="8" t="s">
        <v>84</v>
      </c>
      <c r="D23" s="9">
        <v>44470</v>
      </c>
      <c r="E23" s="9">
        <v>44651</v>
      </c>
      <c r="F23" s="39">
        <f t="shared" si="2"/>
        <v>6</v>
      </c>
      <c r="G23" s="37"/>
      <c r="H23" s="37"/>
      <c r="I23" s="54">
        <f t="shared" si="1"/>
        <v>10</v>
      </c>
      <c r="J23" s="51">
        <v>10</v>
      </c>
      <c r="K23" s="45"/>
      <c r="L23" s="45"/>
      <c r="M23" s="48"/>
      <c r="N23" s="36"/>
    </row>
    <row r="24" spans="1:14" ht="14.7" thickBot="1">
      <c r="A24" s="62" t="s">
        <v>169</v>
      </c>
      <c r="B24" s="23" t="s">
        <v>157</v>
      </c>
      <c r="C24" s="8" t="s">
        <v>86</v>
      </c>
      <c r="D24" s="9">
        <v>44256</v>
      </c>
      <c r="E24" s="9">
        <v>44347</v>
      </c>
      <c r="F24" s="39">
        <f t="shared" si="2"/>
        <v>3</v>
      </c>
      <c r="G24" s="37"/>
      <c r="H24" s="44"/>
      <c r="I24" s="62">
        <v>600</v>
      </c>
      <c r="J24" s="51"/>
      <c r="K24" s="82">
        <v>300</v>
      </c>
      <c r="L24" s="82">
        <v>300</v>
      </c>
      <c r="M24" s="48"/>
      <c r="N24" s="36"/>
    </row>
    <row r="25" spans="1:14" ht="14.7" thickBot="1">
      <c r="A25" s="76"/>
      <c r="B25" s="23" t="s">
        <v>158</v>
      </c>
      <c r="C25" s="10" t="s">
        <v>88</v>
      </c>
      <c r="D25" s="9">
        <v>44593</v>
      </c>
      <c r="E25" s="9">
        <v>45169</v>
      </c>
      <c r="F25" s="39">
        <f t="shared" si="2"/>
        <v>19</v>
      </c>
      <c r="G25" s="37"/>
      <c r="H25" s="44"/>
      <c r="I25" s="74"/>
      <c r="J25" s="51"/>
      <c r="K25" s="83"/>
      <c r="L25" s="83"/>
      <c r="M25" s="48"/>
      <c r="N25" s="35"/>
    </row>
    <row r="26" spans="1:14" ht="14.7" thickBot="1">
      <c r="A26" s="76"/>
      <c r="B26" s="23" t="s">
        <v>159</v>
      </c>
      <c r="C26" s="8" t="s">
        <v>91</v>
      </c>
      <c r="D26" s="9">
        <v>44593</v>
      </c>
      <c r="E26" s="9">
        <v>45169</v>
      </c>
      <c r="F26" s="39">
        <f t="shared" si="2"/>
        <v>19</v>
      </c>
      <c r="G26" s="37"/>
      <c r="H26" s="44"/>
      <c r="I26" s="74"/>
      <c r="J26" s="51"/>
      <c r="K26" s="83"/>
      <c r="L26" s="83"/>
      <c r="M26" s="48"/>
      <c r="N26" s="35"/>
    </row>
    <row r="27" spans="1:14" ht="22.2" customHeight="1" thickBot="1">
      <c r="A27" s="77"/>
      <c r="B27" s="23" t="s">
        <v>160</v>
      </c>
      <c r="C27" s="10" t="s">
        <v>94</v>
      </c>
      <c r="D27" s="9">
        <v>44197</v>
      </c>
      <c r="E27" s="9">
        <v>45169</v>
      </c>
      <c r="F27" s="39">
        <f t="shared" si="2"/>
        <v>32</v>
      </c>
      <c r="G27" s="37"/>
      <c r="H27" s="37"/>
      <c r="I27" s="63"/>
      <c r="J27" s="51"/>
      <c r="K27" s="84"/>
      <c r="L27" s="84"/>
      <c r="M27" s="48"/>
      <c r="N27" s="36"/>
    </row>
    <row r="28" spans="1:14" ht="14.7" thickBot="1">
      <c r="A28" s="30" t="s">
        <v>155</v>
      </c>
      <c r="B28" s="23" t="s">
        <v>161</v>
      </c>
      <c r="C28" s="8" t="s">
        <v>95</v>
      </c>
      <c r="D28" s="9">
        <v>45200</v>
      </c>
      <c r="E28" s="9">
        <v>45200</v>
      </c>
      <c r="F28" s="39">
        <f t="shared" si="2"/>
        <v>1</v>
      </c>
      <c r="G28" s="37"/>
      <c r="H28" s="42" t="s">
        <v>192</v>
      </c>
      <c r="I28" s="53">
        <f t="shared" ref="I28:I31" si="4">SUM(J28:M28)</f>
        <v>15.36</v>
      </c>
      <c r="J28" s="51"/>
      <c r="K28" s="45"/>
      <c r="L28" s="42">
        <v>15.36</v>
      </c>
      <c r="M28" s="48"/>
      <c r="N28" s="36"/>
    </row>
    <row r="29" spans="1:14" ht="14.7" thickBot="1">
      <c r="A29" s="62" t="s">
        <v>156</v>
      </c>
      <c r="B29" s="23" t="s">
        <v>162</v>
      </c>
      <c r="C29" s="8" t="s">
        <v>96</v>
      </c>
      <c r="D29" s="9">
        <v>44208</v>
      </c>
      <c r="E29" s="9">
        <v>45657</v>
      </c>
      <c r="F29" s="39">
        <f t="shared" si="2"/>
        <v>48</v>
      </c>
      <c r="G29" s="37"/>
      <c r="H29" s="37"/>
      <c r="I29" s="54">
        <f t="shared" si="4"/>
        <v>49</v>
      </c>
      <c r="J29" s="51">
        <v>10</v>
      </c>
      <c r="K29" s="45">
        <v>12</v>
      </c>
      <c r="L29" s="45">
        <v>12</v>
      </c>
      <c r="M29" s="48">
        <v>15</v>
      </c>
      <c r="N29" s="36"/>
    </row>
    <row r="30" spans="1:14" ht="14.7" thickBot="1">
      <c r="A30" s="76"/>
      <c r="B30" s="23" t="s">
        <v>163</v>
      </c>
      <c r="C30" s="8" t="s">
        <v>97</v>
      </c>
      <c r="D30" s="9">
        <v>44209</v>
      </c>
      <c r="E30" s="9">
        <v>45657</v>
      </c>
      <c r="F30" s="39">
        <f t="shared" si="2"/>
        <v>48</v>
      </c>
      <c r="G30" s="37"/>
      <c r="H30" s="37"/>
      <c r="I30" s="54">
        <f t="shared" si="4"/>
        <v>24</v>
      </c>
      <c r="J30" s="51">
        <v>6</v>
      </c>
      <c r="K30" s="45">
        <v>6</v>
      </c>
      <c r="L30" s="45">
        <v>6</v>
      </c>
      <c r="M30" s="48">
        <v>6</v>
      </c>
      <c r="N30" s="36"/>
    </row>
    <row r="31" spans="1:14" ht="14.7" thickBot="1">
      <c r="A31" s="76"/>
      <c r="B31" s="23" t="s">
        <v>164</v>
      </c>
      <c r="C31" s="8" t="s">
        <v>98</v>
      </c>
      <c r="D31" s="9">
        <v>44210</v>
      </c>
      <c r="E31" s="9">
        <v>45657</v>
      </c>
      <c r="F31" s="39">
        <f t="shared" si="2"/>
        <v>48</v>
      </c>
      <c r="G31" s="37"/>
      <c r="H31" s="37"/>
      <c r="I31" s="54">
        <f t="shared" si="4"/>
        <v>48</v>
      </c>
      <c r="J31" s="51">
        <v>12</v>
      </c>
      <c r="K31" s="45">
        <v>12</v>
      </c>
      <c r="L31" s="45">
        <v>12</v>
      </c>
      <c r="M31" s="48">
        <v>12</v>
      </c>
      <c r="N31" s="36"/>
    </row>
    <row r="32" spans="1:14" ht="14.7" thickBot="1">
      <c r="A32" s="76"/>
      <c r="B32" s="23" t="s">
        <v>165</v>
      </c>
      <c r="C32" s="8" t="s">
        <v>99</v>
      </c>
      <c r="D32" s="9">
        <v>44211</v>
      </c>
      <c r="E32" s="9">
        <v>45657</v>
      </c>
      <c r="F32" s="39">
        <f t="shared" si="2"/>
        <v>48</v>
      </c>
      <c r="G32" s="37"/>
      <c r="H32" s="37"/>
      <c r="I32" s="55">
        <v>40</v>
      </c>
      <c r="J32" s="51">
        <v>10</v>
      </c>
      <c r="K32" s="45">
        <v>10</v>
      </c>
      <c r="L32" s="45">
        <v>10</v>
      </c>
      <c r="M32" s="48">
        <v>10</v>
      </c>
      <c r="N32" s="36"/>
    </row>
    <row r="33" spans="1:14" ht="14.7" thickBot="1">
      <c r="A33" s="76"/>
      <c r="B33" s="8" t="s">
        <v>166</v>
      </c>
      <c r="C33" s="8" t="s">
        <v>100</v>
      </c>
      <c r="D33" s="9">
        <v>44212</v>
      </c>
      <c r="E33" s="9">
        <v>45657</v>
      </c>
      <c r="F33" s="39">
        <f t="shared" si="2"/>
        <v>48</v>
      </c>
      <c r="G33" s="24"/>
      <c r="H33" s="24"/>
      <c r="I33" s="55">
        <v>50</v>
      </c>
      <c r="J33" s="51">
        <v>15</v>
      </c>
      <c r="K33" s="45">
        <v>15</v>
      </c>
      <c r="L33" s="45">
        <v>15</v>
      </c>
      <c r="M33" s="48">
        <v>15</v>
      </c>
      <c r="N33" s="35"/>
    </row>
    <row r="34" spans="1:14" ht="14.7" thickBot="1">
      <c r="A34" s="32" t="s">
        <v>173</v>
      </c>
      <c r="B34" s="8"/>
      <c r="C34" s="8"/>
      <c r="D34" s="8"/>
      <c r="E34" s="8"/>
      <c r="F34" s="40"/>
      <c r="G34" s="24"/>
      <c r="H34" s="24"/>
      <c r="I34" s="55"/>
      <c r="J34" s="51"/>
      <c r="K34" s="45"/>
      <c r="L34" s="45"/>
      <c r="M34" s="48"/>
      <c r="N34" s="35"/>
    </row>
    <row r="35" spans="1:14" ht="14.7" thickBot="1">
      <c r="A35" s="69" t="s">
        <v>101</v>
      </c>
      <c r="B35" s="70"/>
      <c r="C35" s="70"/>
      <c r="D35" s="70"/>
      <c r="E35" s="70"/>
      <c r="F35" s="70"/>
      <c r="G35" s="71"/>
      <c r="H35" s="42"/>
      <c r="I35" s="55">
        <f>SUM(I4:I34)</f>
        <v>2393.71</v>
      </c>
      <c r="J35" s="52">
        <f>SUM(J4:J34)</f>
        <v>712.75</v>
      </c>
      <c r="K35" s="47">
        <f t="shared" ref="K35:M35" si="5">SUM(K4:K34)</f>
        <v>613</v>
      </c>
      <c r="L35" s="47">
        <f t="shared" si="5"/>
        <v>651.95999999999992</v>
      </c>
      <c r="M35" s="49">
        <f t="shared" si="5"/>
        <v>426</v>
      </c>
      <c r="N35" s="36"/>
    </row>
  </sheetData>
  <mergeCells count="20">
    <mergeCell ref="M2:M3"/>
    <mergeCell ref="K24:K27"/>
    <mergeCell ref="L24:L27"/>
    <mergeCell ref="J2:J3"/>
    <mergeCell ref="K2:K3"/>
    <mergeCell ref="L2:L3"/>
    <mergeCell ref="I24:I27"/>
    <mergeCell ref="A35:G35"/>
    <mergeCell ref="A4:A12"/>
    <mergeCell ref="A13:A15"/>
    <mergeCell ref="A24:A27"/>
    <mergeCell ref="A29:A33"/>
    <mergeCell ref="A16:A22"/>
    <mergeCell ref="A1:I1"/>
    <mergeCell ref="D2:E2"/>
    <mergeCell ref="G2:G3"/>
    <mergeCell ref="I2:I3"/>
    <mergeCell ref="A2:C3"/>
    <mergeCell ref="H2:H3"/>
    <mergeCell ref="F2:F3"/>
  </mergeCells>
  <phoneticPr fontId="17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P36"/>
  <sheetViews>
    <sheetView tabSelected="1" topLeftCell="A10" workbookViewId="0">
      <selection activeCell="B26" sqref="B26"/>
    </sheetView>
  </sheetViews>
  <sheetFormatPr defaultRowHeight="14.35"/>
  <cols>
    <col min="1" max="1" width="7.46875" style="4" customWidth="1"/>
    <col min="2" max="2" width="20.234375" style="2" customWidth="1"/>
    <col min="3" max="3" width="4.1171875" style="2" customWidth="1"/>
    <col min="4" max="4" width="17.87890625" style="2" customWidth="1"/>
    <col min="5" max="7" width="9" style="2"/>
    <col min="8" max="8" width="9.1171875" style="5"/>
    <col min="9" max="9" width="12.3515625" style="2" customWidth="1"/>
    <col min="10" max="10" width="9.1171875" style="4"/>
    <col min="11" max="11" width="23" style="2" customWidth="1"/>
    <col min="12" max="12" width="9" style="2"/>
    <col min="13" max="13" width="5.3515625" style="4" customWidth="1"/>
    <col min="14" max="14" width="19.64453125" style="2" customWidth="1"/>
    <col min="15" max="15" width="22.46875" style="2" customWidth="1"/>
    <col min="16" max="16370" width="9.1171875" style="2"/>
  </cols>
  <sheetData>
    <row r="1" spans="1:15">
      <c r="A1" s="87" t="s">
        <v>0</v>
      </c>
      <c r="B1" s="87"/>
      <c r="C1" s="87"/>
      <c r="D1" s="87"/>
      <c r="E1" s="87"/>
      <c r="F1" s="87"/>
      <c r="G1" s="87"/>
      <c r="H1" s="15"/>
      <c r="I1" s="87" t="s">
        <v>1</v>
      </c>
      <c r="J1" s="87"/>
      <c r="K1" s="87"/>
      <c r="M1" s="87" t="s">
        <v>2</v>
      </c>
      <c r="N1" s="87"/>
      <c r="O1" s="87"/>
    </row>
    <row r="2" spans="1:15">
      <c r="A2" s="4" t="s">
        <v>6</v>
      </c>
    </row>
    <row r="3" spans="1:15">
      <c r="A3" s="17" t="s">
        <v>9</v>
      </c>
      <c r="B3" s="11" t="s">
        <v>10</v>
      </c>
      <c r="C3" s="11" t="s">
        <v>11</v>
      </c>
      <c r="D3" s="11" t="s">
        <v>12</v>
      </c>
      <c r="E3" s="11" t="s">
        <v>13</v>
      </c>
      <c r="F3" s="12" t="s">
        <v>14</v>
      </c>
      <c r="G3" s="12" t="s">
        <v>5</v>
      </c>
      <c r="H3" s="16"/>
      <c r="I3" s="11" t="s">
        <v>15</v>
      </c>
      <c r="J3" s="17" t="s">
        <v>16</v>
      </c>
      <c r="K3" s="12" t="s">
        <v>5</v>
      </c>
      <c r="M3" s="18" t="s">
        <v>9</v>
      </c>
      <c r="N3" s="19" t="s">
        <v>17</v>
      </c>
      <c r="O3" s="19" t="s">
        <v>18</v>
      </c>
    </row>
    <row r="4" spans="1:15">
      <c r="A4" s="17">
        <v>3</v>
      </c>
      <c r="B4" s="13" t="s">
        <v>34</v>
      </c>
      <c r="C4" s="14">
        <v>1</v>
      </c>
      <c r="D4" s="13" t="s">
        <v>35</v>
      </c>
      <c r="E4" s="14">
        <v>5000</v>
      </c>
      <c r="F4" s="14">
        <v>5000</v>
      </c>
      <c r="G4" s="11"/>
      <c r="H4" s="16"/>
      <c r="I4" s="12" t="s">
        <v>25</v>
      </c>
      <c r="J4" s="17">
        <v>1</v>
      </c>
      <c r="K4" s="12"/>
      <c r="M4" s="18">
        <v>1</v>
      </c>
      <c r="N4" s="19" t="s">
        <v>26</v>
      </c>
      <c r="O4" s="19"/>
    </row>
    <row r="5" spans="1:15">
      <c r="A5" s="17">
        <v>4</v>
      </c>
      <c r="B5" s="11"/>
      <c r="C5" s="11"/>
      <c r="D5" s="11"/>
      <c r="E5" s="11"/>
      <c r="F5" s="11"/>
      <c r="G5" s="11"/>
      <c r="H5" s="16"/>
      <c r="I5" s="11" t="s">
        <v>29</v>
      </c>
      <c r="J5" s="17">
        <v>1</v>
      </c>
      <c r="K5" s="12" t="s">
        <v>30</v>
      </c>
      <c r="M5" s="18">
        <v>2</v>
      </c>
      <c r="N5" s="19" t="s">
        <v>31</v>
      </c>
      <c r="O5" s="19"/>
    </row>
    <row r="6" spans="1:15">
      <c r="A6" s="17">
        <v>5</v>
      </c>
      <c r="B6" s="11"/>
      <c r="C6" s="11"/>
      <c r="D6" s="11"/>
      <c r="E6" s="11"/>
      <c r="F6" s="11"/>
      <c r="G6" s="11"/>
      <c r="H6" s="16"/>
      <c r="I6" s="12" t="s">
        <v>36</v>
      </c>
      <c r="J6" s="17">
        <v>1</v>
      </c>
      <c r="K6" s="12"/>
      <c r="M6" s="18">
        <v>3</v>
      </c>
      <c r="N6" s="19" t="s">
        <v>37</v>
      </c>
      <c r="O6" s="19"/>
    </row>
    <row r="7" spans="1:15">
      <c r="A7" s="4" t="s">
        <v>75</v>
      </c>
      <c r="H7" s="16"/>
      <c r="I7" s="12" t="s">
        <v>40</v>
      </c>
      <c r="J7" s="17">
        <v>1</v>
      </c>
      <c r="K7" s="11"/>
      <c r="M7" s="18">
        <v>4</v>
      </c>
      <c r="N7" s="19" t="s">
        <v>41</v>
      </c>
      <c r="O7" s="19"/>
    </row>
    <row r="8" spans="1:15" ht="86">
      <c r="A8" s="17" t="s">
        <v>9</v>
      </c>
      <c r="B8" s="11" t="s">
        <v>10</v>
      </c>
      <c r="C8" s="11" t="s">
        <v>11</v>
      </c>
      <c r="D8" s="11" t="s">
        <v>12</v>
      </c>
      <c r="E8" s="11" t="s">
        <v>13</v>
      </c>
      <c r="F8" s="12" t="s">
        <v>14</v>
      </c>
      <c r="G8" s="12" t="s">
        <v>5</v>
      </c>
      <c r="H8" s="16"/>
      <c r="I8" s="12" t="s">
        <v>43</v>
      </c>
      <c r="J8" s="17">
        <v>1</v>
      </c>
      <c r="K8" s="11"/>
      <c r="M8" s="18">
        <v>5</v>
      </c>
      <c r="N8" s="19" t="s">
        <v>44</v>
      </c>
      <c r="O8" s="20" t="s">
        <v>45</v>
      </c>
    </row>
    <row r="9" spans="1:15">
      <c r="A9" s="17">
        <v>1</v>
      </c>
      <c r="B9" s="12" t="s">
        <v>80</v>
      </c>
      <c r="C9" s="11">
        <v>1</v>
      </c>
      <c r="D9" s="12" t="s">
        <v>81</v>
      </c>
      <c r="E9" s="11">
        <v>5000</v>
      </c>
      <c r="F9" s="11">
        <v>5000</v>
      </c>
      <c r="G9" s="12" t="s">
        <v>82</v>
      </c>
      <c r="H9" s="16"/>
      <c r="I9" s="12" t="s">
        <v>48</v>
      </c>
      <c r="J9" s="21" t="s">
        <v>22</v>
      </c>
      <c r="K9" s="11"/>
      <c r="M9" s="18">
        <v>6</v>
      </c>
      <c r="N9" s="19" t="s">
        <v>49</v>
      </c>
      <c r="O9" s="19"/>
    </row>
    <row r="10" spans="1:15">
      <c r="A10" s="17">
        <v>2</v>
      </c>
      <c r="B10" s="12" t="s">
        <v>85</v>
      </c>
      <c r="C10" s="11">
        <v>1</v>
      </c>
      <c r="D10" s="12" t="s">
        <v>81</v>
      </c>
      <c r="E10" s="11">
        <v>5000</v>
      </c>
      <c r="F10" s="11">
        <v>5000</v>
      </c>
      <c r="G10" s="12" t="s">
        <v>82</v>
      </c>
      <c r="H10" s="16"/>
      <c r="I10" s="12" t="s">
        <v>52</v>
      </c>
      <c r="J10" s="17">
        <v>2</v>
      </c>
      <c r="K10" s="11"/>
      <c r="M10" s="18">
        <v>7</v>
      </c>
      <c r="N10" s="19" t="s">
        <v>53</v>
      </c>
      <c r="O10" s="19"/>
    </row>
    <row r="11" spans="1:15">
      <c r="A11" s="17">
        <v>3</v>
      </c>
      <c r="B11" s="12" t="s">
        <v>87</v>
      </c>
      <c r="C11" s="11">
        <v>1</v>
      </c>
      <c r="D11" s="12" t="s">
        <v>81</v>
      </c>
      <c r="E11" s="11">
        <v>10000</v>
      </c>
      <c r="F11" s="11">
        <v>10000</v>
      </c>
      <c r="G11" s="12" t="s">
        <v>82</v>
      </c>
      <c r="H11" s="16"/>
      <c r="I11" s="11" t="s">
        <v>56</v>
      </c>
      <c r="J11" s="17">
        <v>1</v>
      </c>
      <c r="K11" s="12" t="s">
        <v>57</v>
      </c>
      <c r="M11" s="18"/>
      <c r="N11" s="19"/>
      <c r="O11" s="19"/>
    </row>
    <row r="12" spans="1:15">
      <c r="A12" s="17">
        <v>4</v>
      </c>
      <c r="B12" s="12" t="s">
        <v>89</v>
      </c>
      <c r="C12" s="11">
        <v>1</v>
      </c>
      <c r="D12" s="12" t="s">
        <v>90</v>
      </c>
      <c r="E12" s="11"/>
      <c r="F12" s="11"/>
      <c r="G12" s="12" t="s">
        <v>82</v>
      </c>
      <c r="H12" s="16"/>
      <c r="I12" s="11" t="s">
        <v>60</v>
      </c>
      <c r="J12" s="17">
        <v>1</v>
      </c>
      <c r="K12" s="12" t="s">
        <v>57</v>
      </c>
      <c r="M12" s="18"/>
      <c r="N12" s="19"/>
      <c r="O12" s="19"/>
    </row>
    <row r="13" spans="1:15">
      <c r="A13" s="17">
        <v>5</v>
      </c>
      <c r="B13" s="29" t="s">
        <v>172</v>
      </c>
      <c r="C13" s="11">
        <v>1</v>
      </c>
      <c r="D13" s="11" t="s">
        <v>92</v>
      </c>
      <c r="E13" s="11"/>
      <c r="F13" s="11"/>
      <c r="G13" s="12" t="s">
        <v>93</v>
      </c>
      <c r="H13" s="16"/>
      <c r="I13" s="12" t="s">
        <v>64</v>
      </c>
      <c r="J13" s="17">
        <v>2</v>
      </c>
      <c r="K13" s="12" t="s">
        <v>57</v>
      </c>
      <c r="M13" s="18"/>
      <c r="N13" s="19"/>
      <c r="O13" s="19"/>
    </row>
    <row r="14" spans="1:15">
      <c r="A14" s="17">
        <v>6</v>
      </c>
      <c r="B14" s="56" t="s">
        <v>196</v>
      </c>
      <c r="C14" s="11">
        <v>10</v>
      </c>
      <c r="D14" s="56" t="s">
        <v>195</v>
      </c>
      <c r="E14" s="11">
        <v>20000</v>
      </c>
      <c r="F14" s="11">
        <v>200000</v>
      </c>
      <c r="G14" s="56" t="s">
        <v>93</v>
      </c>
      <c r="H14" s="16"/>
    </row>
    <row r="15" spans="1:15">
      <c r="A15" s="17">
        <v>7</v>
      </c>
      <c r="B15" s="57" t="s">
        <v>197</v>
      </c>
      <c r="C15" s="11">
        <v>5</v>
      </c>
      <c r="D15" s="56" t="s">
        <v>198</v>
      </c>
      <c r="E15" s="11">
        <v>100000</v>
      </c>
      <c r="F15" s="11">
        <v>100000</v>
      </c>
      <c r="G15" s="56" t="s">
        <v>82</v>
      </c>
      <c r="H15" s="16"/>
    </row>
    <row r="16" spans="1:15">
      <c r="A16" s="17">
        <v>8</v>
      </c>
      <c r="B16" s="56" t="s">
        <v>199</v>
      </c>
      <c r="C16" s="11">
        <v>1</v>
      </c>
      <c r="D16" s="56" t="s">
        <v>28</v>
      </c>
      <c r="E16" s="11">
        <v>100000</v>
      </c>
      <c r="F16" s="11">
        <v>100000</v>
      </c>
      <c r="G16" s="56" t="s">
        <v>82</v>
      </c>
      <c r="H16" s="16"/>
    </row>
    <row r="17" spans="1:8">
      <c r="A17" s="4" t="s">
        <v>102</v>
      </c>
      <c r="H17" s="16"/>
    </row>
    <row r="18" spans="1:8">
      <c r="A18" s="17" t="s">
        <v>9</v>
      </c>
      <c r="B18" s="11" t="s">
        <v>10</v>
      </c>
      <c r="C18" s="11" t="s">
        <v>11</v>
      </c>
      <c r="D18" s="11" t="s">
        <v>12</v>
      </c>
      <c r="E18" s="11" t="s">
        <v>13</v>
      </c>
      <c r="F18" s="12" t="s">
        <v>14</v>
      </c>
      <c r="G18" s="12" t="s">
        <v>5</v>
      </c>
    </row>
    <row r="19" spans="1:8">
      <c r="A19" s="17">
        <v>1</v>
      </c>
      <c r="B19" s="56"/>
      <c r="C19" s="11"/>
      <c r="D19" s="56"/>
      <c r="E19" s="11"/>
      <c r="F19" s="12"/>
      <c r="G19" s="57"/>
      <c r="H19" s="16"/>
    </row>
    <row r="20" spans="1:8">
      <c r="A20" s="17"/>
      <c r="B20" s="11"/>
      <c r="C20" s="11"/>
      <c r="D20" s="11"/>
      <c r="E20" s="11"/>
      <c r="F20" s="12"/>
      <c r="G20" s="12"/>
      <c r="H20" s="16"/>
    </row>
    <row r="21" spans="1:8">
      <c r="A21" s="17"/>
      <c r="B21" s="11"/>
      <c r="C21" s="11"/>
      <c r="D21" s="11"/>
      <c r="E21" s="11"/>
      <c r="F21" s="12"/>
      <c r="G21" s="12"/>
      <c r="H21" s="16"/>
    </row>
    <row r="22" spans="1:8">
      <c r="A22" s="2"/>
      <c r="H22" s="16"/>
    </row>
    <row r="23" spans="1:8">
      <c r="A23" s="26"/>
      <c r="B23" s="13"/>
      <c r="C23" s="14"/>
      <c r="D23" s="13"/>
      <c r="E23" s="14"/>
      <c r="F23" s="14"/>
      <c r="G23" s="13"/>
      <c r="H23" s="16"/>
    </row>
    <row r="24" spans="1:8">
      <c r="A24" s="26"/>
      <c r="B24" s="27"/>
      <c r="C24" s="14"/>
      <c r="D24" s="27"/>
      <c r="E24" s="14"/>
      <c r="F24" s="14"/>
      <c r="G24" s="27"/>
      <c r="H24" s="16"/>
    </row>
    <row r="25" spans="1:8">
      <c r="A25" s="26"/>
      <c r="B25" s="27"/>
      <c r="C25" s="14"/>
      <c r="D25" s="27"/>
      <c r="E25" s="14"/>
      <c r="F25" s="14"/>
      <c r="G25" s="27"/>
      <c r="H25" s="16"/>
    </row>
    <row r="26" spans="1:8">
      <c r="A26" s="17">
        <v>2</v>
      </c>
      <c r="B26" s="14"/>
      <c r="C26" s="14">
        <v>1</v>
      </c>
      <c r="D26" s="13"/>
      <c r="E26" s="14">
        <v>100000</v>
      </c>
      <c r="F26" s="14"/>
      <c r="G26" s="27"/>
      <c r="H26" s="16"/>
    </row>
    <row r="27" spans="1:8">
      <c r="H27" s="16"/>
    </row>
    <row r="28" spans="1:8">
      <c r="A28" s="28" t="s">
        <v>171</v>
      </c>
      <c r="H28" s="16"/>
    </row>
    <row r="29" spans="1:8">
      <c r="A29" s="26"/>
      <c r="B29" s="13"/>
      <c r="C29" s="14"/>
      <c r="D29" s="13"/>
      <c r="E29" s="14"/>
      <c r="F29" s="14"/>
      <c r="G29" s="27"/>
      <c r="H29" s="16"/>
    </row>
    <row r="30" spans="1:8">
      <c r="A30" s="26">
        <v>2</v>
      </c>
      <c r="B30" s="13" t="s">
        <v>103</v>
      </c>
      <c r="C30" s="14">
        <v>3</v>
      </c>
      <c r="D30" s="13" t="s">
        <v>104</v>
      </c>
      <c r="E30" s="14">
        <v>4000</v>
      </c>
      <c r="F30" s="14">
        <v>12000</v>
      </c>
      <c r="G30" s="27" t="s">
        <v>170</v>
      </c>
      <c r="H30" s="16"/>
    </row>
    <row r="31" spans="1:8" ht="22.7">
      <c r="A31" s="17">
        <v>1</v>
      </c>
      <c r="B31" s="13" t="s">
        <v>23</v>
      </c>
      <c r="C31" s="14">
        <v>10</v>
      </c>
      <c r="D31" s="13" t="s">
        <v>24</v>
      </c>
      <c r="E31" s="14">
        <v>30000</v>
      </c>
      <c r="F31" s="14">
        <v>300000</v>
      </c>
      <c r="G31" s="27" t="s">
        <v>171</v>
      </c>
      <c r="H31" s="16"/>
    </row>
    <row r="32" spans="1:8">
      <c r="H32" s="16"/>
    </row>
    <row r="33" spans="1:13">
      <c r="A33" s="22"/>
      <c r="H33" s="16"/>
      <c r="J33" s="22"/>
      <c r="M33" s="22"/>
    </row>
    <row r="34" spans="1:13">
      <c r="H34" s="16"/>
    </row>
    <row r="35" spans="1:13">
      <c r="H35" s="16"/>
    </row>
    <row r="36" spans="1:13">
      <c r="H36" s="16"/>
    </row>
  </sheetData>
  <mergeCells count="3">
    <mergeCell ref="A1:G1"/>
    <mergeCell ref="I1:K1"/>
    <mergeCell ref="M1:O1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workbookViewId="0">
      <selection sqref="A1:A1048576"/>
    </sheetView>
  </sheetViews>
  <sheetFormatPr defaultColWidth="9" defaultRowHeight="14.35"/>
  <cols>
    <col min="1" max="1" width="7.234375" style="1" customWidth="1"/>
    <col min="2" max="2" width="27.234375" style="1" customWidth="1"/>
    <col min="3" max="3" width="17.1171875" style="1" customWidth="1"/>
    <col min="4" max="5" width="9" style="4"/>
    <col min="6" max="16384" width="9" style="1"/>
  </cols>
  <sheetData>
    <row r="1" spans="1:5">
      <c r="A1" s="1" t="s">
        <v>9</v>
      </c>
      <c r="B1" s="1" t="s">
        <v>105</v>
      </c>
      <c r="C1" s="1" t="s">
        <v>13</v>
      </c>
      <c r="D1" s="4" t="s">
        <v>11</v>
      </c>
      <c r="E1" s="4" t="s">
        <v>14</v>
      </c>
    </row>
    <row r="2" spans="1:5">
      <c r="B2" s="1" t="s">
        <v>106</v>
      </c>
      <c r="C2" s="1" t="s">
        <v>107</v>
      </c>
      <c r="D2" s="4">
        <v>1</v>
      </c>
      <c r="E2" s="4">
        <v>8400</v>
      </c>
    </row>
    <row r="3" spans="1:5">
      <c r="B3" s="1" t="s">
        <v>108</v>
      </c>
      <c r="C3" s="1" t="s">
        <v>109</v>
      </c>
      <c r="D3" s="4">
        <v>1</v>
      </c>
      <c r="E3" s="4">
        <v>32000</v>
      </c>
    </row>
    <row r="4" spans="1:5">
      <c r="B4" s="1" t="s">
        <v>110</v>
      </c>
      <c r="C4" s="1" t="s">
        <v>111</v>
      </c>
      <c r="D4" s="4">
        <v>10</v>
      </c>
      <c r="E4" s="4">
        <v>5000</v>
      </c>
    </row>
    <row r="5" spans="1:5">
      <c r="B5" s="1" t="s">
        <v>112</v>
      </c>
      <c r="C5" s="1" t="s">
        <v>113</v>
      </c>
      <c r="D5" s="4">
        <v>2</v>
      </c>
      <c r="E5" s="4">
        <v>12400</v>
      </c>
    </row>
    <row r="6" spans="1:5">
      <c r="B6" s="1" t="s">
        <v>114</v>
      </c>
      <c r="C6" s="1" t="s">
        <v>115</v>
      </c>
      <c r="D6" s="4">
        <v>4</v>
      </c>
      <c r="E6" s="4">
        <v>4800</v>
      </c>
    </row>
    <row r="7" spans="1:5">
      <c r="B7" s="1" t="s">
        <v>116</v>
      </c>
      <c r="C7" s="1" t="s">
        <v>117</v>
      </c>
      <c r="D7" s="4">
        <v>2</v>
      </c>
      <c r="E7" s="4">
        <v>1120</v>
      </c>
    </row>
    <row r="8" spans="1:5">
      <c r="B8" s="1" t="s">
        <v>118</v>
      </c>
      <c r="C8" s="1" t="s">
        <v>119</v>
      </c>
      <c r="D8" s="4">
        <v>12</v>
      </c>
      <c r="E8" s="4">
        <v>120</v>
      </c>
    </row>
    <row r="9" spans="1:5">
      <c r="B9" s="1" t="s">
        <v>120</v>
      </c>
      <c r="C9" s="1" t="s">
        <v>121</v>
      </c>
      <c r="D9" s="4">
        <v>2</v>
      </c>
      <c r="E9" s="4">
        <v>900</v>
      </c>
    </row>
    <row r="10" spans="1:5">
      <c r="B10" s="1" t="s">
        <v>122</v>
      </c>
      <c r="C10" s="1" t="s">
        <v>123</v>
      </c>
      <c r="D10" s="4">
        <v>60</v>
      </c>
      <c r="E10" s="4">
        <v>16200</v>
      </c>
    </row>
    <row r="11" spans="1:5">
      <c r="B11" s="1" t="s">
        <v>124</v>
      </c>
      <c r="C11" s="1" t="s">
        <v>125</v>
      </c>
      <c r="D11" s="4">
        <v>9</v>
      </c>
      <c r="E11" s="4">
        <v>40500</v>
      </c>
    </row>
    <row r="12" spans="1:5">
      <c r="B12" s="1" t="s">
        <v>126</v>
      </c>
      <c r="C12" s="1" t="s">
        <v>127</v>
      </c>
      <c r="D12" s="4">
        <v>8</v>
      </c>
      <c r="E12" s="4">
        <v>1040</v>
      </c>
    </row>
    <row r="13" spans="1:5">
      <c r="B13" s="1" t="s">
        <v>128</v>
      </c>
      <c r="C13" s="1" t="s">
        <v>129</v>
      </c>
      <c r="D13" s="4">
        <v>5</v>
      </c>
      <c r="E13" s="4">
        <v>900</v>
      </c>
    </row>
    <row r="14" spans="1:5">
      <c r="B14" s="1" t="s">
        <v>130</v>
      </c>
      <c r="C14" s="1" t="s">
        <v>131</v>
      </c>
      <c r="D14" s="4">
        <v>60</v>
      </c>
      <c r="E14" s="4">
        <v>7500</v>
      </c>
    </row>
    <row r="15" spans="1:5">
      <c r="B15" s="1" t="s">
        <v>132</v>
      </c>
      <c r="C15" s="1" t="s">
        <v>133</v>
      </c>
      <c r="D15" s="4">
        <v>15</v>
      </c>
      <c r="E15" s="4">
        <v>17250</v>
      </c>
    </row>
    <row r="16" spans="1:5">
      <c r="B16" s="1" t="s">
        <v>134</v>
      </c>
      <c r="C16" s="1" t="s">
        <v>135</v>
      </c>
      <c r="D16" s="4">
        <v>4</v>
      </c>
      <c r="E16" s="4">
        <v>720</v>
      </c>
    </row>
    <row r="17" spans="1:5">
      <c r="B17" s="1" t="s">
        <v>136</v>
      </c>
      <c r="C17" s="1" t="s">
        <v>137</v>
      </c>
      <c r="D17" s="4">
        <v>6</v>
      </c>
      <c r="E17" s="4">
        <v>48</v>
      </c>
    </row>
    <row r="18" spans="1:5">
      <c r="B18" s="1" t="s">
        <v>138</v>
      </c>
      <c r="C18" s="1" t="s">
        <v>139</v>
      </c>
      <c r="D18" s="4">
        <v>4</v>
      </c>
      <c r="E18" s="4">
        <v>200</v>
      </c>
    </row>
    <row r="19" spans="1:5">
      <c r="B19" s="1" t="s">
        <v>140</v>
      </c>
      <c r="C19" s="1" t="s">
        <v>141</v>
      </c>
      <c r="D19" s="4">
        <v>60</v>
      </c>
      <c r="E19" s="4">
        <v>900</v>
      </c>
    </row>
    <row r="20" spans="1:5">
      <c r="B20" s="1" t="s">
        <v>142</v>
      </c>
      <c r="C20" s="1" t="s">
        <v>143</v>
      </c>
      <c r="D20" s="4">
        <v>5</v>
      </c>
      <c r="E20" s="4">
        <v>210</v>
      </c>
    </row>
    <row r="21" spans="1:5">
      <c r="B21" s="1" t="s">
        <v>144</v>
      </c>
      <c r="D21" s="4">
        <v>60</v>
      </c>
    </row>
    <row r="22" spans="1:5">
      <c r="B22" s="1" t="s">
        <v>145</v>
      </c>
      <c r="D22" s="4">
        <v>60</v>
      </c>
    </row>
    <row r="23" spans="1:5">
      <c r="A23" s="1" t="s">
        <v>146</v>
      </c>
    </row>
    <row r="24" spans="1:5">
      <c r="B24" s="1" t="s">
        <v>147</v>
      </c>
      <c r="C24" s="1" t="s">
        <v>148</v>
      </c>
      <c r="D24" s="4">
        <v>120</v>
      </c>
      <c r="E24" s="4">
        <v>10200</v>
      </c>
    </row>
    <row r="25" spans="1:5">
      <c r="B25" s="1" t="s">
        <v>149</v>
      </c>
      <c r="C25" s="1" t="s">
        <v>150</v>
      </c>
      <c r="D25" s="4">
        <v>6</v>
      </c>
      <c r="E25" s="4">
        <v>21600</v>
      </c>
    </row>
    <row r="26" spans="1:5">
      <c r="B26" s="1" t="s">
        <v>151</v>
      </c>
      <c r="C26" s="1" t="s">
        <v>152</v>
      </c>
      <c r="D26" s="4">
        <v>6</v>
      </c>
      <c r="E26" s="4">
        <v>900</v>
      </c>
    </row>
    <row r="27" spans="1:5">
      <c r="B27" s="1" t="s">
        <v>153</v>
      </c>
      <c r="C27" s="1" t="s">
        <v>154</v>
      </c>
      <c r="D27" s="4">
        <v>30</v>
      </c>
      <c r="E27" s="4">
        <v>24000</v>
      </c>
    </row>
    <row r="28" spans="1:5">
      <c r="D28" s="4" t="s">
        <v>101</v>
      </c>
      <c r="E28" s="4">
        <f>SUM(E2:E27)</f>
        <v>206908</v>
      </c>
    </row>
  </sheetData>
  <phoneticPr fontId="17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成本估算</vt:lpstr>
      <vt:lpstr>Sheet1</vt:lpstr>
      <vt:lpstr>动物试验已知耗材费用清单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罗勇彪</dc:creator>
  <cp:lastModifiedBy>Oliver</cp:lastModifiedBy>
  <dcterms:created xsi:type="dcterms:W3CDTF">2020-10-22T01:36:00Z</dcterms:created>
  <dcterms:modified xsi:type="dcterms:W3CDTF">2020-12-21T06:15:10Z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